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23256" windowHeight="12576" firstSheet="13" activeTab="20"/>
  </bookViews>
  <sheets>
    <sheet name="Mraksheet" sheetId="1" r:id="rId1"/>
    <sheet name="Data validation" sheetId="2" r:id="rId2"/>
    <sheet name="Page layout" sheetId="3" r:id="rId3"/>
    <sheet name="Sheet4" sheetId="4" r:id="rId4"/>
    <sheet name="Sheet1" sheetId="5" r:id="rId5"/>
    <sheet name="Conditional formatting" sheetId="6" r:id="rId6"/>
    <sheet name="Group and un-group" sheetId="9" r:id="rId7"/>
    <sheet name="Column to row conversion" sheetId="7" r:id="rId8"/>
    <sheet name="Freeze option" sheetId="8" r:id="rId9"/>
    <sheet name="Marksheet" sheetId="10" r:id="rId10"/>
    <sheet name="Filters and sorting" sheetId="11" r:id="rId11"/>
    <sheet name="Custom sorting" sheetId="14" r:id="rId12"/>
    <sheet name="if-and statements" sheetId="16" r:id="rId13"/>
    <sheet name="Sheet2" sheetId="17" r:id="rId14"/>
    <sheet name="Format Painter" sheetId="18" r:id="rId15"/>
    <sheet name="Filters" sheetId="19" r:id="rId16"/>
    <sheet name="Vertical bar chart with backgro" sheetId="20" r:id="rId17"/>
    <sheet name="Freeze panes" sheetId="21" r:id="rId18"/>
    <sheet name="Concatenate" sheetId="22" r:id="rId19"/>
    <sheet name="Roundup-rounddown" sheetId="23" r:id="rId20"/>
    <sheet name="Slicers" sheetId="24" r:id="rId21"/>
  </sheets>
  <definedNames>
    <definedName name="_xlnm._FilterDatabase" localSheetId="11" hidden="1">'Custom sorting'!$A$2:$B$25</definedName>
    <definedName name="_xlnm._FilterDatabase" localSheetId="15" hidden="1">Filters!$A$1:$S$50</definedName>
    <definedName name="_xlnm._FilterDatabase" localSheetId="10" hidden="1">'Filters and sorting'!$A$1:$AB$94</definedName>
    <definedName name="_xlnm._FilterDatabase" localSheetId="2" hidden="1">'Page layout'!$A$1:$S$94</definedName>
    <definedName name="_xlnm._FilterDatabase" localSheetId="19" hidden="1">'Roundup-rounddown'!$E$4:$G$11</definedName>
    <definedName name="_xlnm._FilterDatabase" localSheetId="20" hidden="1">Slicers!$A$1:$AB$94</definedName>
    <definedName name="_xlnm.Print_Area" localSheetId="1">'Data validation'!$A$1:$N$12</definedName>
    <definedName name="_xlnm.Print_Area" localSheetId="17">'Freeze panes'!$A$1:$S$55</definedName>
    <definedName name="_xlnm.Print_Area" localSheetId="2">'Page layout'!$A$1:$S$94</definedName>
    <definedName name="_xlnm.Print_Area" localSheetId="3">Sheet4!$A$1:$P$101</definedName>
    <definedName name="_xlnm.Print_Titles" localSheetId="3">Sheet4!$1:$1</definedName>
  </definedNames>
  <calcPr calcId="144525"/>
</workbook>
</file>

<file path=xl/calcChain.xml><?xml version="1.0" encoding="utf-8"?>
<calcChain xmlns="http://schemas.openxmlformats.org/spreadsheetml/2006/main">
  <c r="G11" i="23" l="1"/>
  <c r="F11" i="23"/>
  <c r="G6" i="23"/>
  <c r="G7" i="23"/>
  <c r="G8" i="23"/>
  <c r="G9" i="23"/>
  <c r="G10" i="23"/>
  <c r="G5" i="23"/>
  <c r="F6" i="23"/>
  <c r="F7" i="23"/>
  <c r="F8" i="23"/>
  <c r="F9" i="23"/>
  <c r="F10" i="23"/>
  <c r="F5" i="23"/>
  <c r="Q6" i="22"/>
  <c r="Q7" i="22"/>
  <c r="Q8" i="22"/>
  <c r="Q9" i="22"/>
  <c r="Q10" i="22"/>
  <c r="Q11" i="22"/>
  <c r="Q12" i="22"/>
  <c r="Q13" i="22"/>
  <c r="N12" i="22"/>
  <c r="M12" i="22"/>
  <c r="O12" i="22" s="1"/>
  <c r="P12" i="22" s="1"/>
  <c r="L12" i="22"/>
  <c r="K12" i="22"/>
  <c r="N11" i="22"/>
  <c r="M11" i="22"/>
  <c r="O11" i="22" s="1"/>
  <c r="P11" i="22" s="1"/>
  <c r="L11" i="22"/>
  <c r="K11" i="22"/>
  <c r="N10" i="22"/>
  <c r="M10" i="22"/>
  <c r="O10" i="22" s="1"/>
  <c r="P10" i="22" s="1"/>
  <c r="L10" i="22"/>
  <c r="K10" i="22"/>
  <c r="N9" i="22"/>
  <c r="M9" i="22"/>
  <c r="O9" i="22" s="1"/>
  <c r="P9" i="22" s="1"/>
  <c r="L9" i="22"/>
  <c r="K9" i="22"/>
  <c r="N8" i="22"/>
  <c r="M8" i="22"/>
  <c r="O8" i="22" s="1"/>
  <c r="P8" i="22" s="1"/>
  <c r="L8" i="22"/>
  <c r="K8" i="22"/>
  <c r="Q32" i="1" l="1"/>
  <c r="Q33" i="1"/>
  <c r="Q34" i="1"/>
  <c r="Q35" i="1"/>
  <c r="Q36" i="1"/>
  <c r="Q37" i="1"/>
  <c r="Q38" i="1"/>
  <c r="Q39" i="1"/>
  <c r="Q40" i="1"/>
  <c r="Q41" i="1"/>
  <c r="Q31" i="1"/>
  <c r="R32" i="1"/>
  <c r="R33" i="1"/>
  <c r="R34" i="1"/>
  <c r="R35" i="1"/>
  <c r="R36" i="1"/>
  <c r="R37" i="1"/>
  <c r="R38" i="1"/>
  <c r="R39" i="1"/>
  <c r="R40" i="1"/>
  <c r="R41" i="1"/>
  <c r="R31" i="1"/>
  <c r="P32" i="1"/>
  <c r="P33" i="1"/>
  <c r="P34" i="1"/>
  <c r="P35" i="1"/>
  <c r="P36" i="1"/>
  <c r="P37" i="1"/>
  <c r="P38" i="1"/>
  <c r="P39" i="1"/>
  <c r="P40" i="1"/>
  <c r="P41" i="1"/>
  <c r="P31" i="1"/>
  <c r="J27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L11" i="20" l="1"/>
  <c r="M11" i="20" s="1"/>
  <c r="N11" i="20" s="1"/>
  <c r="M10" i="20"/>
  <c r="N10" i="20" s="1"/>
  <c r="L10" i="20"/>
  <c r="L9" i="20"/>
  <c r="M9" i="20" s="1"/>
  <c r="N9" i="20" s="1"/>
  <c r="L8" i="20"/>
  <c r="M8" i="20" s="1"/>
  <c r="N8" i="20" s="1"/>
  <c r="L7" i="20"/>
  <c r="M7" i="20" s="1"/>
  <c r="N7" i="20" s="1"/>
  <c r="L6" i="20"/>
  <c r="M6" i="20" s="1"/>
  <c r="N6" i="20" s="1"/>
  <c r="L5" i="20"/>
  <c r="M5" i="20" s="1"/>
  <c r="N5" i="20" s="1"/>
  <c r="M4" i="20"/>
  <c r="N4" i="20" s="1"/>
  <c r="L4" i="20"/>
  <c r="M11" i="18" l="1"/>
  <c r="N11" i="18" s="1"/>
  <c r="O11" i="18" s="1"/>
  <c r="M10" i="18"/>
  <c r="N10" i="18" s="1"/>
  <c r="O10" i="18" s="1"/>
  <c r="M9" i="18"/>
  <c r="N9" i="18" s="1"/>
  <c r="O9" i="18" s="1"/>
  <c r="M8" i="18"/>
  <c r="N8" i="18" s="1"/>
  <c r="O8" i="18" s="1"/>
  <c r="N7" i="18"/>
  <c r="O7" i="18" s="1"/>
  <c r="M7" i="18"/>
  <c r="N6" i="18"/>
  <c r="O6" i="18" s="1"/>
  <c r="M6" i="18"/>
  <c r="M5" i="18"/>
  <c r="N5" i="18" s="1"/>
  <c r="O5" i="18" s="1"/>
  <c r="M4" i="18"/>
  <c r="N4" i="18" s="1"/>
  <c r="O4" i="18" s="1"/>
  <c r="P5" i="16"/>
  <c r="P6" i="16"/>
  <c r="P7" i="16"/>
  <c r="P8" i="16"/>
  <c r="P9" i="16"/>
  <c r="P10" i="16"/>
  <c r="P11" i="16"/>
  <c r="P4" i="16"/>
  <c r="O5" i="16" l="1"/>
  <c r="O6" i="16"/>
  <c r="O7" i="16"/>
  <c r="O8" i="16"/>
  <c r="O9" i="16"/>
  <c r="O10" i="16"/>
  <c r="O11" i="16"/>
  <c r="O4" i="16"/>
  <c r="L11" i="16"/>
  <c r="M11" i="16" s="1"/>
  <c r="N11" i="16" s="1"/>
  <c r="L10" i="16"/>
  <c r="M10" i="16" s="1"/>
  <c r="N10" i="16" s="1"/>
  <c r="L9" i="16"/>
  <c r="M9" i="16" s="1"/>
  <c r="N9" i="16" s="1"/>
  <c r="L8" i="16"/>
  <c r="M8" i="16" s="1"/>
  <c r="N8" i="16" s="1"/>
  <c r="L7" i="16"/>
  <c r="M7" i="16" s="1"/>
  <c r="N7" i="16" s="1"/>
  <c r="L6" i="16"/>
  <c r="M6" i="16" s="1"/>
  <c r="N6" i="16" s="1"/>
  <c r="L5" i="16"/>
  <c r="M5" i="16" s="1"/>
  <c r="N5" i="16" s="1"/>
  <c r="L4" i="16"/>
  <c r="M4" i="16" s="1"/>
  <c r="N4" i="16" s="1"/>
  <c r="N11" i="10" l="1"/>
  <c r="O11" i="10" s="1"/>
  <c r="M11" i="10"/>
  <c r="L11" i="10"/>
  <c r="K11" i="10"/>
  <c r="J11" i="10"/>
  <c r="M10" i="10"/>
  <c r="L10" i="10"/>
  <c r="N10" i="10" s="1"/>
  <c r="O10" i="10" s="1"/>
  <c r="K10" i="10"/>
  <c r="J10" i="10"/>
  <c r="M9" i="10"/>
  <c r="L9" i="10"/>
  <c r="N9" i="10" s="1"/>
  <c r="O9" i="10" s="1"/>
  <c r="K9" i="10"/>
  <c r="J9" i="10"/>
  <c r="M8" i="10"/>
  <c r="L8" i="10"/>
  <c r="N8" i="10" s="1"/>
  <c r="O8" i="10" s="1"/>
  <c r="K8" i="10"/>
  <c r="J8" i="10"/>
  <c r="N7" i="10"/>
  <c r="O7" i="10" s="1"/>
  <c r="M7" i="10"/>
  <c r="L7" i="10"/>
  <c r="K7" i="10"/>
  <c r="J7" i="10"/>
  <c r="L14" i="1" l="1"/>
  <c r="M14" i="1"/>
  <c r="N14" i="1"/>
  <c r="O14" i="1"/>
  <c r="P14" i="1" s="1"/>
  <c r="Q14" i="1" s="1"/>
  <c r="M11" i="1"/>
  <c r="N11" i="1"/>
  <c r="L12" i="1"/>
  <c r="M12" i="1"/>
  <c r="N12" i="1"/>
  <c r="L13" i="1"/>
  <c r="M13" i="1"/>
  <c r="N13" i="1"/>
  <c r="O13" i="1"/>
  <c r="P13" i="1" s="1"/>
  <c r="Q13" i="1" s="1"/>
  <c r="N5" i="1"/>
  <c r="N6" i="1"/>
  <c r="N7" i="1"/>
  <c r="N8" i="1"/>
  <c r="N9" i="1"/>
  <c r="N10" i="1"/>
  <c r="N4" i="1"/>
  <c r="M5" i="1"/>
  <c r="M6" i="1"/>
  <c r="M7" i="1"/>
  <c r="M8" i="1"/>
  <c r="M9" i="1"/>
  <c r="M10" i="1"/>
  <c r="M4" i="1"/>
  <c r="L5" i="1"/>
  <c r="L6" i="1"/>
  <c r="L7" i="1"/>
  <c r="L8" i="1"/>
  <c r="L9" i="1"/>
  <c r="L10" i="1"/>
  <c r="L11" i="1"/>
  <c r="L4" i="1"/>
  <c r="K11" i="9" l="1"/>
  <c r="L11" i="9" s="1"/>
  <c r="M11" i="9" s="1"/>
  <c r="K10" i="9"/>
  <c r="L10" i="9" s="1"/>
  <c r="M10" i="9" s="1"/>
  <c r="L9" i="9"/>
  <c r="M9" i="9" s="1"/>
  <c r="K9" i="9"/>
  <c r="K8" i="9"/>
  <c r="L8" i="9" s="1"/>
  <c r="M8" i="9" s="1"/>
  <c r="K7" i="9"/>
  <c r="L7" i="9" s="1"/>
  <c r="M7" i="9" s="1"/>
  <c r="K6" i="9"/>
  <c r="L6" i="9" s="1"/>
  <c r="M6" i="9" s="1"/>
  <c r="K5" i="9"/>
  <c r="L5" i="9" s="1"/>
  <c r="M5" i="9" s="1"/>
  <c r="K4" i="9"/>
  <c r="L4" i="9" s="1"/>
  <c r="M4" i="9" s="1"/>
  <c r="K3" i="9"/>
  <c r="L3" i="9" s="1"/>
  <c r="M3" i="9" s="1"/>
  <c r="M140" i="7"/>
  <c r="N140" i="7" s="1"/>
  <c r="O140" i="7" s="1"/>
  <c r="M139" i="7"/>
  <c r="N139" i="7" s="1"/>
  <c r="O139" i="7" s="1"/>
  <c r="M138" i="7"/>
  <c r="N138" i="7" s="1"/>
  <c r="O138" i="7" s="1"/>
  <c r="M137" i="7"/>
  <c r="N137" i="7" s="1"/>
  <c r="O137" i="7" s="1"/>
  <c r="M136" i="7"/>
  <c r="N136" i="7" s="1"/>
  <c r="O136" i="7" s="1"/>
  <c r="M135" i="7"/>
  <c r="N135" i="7" s="1"/>
  <c r="O135" i="7" s="1"/>
  <c r="M134" i="7"/>
  <c r="N134" i="7" s="1"/>
  <c r="O134" i="7" s="1"/>
  <c r="M133" i="7"/>
  <c r="N133" i="7" s="1"/>
  <c r="O133" i="7" s="1"/>
  <c r="M132" i="7"/>
  <c r="N132" i="7" s="1"/>
  <c r="O132" i="7" s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3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2" i="6"/>
  <c r="C5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4" i="5"/>
  <c r="B5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4" i="5"/>
  <c r="O12" i="1"/>
  <c r="P12" i="1"/>
  <c r="Q12" i="1" s="1"/>
  <c r="L12" i="2"/>
  <c r="M12" i="2" s="1"/>
  <c r="N12" i="2" s="1"/>
  <c r="L11" i="2"/>
  <c r="M11" i="2" s="1"/>
  <c r="N11" i="2" s="1"/>
  <c r="L10" i="2"/>
  <c r="M10" i="2" s="1"/>
  <c r="N10" i="2" s="1"/>
  <c r="L9" i="2"/>
  <c r="M9" i="2" s="1"/>
  <c r="N9" i="2" s="1"/>
  <c r="L8" i="2"/>
  <c r="M8" i="2" s="1"/>
  <c r="N8" i="2" s="1"/>
  <c r="L7" i="2"/>
  <c r="M7" i="2" s="1"/>
  <c r="N7" i="2" s="1"/>
  <c r="L6" i="2"/>
  <c r="M6" i="2" s="1"/>
  <c r="N6" i="2" s="1"/>
  <c r="L5" i="2"/>
  <c r="M5" i="2" s="1"/>
  <c r="N5" i="2" s="1"/>
  <c r="Q18" i="1"/>
  <c r="O19" i="1"/>
  <c r="P19" i="1" s="1"/>
  <c r="Q19" i="1" s="1"/>
  <c r="O20" i="1"/>
  <c r="P20" i="1" s="1"/>
  <c r="Q20" i="1" s="1"/>
  <c r="O21" i="1"/>
  <c r="P21" i="1" s="1"/>
  <c r="Q21" i="1" s="1"/>
  <c r="O18" i="1"/>
  <c r="P18" i="1" s="1"/>
  <c r="O11" i="1"/>
  <c r="P11" i="1" s="1"/>
  <c r="Q11" i="1" s="1"/>
  <c r="O10" i="1"/>
  <c r="P10" i="1" s="1"/>
  <c r="Q10" i="1" s="1"/>
  <c r="P9" i="1"/>
  <c r="Q9" i="1" s="1"/>
  <c r="P4" i="1"/>
  <c r="Q4" i="1" s="1"/>
  <c r="O5" i="1"/>
  <c r="P5" i="1" s="1"/>
  <c r="Q5" i="1" s="1"/>
  <c r="O6" i="1"/>
  <c r="P6" i="1" s="1"/>
  <c r="Q6" i="1" s="1"/>
  <c r="O7" i="1"/>
  <c r="P7" i="1" s="1"/>
  <c r="Q7" i="1" s="1"/>
  <c r="O8" i="1"/>
  <c r="P8" i="1" s="1"/>
  <c r="Q8" i="1" s="1"/>
  <c r="O9" i="1"/>
  <c r="O4" i="1"/>
  <c r="C149" i="7" l="1" a="1"/>
  <c r="K171" i="7" s="1"/>
  <c r="I160" i="7"/>
  <c r="K150" i="7"/>
  <c r="D151" i="7"/>
  <c r="I169" i="7"/>
  <c r="J164" i="7"/>
  <c r="K159" i="7"/>
  <c r="L154" i="7"/>
  <c r="M149" i="7"/>
  <c r="E168" i="7"/>
  <c r="F163" i="7"/>
  <c r="G158" i="7"/>
  <c r="H153" i="7"/>
  <c r="G170" i="7" l="1"/>
  <c r="J152" i="7"/>
  <c r="H162" i="7"/>
  <c r="C154" i="7"/>
  <c r="N163" i="7"/>
  <c r="H150" i="7"/>
  <c r="F160" i="7"/>
  <c r="D170" i="7"/>
  <c r="F151" i="7"/>
  <c r="D161" i="7"/>
  <c r="O170" i="7"/>
  <c r="D158" i="7"/>
  <c r="C163" i="7"/>
  <c r="L149" i="7"/>
  <c r="J159" i="7"/>
  <c r="C151" i="7"/>
  <c r="N160" i="7"/>
  <c r="L170" i="7"/>
  <c r="N151" i="7"/>
  <c r="L161" i="7"/>
  <c r="K166" i="7"/>
  <c r="M153" i="7"/>
  <c r="K163" i="7"/>
  <c r="G150" i="7"/>
  <c r="E160" i="7"/>
  <c r="D165" i="7"/>
  <c r="K151" i="7"/>
  <c r="I161" i="7"/>
  <c r="G171" i="7"/>
  <c r="I152" i="7"/>
  <c r="G162" i="7"/>
  <c r="I149" i="7"/>
  <c r="G159" i="7"/>
  <c r="E169" i="7"/>
  <c r="N155" i="7"/>
  <c r="L165" i="7"/>
  <c r="F152" i="7"/>
  <c r="D162" i="7"/>
  <c r="O171" i="7"/>
  <c r="D153" i="7"/>
  <c r="O162" i="7"/>
  <c r="N167" i="7"/>
  <c r="C155" i="7"/>
  <c r="O159" i="7"/>
  <c r="M169" i="7"/>
  <c r="J151" i="7"/>
  <c r="I156" i="7"/>
  <c r="H161" i="7"/>
  <c r="G166" i="7"/>
  <c r="F171" i="7"/>
  <c r="N152" i="7"/>
  <c r="M157" i="7"/>
  <c r="L162" i="7"/>
  <c r="K167" i="7"/>
  <c r="F149" i="7"/>
  <c r="E154" i="7"/>
  <c r="L153" i="7"/>
  <c r="K158" i="7"/>
  <c r="J163" i="7"/>
  <c r="I168" i="7"/>
  <c r="L150" i="7"/>
  <c r="K155" i="7"/>
  <c r="J160" i="7"/>
  <c r="I165" i="7"/>
  <c r="H170" i="7"/>
  <c r="E152" i="7"/>
  <c r="D157" i="7"/>
  <c r="C162" i="7"/>
  <c r="O166" i="7"/>
  <c r="N171" i="7"/>
  <c r="I153" i="7"/>
  <c r="H158" i="7"/>
  <c r="G163" i="7"/>
  <c r="F168" i="7"/>
  <c r="N149" i="7"/>
  <c r="H149" i="7"/>
  <c r="G154" i="7"/>
  <c r="F159" i="7"/>
  <c r="E164" i="7"/>
  <c r="D169" i="7"/>
  <c r="G151" i="7"/>
  <c r="F156" i="7"/>
  <c r="E161" i="7"/>
  <c r="D166" i="7"/>
  <c r="C171" i="7"/>
  <c r="J155" i="7"/>
  <c r="H165" i="7"/>
  <c r="I157" i="7"/>
  <c r="G167" i="7"/>
  <c r="O158" i="7"/>
  <c r="M168" i="7"/>
  <c r="G155" i="7"/>
  <c r="E165" i="7"/>
  <c r="L151" i="7"/>
  <c r="E156" i="7"/>
  <c r="C166" i="7"/>
  <c r="E153" i="7"/>
  <c r="O167" i="7"/>
  <c r="K154" i="7"/>
  <c r="I164" i="7"/>
  <c r="H169" i="7"/>
  <c r="O155" i="7"/>
  <c r="M165" i="7"/>
  <c r="G152" i="7"/>
  <c r="M156" i="7"/>
  <c r="J171" i="7"/>
  <c r="L158" i="7"/>
  <c r="J168" i="7"/>
  <c r="F155" i="7"/>
  <c r="C170" i="7"/>
  <c r="J156" i="7"/>
  <c r="H166" i="7"/>
  <c r="O152" i="7"/>
  <c r="H157" i="7"/>
  <c r="F167" i="7"/>
  <c r="H154" i="7"/>
  <c r="F164" i="7"/>
  <c r="O150" i="7"/>
  <c r="M160" i="7"/>
  <c r="K170" i="7"/>
  <c r="E157" i="7"/>
  <c r="C167" i="7"/>
  <c r="J153" i="7"/>
  <c r="C158" i="7"/>
  <c r="D150" i="7"/>
  <c r="N164" i="7"/>
  <c r="M152" i="7"/>
  <c r="L157" i="7"/>
  <c r="K162" i="7"/>
  <c r="J167" i="7"/>
  <c r="E149" i="7"/>
  <c r="D154" i="7"/>
  <c r="C159" i="7"/>
  <c r="O163" i="7"/>
  <c r="N168" i="7"/>
  <c r="I150" i="7"/>
  <c r="C150" i="7"/>
  <c r="O154" i="7"/>
  <c r="N159" i="7"/>
  <c r="M164" i="7"/>
  <c r="L169" i="7"/>
  <c r="O151" i="7"/>
  <c r="N156" i="7"/>
  <c r="M161" i="7"/>
  <c r="L166" i="7"/>
  <c r="D149" i="7"/>
  <c r="C149" i="7"/>
  <c r="M150" i="7"/>
  <c r="H152" i="7"/>
  <c r="O153" i="7"/>
  <c r="H155" i="7"/>
  <c r="K156" i="7"/>
  <c r="N157" i="7"/>
  <c r="D159" i="7"/>
  <c r="G160" i="7"/>
  <c r="J161" i="7"/>
  <c r="M162" i="7"/>
  <c r="C164" i="7"/>
  <c r="F165" i="7"/>
  <c r="I166" i="7"/>
  <c r="L167" i="7"/>
  <c r="O168" i="7"/>
  <c r="E170" i="7"/>
  <c r="H171" i="7"/>
  <c r="E151" i="7"/>
  <c r="L152" i="7"/>
  <c r="L155" i="7"/>
  <c r="E158" i="7"/>
  <c r="K160" i="7"/>
  <c r="D163" i="7"/>
  <c r="J165" i="7"/>
  <c r="C168" i="7"/>
  <c r="I170" i="7"/>
  <c r="K149" i="7"/>
  <c r="J154" i="7"/>
  <c r="C157" i="7"/>
  <c r="I159" i="7"/>
  <c r="O161" i="7"/>
  <c r="K165" i="7"/>
  <c r="D168" i="7"/>
  <c r="J170" i="7"/>
  <c r="I151" i="7"/>
  <c r="I158" i="7"/>
  <c r="O160" i="7"/>
  <c r="H163" i="7"/>
  <c r="D167" i="7"/>
  <c r="J169" i="7"/>
  <c r="C152" i="7"/>
  <c r="K153" i="7"/>
  <c r="G156" i="7"/>
  <c r="M158" i="7"/>
  <c r="F161" i="7"/>
  <c r="L163" i="7"/>
  <c r="E166" i="7"/>
  <c r="K168" i="7"/>
  <c r="D171" i="7"/>
  <c r="J150" i="7"/>
  <c r="N153" i="7"/>
  <c r="E155" i="7"/>
  <c r="H156" i="7"/>
  <c r="N158" i="7"/>
  <c r="G161" i="7"/>
  <c r="M163" i="7"/>
  <c r="F166" i="7"/>
  <c r="I167" i="7"/>
  <c r="O169" i="7"/>
  <c r="G149" i="7"/>
  <c r="N150" i="7"/>
  <c r="K152" i="7"/>
  <c r="F154" i="7"/>
  <c r="I155" i="7"/>
  <c r="L156" i="7"/>
  <c r="O157" i="7"/>
  <c r="E159" i="7"/>
  <c r="H160" i="7"/>
  <c r="K161" i="7"/>
  <c r="N162" i="7"/>
  <c r="D164" i="7"/>
  <c r="G165" i="7"/>
  <c r="J166" i="7"/>
  <c r="M167" i="7"/>
  <c r="C169" i="7"/>
  <c r="F170" i="7"/>
  <c r="I171" i="7"/>
  <c r="J149" i="7"/>
  <c r="I154" i="7"/>
  <c r="O156" i="7"/>
  <c r="H159" i="7"/>
  <c r="N161" i="7"/>
  <c r="G164" i="7"/>
  <c r="M166" i="7"/>
  <c r="F169" i="7"/>
  <c r="L171" i="7"/>
  <c r="H151" i="7"/>
  <c r="C153" i="7"/>
  <c r="M155" i="7"/>
  <c r="F158" i="7"/>
  <c r="L160" i="7"/>
  <c r="E163" i="7"/>
  <c r="H164" i="7"/>
  <c r="N166" i="7"/>
  <c r="G169" i="7"/>
  <c r="M171" i="7"/>
  <c r="O149" i="7"/>
  <c r="F153" i="7"/>
  <c r="M154" i="7"/>
  <c r="C156" i="7"/>
  <c r="F157" i="7"/>
  <c r="L159" i="7"/>
  <c r="E162" i="7"/>
  <c r="K164" i="7"/>
  <c r="N165" i="7"/>
  <c r="G168" i="7"/>
  <c r="M170" i="7"/>
  <c r="E150" i="7"/>
  <c r="M151" i="7"/>
  <c r="G153" i="7"/>
  <c r="N154" i="7"/>
  <c r="D156" i="7"/>
  <c r="G157" i="7"/>
  <c r="J158" i="7"/>
  <c r="M159" i="7"/>
  <c r="C161" i="7"/>
  <c r="F162" i="7"/>
  <c r="I163" i="7"/>
  <c r="L164" i="7"/>
  <c r="O165" i="7"/>
  <c r="E167" i="7"/>
  <c r="H168" i="7"/>
  <c r="K169" i="7"/>
  <c r="N170" i="7"/>
  <c r="F150" i="7"/>
  <c r="D155" i="7"/>
  <c r="J157" i="7"/>
  <c r="C160" i="7"/>
  <c r="I162" i="7"/>
  <c r="O164" i="7"/>
  <c r="H167" i="7"/>
  <c r="N169" i="7"/>
  <c r="D152" i="7"/>
  <c r="K157" i="7"/>
  <c r="D160" i="7"/>
  <c r="J162" i="7"/>
  <c r="C165" i="7"/>
  <c r="L168" i="7"/>
  <c r="E171" i="7"/>
</calcChain>
</file>

<file path=xl/sharedStrings.xml><?xml version="1.0" encoding="utf-8"?>
<sst xmlns="http://schemas.openxmlformats.org/spreadsheetml/2006/main" count="6310" uniqueCount="668">
  <si>
    <t>Sagar</t>
  </si>
  <si>
    <t>jayesh</t>
  </si>
  <si>
    <t>Akshay</t>
  </si>
  <si>
    <t>vinod</t>
  </si>
  <si>
    <t>nilesh</t>
  </si>
  <si>
    <t>Vijay</t>
  </si>
  <si>
    <t>Subject</t>
  </si>
  <si>
    <t>Name of students</t>
  </si>
  <si>
    <t>Hindi
(80)</t>
  </si>
  <si>
    <t>Marathi
(80)</t>
  </si>
  <si>
    <t>English
(100)</t>
  </si>
  <si>
    <t>Science
(80)</t>
  </si>
  <si>
    <t>Social science
(60)</t>
  </si>
  <si>
    <t>Math
(100)</t>
  </si>
  <si>
    <t>History
(100)</t>
  </si>
  <si>
    <t>Geography
(80)</t>
  </si>
  <si>
    <t>Total</t>
  </si>
  <si>
    <t>Percentage</t>
  </si>
  <si>
    <t>Division</t>
  </si>
  <si>
    <t>Mayur</t>
  </si>
  <si>
    <t>&gt;=60---&gt;A</t>
  </si>
  <si>
    <t>&gt;=48---&gt;B</t>
  </si>
  <si>
    <t>&gt;=36---&gt;C</t>
  </si>
  <si>
    <t>&lt;36---&gt;Failed</t>
  </si>
  <si>
    <t>Joshi</t>
  </si>
  <si>
    <t>&gt;=60---&gt;1st</t>
  </si>
  <si>
    <t>&gt;=48---&gt;2nd</t>
  </si>
  <si>
    <t>&gt;=36---&gt;3rd</t>
  </si>
  <si>
    <r>
      <t>a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+b</t>
    </r>
    <r>
      <rPr>
        <vertAlign val="super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</si>
  <si>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20"/>
        <color theme="1"/>
        <rFont val="Calibri"/>
        <family val="2"/>
        <scheme val="minor"/>
      </rPr>
      <t>2</t>
    </r>
    <r>
      <rPr>
        <sz val="20"/>
        <color theme="1"/>
        <rFont val="Calibri"/>
        <family val="2"/>
        <scheme val="minor"/>
      </rPr>
      <t>so</t>
    </r>
    <r>
      <rPr>
        <vertAlign val="subscript"/>
        <sz val="20"/>
        <color theme="1"/>
        <rFont val="Calibri"/>
        <family val="2"/>
        <scheme val="minor"/>
      </rPr>
      <t>4</t>
    </r>
  </si>
  <si>
    <t>id</t>
  </si>
  <si>
    <t>Manufacturer</t>
  </si>
  <si>
    <t>Model</t>
  </si>
  <si>
    <t>Type</t>
  </si>
  <si>
    <t>Min.Price</t>
  </si>
  <si>
    <t>Price</t>
  </si>
  <si>
    <t>Max.Price</t>
  </si>
  <si>
    <t>MPG.city</t>
  </si>
  <si>
    <t>MPG.highway</t>
  </si>
  <si>
    <t>AirBags</t>
  </si>
  <si>
    <t>DriveTrain</t>
  </si>
  <si>
    <t>Cylinders</t>
  </si>
  <si>
    <t>EngineSize</t>
  </si>
  <si>
    <t>Horsepower</t>
  </si>
  <si>
    <t>RPM</t>
  </si>
  <si>
    <t>Revpermile</t>
  </si>
  <si>
    <t>Man.trans.avail</t>
  </si>
  <si>
    <t>Fuel.tank.capacity</t>
  </si>
  <si>
    <t>Passengers</t>
  </si>
  <si>
    <t>Acura</t>
  </si>
  <si>
    <t>Integra</t>
  </si>
  <si>
    <t>Small</t>
  </si>
  <si>
    <t>None</t>
  </si>
  <si>
    <t>Front</t>
  </si>
  <si>
    <t>Yes</t>
  </si>
  <si>
    <t>Legend</t>
  </si>
  <si>
    <t>Midsize</t>
  </si>
  <si>
    <t>Driver &amp; Passenger</t>
  </si>
  <si>
    <t>Audi</t>
  </si>
  <si>
    <t>Compact</t>
  </si>
  <si>
    <t>Driver only</t>
  </si>
  <si>
    <t>BMW</t>
  </si>
  <si>
    <t>535i</t>
  </si>
  <si>
    <t>Rear</t>
  </si>
  <si>
    <t>Buick</t>
  </si>
  <si>
    <t>Century</t>
  </si>
  <si>
    <t>No</t>
  </si>
  <si>
    <t>LeSabre</t>
  </si>
  <si>
    <t>Large</t>
  </si>
  <si>
    <t>Roadmaster</t>
  </si>
  <si>
    <t>Riviera</t>
  </si>
  <si>
    <t>Cadillac</t>
  </si>
  <si>
    <t>DeVille</t>
  </si>
  <si>
    <t>Seville</t>
  </si>
  <si>
    <t>Chevrolet</t>
  </si>
  <si>
    <t>Cavalier</t>
  </si>
  <si>
    <t>Corsica</t>
  </si>
  <si>
    <t>Camaro</t>
  </si>
  <si>
    <t>Sporty</t>
  </si>
  <si>
    <t>Lumina</t>
  </si>
  <si>
    <t>Lumina_APV</t>
  </si>
  <si>
    <t>Van</t>
  </si>
  <si>
    <t>Astro</t>
  </si>
  <si>
    <t>4WD</t>
  </si>
  <si>
    <t>Caprice</t>
  </si>
  <si>
    <t>Corvette</t>
  </si>
  <si>
    <t>Chrylser</t>
  </si>
  <si>
    <t>Concorde</t>
  </si>
  <si>
    <t>Chrysler</t>
  </si>
  <si>
    <t>LeBaron</t>
  </si>
  <si>
    <t>Imperial</t>
  </si>
  <si>
    <t>Dodge</t>
  </si>
  <si>
    <t>Colt</t>
  </si>
  <si>
    <t>Shadow</t>
  </si>
  <si>
    <t>Spirit</t>
  </si>
  <si>
    <t>Caravan</t>
  </si>
  <si>
    <t>Dynasty</t>
  </si>
  <si>
    <t>Stealth</t>
  </si>
  <si>
    <t>Eagle</t>
  </si>
  <si>
    <t>Summit</t>
  </si>
  <si>
    <t>Vision</t>
  </si>
  <si>
    <t>Ford</t>
  </si>
  <si>
    <t>Festiva</t>
  </si>
  <si>
    <t>Escort</t>
  </si>
  <si>
    <t>Tempo</t>
  </si>
  <si>
    <t>Mustang</t>
  </si>
  <si>
    <t>Probe</t>
  </si>
  <si>
    <t>Aerostar</t>
  </si>
  <si>
    <t>Taurus</t>
  </si>
  <si>
    <t>Crown_Victoria</t>
  </si>
  <si>
    <t>Geo</t>
  </si>
  <si>
    <t>Metro</t>
  </si>
  <si>
    <t>Storm</t>
  </si>
  <si>
    <t>Honda</t>
  </si>
  <si>
    <t>Prelude</t>
  </si>
  <si>
    <t>Civic</t>
  </si>
  <si>
    <t>Accord</t>
  </si>
  <si>
    <t>Hyundai</t>
  </si>
  <si>
    <t>Excel</t>
  </si>
  <si>
    <t>Elantra</t>
  </si>
  <si>
    <t>Scoupe</t>
  </si>
  <si>
    <t>Sonata</t>
  </si>
  <si>
    <t>Infiniti</t>
  </si>
  <si>
    <t>Q45</t>
  </si>
  <si>
    <t>Lexus</t>
  </si>
  <si>
    <t>ES300</t>
  </si>
  <si>
    <t>SC300</t>
  </si>
  <si>
    <t>Lincoln</t>
  </si>
  <si>
    <t>Continental</t>
  </si>
  <si>
    <t>Town_Car</t>
  </si>
  <si>
    <t>Mazda</t>
  </si>
  <si>
    <t>Protege</t>
  </si>
  <si>
    <t>MPV</t>
  </si>
  <si>
    <t>RX-7</t>
  </si>
  <si>
    <t>rotary</t>
  </si>
  <si>
    <t>Mercedes-Benz</t>
  </si>
  <si>
    <t>190E</t>
  </si>
  <si>
    <t>300E</t>
  </si>
  <si>
    <t>Mercury</t>
  </si>
  <si>
    <t>Capri</t>
  </si>
  <si>
    <t>Cougar</t>
  </si>
  <si>
    <t>Mitsubishi</t>
  </si>
  <si>
    <t>Mirage</t>
  </si>
  <si>
    <t>Diamante</t>
  </si>
  <si>
    <t>Nissan</t>
  </si>
  <si>
    <t>Sentra</t>
  </si>
  <si>
    <t>Altima</t>
  </si>
  <si>
    <t>Quest</t>
  </si>
  <si>
    <t>Maxima</t>
  </si>
  <si>
    <t>Oldsmobile</t>
  </si>
  <si>
    <t>Achieva</t>
  </si>
  <si>
    <t>Cutlass_Ciera</t>
  </si>
  <si>
    <t>Silhouette</t>
  </si>
  <si>
    <t>Eighty-Eight</t>
  </si>
  <si>
    <t>Plymouth</t>
  </si>
  <si>
    <t>Laser</t>
  </si>
  <si>
    <t>Pontiac</t>
  </si>
  <si>
    <t>LeMans</t>
  </si>
  <si>
    <t>Sunbird</t>
  </si>
  <si>
    <t>Firebird</t>
  </si>
  <si>
    <t>Grand_Prix</t>
  </si>
  <si>
    <t>Bonneville</t>
  </si>
  <si>
    <t>Saab</t>
  </si>
  <si>
    <t>Saturn</t>
  </si>
  <si>
    <t>SL</t>
  </si>
  <si>
    <t>Subaru</t>
  </si>
  <si>
    <t>Justy</t>
  </si>
  <si>
    <t>Loyale</t>
  </si>
  <si>
    <t>Legacy</t>
  </si>
  <si>
    <t>Suzuki</t>
  </si>
  <si>
    <t>Swift</t>
  </si>
  <si>
    <t>Toyota</t>
  </si>
  <si>
    <t>Tercel</t>
  </si>
  <si>
    <t>Celica</t>
  </si>
  <si>
    <t>Camry</t>
  </si>
  <si>
    <t>Previa</t>
  </si>
  <si>
    <t>Volkswagen</t>
  </si>
  <si>
    <t>Fox</t>
  </si>
  <si>
    <t>Eurovan</t>
  </si>
  <si>
    <t>Passat</t>
  </si>
  <si>
    <t>Corrado</t>
  </si>
  <si>
    <t>Volvo</t>
  </si>
  <si>
    <t>Row ID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</si>
  <si>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</si>
  <si>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</si>
  <si>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</si>
  <si>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</si>
  <si>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</si>
  <si>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</si>
  <si>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</si>
  <si>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</si>
  <si>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Product ID</t>
  </si>
  <si>
    <t>Category</t>
  </si>
  <si>
    <t>Sub-Category</t>
  </si>
  <si>
    <t>Sales</t>
  </si>
  <si>
    <t>Quantity</t>
  </si>
  <si>
    <t>Discount</t>
  </si>
  <si>
    <t>Profit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</si>
  <si>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</si>
  <si>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</si>
  <si>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</si>
  <si>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</si>
  <si>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</si>
  <si>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</si>
  <si>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</si>
  <si>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FUR-BO-10001798</t>
  </si>
  <si>
    <t>Furniture</t>
  </si>
  <si>
    <t>Bookcases</t>
  </si>
  <si>
    <t>FUR-CH-10000454</t>
  </si>
  <si>
    <t>Chairs</t>
  </si>
  <si>
    <t>DV-13045</t>
  </si>
  <si>
    <t>Darrin Van Huff</t>
  </si>
  <si>
    <t>Corporate</t>
  </si>
  <si>
    <t>Los Angeles</t>
  </si>
  <si>
    <t>California</t>
  </si>
  <si>
    <t>OFF-LA-10000240</t>
  </si>
  <si>
    <t>Office Supplies</t>
  </si>
  <si>
    <t>Labels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</si>
  <si>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</si>
  <si>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</si>
  <si>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</si>
  <si>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</si>
  <si>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</si>
  <si>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</si>
  <si>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</si>
  <si>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OFF-ST-10000760</t>
  </si>
  <si>
    <t>Storage</t>
  </si>
  <si>
    <t>BH-11710</t>
  </si>
  <si>
    <t>Brosina Hoffman</t>
  </si>
  <si>
    <t>FUR-FU-10001487</t>
  </si>
  <si>
    <t>Furnishings</t>
  </si>
  <si>
    <t>OFF-AR-10002833</t>
  </si>
  <si>
    <t>Art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</si>
  <si>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</si>
  <si>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</si>
  <si>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</si>
  <si>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</si>
  <si>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</si>
  <si>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</si>
  <si>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</si>
  <si>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</si>
  <si>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</si>
  <si>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AA-10480</t>
  </si>
  <si>
    <t>Andrew Allen</t>
  </si>
  <si>
    <t>Concord</t>
  </si>
  <si>
    <t>North Carolina</t>
  </si>
  <si>
    <t>OFF-PA-10002365</t>
  </si>
  <si>
    <t>Paper</t>
  </si>
  <si>
    <t>IM-15070</t>
  </si>
  <si>
    <t>Irene Maddox</t>
  </si>
  <si>
    <t>Seattle</t>
  </si>
  <si>
    <t>Washington</t>
  </si>
  <si>
    <t>OFF-BI-10003656</t>
  </si>
  <si>
    <t>HP-14815</t>
  </si>
  <si>
    <t>Harold Pawlan</t>
  </si>
  <si>
    <t>Home Office</t>
  </si>
  <si>
    <t>Fort Worth</t>
  </si>
  <si>
    <t>Texas</t>
  </si>
  <si>
    <t>OFF-AP-10002311</t>
  </si>
  <si>
    <t>OFF-BI-10000756</t>
  </si>
  <si>
    <t>PK-19075</t>
  </si>
  <si>
    <t>Pete Kriz</t>
  </si>
  <si>
    <t>Madison</t>
  </si>
  <si>
    <t>Wisconsin</t>
  </si>
  <si>
    <t>OFF-ST-10004186</t>
  </si>
  <si>
    <t>AG-10270</t>
  </si>
  <si>
    <t>Alejandro Grove</t>
  </si>
  <si>
    <t>West Jordan</t>
  </si>
  <si>
    <t>Utah</t>
  </si>
  <si>
    <t>OFF-ST-10000107</t>
  </si>
  <si>
    <t>ZD-21925</t>
  </si>
  <si>
    <t>Zuschuss Donatelli</t>
  </si>
  <si>
    <t>San Francisco</t>
  </si>
  <si>
    <t>OFF-AR-10003056</t>
  </si>
  <si>
    <t>TEC-PH-10001949</t>
  </si>
  <si>
    <t>OFF-BI-10002215</t>
  </si>
  <si>
    <t>KB-16585</t>
  </si>
  <si>
    <t>Ken Black</t>
  </si>
  <si>
    <t>Fremont</t>
  </si>
  <si>
    <t>Nebraska</t>
  </si>
  <si>
    <t>OFF-AR-10000246</t>
  </si>
  <si>
    <t>OFF-AP-10001492</t>
  </si>
  <si>
    <t>SF-20065</t>
  </si>
  <si>
    <t>Sandra Flanagan</t>
  </si>
  <si>
    <t>Philadelphia</t>
  </si>
  <si>
    <t>Pennsylvania</t>
  </si>
  <si>
    <t>FUR-CH-10002774</t>
  </si>
  <si>
    <t>EB-13870</t>
  </si>
  <si>
    <t>Emily Burns</t>
  </si>
  <si>
    <t>Orem</t>
  </si>
  <si>
    <t>EH-13945</t>
  </si>
  <si>
    <t>Eric Hoffmann</t>
  </si>
  <si>
    <t>OFF-BI-10001634</t>
  </si>
  <si>
    <t>TEC-AC-10003027</t>
  </si>
  <si>
    <t>Accessories</t>
  </si>
  <si>
    <t>TB-21520</t>
  </si>
  <si>
    <t>Tracy Blumstein</t>
  </si>
  <si>
    <t>FUR-BO-10004834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</si>
  <si>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</si>
  <si>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</si>
  <si>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</si>
  <si>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</si>
  <si>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</si>
  <si>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</si>
  <si>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</si>
  <si>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MA-17560</t>
  </si>
  <si>
    <t>Matt Abelman</t>
  </si>
  <si>
    <t>Houston</t>
  </si>
  <si>
    <t>OFF-PA-10000249</t>
  </si>
  <si>
    <t>First Class</t>
  </si>
  <si>
    <t>GH-14485</t>
  </si>
  <si>
    <t>Gene Hale</t>
  </si>
  <si>
    <t>Richardson</t>
  </si>
  <si>
    <t>TEC-PH-10004977</t>
  </si>
  <si>
    <t>FUR-FU-10003664</t>
  </si>
  <si>
    <t>SN-20710</t>
  </si>
  <si>
    <t>Steve Nguyen</t>
  </si>
  <si>
    <t>OFF-EN-10002986</t>
  </si>
  <si>
    <t>FUR-BO-10002545</t>
  </si>
  <si>
    <t>FUR-CH-10004218</t>
  </si>
  <si>
    <t>TEC-PH-10000486</t>
  </si>
  <si>
    <t>LC-16930</t>
  </si>
  <si>
    <t>Linda Cazamias</t>
  </si>
  <si>
    <t>Naperville</t>
  </si>
  <si>
    <t>Illinois</t>
  </si>
  <si>
    <t>TEC-PH-10004093</t>
  </si>
  <si>
    <t>RA-19885</t>
  </si>
  <si>
    <t>Ruben Ausman</t>
  </si>
  <si>
    <t>OFF-ST-10003479</t>
  </si>
  <si>
    <t>ES-14080</t>
  </si>
  <si>
    <t>Erin Smith</t>
  </si>
  <si>
    <t>Melbourne</t>
  </si>
  <si>
    <t>OFF-ST-10003282</t>
  </si>
  <si>
    <t>ON-18715</t>
  </si>
  <si>
    <t>Odella Nelson</t>
  </si>
  <si>
    <t>Eagan</t>
  </si>
  <si>
    <t>Minnesota</t>
  </si>
  <si>
    <t>TEC-AC-10000171</t>
  </si>
  <si>
    <t>OFF-BI-10003291</t>
  </si>
  <si>
    <t>PO-18865</t>
  </si>
  <si>
    <t>Patrick O'Donnell</t>
  </si>
  <si>
    <t>Westland</t>
  </si>
  <si>
    <t>Michigan</t>
  </si>
  <si>
    <t>OFF-ST-10001713</t>
  </si>
  <si>
    <t>LH-16900</t>
  </si>
  <si>
    <t>Lena Hernandez</t>
  </si>
  <si>
    <t>Dover</t>
  </si>
  <si>
    <t>Delaware</t>
  </si>
  <si>
    <t>TEC-AC-10002167</t>
  </si>
  <si>
    <t>TEC-PH-10003988</t>
  </si>
  <si>
    <t>DP-13000</t>
  </si>
  <si>
    <t>Darren Powers</t>
  </si>
  <si>
    <t>New Albany</t>
  </si>
  <si>
    <t>Indiana</t>
  </si>
  <si>
    <t>OFF-BI-10004410</t>
  </si>
  <si>
    <t>OFF-LA-10002762</t>
  </si>
  <si>
    <t>FUR-FU-10001706</t>
  </si>
  <si>
    <t>FUR-CH-10003061</t>
  </si>
  <si>
    <t>JM-15265</t>
  </si>
  <si>
    <t>Janet Molinari</t>
  </si>
  <si>
    <t>New York City</t>
  </si>
  <si>
    <t>New York</t>
  </si>
  <si>
    <t>OFF-FA-10000304</t>
  </si>
  <si>
    <t>Fasteners</t>
  </si>
  <si>
    <t>TEC-PH-10002447</t>
  </si>
  <si>
    <t>TB-21055</t>
  </si>
  <si>
    <t>Ted Butterfield</t>
  </si>
  <si>
    <t>Troy</t>
  </si>
  <si>
    <t>OFF-ST-10000604</t>
  </si>
  <si>
    <t>OFF-PA-10001569</t>
  </si>
  <si>
    <t>FUR-CH-10003968</t>
  </si>
  <si>
    <t>OFF-PA-10000587</t>
  </si>
  <si>
    <t>OFF-BI-10001460</t>
  </si>
  <si>
    <t>OFF-AR-10001868</t>
  </si>
  <si>
    <t>KM-16720</t>
  </si>
  <si>
    <t>Kunst Miller</t>
  </si>
  <si>
    <t>TEC-AC-10004633</t>
  </si>
  <si>
    <t>OFF-BI-10001078</t>
  </si>
  <si>
    <t>OFF-PA-10003892</t>
  </si>
  <si>
    <t>FUR-FU-10000397</t>
  </si>
  <si>
    <t>PS-18970</t>
  </si>
  <si>
    <t>Paul Stevenson</t>
  </si>
  <si>
    <t>Chicago</t>
  </si>
  <si>
    <t>FUR-CH-10001146</t>
  </si>
  <si>
    <t>BS-11590</t>
  </si>
  <si>
    <t>Brendan Sweed</t>
  </si>
  <si>
    <t>Gilbert</t>
  </si>
  <si>
    <t>Arizona</t>
  </si>
  <si>
    <t>OFF-AR-10002671</t>
  </si>
  <si>
    <t>TEC-PH-10002726</t>
  </si>
  <si>
    <t>KD-16270</t>
  </si>
  <si>
    <t>Karen Daniels</t>
  </si>
  <si>
    <t>Springfield</t>
  </si>
  <si>
    <t>Virginia</t>
  </si>
  <si>
    <t>OFF-PA-10000482</t>
  </si>
  <si>
    <t>HM-14980</t>
  </si>
  <si>
    <t>Henry MacAllister</t>
  </si>
  <si>
    <t>OFF-BI-10004654</t>
  </si>
  <si>
    <t>Jackson</t>
  </si>
  <si>
    <t>OFF-PA-10004675</t>
  </si>
  <si>
    <t>JE-15745</t>
  </si>
  <si>
    <t>Joel Eaton</t>
  </si>
  <si>
    <t>Memphis</t>
  </si>
  <si>
    <t>Tennessee</t>
  </si>
  <si>
    <t>FUR-CH-10000513</t>
  </si>
  <si>
    <t>FUR-FU-10003708</t>
  </si>
  <si>
    <t>OFF-ST-10004123</t>
  </si>
  <si>
    <t>KB-16600</t>
  </si>
  <si>
    <t>Ken Brennan</t>
  </si>
  <si>
    <t>OFF-BI-10004182</t>
  </si>
  <si>
    <t>FUR-FU-10000260</t>
  </si>
  <si>
    <t>OFF-ST-10000615</t>
  </si>
  <si>
    <t>FUR-FU-10003194</t>
  </si>
  <si>
    <t>SC-20770</t>
  </si>
  <si>
    <t>Stewart Carmichael</t>
  </si>
  <si>
    <t>Decatur</t>
  </si>
  <si>
    <t>Alabama</t>
  </si>
  <si>
    <t>OFF-AP-10002118</t>
  </si>
  <si>
    <t>OFF-BI-10002309</t>
  </si>
  <si>
    <t>DN-13690</t>
  </si>
  <si>
    <t>Duane Noonan</t>
  </si>
  <si>
    <t>OFF-AR-10002053</t>
  </si>
  <si>
    <t>OFF-ST-10002370</t>
  </si>
  <si>
    <t>JC-16105</t>
  </si>
  <si>
    <t>Julie Creighton</t>
  </si>
  <si>
    <t>Durham</t>
  </si>
  <si>
    <t>OFF-EN-10000927</t>
  </si>
  <si>
    <t>CS-12400</t>
  </si>
  <si>
    <t>Christopher Schild</t>
  </si>
  <si>
    <t>OFF-ST-10003656</t>
  </si>
  <si>
    <t>Columbia</t>
  </si>
  <si>
    <t>South Carolina</t>
  </si>
  <si>
    <t>FUR-CH-10000863</t>
  </si>
  <si>
    <t>PG-18895</t>
  </si>
  <si>
    <t>Paul Gonzalez</t>
  </si>
  <si>
    <t>Rochester</t>
  </si>
  <si>
    <t>TEC-AC-10001998</t>
  </si>
  <si>
    <t>OFF-LA-10000134</t>
  </si>
  <si>
    <t>GM-14455</t>
  </si>
  <si>
    <t>Gary Mitchum</t>
  </si>
  <si>
    <t>OFF-ST-10003442</t>
  </si>
  <si>
    <t>JS-15685</t>
  </si>
  <si>
    <t>Jim Sink</t>
  </si>
  <si>
    <t>OFF-AR-10004930</t>
  </si>
  <si>
    <t>OFF-PA-10000304</t>
  </si>
  <si>
    <t>KB-16315</t>
  </si>
  <si>
    <t>Karl Braun</t>
  </si>
  <si>
    <t>Minneapolis</t>
  </si>
  <si>
    <t>OFF-PA-10003177</t>
  </si>
  <si>
    <t>FUR-FU-10003799</t>
  </si>
  <si>
    <t>OFF-BI-10002852</t>
  </si>
  <si>
    <t>RB-19705</t>
  </si>
  <si>
    <t>Roger Barcio</t>
  </si>
  <si>
    <t>Portland</t>
  </si>
  <si>
    <t>Oregon</t>
  </si>
  <si>
    <t>OFF-BI-10004738</t>
  </si>
  <si>
    <t>PN-18775</t>
  </si>
  <si>
    <t>Parhena Norris</t>
  </si>
  <si>
    <t>FUR-FU-10000629</t>
  </si>
  <si>
    <t>KD-16345</t>
  </si>
  <si>
    <t>Katherine Ducich</t>
  </si>
  <si>
    <t>OFF-BI-10001721</t>
  </si>
  <si>
    <t>ER-13855</t>
  </si>
  <si>
    <t>Elpida Rittenbach</t>
  </si>
  <si>
    <t>Saint Paul</t>
  </si>
  <si>
    <t>OFF-AP-10000358</t>
  </si>
  <si>
    <t>RB-19465</t>
  </si>
  <si>
    <t>Rick Bensley</t>
  </si>
  <si>
    <t>OFF-PA-10003256</t>
  </si>
  <si>
    <t>Sonam</t>
  </si>
  <si>
    <t>Uppercase</t>
  </si>
  <si>
    <t>Lowecase</t>
  </si>
  <si>
    <t>conversion of word in lower and uppercase</t>
  </si>
  <si>
    <t>Result</t>
  </si>
  <si>
    <t>ok</t>
  </si>
  <si>
    <t xml:space="preserve">sort </t>
  </si>
  <si>
    <t>come</t>
  </si>
  <si>
    <t>go</t>
  </si>
  <si>
    <t xml:space="preserve">fan </t>
  </si>
  <si>
    <t>came</t>
  </si>
  <si>
    <t>kore</t>
  </si>
  <si>
    <t>core</t>
  </si>
  <si>
    <t>jack</t>
  </si>
  <si>
    <t>gun</t>
  </si>
  <si>
    <t>bullet</t>
  </si>
  <si>
    <t>A</t>
  </si>
  <si>
    <t>B</t>
  </si>
  <si>
    <t>To conversion of row to column/ column to row</t>
  </si>
  <si>
    <t>Converted(without transpose function)</t>
  </si>
  <si>
    <t>Converted(with transpose function)</t>
  </si>
  <si>
    <t>Select no of blank cell
Select array(means which concert row to column/column to rows
Close bracket
Press  shift+cltr+enter</t>
  </si>
  <si>
    <t>Max
valus</t>
  </si>
  <si>
    <t>Mini
valus</t>
  </si>
  <si>
    <t>Average</t>
  </si>
  <si>
    <t>Dipak</t>
  </si>
  <si>
    <t>Subjects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</si>
  <si>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</si>
  <si>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</si>
  <si>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</si>
  <si>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</si>
  <si>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</si>
  <si>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</si>
  <si>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</si>
  <si>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</si>
  <si>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</si>
  <si>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</si>
  <si>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</si>
  <si>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</si>
  <si>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</si>
  <si>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</si>
  <si>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</si>
  <si>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Name</t>
  </si>
  <si>
    <t>History
(60)</t>
  </si>
  <si>
    <t>Geography
(40)</t>
  </si>
  <si>
    <t>science
(60)</t>
  </si>
  <si>
    <t>Social science
(100)</t>
  </si>
  <si>
    <t>Max
Marks</t>
  </si>
  <si>
    <t>Min
marks</t>
  </si>
  <si>
    <t>Grade</t>
  </si>
  <si>
    <t>&gt;=70---&gt;A</t>
  </si>
  <si>
    <t xml:space="preserve">Ajay </t>
  </si>
  <si>
    <t>&gt;=55---&gt;B</t>
  </si>
  <si>
    <t>&gt;=45---&gt;C</t>
  </si>
  <si>
    <t>&gt;=38---&gt;D</t>
  </si>
  <si>
    <t>Narayan</t>
  </si>
  <si>
    <t>&lt;=38---&gt;Failed</t>
  </si>
  <si>
    <t>Vinod</t>
  </si>
  <si>
    <t>Length</t>
  </si>
  <si>
    <t>Wheelbase</t>
  </si>
  <si>
    <t>Width</t>
  </si>
  <si>
    <t>Turn.circle</t>
  </si>
  <si>
    <t>Rear.seat.room</t>
  </si>
  <si>
    <t>Luggage.room</t>
  </si>
  <si>
    <t>Weight</t>
  </si>
  <si>
    <t>Origin</t>
  </si>
  <si>
    <t>Make</t>
  </si>
  <si>
    <t>non-USA</t>
  </si>
  <si>
    <t>Acura Integra</t>
  </si>
  <si>
    <t>Acura Legend</t>
  </si>
  <si>
    <t>Audi 90</t>
  </si>
  <si>
    <t>Audi 100</t>
  </si>
  <si>
    <t>BMW 535i</t>
  </si>
  <si>
    <t>USA</t>
  </si>
  <si>
    <t>Buick Century</t>
  </si>
  <si>
    <t>Buick LeSabre</t>
  </si>
  <si>
    <t>Buick Roadmaster</t>
  </si>
  <si>
    <t>Buick Riviera</t>
  </si>
  <si>
    <t>Cadillac DeVille</t>
  </si>
  <si>
    <t>Cadillac Seville</t>
  </si>
  <si>
    <t>Chevrolet Cavalier</t>
  </si>
  <si>
    <t>Chevrolet Corsica</t>
  </si>
  <si>
    <t>Chevrolet Camaro</t>
  </si>
  <si>
    <t>Chevrolet Lumina</t>
  </si>
  <si>
    <t>NA</t>
  </si>
  <si>
    <t>Chevrolet Lumina_APV</t>
  </si>
  <si>
    <t>Chevrolet Astro</t>
  </si>
  <si>
    <t>Chevrolet Caprice</t>
  </si>
  <si>
    <t>Chevrolet Corvette</t>
  </si>
  <si>
    <t>Chrylser Concorde</t>
  </si>
  <si>
    <t>Chrysler LeBaron</t>
  </si>
  <si>
    <t>Chrysler Imperial</t>
  </si>
  <si>
    <t>Dodge Colt</t>
  </si>
  <si>
    <t>Dodge Shadow</t>
  </si>
  <si>
    <t>Dodge Spirit</t>
  </si>
  <si>
    <t>Dodge Caravan</t>
  </si>
  <si>
    <t>Dodge Dynasty</t>
  </si>
  <si>
    <t>Dodge Stealth</t>
  </si>
  <si>
    <t>Eagle Summit</t>
  </si>
  <si>
    <t>Eagle Vision</t>
  </si>
  <si>
    <t>Ford Festiva</t>
  </si>
  <si>
    <t>Ford Escort</t>
  </si>
  <si>
    <t>Ford Tempo</t>
  </si>
  <si>
    <t>Ford Mustang</t>
  </si>
  <si>
    <t>Ford Probe</t>
  </si>
  <si>
    <t>Ford Aerostar</t>
  </si>
  <si>
    <t>Ford Taurus</t>
  </si>
  <si>
    <t>Ford Crown_Victoria</t>
  </si>
  <si>
    <t>Geo Metro</t>
  </si>
  <si>
    <t>Geo Storm</t>
  </si>
  <si>
    <t>Honda Prelude</t>
  </si>
  <si>
    <t>Honda Civic</t>
  </si>
  <si>
    <t>Honda Accord</t>
  </si>
  <si>
    <t>Hyundai Excel</t>
  </si>
  <si>
    <t>Hyundai Elantra</t>
  </si>
  <si>
    <t>Hyundai Scoupe</t>
  </si>
  <si>
    <t>Hyundai Sonata</t>
  </si>
  <si>
    <t>Infiniti Q45</t>
  </si>
  <si>
    <t>Lexus ES300</t>
  </si>
  <si>
    <t>Lexus SC300</t>
  </si>
  <si>
    <t>Lincoln Continental</t>
  </si>
  <si>
    <t>Lincoln Town_Car</t>
  </si>
  <si>
    <t>Mazda 323</t>
  </si>
  <si>
    <t>Mazda Protege</t>
  </si>
  <si>
    <t>Mazda 626</t>
  </si>
  <si>
    <t>Mazda MPV</t>
  </si>
  <si>
    <t>Mazda RX-7</t>
  </si>
  <si>
    <t>Mercedes-Benz 190E</t>
  </si>
  <si>
    <t>Mercedes-Benz 300E</t>
  </si>
  <si>
    <t>Mercury Capri</t>
  </si>
  <si>
    <t>Mercury Cougar</t>
  </si>
  <si>
    <t>Mitsubishi Mirage</t>
  </si>
  <si>
    <t>Mitsubishi Diamante</t>
  </si>
  <si>
    <t>Nissan Sentra</t>
  </si>
  <si>
    <t>Nissan Altima</t>
  </si>
  <si>
    <t>Nissan Quest</t>
  </si>
  <si>
    <t>Nissan Maxima</t>
  </si>
  <si>
    <t>Oldsmobile Achieva</t>
  </si>
  <si>
    <t>Oldsmobile Cutlass_Ciera</t>
  </si>
  <si>
    <t>Oldsmobile Silhouette</t>
  </si>
  <si>
    <t>Oldsmobile Eighty-Eight</t>
  </si>
  <si>
    <t>Plymouth Laser</t>
  </si>
  <si>
    <t>Pontiac LeMans</t>
  </si>
  <si>
    <t>Pontiac Sunbird</t>
  </si>
  <si>
    <t>Pontiac Firebird</t>
  </si>
  <si>
    <t>Pontiac Grand_Prix</t>
  </si>
  <si>
    <t>Pontiac Bonneville</t>
  </si>
  <si>
    <t>Saab 900</t>
  </si>
  <si>
    <t>Saturn SL</t>
  </si>
  <si>
    <t>Subaru Justy</t>
  </si>
  <si>
    <t>Subaru Loyale</t>
  </si>
  <si>
    <t>Subaru Legacy</t>
  </si>
  <si>
    <t>Suzuki Swift</t>
  </si>
  <si>
    <t>Toyota Tercel</t>
  </si>
  <si>
    <t>Toyota Celica</t>
  </si>
  <si>
    <t>Toyota Camry</t>
  </si>
  <si>
    <t>Toyota Previa</t>
  </si>
  <si>
    <t>Volkswagen Fox</t>
  </si>
  <si>
    <t>Volkswagen Eurovan</t>
  </si>
  <si>
    <t>Volkswagen Passat</t>
  </si>
  <si>
    <t>Volkswagen Corrado</t>
  </si>
  <si>
    <t>Volvo 240</t>
  </si>
  <si>
    <t>Volvo 850</t>
  </si>
  <si>
    <t>&lt;36---&gt;D</t>
  </si>
  <si>
    <t>mini
narks(40)</t>
  </si>
  <si>
    <t>mini
narks(35)</t>
  </si>
  <si>
    <t>mini
narks(25)</t>
  </si>
  <si>
    <t>mini
narks(30)</t>
  </si>
  <si>
    <t>Result-1
(By using If-AND Statements)</t>
  </si>
  <si>
    <t xml:space="preserve">Conditions For divison </t>
  </si>
  <si>
    <t>In IF-OR statements we used &lt; sign</t>
  </si>
  <si>
    <t>Result-2
(By using If-OR Statements)</t>
  </si>
  <si>
    <t>In IF-OR statements we used &gt;= sign</t>
  </si>
  <si>
    <t>Format painter is used to to fill color of another columns/cell to another columns/cell
By double clicking we can use more time at a time.</t>
  </si>
  <si>
    <t>Freeze panes genearlly used to to freeze/to make stable rows and columns
1.suppose we keep 10 rows/columns freeze then we have keep select 11 no row/column then freeze option will run.</t>
  </si>
  <si>
    <t>Students name</t>
  </si>
  <si>
    <t>Suresh</t>
  </si>
  <si>
    <t>Kamlesh</t>
  </si>
  <si>
    <t>Ramesh</t>
  </si>
  <si>
    <t>Ganesh</t>
  </si>
  <si>
    <t>vaibhav</t>
  </si>
  <si>
    <t>Ankit</t>
  </si>
  <si>
    <t>Sandip</t>
  </si>
  <si>
    <t>Ketan</t>
  </si>
  <si>
    <t>Kirti</t>
  </si>
  <si>
    <t>Sr.No</t>
  </si>
  <si>
    <t>Result
(pass/failed)</t>
  </si>
  <si>
    <t>70&lt;=grade--&gt;A
55&lt;=grade--&gt;B
40&lt;=grade--&gt;C
40&gt; grade--&gt;D</t>
  </si>
  <si>
    <t>Column16</t>
  </si>
  <si>
    <t>Surname</t>
  </si>
  <si>
    <t>Patil</t>
  </si>
  <si>
    <t>Gujar</t>
  </si>
  <si>
    <t>Saho</t>
  </si>
  <si>
    <t>Gumate</t>
  </si>
  <si>
    <t>Chaudhari</t>
  </si>
  <si>
    <t>Column152</t>
  </si>
  <si>
    <t>Roundup</t>
  </si>
  <si>
    <t>Rounddown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</si>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</sst>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trike/>
      <vertAlign val="subscript"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name val="MS Sans Serif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16" fillId="0" borderId="0"/>
  </cellStyleXfs>
  <cellXfs count="8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1" fillId="2" borderId="1" xfId="1" applyAlignment="1">
      <alignment horizontal="center" vertical="center" wrapText="1"/>
    </xf>
    <xf numFmtId="2" fontId="1" fillId="2" borderId="1" xfId="1" applyNumberFormat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 wrapText="1"/>
    </xf>
    <xf numFmtId="2" fontId="1" fillId="3" borderId="2" xfId="1" applyNumberForma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" fillId="2" borderId="4" xfId="1" applyBorder="1" applyAlignment="1">
      <alignment horizontal="center" vertical="center"/>
    </xf>
    <xf numFmtId="2" fontId="1" fillId="2" borderId="4" xfId="1" applyNumberFormat="1" applyBorder="1" applyAlignment="1">
      <alignment horizontal="center" vertical="center"/>
    </xf>
    <xf numFmtId="0" fontId="0" fillId="6" borderId="3" xfId="0" applyFill="1" applyBorder="1"/>
    <xf numFmtId="0" fontId="1" fillId="6" borderId="3" xfId="1" applyFill="1" applyBorder="1" applyAlignment="1">
      <alignment horizontal="center" vertical="center"/>
    </xf>
    <xf numFmtId="2" fontId="1" fillId="6" borderId="3" xfId="1" applyNumberForma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7" fillId="3" borderId="3" xfId="0" applyFont="1" applyFill="1" applyBorder="1"/>
    <xf numFmtId="0" fontId="0" fillId="0" borderId="0" xfId="0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/>
    <xf numFmtId="0" fontId="0" fillId="5" borderId="0" xfId="0" applyFill="1"/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2" fontId="1" fillId="3" borderId="3" xfId="1" applyNumberFormat="1" applyFill="1" applyBorder="1" applyAlignment="1">
      <alignment horizontal="center" vertical="center"/>
    </xf>
    <xf numFmtId="0" fontId="1" fillId="5" borderId="3" xfId="1" applyFill="1" applyBorder="1" applyAlignment="1">
      <alignment horizontal="center" vertical="center" wrapText="1"/>
    </xf>
    <xf numFmtId="0" fontId="1" fillId="7" borderId="3" xfId="1" applyFill="1" applyBorder="1" applyAlignment="1">
      <alignment horizontal="center" vertical="center" wrapText="1"/>
    </xf>
    <xf numFmtId="0" fontId="1" fillId="7" borderId="3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wrapText="1"/>
    </xf>
    <xf numFmtId="0" fontId="7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0" xfId="0" applyFill="1"/>
    <xf numFmtId="0" fontId="1" fillId="2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/>
    </xf>
    <xf numFmtId="2" fontId="1" fillId="5" borderId="1" xfId="1" applyNumberFormat="1" applyFill="1" applyAlignment="1">
      <alignment horizontal="center" vertical="center"/>
    </xf>
    <xf numFmtId="0" fontId="1" fillId="5" borderId="4" xfId="1" applyFill="1" applyBorder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 wrapText="1"/>
    </xf>
    <xf numFmtId="0" fontId="1" fillId="5" borderId="13" xfId="1" applyFill="1" applyBorder="1" applyAlignment="1">
      <alignment horizontal="center" vertical="center"/>
    </xf>
    <xf numFmtId="0" fontId="0" fillId="9" borderId="0" xfId="0" applyFill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3" xfId="0" applyBorder="1"/>
    <xf numFmtId="0" fontId="17" fillId="5" borderId="0" xfId="0" applyFont="1" applyFill="1"/>
    <xf numFmtId="0" fontId="0" fillId="0" borderId="0" xfId="0" applyAlignment="1">
      <alignment horizontal="center"/>
    </xf>
    <xf numFmtId="0" fontId="1" fillId="2" borderId="1" xfId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9" fillId="5" borderId="3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3" fillId="5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5" xfId="1" applyFill="1" applyBorder="1" applyAlignment="1">
      <alignment horizontal="center" vertical="center"/>
    </xf>
    <xf numFmtId="0" fontId="1" fillId="3" borderId="7" xfId="1" applyFill="1" applyBorder="1" applyAlignment="1">
      <alignment horizontal="center" vertical="center"/>
    </xf>
    <xf numFmtId="0" fontId="1" fillId="7" borderId="8" xfId="1" applyFill="1" applyBorder="1" applyAlignment="1">
      <alignment horizontal="center" vertical="center"/>
    </xf>
    <xf numFmtId="0" fontId="1" fillId="7" borderId="9" xfId="1" applyFill="1" applyBorder="1" applyAlignment="1">
      <alignment horizontal="center" vertical="center"/>
    </xf>
    <xf numFmtId="0" fontId="1" fillId="7" borderId="10" xfId="1" applyFill="1" applyBorder="1" applyAlignment="1">
      <alignment horizontal="center" vertical="center"/>
    </xf>
    <xf numFmtId="0" fontId="1" fillId="7" borderId="11" xfId="1" applyFill="1" applyBorder="1" applyAlignment="1">
      <alignment horizontal="center" vertical="center"/>
    </xf>
    <xf numFmtId="0" fontId="0" fillId="5" borderId="0" xfId="0" applyFill="1" applyAlignment="1">
      <alignment horizontal="center" wrapText="1"/>
    </xf>
    <xf numFmtId="0" fontId="15" fillId="8" borderId="12" xfId="0" applyFont="1" applyFill="1" applyBorder="1" applyAlignment="1">
      <alignment horizontal="center" wrapText="1"/>
    </xf>
  </cellXfs>
  <cellStyles count="3">
    <cellStyle name="Input" xfId="1" builtinId="20"/>
    <cellStyle name="Normal" xfId="0" builtinId="0"/>
    <cellStyle name="Normal 2" xfId="2"/>
  </cellStyles>
  <dxfs count="74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33CC33"/>
      </font>
    </dxf>
    <dxf>
      <fill>
        <patternFill>
          <bgColor rgb="FFFFC7CE"/>
        </patternFill>
      </fill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FFFF00"/>
      </font>
    </dxf>
    <dxf>
      <font>
        <color rgb="FFFFFF00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7030A0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0A2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IN" i="1"/>
              <a:t>MARKS</a:t>
            </a:r>
            <a:r>
              <a:rPr lang="en-IN" i="1" baseline="0"/>
              <a:t> SUMMARY OF STUDENTS</a:t>
            </a:r>
            <a:endParaRPr lang="en-IN" i="1"/>
          </a:p>
        </c:rich>
      </c:tx>
      <c:overlay val="0"/>
      <c:spPr>
        <a:solidFill>
          <a:schemeClr val="accent2"/>
        </a:solidFill>
      </c:spPr>
    </c:title>
    <c:autoTitleDeleted val="0"/>
    <c:plotArea>
      <c:layout>
        <c:manualLayout>
          <c:layoutTarget val="inner"/>
          <c:xMode val="edge"/>
          <c:yMode val="edge"/>
          <c:x val="0.10134374416587048"/>
          <c:y val="0.10996927270883591"/>
          <c:w val="0.73949868766404203"/>
          <c:h val="0.5819289098296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'if-and statements'!$A$4</c:f>
              <c:strCache>
                <c:ptCount val="1"/>
                <c:pt idx="0">
                  <c:v>Sagar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statements'!$B$4:$J$4</c:f>
              <c:numCache>
                <c:formatCode>General</c:formatCode>
                <c:ptCount val="9"/>
                <c:pt idx="1">
                  <c:v>50</c:v>
                </c:pt>
                <c:pt idx="2">
                  <c:v>78</c:v>
                </c:pt>
                <c:pt idx="3">
                  <c:v>90</c:v>
                </c:pt>
                <c:pt idx="4">
                  <c:v>65</c:v>
                </c:pt>
                <c:pt idx="5">
                  <c:v>45</c:v>
                </c:pt>
                <c:pt idx="6">
                  <c:v>85</c:v>
                </c:pt>
                <c:pt idx="7">
                  <c:v>59</c:v>
                </c:pt>
                <c:pt idx="8">
                  <c:v>65</c:v>
                </c:pt>
              </c:numCache>
            </c:numRef>
          </c:val>
        </c:ser>
        <c:ser>
          <c:idx val="1"/>
          <c:order val="1"/>
          <c:tx>
            <c:strRef>
              <c:f>'if-and statements'!$A$5</c:f>
              <c:strCache>
                <c:ptCount val="1"/>
                <c:pt idx="0">
                  <c:v>jayesh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statements'!$B$5:$J$5</c:f>
              <c:numCache>
                <c:formatCode>General</c:formatCode>
                <c:ptCount val="9"/>
                <c:pt idx="1">
                  <c:v>20</c:v>
                </c:pt>
                <c:pt idx="2">
                  <c:v>45</c:v>
                </c:pt>
                <c:pt idx="3">
                  <c:v>70</c:v>
                </c:pt>
                <c:pt idx="4">
                  <c:v>65</c:v>
                </c:pt>
                <c:pt idx="5">
                  <c:v>32</c:v>
                </c:pt>
                <c:pt idx="6">
                  <c:v>85</c:v>
                </c:pt>
                <c:pt idx="7">
                  <c:v>58</c:v>
                </c:pt>
                <c:pt idx="8">
                  <c:v>75</c:v>
                </c:pt>
              </c:numCache>
            </c:numRef>
          </c:val>
        </c:ser>
        <c:ser>
          <c:idx val="2"/>
          <c:order val="2"/>
          <c:tx>
            <c:strRef>
              <c:f>'if-and statements'!$A$6</c:f>
              <c:strCache>
                <c:ptCount val="1"/>
                <c:pt idx="0">
                  <c:v>Akshay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statements'!$B$6:$J$6</c:f>
              <c:numCache>
                <c:formatCode>General</c:formatCode>
                <c:ptCount val="9"/>
                <c:pt idx="1">
                  <c:v>65</c:v>
                </c:pt>
                <c:pt idx="2">
                  <c:v>55</c:v>
                </c:pt>
                <c:pt idx="3">
                  <c:v>75</c:v>
                </c:pt>
                <c:pt idx="4">
                  <c:v>55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45</c:v>
                </c:pt>
              </c:numCache>
            </c:numRef>
          </c:val>
        </c:ser>
        <c:ser>
          <c:idx val="3"/>
          <c:order val="3"/>
          <c:tx>
            <c:strRef>
              <c:f>'if-and statements'!$A$7</c:f>
              <c:strCache>
                <c:ptCount val="1"/>
                <c:pt idx="0">
                  <c:v>vinod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statements'!$B$7:$J$7</c:f>
              <c:numCache>
                <c:formatCode>General</c:formatCode>
                <c:ptCount val="9"/>
                <c:pt idx="1">
                  <c:v>70</c:v>
                </c:pt>
                <c:pt idx="2">
                  <c:v>64</c:v>
                </c:pt>
                <c:pt idx="3">
                  <c:v>84</c:v>
                </c:pt>
                <c:pt idx="4">
                  <c:v>45</c:v>
                </c:pt>
                <c:pt idx="5">
                  <c:v>52</c:v>
                </c:pt>
                <c:pt idx="6">
                  <c:v>65</c:v>
                </c:pt>
                <c:pt idx="7">
                  <c:v>90</c:v>
                </c:pt>
                <c:pt idx="8">
                  <c:v>55</c:v>
                </c:pt>
              </c:numCache>
            </c:numRef>
          </c:val>
        </c:ser>
        <c:ser>
          <c:idx val="4"/>
          <c:order val="4"/>
          <c:tx>
            <c:strRef>
              <c:f>'if-and statements'!$A$8</c:f>
              <c:strCache>
                <c:ptCount val="1"/>
                <c:pt idx="0">
                  <c:v>nilesh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statements'!$B$8:$J$8</c:f>
              <c:numCache>
                <c:formatCode>General</c:formatCode>
                <c:ptCount val="9"/>
                <c:pt idx="1">
                  <c:v>20</c:v>
                </c:pt>
                <c:pt idx="2">
                  <c:v>65</c:v>
                </c:pt>
                <c:pt idx="3">
                  <c:v>85</c:v>
                </c:pt>
                <c:pt idx="4">
                  <c:v>15</c:v>
                </c:pt>
                <c:pt idx="5">
                  <c:v>48</c:v>
                </c:pt>
                <c:pt idx="6">
                  <c:v>45</c:v>
                </c:pt>
                <c:pt idx="7">
                  <c:v>25</c:v>
                </c:pt>
                <c:pt idx="8">
                  <c:v>65</c:v>
                </c:pt>
              </c:numCache>
            </c:numRef>
          </c:val>
        </c:ser>
        <c:ser>
          <c:idx val="5"/>
          <c:order val="5"/>
          <c:tx>
            <c:strRef>
              <c:f>'if-and statements'!$A$9</c:f>
              <c:strCache>
                <c:ptCount val="1"/>
                <c:pt idx="0">
                  <c:v>Vijay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statements'!$B$9:$J$9</c:f>
              <c:numCache>
                <c:formatCode>General</c:formatCode>
                <c:ptCount val="9"/>
                <c:pt idx="1">
                  <c:v>78</c:v>
                </c:pt>
                <c:pt idx="2">
                  <c:v>56</c:v>
                </c:pt>
                <c:pt idx="3">
                  <c:v>90</c:v>
                </c:pt>
                <c:pt idx="4">
                  <c:v>65</c:v>
                </c:pt>
                <c:pt idx="5">
                  <c:v>36</c:v>
                </c:pt>
                <c:pt idx="6">
                  <c:v>55</c:v>
                </c:pt>
                <c:pt idx="7">
                  <c:v>55</c:v>
                </c:pt>
                <c:pt idx="8">
                  <c:v>70</c:v>
                </c:pt>
              </c:numCache>
            </c:numRef>
          </c:val>
        </c:ser>
        <c:ser>
          <c:idx val="6"/>
          <c:order val="6"/>
          <c:tx>
            <c:strRef>
              <c:f>'if-and statements'!$A$10</c:f>
              <c:strCache>
                <c:ptCount val="1"/>
                <c:pt idx="0">
                  <c:v>Mayur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statements'!$B$10:$J$10</c:f>
              <c:numCache>
                <c:formatCode>General</c:formatCode>
                <c:ptCount val="9"/>
                <c:pt idx="1">
                  <c:v>25</c:v>
                </c:pt>
                <c:pt idx="2">
                  <c:v>36</c:v>
                </c:pt>
                <c:pt idx="3">
                  <c:v>45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25</c:v>
                </c:pt>
              </c:numCache>
            </c:numRef>
          </c:val>
        </c:ser>
        <c:ser>
          <c:idx val="7"/>
          <c:order val="7"/>
          <c:tx>
            <c:strRef>
              <c:f>'if-and statements'!$A$11</c:f>
              <c:strCache>
                <c:ptCount val="1"/>
                <c:pt idx="0">
                  <c:v>Joshi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statements'!$B$11:$J$11</c:f>
              <c:numCache>
                <c:formatCode>General</c:formatCode>
                <c:ptCount val="9"/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52</c:v>
                </c:pt>
                <c:pt idx="7">
                  <c:v>56</c:v>
                </c:pt>
                <c:pt idx="8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35264"/>
        <c:axId val="209449728"/>
      </c:barChart>
      <c:catAx>
        <c:axId val="20943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Students</a:t>
                </a:r>
                <a:r>
                  <a:rPr lang="en-IN" sz="1400" baseline="0"/>
                  <a:t> Name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0.43148677011228526"/>
              <c:y val="0.93973309306485941"/>
            </c:manualLayout>
          </c:layout>
          <c:overlay val="0"/>
        </c:title>
        <c:majorTickMark val="out"/>
        <c:minorTickMark val="none"/>
        <c:tickLblPos val="nextTo"/>
        <c:crossAx val="209449728"/>
        <c:crosses val="autoZero"/>
        <c:auto val="1"/>
        <c:lblAlgn val="ctr"/>
        <c:lblOffset val="100"/>
        <c:noMultiLvlLbl val="0"/>
      </c:catAx>
      <c:valAx>
        <c:axId val="20944972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Marks obtained by students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435264"/>
        <c:crosses val="autoZero"/>
        <c:crossBetween val="between"/>
      </c:valAx>
    </c:plotArea>
    <c:legend>
      <c:legendPos val="t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IN" i="1"/>
              <a:t>MARKS</a:t>
            </a:r>
            <a:r>
              <a:rPr lang="en-IN" i="1" baseline="0"/>
              <a:t> SUMMARY OF STUDENTS</a:t>
            </a:r>
            <a:endParaRPr lang="en-IN" i="1"/>
          </a:p>
        </c:rich>
      </c:tx>
      <c:layout/>
      <c:overlay val="0"/>
      <c:spPr>
        <a:solidFill>
          <a:schemeClr val="accent2"/>
        </a:solidFill>
      </c:spPr>
    </c:title>
    <c:autoTitleDeleted val="0"/>
    <c:plotArea>
      <c:layout>
        <c:manualLayout>
          <c:layoutTarget val="inner"/>
          <c:xMode val="edge"/>
          <c:yMode val="edge"/>
          <c:x val="0.10134374416587048"/>
          <c:y val="0.10996927270883591"/>
          <c:w val="0.73949868766404203"/>
          <c:h val="0.58192890982966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'if-and statements'!$A$4</c:f>
              <c:strCache>
                <c:ptCount val="1"/>
                <c:pt idx="0">
                  <c:v>Sagar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statements'!$B$4:$J$4</c:f>
              <c:numCache>
                <c:formatCode>General</c:formatCode>
                <c:ptCount val="9"/>
                <c:pt idx="1">
                  <c:v>50</c:v>
                </c:pt>
                <c:pt idx="2">
                  <c:v>78</c:v>
                </c:pt>
                <c:pt idx="3">
                  <c:v>90</c:v>
                </c:pt>
                <c:pt idx="4">
                  <c:v>65</c:v>
                </c:pt>
                <c:pt idx="5">
                  <c:v>45</c:v>
                </c:pt>
                <c:pt idx="6">
                  <c:v>85</c:v>
                </c:pt>
                <c:pt idx="7">
                  <c:v>59</c:v>
                </c:pt>
                <c:pt idx="8">
                  <c:v>65</c:v>
                </c:pt>
              </c:numCache>
            </c:numRef>
          </c:val>
        </c:ser>
        <c:ser>
          <c:idx val="1"/>
          <c:order val="1"/>
          <c:tx>
            <c:strRef>
              <c:f>'if-and statements'!$A$5</c:f>
              <c:strCache>
                <c:ptCount val="1"/>
                <c:pt idx="0">
                  <c:v>jayesh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statements'!$B$5:$J$5</c:f>
              <c:numCache>
                <c:formatCode>General</c:formatCode>
                <c:ptCount val="9"/>
                <c:pt idx="1">
                  <c:v>20</c:v>
                </c:pt>
                <c:pt idx="2">
                  <c:v>45</c:v>
                </c:pt>
                <c:pt idx="3">
                  <c:v>70</c:v>
                </c:pt>
                <c:pt idx="4">
                  <c:v>65</c:v>
                </c:pt>
                <c:pt idx="5">
                  <c:v>32</c:v>
                </c:pt>
                <c:pt idx="6">
                  <c:v>85</c:v>
                </c:pt>
                <c:pt idx="7">
                  <c:v>58</c:v>
                </c:pt>
                <c:pt idx="8">
                  <c:v>75</c:v>
                </c:pt>
              </c:numCache>
            </c:numRef>
          </c:val>
        </c:ser>
        <c:ser>
          <c:idx val="2"/>
          <c:order val="2"/>
          <c:tx>
            <c:strRef>
              <c:f>'if-and statements'!$A$6</c:f>
              <c:strCache>
                <c:ptCount val="1"/>
                <c:pt idx="0">
                  <c:v>Akshay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statements'!$B$6:$J$6</c:f>
              <c:numCache>
                <c:formatCode>General</c:formatCode>
                <c:ptCount val="9"/>
                <c:pt idx="1">
                  <c:v>65</c:v>
                </c:pt>
                <c:pt idx="2">
                  <c:v>55</c:v>
                </c:pt>
                <c:pt idx="3">
                  <c:v>75</c:v>
                </c:pt>
                <c:pt idx="4">
                  <c:v>55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45</c:v>
                </c:pt>
              </c:numCache>
            </c:numRef>
          </c:val>
        </c:ser>
        <c:ser>
          <c:idx val="3"/>
          <c:order val="3"/>
          <c:tx>
            <c:strRef>
              <c:f>'if-and statements'!$A$7</c:f>
              <c:strCache>
                <c:ptCount val="1"/>
                <c:pt idx="0">
                  <c:v>vinod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statements'!$B$7:$J$7</c:f>
              <c:numCache>
                <c:formatCode>General</c:formatCode>
                <c:ptCount val="9"/>
                <c:pt idx="1">
                  <c:v>70</c:v>
                </c:pt>
                <c:pt idx="2">
                  <c:v>64</c:v>
                </c:pt>
                <c:pt idx="3">
                  <c:v>84</c:v>
                </c:pt>
                <c:pt idx="4">
                  <c:v>45</c:v>
                </c:pt>
                <c:pt idx="5">
                  <c:v>52</c:v>
                </c:pt>
                <c:pt idx="6">
                  <c:v>65</c:v>
                </c:pt>
                <c:pt idx="7">
                  <c:v>90</c:v>
                </c:pt>
                <c:pt idx="8">
                  <c:v>55</c:v>
                </c:pt>
              </c:numCache>
            </c:numRef>
          </c:val>
        </c:ser>
        <c:ser>
          <c:idx val="4"/>
          <c:order val="4"/>
          <c:tx>
            <c:strRef>
              <c:f>'if-and statements'!$A$8</c:f>
              <c:strCache>
                <c:ptCount val="1"/>
                <c:pt idx="0">
                  <c:v>nilesh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statements'!$B$8:$J$8</c:f>
              <c:numCache>
                <c:formatCode>General</c:formatCode>
                <c:ptCount val="9"/>
                <c:pt idx="1">
                  <c:v>20</c:v>
                </c:pt>
                <c:pt idx="2">
                  <c:v>65</c:v>
                </c:pt>
                <c:pt idx="3">
                  <c:v>85</c:v>
                </c:pt>
                <c:pt idx="4">
                  <c:v>15</c:v>
                </c:pt>
                <c:pt idx="5">
                  <c:v>48</c:v>
                </c:pt>
                <c:pt idx="6">
                  <c:v>45</c:v>
                </c:pt>
                <c:pt idx="7">
                  <c:v>25</c:v>
                </c:pt>
                <c:pt idx="8">
                  <c:v>65</c:v>
                </c:pt>
              </c:numCache>
            </c:numRef>
          </c:val>
        </c:ser>
        <c:ser>
          <c:idx val="5"/>
          <c:order val="5"/>
          <c:tx>
            <c:strRef>
              <c:f>'if-and statements'!$A$9</c:f>
              <c:strCache>
                <c:ptCount val="1"/>
                <c:pt idx="0">
                  <c:v>Vijay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statements'!$B$9:$J$9</c:f>
              <c:numCache>
                <c:formatCode>General</c:formatCode>
                <c:ptCount val="9"/>
                <c:pt idx="1">
                  <c:v>78</c:v>
                </c:pt>
                <c:pt idx="2">
                  <c:v>56</c:v>
                </c:pt>
                <c:pt idx="3">
                  <c:v>90</c:v>
                </c:pt>
                <c:pt idx="4">
                  <c:v>65</c:v>
                </c:pt>
                <c:pt idx="5">
                  <c:v>36</c:v>
                </c:pt>
                <c:pt idx="6">
                  <c:v>55</c:v>
                </c:pt>
                <c:pt idx="7">
                  <c:v>55</c:v>
                </c:pt>
                <c:pt idx="8">
                  <c:v>70</c:v>
                </c:pt>
              </c:numCache>
            </c:numRef>
          </c:val>
        </c:ser>
        <c:ser>
          <c:idx val="6"/>
          <c:order val="6"/>
          <c:tx>
            <c:strRef>
              <c:f>'if-and statements'!$A$10</c:f>
              <c:strCache>
                <c:ptCount val="1"/>
                <c:pt idx="0">
                  <c:v>Mayur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statements'!$B$10:$J$10</c:f>
              <c:numCache>
                <c:formatCode>General</c:formatCode>
                <c:ptCount val="9"/>
                <c:pt idx="1">
                  <c:v>25</c:v>
                </c:pt>
                <c:pt idx="2">
                  <c:v>36</c:v>
                </c:pt>
                <c:pt idx="3">
                  <c:v>45</c:v>
                </c:pt>
                <c:pt idx="4">
                  <c:v>25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25</c:v>
                </c:pt>
              </c:numCache>
            </c:numRef>
          </c:val>
        </c:ser>
        <c:ser>
          <c:idx val="7"/>
          <c:order val="7"/>
          <c:tx>
            <c:strRef>
              <c:f>'if-and statements'!$A$11</c:f>
              <c:strCache>
                <c:ptCount val="1"/>
                <c:pt idx="0">
                  <c:v>Joshi</c:v>
                </c:pt>
              </c:strCache>
            </c:strRef>
          </c:tx>
          <c:invertIfNegative val="0"/>
          <c:cat>
            <c:multiLvlStrRef>
              <c:f>'if-and statements'!$B$2:$J$3</c:f>
              <c:multiLvlStrCache>
                <c:ptCount val="9"/>
                <c:lvl>
                  <c:pt idx="1">
                    <c:v>mini
narks(35)</c:v>
                  </c:pt>
                  <c:pt idx="2">
                    <c:v>mini
narks(35)</c:v>
                  </c:pt>
                  <c:pt idx="3">
                    <c:v>mini
narks(40)</c:v>
                  </c:pt>
                  <c:pt idx="4">
                    <c:v>mini
narks(35)</c:v>
                  </c:pt>
                  <c:pt idx="5">
                    <c:v>mini
narks(25)</c:v>
                  </c:pt>
                  <c:pt idx="6">
                    <c:v>mini
narks(40)</c:v>
                  </c:pt>
                  <c:pt idx="7">
                    <c:v>mini
narks(40)</c:v>
                  </c:pt>
                  <c:pt idx="8">
                    <c:v>mini
narks(30)</c:v>
                  </c:pt>
                </c:lvl>
                <c:lvl>
                  <c:pt idx="1">
                    <c:v>Hindi
(80)</c:v>
                  </c:pt>
                  <c:pt idx="2">
                    <c:v>Marathi
(80)</c:v>
                  </c:pt>
                  <c:pt idx="3">
                    <c:v>English
(100)</c:v>
                  </c:pt>
                  <c:pt idx="4">
                    <c:v>Science
(80)</c:v>
                  </c:pt>
                  <c:pt idx="5">
                    <c:v>Social science
(60)</c:v>
                  </c:pt>
                  <c:pt idx="6">
                    <c:v>Math
(100)</c:v>
                  </c:pt>
                  <c:pt idx="7">
                    <c:v>History
(100)</c:v>
                  </c:pt>
                  <c:pt idx="8">
                    <c:v>Geography
(80)</c:v>
                  </c:pt>
                </c:lvl>
              </c:multiLvlStrCache>
            </c:multiLvlStrRef>
          </c:cat>
          <c:val>
            <c:numRef>
              <c:f>'if-and statements'!$B$11:$J$11</c:f>
              <c:numCache>
                <c:formatCode>General</c:formatCode>
                <c:ptCount val="9"/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52</c:v>
                </c:pt>
                <c:pt idx="7">
                  <c:v>56</c:v>
                </c:pt>
                <c:pt idx="8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2768"/>
        <c:axId val="209458304"/>
      </c:barChart>
      <c:catAx>
        <c:axId val="2093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400"/>
                  <a:t>Students</a:t>
                </a:r>
                <a:r>
                  <a:rPr lang="en-IN" sz="1400" baseline="0"/>
                  <a:t> Name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0.43148677011228526"/>
              <c:y val="0.93973309306485941"/>
            </c:manualLayout>
          </c:layout>
          <c:overlay val="0"/>
        </c:title>
        <c:majorTickMark val="out"/>
        <c:minorTickMark val="none"/>
        <c:tickLblPos val="nextTo"/>
        <c:crossAx val="209458304"/>
        <c:crosses val="autoZero"/>
        <c:auto val="1"/>
        <c:lblAlgn val="ctr"/>
        <c:lblOffset val="100"/>
        <c:noMultiLvlLbl val="0"/>
      </c:catAx>
      <c:valAx>
        <c:axId val="209458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Marks obtained by students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12768"/>
        <c:crosses val="autoZero"/>
        <c:crossBetween val="between"/>
      </c:valAx>
      <c:spPr>
        <a:gradFill flip="none" rotWithShape="1">
          <a:gsLst>
            <a:gs pos="17000">
              <a:schemeClr val="accent1">
                <a:tint val="66000"/>
                <a:satMod val="160000"/>
                <a:lumMod val="88000"/>
                <a:alpha val="43000"/>
              </a:schemeClr>
            </a:gs>
            <a:gs pos="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shape">
            <a:fillToRect l="50000" t="50000" r="50000" b="50000"/>
          </a:path>
          <a:tileRect/>
        </a:gradFill>
        <a:ln w="3175" cmpd="sng"/>
      </c:spPr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Marks obtained</a:t>
            </a:r>
            <a:r>
              <a:rPr lang="en-IN" baseline="0"/>
              <a:t> by students in subjects</a:t>
            </a:r>
            <a:endParaRPr lang="en-IN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92549691619126E-2"/>
          <c:y val="9.7570474145277294E-2"/>
          <c:w val="0.94197349298279864"/>
          <c:h val="0.73051931008623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'Vertical bar chart with backgro'!$C$2</c:f>
              <c:strCache>
                <c:ptCount val="1"/>
                <c:pt idx="0">
                  <c:v>Hindi
(80)</c:v>
                </c:pt>
              </c:strCache>
            </c:strRef>
          </c:tx>
          <c:invertIfNegative val="0"/>
          <c:cat>
            <c:strRef>
              <c:f>'Vertical bar chart with backgro'!$B$3:$B$11</c:f>
              <c:strCache>
                <c:ptCount val="9"/>
                <c:pt idx="1">
                  <c:v>Sagar</c:v>
                </c:pt>
                <c:pt idx="2">
                  <c:v>jayesh</c:v>
                </c:pt>
                <c:pt idx="3">
                  <c:v>Akshay</c:v>
                </c:pt>
                <c:pt idx="4">
                  <c:v>vinod</c:v>
                </c:pt>
                <c:pt idx="5">
                  <c:v>nilesh</c:v>
                </c:pt>
                <c:pt idx="6">
                  <c:v>Vijay</c:v>
                </c:pt>
                <c:pt idx="7">
                  <c:v>Mayur</c:v>
                </c:pt>
                <c:pt idx="8">
                  <c:v>Joshi</c:v>
                </c:pt>
              </c:strCache>
            </c:strRef>
          </c:cat>
          <c:val>
            <c:numRef>
              <c:f>'Vertical bar chart with backgro'!$C$3:$C$11</c:f>
              <c:numCache>
                <c:formatCode>General</c:formatCode>
                <c:ptCount val="9"/>
                <c:pt idx="1">
                  <c:v>50</c:v>
                </c:pt>
                <c:pt idx="2">
                  <c:v>20</c:v>
                </c:pt>
                <c:pt idx="3">
                  <c:v>65</c:v>
                </c:pt>
                <c:pt idx="4">
                  <c:v>70</c:v>
                </c:pt>
                <c:pt idx="5">
                  <c:v>20</c:v>
                </c:pt>
                <c:pt idx="6">
                  <c:v>78</c:v>
                </c:pt>
                <c:pt idx="7">
                  <c:v>25</c:v>
                </c:pt>
                <c:pt idx="8">
                  <c:v>10</c:v>
                </c:pt>
              </c:numCache>
            </c:numRef>
          </c:val>
        </c:ser>
        <c:ser>
          <c:idx val="1"/>
          <c:order val="1"/>
          <c:tx>
            <c:strRef>
              <c:f>'Vertical bar chart with backgro'!$D$2</c:f>
              <c:strCache>
                <c:ptCount val="1"/>
                <c:pt idx="0">
                  <c:v>Marathi
(80)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'Vertical bar chart with backgro'!$B$3:$B$11</c:f>
              <c:strCache>
                <c:ptCount val="9"/>
                <c:pt idx="1">
                  <c:v>Sagar</c:v>
                </c:pt>
                <c:pt idx="2">
                  <c:v>jayesh</c:v>
                </c:pt>
                <c:pt idx="3">
                  <c:v>Akshay</c:v>
                </c:pt>
                <c:pt idx="4">
                  <c:v>vinod</c:v>
                </c:pt>
                <c:pt idx="5">
                  <c:v>nilesh</c:v>
                </c:pt>
                <c:pt idx="6">
                  <c:v>Vijay</c:v>
                </c:pt>
                <c:pt idx="7">
                  <c:v>Mayur</c:v>
                </c:pt>
                <c:pt idx="8">
                  <c:v>Joshi</c:v>
                </c:pt>
              </c:strCache>
            </c:strRef>
          </c:cat>
          <c:val>
            <c:numRef>
              <c:f>'Vertical bar chart with backgro'!$D$3:$D$11</c:f>
              <c:numCache>
                <c:formatCode>General</c:formatCode>
                <c:ptCount val="9"/>
                <c:pt idx="1">
                  <c:v>78</c:v>
                </c:pt>
                <c:pt idx="2">
                  <c:v>45</c:v>
                </c:pt>
                <c:pt idx="3">
                  <c:v>55</c:v>
                </c:pt>
                <c:pt idx="4">
                  <c:v>64</c:v>
                </c:pt>
                <c:pt idx="5">
                  <c:v>65</c:v>
                </c:pt>
                <c:pt idx="6">
                  <c:v>56</c:v>
                </c:pt>
                <c:pt idx="7">
                  <c:v>36</c:v>
                </c:pt>
                <c:pt idx="8">
                  <c:v>20</c:v>
                </c:pt>
              </c:numCache>
            </c:numRef>
          </c:val>
        </c:ser>
        <c:ser>
          <c:idx val="2"/>
          <c:order val="2"/>
          <c:tx>
            <c:strRef>
              <c:f>'Vertical bar chart with backgro'!$E$2</c:f>
              <c:strCache>
                <c:ptCount val="1"/>
                <c:pt idx="0">
                  <c:v>English
(100)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'Vertical bar chart with backgro'!$B$3:$B$11</c:f>
              <c:strCache>
                <c:ptCount val="9"/>
                <c:pt idx="1">
                  <c:v>Sagar</c:v>
                </c:pt>
                <c:pt idx="2">
                  <c:v>jayesh</c:v>
                </c:pt>
                <c:pt idx="3">
                  <c:v>Akshay</c:v>
                </c:pt>
                <c:pt idx="4">
                  <c:v>vinod</c:v>
                </c:pt>
                <c:pt idx="5">
                  <c:v>nilesh</c:v>
                </c:pt>
                <c:pt idx="6">
                  <c:v>Vijay</c:v>
                </c:pt>
                <c:pt idx="7">
                  <c:v>Mayur</c:v>
                </c:pt>
                <c:pt idx="8">
                  <c:v>Joshi</c:v>
                </c:pt>
              </c:strCache>
            </c:strRef>
          </c:cat>
          <c:val>
            <c:numRef>
              <c:f>'Vertical bar chart with backgro'!$E$3:$E$11</c:f>
              <c:numCache>
                <c:formatCode>General</c:formatCode>
                <c:ptCount val="9"/>
                <c:pt idx="1">
                  <c:v>90</c:v>
                </c:pt>
                <c:pt idx="2">
                  <c:v>70</c:v>
                </c:pt>
                <c:pt idx="3">
                  <c:v>75</c:v>
                </c:pt>
                <c:pt idx="4">
                  <c:v>84</c:v>
                </c:pt>
                <c:pt idx="5">
                  <c:v>85</c:v>
                </c:pt>
                <c:pt idx="6">
                  <c:v>90</c:v>
                </c:pt>
                <c:pt idx="7">
                  <c:v>45</c:v>
                </c:pt>
                <c:pt idx="8">
                  <c:v>25</c:v>
                </c:pt>
              </c:numCache>
            </c:numRef>
          </c:val>
        </c:ser>
        <c:ser>
          <c:idx val="3"/>
          <c:order val="3"/>
          <c:tx>
            <c:strRef>
              <c:f>'Vertical bar chart with backgro'!$F$2</c:f>
              <c:strCache>
                <c:ptCount val="1"/>
                <c:pt idx="0">
                  <c:v>Science
(80)</c:v>
                </c:pt>
              </c:strCache>
            </c:strRef>
          </c:tx>
          <c:invertIfNegative val="0"/>
          <c:cat>
            <c:strRef>
              <c:f>'Vertical bar chart with backgro'!$B$3:$B$11</c:f>
              <c:strCache>
                <c:ptCount val="9"/>
                <c:pt idx="1">
                  <c:v>Sagar</c:v>
                </c:pt>
                <c:pt idx="2">
                  <c:v>jayesh</c:v>
                </c:pt>
                <c:pt idx="3">
                  <c:v>Akshay</c:v>
                </c:pt>
                <c:pt idx="4">
                  <c:v>vinod</c:v>
                </c:pt>
                <c:pt idx="5">
                  <c:v>nilesh</c:v>
                </c:pt>
                <c:pt idx="6">
                  <c:v>Vijay</c:v>
                </c:pt>
                <c:pt idx="7">
                  <c:v>Mayur</c:v>
                </c:pt>
                <c:pt idx="8">
                  <c:v>Joshi</c:v>
                </c:pt>
              </c:strCache>
            </c:strRef>
          </c:cat>
          <c:val>
            <c:numRef>
              <c:f>'Vertical bar chart with backgro'!$F$3:$F$11</c:f>
              <c:numCache>
                <c:formatCode>General</c:formatCode>
                <c:ptCount val="9"/>
                <c:pt idx="1">
                  <c:v>65</c:v>
                </c:pt>
                <c:pt idx="2">
                  <c:v>65</c:v>
                </c:pt>
                <c:pt idx="3">
                  <c:v>55</c:v>
                </c:pt>
                <c:pt idx="4">
                  <c:v>45</c:v>
                </c:pt>
                <c:pt idx="5">
                  <c:v>15</c:v>
                </c:pt>
                <c:pt idx="6">
                  <c:v>65</c:v>
                </c:pt>
                <c:pt idx="7">
                  <c:v>25</c:v>
                </c:pt>
                <c:pt idx="8">
                  <c:v>36</c:v>
                </c:pt>
              </c:numCache>
            </c:numRef>
          </c:val>
        </c:ser>
        <c:ser>
          <c:idx val="4"/>
          <c:order val="4"/>
          <c:tx>
            <c:strRef>
              <c:f>'Vertical bar chart with backgro'!$G$2</c:f>
              <c:strCache>
                <c:ptCount val="1"/>
                <c:pt idx="0">
                  <c:v>Social science
(60)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'Vertical bar chart with backgro'!$B$3:$B$11</c:f>
              <c:strCache>
                <c:ptCount val="9"/>
                <c:pt idx="1">
                  <c:v>Sagar</c:v>
                </c:pt>
                <c:pt idx="2">
                  <c:v>jayesh</c:v>
                </c:pt>
                <c:pt idx="3">
                  <c:v>Akshay</c:v>
                </c:pt>
                <c:pt idx="4">
                  <c:v>vinod</c:v>
                </c:pt>
                <c:pt idx="5">
                  <c:v>nilesh</c:v>
                </c:pt>
                <c:pt idx="6">
                  <c:v>Vijay</c:v>
                </c:pt>
                <c:pt idx="7">
                  <c:v>Mayur</c:v>
                </c:pt>
                <c:pt idx="8">
                  <c:v>Joshi</c:v>
                </c:pt>
              </c:strCache>
            </c:strRef>
          </c:cat>
          <c:val>
            <c:numRef>
              <c:f>'Vertical bar chart with backgro'!$G$3:$G$11</c:f>
              <c:numCache>
                <c:formatCode>General</c:formatCode>
                <c:ptCount val="9"/>
                <c:pt idx="1">
                  <c:v>45</c:v>
                </c:pt>
                <c:pt idx="2">
                  <c:v>32</c:v>
                </c:pt>
                <c:pt idx="3">
                  <c:v>45</c:v>
                </c:pt>
                <c:pt idx="4">
                  <c:v>52</c:v>
                </c:pt>
                <c:pt idx="5">
                  <c:v>48</c:v>
                </c:pt>
                <c:pt idx="6">
                  <c:v>36</c:v>
                </c:pt>
                <c:pt idx="7">
                  <c:v>15</c:v>
                </c:pt>
                <c:pt idx="8">
                  <c:v>45</c:v>
                </c:pt>
              </c:numCache>
            </c:numRef>
          </c:val>
        </c:ser>
        <c:ser>
          <c:idx val="5"/>
          <c:order val="5"/>
          <c:tx>
            <c:strRef>
              <c:f>'Vertical bar chart with backgro'!$H$2</c:f>
              <c:strCache>
                <c:ptCount val="1"/>
                <c:pt idx="0">
                  <c:v>Math
(100)</c:v>
                </c:pt>
              </c:strCache>
            </c:strRef>
          </c:tx>
          <c:invertIfNegative val="0"/>
          <c:cat>
            <c:strRef>
              <c:f>'Vertical bar chart with backgro'!$B$3:$B$11</c:f>
              <c:strCache>
                <c:ptCount val="9"/>
                <c:pt idx="1">
                  <c:v>Sagar</c:v>
                </c:pt>
                <c:pt idx="2">
                  <c:v>jayesh</c:v>
                </c:pt>
                <c:pt idx="3">
                  <c:v>Akshay</c:v>
                </c:pt>
                <c:pt idx="4">
                  <c:v>vinod</c:v>
                </c:pt>
                <c:pt idx="5">
                  <c:v>nilesh</c:v>
                </c:pt>
                <c:pt idx="6">
                  <c:v>Vijay</c:v>
                </c:pt>
                <c:pt idx="7">
                  <c:v>Mayur</c:v>
                </c:pt>
                <c:pt idx="8">
                  <c:v>Joshi</c:v>
                </c:pt>
              </c:strCache>
            </c:strRef>
          </c:cat>
          <c:val>
            <c:numRef>
              <c:f>'Vertical bar chart with backgro'!$H$3:$H$11</c:f>
              <c:numCache>
                <c:formatCode>General</c:formatCode>
                <c:ptCount val="9"/>
                <c:pt idx="1">
                  <c:v>85</c:v>
                </c:pt>
                <c:pt idx="2">
                  <c:v>85</c:v>
                </c:pt>
                <c:pt idx="3">
                  <c:v>55</c:v>
                </c:pt>
                <c:pt idx="4">
                  <c:v>65</c:v>
                </c:pt>
                <c:pt idx="5">
                  <c:v>45</c:v>
                </c:pt>
                <c:pt idx="6">
                  <c:v>55</c:v>
                </c:pt>
                <c:pt idx="7">
                  <c:v>15</c:v>
                </c:pt>
                <c:pt idx="8">
                  <c:v>52</c:v>
                </c:pt>
              </c:numCache>
            </c:numRef>
          </c:val>
        </c:ser>
        <c:ser>
          <c:idx val="6"/>
          <c:order val="6"/>
          <c:tx>
            <c:strRef>
              <c:f>'Vertical bar chart with backgro'!$I$2</c:f>
              <c:strCache>
                <c:ptCount val="1"/>
                <c:pt idx="0">
                  <c:v>History
(100)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'Vertical bar chart with backgro'!$B$3:$B$11</c:f>
              <c:strCache>
                <c:ptCount val="9"/>
                <c:pt idx="1">
                  <c:v>Sagar</c:v>
                </c:pt>
                <c:pt idx="2">
                  <c:v>jayesh</c:v>
                </c:pt>
                <c:pt idx="3">
                  <c:v>Akshay</c:v>
                </c:pt>
                <c:pt idx="4">
                  <c:v>vinod</c:v>
                </c:pt>
                <c:pt idx="5">
                  <c:v>nilesh</c:v>
                </c:pt>
                <c:pt idx="6">
                  <c:v>Vijay</c:v>
                </c:pt>
                <c:pt idx="7">
                  <c:v>Mayur</c:v>
                </c:pt>
                <c:pt idx="8">
                  <c:v>Joshi</c:v>
                </c:pt>
              </c:strCache>
            </c:strRef>
          </c:cat>
          <c:val>
            <c:numRef>
              <c:f>'Vertical bar chart with backgro'!$I$3:$I$11</c:f>
              <c:numCache>
                <c:formatCode>General</c:formatCode>
                <c:ptCount val="9"/>
                <c:pt idx="1">
                  <c:v>59</c:v>
                </c:pt>
                <c:pt idx="2">
                  <c:v>58</c:v>
                </c:pt>
                <c:pt idx="3">
                  <c:v>65</c:v>
                </c:pt>
                <c:pt idx="4">
                  <c:v>90</c:v>
                </c:pt>
                <c:pt idx="5">
                  <c:v>25</c:v>
                </c:pt>
                <c:pt idx="6">
                  <c:v>55</c:v>
                </c:pt>
                <c:pt idx="7">
                  <c:v>16</c:v>
                </c:pt>
                <c:pt idx="8">
                  <c:v>56</c:v>
                </c:pt>
              </c:numCache>
            </c:numRef>
          </c:val>
        </c:ser>
        <c:ser>
          <c:idx val="7"/>
          <c:order val="7"/>
          <c:tx>
            <c:strRef>
              <c:f>'Vertical bar chart with backgro'!$J$2</c:f>
              <c:strCache>
                <c:ptCount val="1"/>
                <c:pt idx="0">
                  <c:v>Geography
(80)</c:v>
                </c:pt>
              </c:strCache>
            </c:strRef>
          </c:tx>
          <c:invertIfNegative val="0"/>
          <c:cat>
            <c:strRef>
              <c:f>'Vertical bar chart with backgro'!$B$3:$B$11</c:f>
              <c:strCache>
                <c:ptCount val="9"/>
                <c:pt idx="1">
                  <c:v>Sagar</c:v>
                </c:pt>
                <c:pt idx="2">
                  <c:v>jayesh</c:v>
                </c:pt>
                <c:pt idx="3">
                  <c:v>Akshay</c:v>
                </c:pt>
                <c:pt idx="4">
                  <c:v>vinod</c:v>
                </c:pt>
                <c:pt idx="5">
                  <c:v>nilesh</c:v>
                </c:pt>
                <c:pt idx="6">
                  <c:v>Vijay</c:v>
                </c:pt>
                <c:pt idx="7">
                  <c:v>Mayur</c:v>
                </c:pt>
                <c:pt idx="8">
                  <c:v>Joshi</c:v>
                </c:pt>
              </c:strCache>
            </c:strRef>
          </c:cat>
          <c:val>
            <c:numRef>
              <c:f>'Vertical bar chart with backgro'!$J$3:$J$11</c:f>
              <c:numCache>
                <c:formatCode>General</c:formatCode>
                <c:ptCount val="9"/>
                <c:pt idx="1">
                  <c:v>65</c:v>
                </c:pt>
                <c:pt idx="2">
                  <c:v>75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70</c:v>
                </c:pt>
                <c:pt idx="7">
                  <c:v>25</c:v>
                </c:pt>
                <c:pt idx="8">
                  <c:v>48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09943936"/>
        <c:axId val="209946112"/>
      </c:barChart>
      <c:catAx>
        <c:axId val="2099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Students name</a:t>
                </a:r>
              </a:p>
            </c:rich>
          </c:tx>
          <c:overlay val="0"/>
        </c:title>
        <c:majorTickMark val="none"/>
        <c:minorTickMark val="none"/>
        <c:tickLblPos val="nextTo"/>
        <c:crossAx val="209946112"/>
        <c:crosses val="autoZero"/>
        <c:auto val="1"/>
        <c:lblAlgn val="ctr"/>
        <c:lblOffset val="100"/>
        <c:noMultiLvlLbl val="0"/>
      </c:catAx>
      <c:valAx>
        <c:axId val="20994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 obtained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943936"/>
        <c:crosses val="autoZero"/>
        <c:crossBetween val="between"/>
      </c:valAx>
      <c:spPr>
        <a:blipFill dpi="0" rotWithShape="1">
          <a:blip xmlns:r="http://schemas.openxmlformats.org/officeDocument/2006/relationships" r:embed="rId1">
            <a:alphaModFix amt="52000"/>
          </a:blip>
          <a:srcRect/>
          <a:tile tx="1778000" ty="57150" sx="100000" sy="57000" flip="none" algn="tl"/>
        </a:blipFill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251460</xdr:colOff>
      <xdr:row>13</xdr:row>
      <xdr:rowOff>118110</xdr:rowOff>
    </xdr:from>
    <xdr:to>
      <xdr:col>16</xdr:col>
      <xdr:colOff>373380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571500</xdr:colOff>
      <xdr:row>23</xdr:row>
      <xdr:rowOff>34290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15</xdr:row>
      <xdr:rowOff>60960</xdr:rowOff>
    </xdr:from>
    <xdr:to>
      <xdr:col>19</xdr:col>
      <xdr:colOff>571500</xdr:colOff>
      <xdr:row>47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2" displayName="Table2" ref="A4:O12" totalsRowShown="0" headerRowDxfId="47" dataDxfId="46">
  <autoFilter ref="A4:O12"/>
  <tableColumns count="15">
    <tableColumn id="1" name="Column1" dataDxfId="45"/>
    <tableColumn id="2" name="Column2" dataDxfId="44"/>
    <tableColumn id="3" name="Column3" dataDxfId="43"/>
    <tableColumn id="4" name="Column4" dataDxfId="42"/>
    <tableColumn id="5" name="Column5" dataDxfId="41"/>
    <tableColumn id="6" name="Column6" dataDxfId="40"/>
    <tableColumn id="7" name="Column7" dataDxfId="39"/>
    <tableColumn id="8" name="Column8" dataDxfId="38"/>
    <tableColumn id="9" name="Column9" dataDxfId="37"/>
    <tableColumn id="10" name="Column10" dataDxfId="36"/>
    <tableColumn id="11" name="Column11" dataDxfId="35"/>
    <tableColumn id="12" name="Column12" dataDxfId="34"/>
    <tableColumn id="13" name="Column13" dataDxfId="33"/>
    <tableColumn id="14" name="Column14" dataDxfId="32"/>
    <tableColumn id="15" name="Column15" dataDxfId="31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3" displayName="Table23" ref="A5:Q13" totalsRowShown="0" headerRowDxfId="19" dataDxfId="18">
  <autoFilter ref="A5:Q13"/>
  <tableColumns count="17">
    <tableColumn id="1" name="Column1" dataDxfId="17"/>
    <tableColumn id="16" name="Column16" dataDxfId="16"/>
    <tableColumn id="2" name="Column2" dataDxfId="15"/>
    <tableColumn id="3" name="Column3" dataDxfId="14"/>
    <tableColumn id="4" name="Column4" dataDxfId="13"/>
    <tableColumn id="5" name="Column5" dataDxfId="12"/>
    <tableColumn id="6" name="Column6" dataDxfId="11"/>
    <tableColumn id="7" name="Column7" dataDxfId="10"/>
    <tableColumn id="8" name="Column8" dataDxfId="9"/>
    <tableColumn id="9" name="Column9" dataDxfId="8"/>
    <tableColumn id="10" name="Column10" dataDxfId="7"/>
    <tableColumn id="11" name="Column11" dataDxfId="6"/>
    <tableColumn id="12" name="Column12" dataDxfId="5"/>
    <tableColumn id="13" name="Column13" dataDxfId="4"/>
    <tableColumn id="14" name="Column14" dataDxfId="3"/>
    <tableColumn id="15" name="Column15" dataDxfId="2"/>
    <tableColumn id="17" name="Column152" dataDxfId="1">
      <calculatedColumnFormula>CONCATENATE(Table23[[#This Row],[Column1]]," ",Table23[[#This Row],[Column16]])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B94" totalsRowShown="0" headerRowDxfId="0">
  <tableColumns count="28">
    <tableColumn id="1" name="id"/>
    <tableColumn id="2" name="Manufacturer"/>
    <tableColumn id="3" name="Model"/>
    <tableColumn id="4" name="Type"/>
    <tableColumn id="5" name="Min.Price"/>
    <tableColumn id="6" name="Price"/>
    <tableColumn id="7" name="Max.Price"/>
    <tableColumn id="8" name="MPG.city"/>
    <tableColumn id="9" name="MPG.highway"/>
    <tableColumn id="10" name="AirBags"/>
    <tableColumn id="11" name="DriveTrain"/>
    <tableColumn id="12" name="Cylinders"/>
    <tableColumn id="13" name="EngineSize"/>
    <tableColumn id="14" name="Horsepower"/>
    <tableColumn id="15" name="RPM"/>
    <tableColumn id="16" name="Revpermile"/>
    <tableColumn id="17" name="Man.trans.avail"/>
    <tableColumn id="18" name="Fuel.tank.capacity"/>
    <tableColumn id="19" name="Passengers"/>
    <tableColumn id="20" name="Length"/>
    <tableColumn id="21" name="Wheelbase"/>
    <tableColumn id="22" name="Width"/>
    <tableColumn id="23" name="Turn.circle"/>
    <tableColumn id="24" name="Rear.seat.room"/>
    <tableColumn id="25" name="Luggage.room"/>
    <tableColumn id="26" name="Weight"/>
    <tableColumn id="27" name="Origin"/>
    <tableColumn id="28" name="Ma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9" zoomScale="117" zoomScaleNormal="117" workbookViewId="0">
      <pane xSplit="1" topLeftCell="D1" activePane="topRight" state="frozen"/>
      <selection activeCell="A18" sqref="A18"/>
      <selection pane="topRight" activeCell="O49" sqref="O49"/>
    </sheetView>
  </sheetViews>
  <sheetFormatPr defaultRowHeight="14.4" x14ac:dyDescent="0.3"/>
  <cols>
    <col min="1" max="1" width="15.5546875" bestFit="1" customWidth="1"/>
    <col min="3" max="3" width="5.44140625" customWidth="1"/>
    <col min="8" max="8" width="12.21875" bestFit="1" customWidth="1"/>
    <col min="11" max="11" width="9.77734375" bestFit="1" customWidth="1"/>
    <col min="16" max="16" width="17.109375" customWidth="1"/>
    <col min="17" max="17" width="15.77734375" customWidth="1"/>
    <col min="18" max="18" width="11" customWidth="1"/>
    <col min="21" max="21" width="11.77734375" bestFit="1" customWidth="1"/>
  </cols>
  <sheetData>
    <row r="1" spans="1:21" x14ac:dyDescent="0.3">
      <c r="B1" s="59" t="s">
        <v>6</v>
      </c>
      <c r="C1" s="59"/>
      <c r="D1" s="59"/>
      <c r="E1" s="59"/>
      <c r="F1" s="59"/>
      <c r="G1" s="59"/>
      <c r="H1" s="59"/>
      <c r="I1" s="59"/>
      <c r="J1" s="59"/>
      <c r="K1" s="59"/>
    </row>
    <row r="2" spans="1:21" ht="28.8" customHeight="1" x14ac:dyDescent="0.3">
      <c r="A2" s="60" t="s">
        <v>7</v>
      </c>
      <c r="B2" s="4" t="s">
        <v>8</v>
      </c>
      <c r="C2" s="4" t="s">
        <v>654</v>
      </c>
      <c r="D2" s="4" t="s">
        <v>644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491</v>
      </c>
      <c r="M2" s="4" t="s">
        <v>492</v>
      </c>
      <c r="N2" s="4" t="s">
        <v>493</v>
      </c>
      <c r="O2" s="4" t="s">
        <v>16</v>
      </c>
      <c r="P2" s="4" t="s">
        <v>17</v>
      </c>
      <c r="Q2" s="4" t="s">
        <v>18</v>
      </c>
    </row>
    <row r="3" spans="1:21" x14ac:dyDescent="0.3">
      <c r="A3" s="60"/>
      <c r="B3" s="24"/>
      <c r="C3" s="45"/>
      <c r="D3" s="45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</row>
    <row r="4" spans="1:21" x14ac:dyDescent="0.3">
      <c r="A4" s="24" t="s">
        <v>0</v>
      </c>
      <c r="B4" s="24">
        <v>50</v>
      </c>
      <c r="C4" s="45">
        <v>1</v>
      </c>
      <c r="D4" s="45" t="s">
        <v>0</v>
      </c>
      <c r="E4" s="24">
        <v>65</v>
      </c>
      <c r="F4" s="24">
        <v>50</v>
      </c>
      <c r="G4" s="24">
        <v>55</v>
      </c>
      <c r="H4" s="24">
        <v>45</v>
      </c>
      <c r="I4" s="24">
        <v>85</v>
      </c>
      <c r="J4" s="24">
        <v>59</v>
      </c>
      <c r="K4" s="24">
        <v>65</v>
      </c>
      <c r="L4" s="24">
        <f>MAX(B4:K4)</f>
        <v>85</v>
      </c>
      <c r="M4" s="24">
        <f>MIN(B4:K4)</f>
        <v>1</v>
      </c>
      <c r="N4" s="24">
        <f>AVERAGE(B4:K4)</f>
        <v>52.777777777777779</v>
      </c>
      <c r="O4" s="24">
        <f t="shared" ref="O4:O14" si="0">SUM(B4:K4)</f>
        <v>475</v>
      </c>
      <c r="P4" s="5">
        <f>O4/680*100</f>
        <v>69.85294117647058</v>
      </c>
      <c r="Q4" s="24" t="str">
        <f>IF(P4&gt;=60,"A",IF(P4&gt;=48,"B",IF(P4&gt;=36,"C","Failed")))</f>
        <v>A</v>
      </c>
      <c r="U4" t="s">
        <v>20</v>
      </c>
    </row>
    <row r="5" spans="1:21" x14ac:dyDescent="0.3">
      <c r="A5" s="24" t="s">
        <v>1</v>
      </c>
      <c r="B5" s="24">
        <v>78</v>
      </c>
      <c r="C5" s="45">
        <v>2</v>
      </c>
      <c r="D5" s="45" t="s">
        <v>645</v>
      </c>
      <c r="E5" s="24">
        <v>45</v>
      </c>
      <c r="F5" s="24">
        <v>70</v>
      </c>
      <c r="G5" s="24">
        <v>65</v>
      </c>
      <c r="H5" s="24">
        <v>32</v>
      </c>
      <c r="I5" s="24">
        <v>85</v>
      </c>
      <c r="J5" s="24">
        <v>58</v>
      </c>
      <c r="K5" s="24">
        <v>75</v>
      </c>
      <c r="L5" s="24">
        <f t="shared" ref="L5:L11" si="1">MAX(B5:K5)</f>
        <v>85</v>
      </c>
      <c r="M5" s="24">
        <f t="shared" ref="M5:M10" si="2">MIN(B5:K5)</f>
        <v>2</v>
      </c>
      <c r="N5" s="24">
        <f t="shared" ref="N5:N10" si="3">AVERAGE(B5:K5)</f>
        <v>56.666666666666664</v>
      </c>
      <c r="O5" s="24">
        <f t="shared" si="0"/>
        <v>510</v>
      </c>
      <c r="P5" s="5">
        <f t="shared" ref="P5:P11" si="4">O5/680*100</f>
        <v>75</v>
      </c>
      <c r="Q5" s="24" t="str">
        <f t="shared" ref="Q5:Q13" si="5">IF(P5&gt;=60,"A",IF(P5&gt;=48,"B",IF(P5&gt;=36,"C","Failed")))</f>
        <v>A</v>
      </c>
      <c r="U5" t="s">
        <v>21</v>
      </c>
    </row>
    <row r="6" spans="1:21" x14ac:dyDescent="0.3">
      <c r="A6" s="24" t="s">
        <v>2</v>
      </c>
      <c r="B6" s="24">
        <v>65</v>
      </c>
      <c r="C6" s="45">
        <v>3</v>
      </c>
      <c r="D6" s="45" t="s">
        <v>646</v>
      </c>
      <c r="E6" s="24">
        <v>55</v>
      </c>
      <c r="F6" s="24">
        <v>75</v>
      </c>
      <c r="G6" s="24">
        <v>55</v>
      </c>
      <c r="H6" s="24">
        <v>45</v>
      </c>
      <c r="I6" s="24">
        <v>55</v>
      </c>
      <c r="J6" s="24">
        <v>65</v>
      </c>
      <c r="K6" s="24">
        <v>45</v>
      </c>
      <c r="L6" s="24">
        <f t="shared" si="1"/>
        <v>75</v>
      </c>
      <c r="M6" s="24">
        <f t="shared" si="2"/>
        <v>3</v>
      </c>
      <c r="N6" s="24">
        <f t="shared" si="3"/>
        <v>51.444444444444443</v>
      </c>
      <c r="O6" s="24">
        <f t="shared" si="0"/>
        <v>463</v>
      </c>
      <c r="P6" s="5">
        <f t="shared" si="4"/>
        <v>68.088235294117652</v>
      </c>
      <c r="Q6" s="24" t="str">
        <f t="shared" si="5"/>
        <v>A</v>
      </c>
      <c r="U6" t="s">
        <v>22</v>
      </c>
    </row>
    <row r="7" spans="1:21" x14ac:dyDescent="0.3">
      <c r="A7" s="24" t="s">
        <v>3</v>
      </c>
      <c r="B7" s="24">
        <v>70</v>
      </c>
      <c r="C7" s="45">
        <v>4</v>
      </c>
      <c r="D7" s="45" t="s">
        <v>647</v>
      </c>
      <c r="E7" s="24">
        <v>64</v>
      </c>
      <c r="F7" s="24">
        <v>84</v>
      </c>
      <c r="G7" s="24">
        <v>45</v>
      </c>
      <c r="H7" s="24">
        <v>52</v>
      </c>
      <c r="I7" s="24">
        <v>65</v>
      </c>
      <c r="J7" s="24">
        <v>90</v>
      </c>
      <c r="K7" s="24">
        <v>55</v>
      </c>
      <c r="L7" s="24">
        <f t="shared" si="1"/>
        <v>90</v>
      </c>
      <c r="M7" s="24">
        <f t="shared" si="2"/>
        <v>4</v>
      </c>
      <c r="N7" s="24">
        <f t="shared" si="3"/>
        <v>58.777777777777779</v>
      </c>
      <c r="O7" s="24">
        <f t="shared" si="0"/>
        <v>529</v>
      </c>
      <c r="P7" s="5">
        <f t="shared" si="4"/>
        <v>77.794117647058826</v>
      </c>
      <c r="Q7" s="24" t="str">
        <f t="shared" si="5"/>
        <v>A</v>
      </c>
      <c r="U7" t="s">
        <v>23</v>
      </c>
    </row>
    <row r="8" spans="1:21" x14ac:dyDescent="0.3">
      <c r="A8" s="24" t="s">
        <v>4</v>
      </c>
      <c r="B8" s="24">
        <v>20</v>
      </c>
      <c r="C8" s="45">
        <v>5</v>
      </c>
      <c r="D8" s="45" t="s">
        <v>648</v>
      </c>
      <c r="E8" s="24">
        <v>65</v>
      </c>
      <c r="F8" s="24">
        <v>85</v>
      </c>
      <c r="G8" s="24">
        <v>15</v>
      </c>
      <c r="H8" s="24">
        <v>48</v>
      </c>
      <c r="I8" s="24">
        <v>45</v>
      </c>
      <c r="J8" s="24">
        <v>25</v>
      </c>
      <c r="K8" s="24">
        <v>65</v>
      </c>
      <c r="L8" s="24">
        <f t="shared" si="1"/>
        <v>85</v>
      </c>
      <c r="M8" s="24">
        <f t="shared" si="2"/>
        <v>5</v>
      </c>
      <c r="N8" s="24">
        <f t="shared" si="3"/>
        <v>41.444444444444443</v>
      </c>
      <c r="O8" s="24">
        <f t="shared" si="0"/>
        <v>373</v>
      </c>
      <c r="P8" s="5">
        <f t="shared" si="4"/>
        <v>54.852941176470594</v>
      </c>
      <c r="Q8" s="24" t="str">
        <f t="shared" si="5"/>
        <v>B</v>
      </c>
    </row>
    <row r="9" spans="1:21" x14ac:dyDescent="0.3">
      <c r="A9" s="24" t="s">
        <v>5</v>
      </c>
      <c r="B9" s="24">
        <v>78</v>
      </c>
      <c r="C9" s="45">
        <v>6</v>
      </c>
      <c r="D9" s="45" t="s">
        <v>649</v>
      </c>
      <c r="E9" s="24">
        <v>56</v>
      </c>
      <c r="F9" s="24">
        <v>90</v>
      </c>
      <c r="G9" s="24">
        <v>65</v>
      </c>
      <c r="H9" s="24">
        <v>36</v>
      </c>
      <c r="I9" s="24">
        <v>55</v>
      </c>
      <c r="J9" s="24">
        <v>55</v>
      </c>
      <c r="K9" s="24">
        <v>70</v>
      </c>
      <c r="L9" s="24">
        <f t="shared" si="1"/>
        <v>90</v>
      </c>
      <c r="M9" s="24">
        <f t="shared" si="2"/>
        <v>6</v>
      </c>
      <c r="N9" s="24">
        <f t="shared" si="3"/>
        <v>56.777777777777779</v>
      </c>
      <c r="O9" s="24">
        <f t="shared" si="0"/>
        <v>511</v>
      </c>
      <c r="P9" s="5">
        <f t="shared" si="4"/>
        <v>75.147058823529406</v>
      </c>
      <c r="Q9" s="24" t="str">
        <f t="shared" si="5"/>
        <v>A</v>
      </c>
    </row>
    <row r="10" spans="1:21" x14ac:dyDescent="0.3">
      <c r="A10" s="24" t="s">
        <v>19</v>
      </c>
      <c r="B10" s="24">
        <v>25</v>
      </c>
      <c r="C10" s="45">
        <v>7</v>
      </c>
      <c r="D10" s="45" t="s">
        <v>650</v>
      </c>
      <c r="E10" s="24">
        <v>36</v>
      </c>
      <c r="F10" s="24">
        <v>45</v>
      </c>
      <c r="G10" s="24">
        <v>25</v>
      </c>
      <c r="H10" s="24">
        <v>15</v>
      </c>
      <c r="I10" s="24">
        <v>15</v>
      </c>
      <c r="J10" s="24">
        <v>16</v>
      </c>
      <c r="K10" s="24">
        <v>25</v>
      </c>
      <c r="L10" s="24">
        <f t="shared" si="1"/>
        <v>45</v>
      </c>
      <c r="M10" s="24">
        <f t="shared" si="2"/>
        <v>7</v>
      </c>
      <c r="N10" s="24">
        <f t="shared" si="3"/>
        <v>23.222222222222221</v>
      </c>
      <c r="O10" s="24">
        <f t="shared" si="0"/>
        <v>209</v>
      </c>
      <c r="P10" s="5">
        <f t="shared" si="4"/>
        <v>30.735294117647062</v>
      </c>
      <c r="Q10" s="24" t="str">
        <f t="shared" si="5"/>
        <v>Failed</v>
      </c>
    </row>
    <row r="11" spans="1:21" x14ac:dyDescent="0.3">
      <c r="A11" s="13" t="s">
        <v>24</v>
      </c>
      <c r="B11" s="13">
        <v>10</v>
      </c>
      <c r="C11" s="45">
        <v>8</v>
      </c>
      <c r="D11" s="13" t="s">
        <v>651</v>
      </c>
      <c r="E11" s="13">
        <v>75</v>
      </c>
      <c r="F11" s="13">
        <v>25</v>
      </c>
      <c r="G11" s="13">
        <v>36</v>
      </c>
      <c r="H11" s="13">
        <v>45</v>
      </c>
      <c r="I11" s="13">
        <v>52</v>
      </c>
      <c r="J11" s="13">
        <v>56</v>
      </c>
      <c r="K11" s="13">
        <v>48</v>
      </c>
      <c r="L11" s="24">
        <f t="shared" si="1"/>
        <v>75</v>
      </c>
      <c r="M11" s="24">
        <f t="shared" ref="M11" si="6">MIN(B11:K11)</f>
        <v>8</v>
      </c>
      <c r="N11" s="24">
        <f t="shared" ref="N11" si="7">AVERAGE(B11:K11)</f>
        <v>39.444444444444443</v>
      </c>
      <c r="O11" s="13">
        <f t="shared" si="0"/>
        <v>355</v>
      </c>
      <c r="P11" s="14">
        <f t="shared" si="4"/>
        <v>52.205882352941181</v>
      </c>
      <c r="Q11" s="24" t="str">
        <f t="shared" si="5"/>
        <v>B</v>
      </c>
    </row>
    <row r="12" spans="1:21" x14ac:dyDescent="0.3">
      <c r="A12" s="24" t="s">
        <v>469</v>
      </c>
      <c r="B12" s="24">
        <v>10</v>
      </c>
      <c r="C12" s="45">
        <v>9</v>
      </c>
      <c r="D12" s="45" t="s">
        <v>652</v>
      </c>
      <c r="E12" s="24">
        <v>65</v>
      </c>
      <c r="F12" s="24">
        <v>85</v>
      </c>
      <c r="G12" s="24">
        <v>48</v>
      </c>
      <c r="H12" s="24">
        <v>35</v>
      </c>
      <c r="I12" s="24">
        <v>15</v>
      </c>
      <c r="J12" s="24">
        <v>89</v>
      </c>
      <c r="K12" s="24">
        <v>45</v>
      </c>
      <c r="L12" s="24">
        <f>MAX(B12:K12)</f>
        <v>89</v>
      </c>
      <c r="M12" s="24">
        <f>MIN(B12:K12)</f>
        <v>9</v>
      </c>
      <c r="N12" s="24">
        <f>AVERAGE(B12:K12)</f>
        <v>44.555555555555557</v>
      </c>
      <c r="O12" s="16">
        <f t="shared" si="0"/>
        <v>401</v>
      </c>
      <c r="P12" s="17">
        <f>O12/680*100</f>
        <v>58.970588235294116</v>
      </c>
      <c r="Q12" s="24" t="str">
        <f t="shared" si="5"/>
        <v>B</v>
      </c>
    </row>
    <row r="13" spans="1:21" x14ac:dyDescent="0.3">
      <c r="A13" s="24" t="s">
        <v>0</v>
      </c>
      <c r="B13" s="24">
        <v>75</v>
      </c>
      <c r="C13" s="45">
        <v>10</v>
      </c>
      <c r="D13" s="45" t="s">
        <v>469</v>
      </c>
      <c r="E13" s="24">
        <v>65</v>
      </c>
      <c r="F13" s="24">
        <v>85</v>
      </c>
      <c r="G13" s="24">
        <v>48</v>
      </c>
      <c r="H13" s="24">
        <v>35</v>
      </c>
      <c r="I13" s="24">
        <v>85</v>
      </c>
      <c r="J13" s="24">
        <v>89</v>
      </c>
      <c r="K13" s="24">
        <v>45</v>
      </c>
      <c r="L13" s="24">
        <f t="shared" ref="L13" si="8">MAX(B13:K13)</f>
        <v>89</v>
      </c>
      <c r="M13" s="24">
        <f t="shared" ref="M13" si="9">MIN(B13:K13)</f>
        <v>10</v>
      </c>
      <c r="N13" s="24">
        <f t="shared" ref="N13" si="10">AVERAGE(B13:K13)</f>
        <v>59.666666666666664</v>
      </c>
      <c r="O13" s="16">
        <f t="shared" si="0"/>
        <v>537</v>
      </c>
      <c r="P13" s="17">
        <f>O13/680*100</f>
        <v>78.970588235294116</v>
      </c>
      <c r="Q13" s="24" t="str">
        <f t="shared" si="5"/>
        <v>A</v>
      </c>
    </row>
    <row r="14" spans="1:21" x14ac:dyDescent="0.3">
      <c r="A14" s="24" t="s">
        <v>494</v>
      </c>
      <c r="B14" s="24">
        <v>70</v>
      </c>
      <c r="C14" s="45">
        <v>11</v>
      </c>
      <c r="D14" s="45" t="s">
        <v>653</v>
      </c>
      <c r="E14" s="24">
        <v>64</v>
      </c>
      <c r="F14" s="24">
        <v>84</v>
      </c>
      <c r="G14" s="24">
        <v>45</v>
      </c>
      <c r="H14" s="24">
        <v>48</v>
      </c>
      <c r="I14" s="24">
        <v>45</v>
      </c>
      <c r="J14" s="24">
        <v>25</v>
      </c>
      <c r="K14" s="24">
        <v>65</v>
      </c>
      <c r="L14" s="24">
        <f t="shared" ref="L14" si="11">MAX(B14:K14)</f>
        <v>84</v>
      </c>
      <c r="M14" s="24">
        <f t="shared" ref="M14" si="12">MIN(B14:K14)</f>
        <v>11</v>
      </c>
      <c r="N14" s="24">
        <f t="shared" ref="N14" si="13">AVERAGE(B14:K14)</f>
        <v>50.777777777777779</v>
      </c>
      <c r="O14" s="16">
        <f t="shared" si="0"/>
        <v>457</v>
      </c>
      <c r="P14" s="17">
        <f>O14/680*100</f>
        <v>67.205882352941188</v>
      </c>
      <c r="Q14" s="24" t="str">
        <f>IF(P14&gt;=60,"A",IF(P14&gt;=48,"B",IF(P14&gt;=36,"C","Failed")))</f>
        <v>A</v>
      </c>
    </row>
    <row r="16" spans="1:21" ht="28.8" x14ac:dyDescent="0.3">
      <c r="B16" s="4" t="s">
        <v>8</v>
      </c>
      <c r="C16" s="4"/>
      <c r="D16" s="4"/>
      <c r="E16" s="4" t="s">
        <v>9</v>
      </c>
      <c r="F16" s="4" t="s">
        <v>10</v>
      </c>
      <c r="G16" s="4" t="s">
        <v>11</v>
      </c>
      <c r="H16" s="4" t="s">
        <v>12</v>
      </c>
      <c r="I16" s="4" t="s">
        <v>13</v>
      </c>
      <c r="J16" s="4" t="s">
        <v>14</v>
      </c>
      <c r="K16" s="4" t="s">
        <v>15</v>
      </c>
      <c r="L16" s="3"/>
      <c r="M16" s="24"/>
      <c r="N16" s="24"/>
      <c r="O16" s="4" t="s">
        <v>16</v>
      </c>
      <c r="P16" s="4" t="s">
        <v>17</v>
      </c>
      <c r="Q16" s="4" t="s">
        <v>18</v>
      </c>
    </row>
    <row r="17" spans="1:21" x14ac:dyDescent="0.3">
      <c r="U17" t="s">
        <v>25</v>
      </c>
    </row>
    <row r="18" spans="1:21" x14ac:dyDescent="0.3">
      <c r="A18" s="3" t="s">
        <v>0</v>
      </c>
      <c r="B18">
        <v>75</v>
      </c>
      <c r="E18">
        <v>65</v>
      </c>
      <c r="F18">
        <v>85</v>
      </c>
      <c r="G18">
        <v>48</v>
      </c>
      <c r="H18">
        <v>35</v>
      </c>
      <c r="I18">
        <v>85</v>
      </c>
      <c r="J18">
        <v>89</v>
      </c>
      <c r="K18">
        <v>45</v>
      </c>
      <c r="O18">
        <f>SUM(B18:K18)</f>
        <v>527</v>
      </c>
      <c r="P18" s="1">
        <f>O18/680*100</f>
        <v>77.5</v>
      </c>
      <c r="Q18" t="str">
        <f>IF(P18&gt;=60,"1st",IF(P18&gt;=48,"2nd",IF(P18&gt;=36,"3rd","Failed")))</f>
        <v>1st</v>
      </c>
      <c r="U18" t="s">
        <v>26</v>
      </c>
    </row>
    <row r="19" spans="1:21" x14ac:dyDescent="0.3">
      <c r="A19" s="3" t="s">
        <v>1</v>
      </c>
      <c r="B19">
        <v>55</v>
      </c>
      <c r="E19">
        <v>45</v>
      </c>
      <c r="F19">
        <v>85</v>
      </c>
      <c r="G19">
        <v>47</v>
      </c>
      <c r="H19">
        <v>25</v>
      </c>
      <c r="I19">
        <v>56</v>
      </c>
      <c r="J19">
        <v>95</v>
      </c>
      <c r="K19">
        <v>0</v>
      </c>
      <c r="O19">
        <f>SUM(B19:K19)</f>
        <v>408</v>
      </c>
      <c r="P19" s="1">
        <f t="shared" ref="P19:P21" si="14">O19/680*100</f>
        <v>60</v>
      </c>
      <c r="Q19" t="str">
        <f t="shared" ref="Q19:Q21" si="15">IF(P19&gt;=60,"1st",IF(P19&gt;=48,"2nd",IF(P19&gt;=36,"3rd","Failed")))</f>
        <v>1st</v>
      </c>
      <c r="U19" t="s">
        <v>27</v>
      </c>
    </row>
    <row r="20" spans="1:21" x14ac:dyDescent="0.3">
      <c r="A20" s="3" t="s">
        <v>2</v>
      </c>
      <c r="B20">
        <v>65</v>
      </c>
      <c r="E20">
        <v>55</v>
      </c>
      <c r="F20">
        <v>65</v>
      </c>
      <c r="G20">
        <v>52</v>
      </c>
      <c r="H20">
        <v>45</v>
      </c>
      <c r="I20">
        <v>54</v>
      </c>
      <c r="J20">
        <v>88</v>
      </c>
      <c r="K20">
        <v>52</v>
      </c>
      <c r="O20">
        <f>SUM(B20:K20)</f>
        <v>476</v>
      </c>
      <c r="P20" s="1">
        <f t="shared" si="14"/>
        <v>70</v>
      </c>
      <c r="Q20" t="str">
        <f t="shared" si="15"/>
        <v>1st</v>
      </c>
      <c r="U20" t="s">
        <v>23</v>
      </c>
    </row>
    <row r="21" spans="1:21" x14ac:dyDescent="0.3">
      <c r="A21" s="3" t="s">
        <v>3</v>
      </c>
      <c r="B21">
        <v>55</v>
      </c>
      <c r="E21">
        <v>65</v>
      </c>
      <c r="F21">
        <v>85</v>
      </c>
      <c r="G21">
        <v>65</v>
      </c>
      <c r="H21">
        <v>56</v>
      </c>
      <c r="I21">
        <v>87</v>
      </c>
      <c r="J21">
        <v>65</v>
      </c>
      <c r="K21">
        <v>58</v>
      </c>
      <c r="O21">
        <f>SUM(B21:K21)</f>
        <v>536</v>
      </c>
      <c r="P21" s="1">
        <f t="shared" si="14"/>
        <v>78.82352941176471</v>
      </c>
      <c r="Q21" t="str">
        <f t="shared" si="15"/>
        <v>1st</v>
      </c>
    </row>
    <row r="27" spans="1:21" x14ac:dyDescent="0.3">
      <c r="J27">
        <f>80+100+80+60+100+100+80</f>
        <v>600</v>
      </c>
    </row>
    <row r="28" spans="1:21" x14ac:dyDescent="0.3">
      <c r="B28" s="59" t="s">
        <v>6</v>
      </c>
      <c r="C28" s="59"/>
      <c r="D28" s="59"/>
      <c r="E28" s="59"/>
      <c r="F28" s="59"/>
      <c r="G28" s="59"/>
      <c r="H28" s="59"/>
      <c r="I28" s="59"/>
      <c r="J28" s="59"/>
      <c r="K28" s="59"/>
    </row>
    <row r="29" spans="1:21" ht="28.8" x14ac:dyDescent="0.3">
      <c r="A29" s="61" t="s">
        <v>7</v>
      </c>
      <c r="B29" s="47" t="s">
        <v>8</v>
      </c>
      <c r="C29" s="47" t="s">
        <v>654</v>
      </c>
      <c r="D29" s="47" t="s">
        <v>644</v>
      </c>
      <c r="E29" s="47" t="s">
        <v>9</v>
      </c>
      <c r="F29" s="47" t="s">
        <v>10</v>
      </c>
      <c r="G29" s="47" t="s">
        <v>11</v>
      </c>
      <c r="H29" s="47" t="s">
        <v>12</v>
      </c>
      <c r="I29" s="47" t="s">
        <v>13</v>
      </c>
      <c r="J29" s="47" t="s">
        <v>14</v>
      </c>
      <c r="K29" s="47" t="s">
        <v>15</v>
      </c>
      <c r="L29" s="47" t="s">
        <v>491</v>
      </c>
      <c r="M29" s="47" t="s">
        <v>492</v>
      </c>
      <c r="N29" s="47" t="s">
        <v>493</v>
      </c>
      <c r="O29" s="47" t="s">
        <v>16</v>
      </c>
      <c r="P29" s="47" t="s">
        <v>17</v>
      </c>
      <c r="Q29" s="52" t="s">
        <v>518</v>
      </c>
      <c r="R29" s="36" t="s">
        <v>655</v>
      </c>
    </row>
    <row r="30" spans="1:21" x14ac:dyDescent="0.3">
      <c r="A30" s="61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53"/>
      <c r="R30" s="36"/>
    </row>
    <row r="31" spans="1:21" x14ac:dyDescent="0.3">
      <c r="A31" s="48" t="s">
        <v>0</v>
      </c>
      <c r="B31" s="48">
        <v>50</v>
      </c>
      <c r="C31" s="48">
        <v>1</v>
      </c>
      <c r="D31" s="48" t="s">
        <v>0</v>
      </c>
      <c r="E31" s="48">
        <v>68</v>
      </c>
      <c r="F31" s="48">
        <v>50</v>
      </c>
      <c r="G31" s="48">
        <v>55</v>
      </c>
      <c r="H31" s="48">
        <v>45</v>
      </c>
      <c r="I31" s="48">
        <v>85</v>
      </c>
      <c r="J31" s="48">
        <v>59</v>
      </c>
      <c r="K31" s="48">
        <v>54</v>
      </c>
      <c r="L31" s="48">
        <f>MAX(B31:K31)</f>
        <v>85</v>
      </c>
      <c r="M31" s="48">
        <f>MIN(B31:K31)</f>
        <v>1</v>
      </c>
      <c r="N31" s="48">
        <f>AVERAGE(B31:K31)</f>
        <v>51.888888888888886</v>
      </c>
      <c r="O31" s="48">
        <f t="shared" ref="O31:O41" si="16">SUM(B31:K31)</f>
        <v>467</v>
      </c>
      <c r="P31" s="49">
        <f>(O31/600)*100</f>
        <v>77.833333333333329</v>
      </c>
      <c r="Q31" s="53" t="str">
        <f>IF(P31&gt;=70,"A",IF(P31&gt;=55,"B",IF(P31&gt;=40,"C","D")))</f>
        <v>A</v>
      </c>
      <c r="R31" s="36" t="str">
        <f>IF(P31&gt;40,"pass","Failed")</f>
        <v>pass</v>
      </c>
    </row>
    <row r="32" spans="1:21" x14ac:dyDescent="0.3">
      <c r="A32" s="48" t="s">
        <v>1</v>
      </c>
      <c r="B32" s="48">
        <v>78</v>
      </c>
      <c r="C32" s="48">
        <v>2</v>
      </c>
      <c r="D32" s="48" t="s">
        <v>645</v>
      </c>
      <c r="E32" s="48">
        <v>44</v>
      </c>
      <c r="F32" s="48">
        <v>70</v>
      </c>
      <c r="G32" s="48">
        <v>65</v>
      </c>
      <c r="H32" s="48">
        <v>32</v>
      </c>
      <c r="I32" s="48">
        <v>85</v>
      </c>
      <c r="J32" s="48">
        <v>58</v>
      </c>
      <c r="K32" s="48">
        <v>54</v>
      </c>
      <c r="L32" s="48">
        <f t="shared" ref="L32:L38" si="17">MAX(B32:K32)</f>
        <v>85</v>
      </c>
      <c r="M32" s="48">
        <f t="shared" ref="M32:M38" si="18">MIN(B32:K32)</f>
        <v>2</v>
      </c>
      <c r="N32" s="48">
        <f t="shared" ref="N32:N38" si="19">AVERAGE(B32:K32)</f>
        <v>54.222222222222221</v>
      </c>
      <c r="O32" s="48">
        <f t="shared" si="16"/>
        <v>488</v>
      </c>
      <c r="P32" s="49">
        <f t="shared" ref="P32:P41" si="20">(O32/600)*100</f>
        <v>81.333333333333329</v>
      </c>
      <c r="Q32" s="53" t="str">
        <f t="shared" ref="Q32:Q41" si="21">IF(P32&gt;=70,"A",IF(P32&gt;=55,"B",IF(P32&gt;=40,"C","D")))</f>
        <v>A</v>
      </c>
      <c r="R32" s="36" t="str">
        <f t="shared" ref="R32:R41" si="22">IF(P32&gt;40,"pass","Failed")</f>
        <v>pass</v>
      </c>
    </row>
    <row r="33" spans="1:18" x14ac:dyDescent="0.3">
      <c r="A33" s="48" t="s">
        <v>2</v>
      </c>
      <c r="B33" s="48">
        <v>65</v>
      </c>
      <c r="C33" s="48">
        <v>3</v>
      </c>
      <c r="D33" s="48" t="s">
        <v>646</v>
      </c>
      <c r="E33" s="48">
        <v>48</v>
      </c>
      <c r="F33" s="48">
        <v>75</v>
      </c>
      <c r="G33" s="48">
        <v>55</v>
      </c>
      <c r="H33" s="48">
        <v>45</v>
      </c>
      <c r="I33" s="48">
        <v>55</v>
      </c>
      <c r="J33" s="48">
        <v>65</v>
      </c>
      <c r="K33" s="48">
        <v>60</v>
      </c>
      <c r="L33" s="48">
        <f t="shared" si="17"/>
        <v>75</v>
      </c>
      <c r="M33" s="48">
        <f t="shared" si="18"/>
        <v>3</v>
      </c>
      <c r="N33" s="48">
        <f t="shared" si="19"/>
        <v>52.333333333333336</v>
      </c>
      <c r="O33" s="48">
        <f t="shared" si="16"/>
        <v>471</v>
      </c>
      <c r="P33" s="49">
        <f t="shared" si="20"/>
        <v>78.5</v>
      </c>
      <c r="Q33" s="53" t="str">
        <f t="shared" si="21"/>
        <v>A</v>
      </c>
      <c r="R33" s="36" t="str">
        <f t="shared" si="22"/>
        <v>pass</v>
      </c>
    </row>
    <row r="34" spans="1:18" x14ac:dyDescent="0.3">
      <c r="A34" s="48" t="s">
        <v>3</v>
      </c>
      <c r="B34" s="48">
        <v>70</v>
      </c>
      <c r="C34" s="48">
        <v>4</v>
      </c>
      <c r="D34" s="48" t="s">
        <v>647</v>
      </c>
      <c r="E34" s="48">
        <v>68</v>
      </c>
      <c r="F34" s="48">
        <v>84</v>
      </c>
      <c r="G34" s="48">
        <v>45</v>
      </c>
      <c r="H34" s="48">
        <v>52</v>
      </c>
      <c r="I34" s="48">
        <v>65</v>
      </c>
      <c r="J34" s="48">
        <v>90</v>
      </c>
      <c r="K34" s="48">
        <v>65</v>
      </c>
      <c r="L34" s="48">
        <f t="shared" si="17"/>
        <v>90</v>
      </c>
      <c r="M34" s="48">
        <f t="shared" si="18"/>
        <v>4</v>
      </c>
      <c r="N34" s="48">
        <f t="shared" si="19"/>
        <v>60.333333333333336</v>
      </c>
      <c r="O34" s="48">
        <f t="shared" si="16"/>
        <v>543</v>
      </c>
      <c r="P34" s="49">
        <f t="shared" si="20"/>
        <v>90.5</v>
      </c>
      <c r="Q34" s="53" t="str">
        <f t="shared" si="21"/>
        <v>A</v>
      </c>
      <c r="R34" s="36" t="str">
        <f t="shared" si="22"/>
        <v>pass</v>
      </c>
    </row>
    <row r="35" spans="1:18" x14ac:dyDescent="0.3">
      <c r="A35" s="48" t="s">
        <v>4</v>
      </c>
      <c r="B35" s="48">
        <v>20</v>
      </c>
      <c r="C35" s="48">
        <v>5</v>
      </c>
      <c r="D35" s="48" t="s">
        <v>648</v>
      </c>
      <c r="E35" s="48">
        <v>62</v>
      </c>
      <c r="F35" s="48">
        <v>85</v>
      </c>
      <c r="G35" s="48">
        <v>15</v>
      </c>
      <c r="H35" s="48">
        <v>48</v>
      </c>
      <c r="I35" s="48">
        <v>45</v>
      </c>
      <c r="J35" s="48">
        <v>25</v>
      </c>
      <c r="K35" s="48">
        <v>70</v>
      </c>
      <c r="L35" s="48">
        <f t="shared" si="17"/>
        <v>85</v>
      </c>
      <c r="M35" s="48">
        <f t="shared" si="18"/>
        <v>5</v>
      </c>
      <c r="N35" s="48">
        <f t="shared" si="19"/>
        <v>41.666666666666664</v>
      </c>
      <c r="O35" s="48">
        <f t="shared" si="16"/>
        <v>375</v>
      </c>
      <c r="P35" s="49">
        <f t="shared" si="20"/>
        <v>62.5</v>
      </c>
      <c r="Q35" s="53" t="str">
        <f t="shared" si="21"/>
        <v>B</v>
      </c>
      <c r="R35" s="36" t="str">
        <f t="shared" si="22"/>
        <v>pass</v>
      </c>
    </row>
    <row r="36" spans="1:18" x14ac:dyDescent="0.3">
      <c r="A36" s="48" t="s">
        <v>5</v>
      </c>
      <c r="B36" s="48">
        <v>78</v>
      </c>
      <c r="C36" s="48">
        <v>6</v>
      </c>
      <c r="D36" s="48" t="s">
        <v>649</v>
      </c>
      <c r="E36" s="48">
        <v>58</v>
      </c>
      <c r="F36" s="48">
        <v>90</v>
      </c>
      <c r="G36" s="48">
        <v>65</v>
      </c>
      <c r="H36" s="48">
        <v>36</v>
      </c>
      <c r="I36" s="48">
        <v>55</v>
      </c>
      <c r="J36" s="48">
        <v>55</v>
      </c>
      <c r="K36" s="48">
        <v>75</v>
      </c>
      <c r="L36" s="48">
        <f t="shared" si="17"/>
        <v>90</v>
      </c>
      <c r="M36" s="48">
        <f t="shared" si="18"/>
        <v>6</v>
      </c>
      <c r="N36" s="48">
        <f t="shared" si="19"/>
        <v>57.555555555555557</v>
      </c>
      <c r="O36" s="48">
        <f t="shared" si="16"/>
        <v>518</v>
      </c>
      <c r="P36" s="49">
        <f t="shared" si="20"/>
        <v>86.333333333333329</v>
      </c>
      <c r="Q36" s="53" t="str">
        <f t="shared" si="21"/>
        <v>A</v>
      </c>
      <c r="R36" s="36" t="str">
        <f t="shared" si="22"/>
        <v>pass</v>
      </c>
    </row>
    <row r="37" spans="1:18" x14ac:dyDescent="0.3">
      <c r="A37" s="48" t="s">
        <v>19</v>
      </c>
      <c r="B37" s="48">
        <v>25</v>
      </c>
      <c r="C37" s="48">
        <v>7</v>
      </c>
      <c r="D37" s="48" t="s">
        <v>650</v>
      </c>
      <c r="E37" s="48">
        <v>35</v>
      </c>
      <c r="F37" s="48">
        <v>45</v>
      </c>
      <c r="G37" s="48">
        <v>25</v>
      </c>
      <c r="H37" s="48">
        <v>15</v>
      </c>
      <c r="I37" s="48">
        <v>15</v>
      </c>
      <c r="J37" s="48">
        <v>16</v>
      </c>
      <c r="K37" s="48">
        <v>25</v>
      </c>
      <c r="L37" s="48">
        <f t="shared" si="17"/>
        <v>45</v>
      </c>
      <c r="M37" s="48">
        <f t="shared" si="18"/>
        <v>7</v>
      </c>
      <c r="N37" s="48">
        <f t="shared" si="19"/>
        <v>23.111111111111111</v>
      </c>
      <c r="O37" s="48">
        <f t="shared" si="16"/>
        <v>208</v>
      </c>
      <c r="P37" s="49">
        <f t="shared" si="20"/>
        <v>34.666666666666671</v>
      </c>
      <c r="Q37" s="53" t="str">
        <f t="shared" si="21"/>
        <v>D</v>
      </c>
      <c r="R37" s="36" t="str">
        <f t="shared" si="22"/>
        <v>Failed</v>
      </c>
    </row>
    <row r="38" spans="1:18" x14ac:dyDescent="0.3">
      <c r="A38" s="50" t="s">
        <v>24</v>
      </c>
      <c r="B38" s="50">
        <v>10</v>
      </c>
      <c r="C38" s="48">
        <v>8</v>
      </c>
      <c r="D38" s="50" t="s">
        <v>651</v>
      </c>
      <c r="E38" s="50">
        <v>70</v>
      </c>
      <c r="F38" s="50">
        <v>25</v>
      </c>
      <c r="G38" s="50">
        <v>36</v>
      </c>
      <c r="H38" s="50">
        <v>45</v>
      </c>
      <c r="I38" s="50">
        <v>52</v>
      </c>
      <c r="J38" s="50">
        <v>56</v>
      </c>
      <c r="K38" s="50">
        <v>50</v>
      </c>
      <c r="L38" s="48">
        <f t="shared" si="17"/>
        <v>70</v>
      </c>
      <c r="M38" s="48">
        <f t="shared" si="18"/>
        <v>8</v>
      </c>
      <c r="N38" s="48">
        <f t="shared" si="19"/>
        <v>39.111111111111114</v>
      </c>
      <c r="O38" s="50">
        <f t="shared" si="16"/>
        <v>352</v>
      </c>
      <c r="P38" s="49">
        <f t="shared" si="20"/>
        <v>58.666666666666664</v>
      </c>
      <c r="Q38" s="53" t="str">
        <f t="shared" si="21"/>
        <v>B</v>
      </c>
      <c r="R38" s="36" t="str">
        <f t="shared" si="22"/>
        <v>pass</v>
      </c>
    </row>
    <row r="39" spans="1:18" x14ac:dyDescent="0.3">
      <c r="A39" s="48" t="s">
        <v>469</v>
      </c>
      <c r="B39" s="48">
        <v>10</v>
      </c>
      <c r="C39" s="48">
        <v>9</v>
      </c>
      <c r="D39" s="48" t="s">
        <v>652</v>
      </c>
      <c r="E39" s="48">
        <v>68</v>
      </c>
      <c r="F39" s="48">
        <v>85</v>
      </c>
      <c r="G39" s="48">
        <v>48</v>
      </c>
      <c r="H39" s="48">
        <v>35</v>
      </c>
      <c r="I39" s="48">
        <v>15</v>
      </c>
      <c r="J39" s="48">
        <v>89</v>
      </c>
      <c r="K39" s="48">
        <v>44</v>
      </c>
      <c r="L39" s="48">
        <f>MAX(B39:K39)</f>
        <v>89</v>
      </c>
      <c r="M39" s="48">
        <f>MIN(B39:K39)</f>
        <v>9</v>
      </c>
      <c r="N39" s="48">
        <f>AVERAGE(B39:K39)</f>
        <v>44.777777777777779</v>
      </c>
      <c r="O39" s="51">
        <f t="shared" si="16"/>
        <v>403</v>
      </c>
      <c r="P39" s="49">
        <f t="shared" si="20"/>
        <v>67.166666666666657</v>
      </c>
      <c r="Q39" s="53" t="str">
        <f t="shared" si="21"/>
        <v>B</v>
      </c>
      <c r="R39" s="36" t="str">
        <f t="shared" si="22"/>
        <v>pass</v>
      </c>
    </row>
    <row r="40" spans="1:18" x14ac:dyDescent="0.3">
      <c r="A40" s="48" t="s">
        <v>0</v>
      </c>
      <c r="B40" s="48">
        <v>75</v>
      </c>
      <c r="C40" s="48">
        <v>10</v>
      </c>
      <c r="D40" s="48" t="s">
        <v>469</v>
      </c>
      <c r="E40" s="48">
        <v>65</v>
      </c>
      <c r="F40" s="48">
        <v>85</v>
      </c>
      <c r="G40" s="48">
        <v>48</v>
      </c>
      <c r="H40" s="48">
        <v>35</v>
      </c>
      <c r="I40" s="48">
        <v>85</v>
      </c>
      <c r="J40" s="48">
        <v>89</v>
      </c>
      <c r="K40" s="48">
        <v>35</v>
      </c>
      <c r="L40" s="48">
        <f t="shared" ref="L40:L41" si="23">MAX(B40:K40)</f>
        <v>89</v>
      </c>
      <c r="M40" s="48">
        <f t="shared" ref="M40:M41" si="24">MIN(B40:K40)</f>
        <v>10</v>
      </c>
      <c r="N40" s="48">
        <f t="shared" ref="N40:N41" si="25">AVERAGE(B40:K40)</f>
        <v>58.555555555555557</v>
      </c>
      <c r="O40" s="51">
        <f t="shared" si="16"/>
        <v>527</v>
      </c>
      <c r="P40" s="49">
        <f t="shared" si="20"/>
        <v>87.833333333333329</v>
      </c>
      <c r="Q40" s="53" t="str">
        <f t="shared" si="21"/>
        <v>A</v>
      </c>
      <c r="R40" s="36" t="str">
        <f t="shared" si="22"/>
        <v>pass</v>
      </c>
    </row>
    <row r="41" spans="1:18" x14ac:dyDescent="0.3">
      <c r="A41" s="48" t="s">
        <v>494</v>
      </c>
      <c r="B41" s="48">
        <v>70</v>
      </c>
      <c r="C41" s="48">
        <v>11</v>
      </c>
      <c r="D41" s="48" t="s">
        <v>653</v>
      </c>
      <c r="E41" s="48">
        <v>62</v>
      </c>
      <c r="F41" s="48">
        <v>84</v>
      </c>
      <c r="G41" s="48">
        <v>45</v>
      </c>
      <c r="H41" s="48">
        <v>48</v>
      </c>
      <c r="I41" s="48">
        <v>45</v>
      </c>
      <c r="J41" s="48">
        <v>25</v>
      </c>
      <c r="K41" s="48">
        <v>45</v>
      </c>
      <c r="L41" s="48">
        <f t="shared" si="23"/>
        <v>84</v>
      </c>
      <c r="M41" s="48">
        <f t="shared" si="24"/>
        <v>11</v>
      </c>
      <c r="N41" s="48">
        <f t="shared" si="25"/>
        <v>48.333333333333336</v>
      </c>
      <c r="O41" s="51">
        <f t="shared" si="16"/>
        <v>435</v>
      </c>
      <c r="P41" s="49">
        <f t="shared" si="20"/>
        <v>72.5</v>
      </c>
      <c r="Q41" s="53" t="str">
        <f t="shared" si="21"/>
        <v>A</v>
      </c>
      <c r="R41" s="36" t="str">
        <f t="shared" si="22"/>
        <v>pass</v>
      </c>
    </row>
    <row r="43" spans="1:18" ht="57.6" x14ac:dyDescent="0.3">
      <c r="P43" s="54" t="s">
        <v>656</v>
      </c>
    </row>
  </sheetData>
  <mergeCells count="4">
    <mergeCell ref="B1:K1"/>
    <mergeCell ref="A2:A3"/>
    <mergeCell ref="B28:K28"/>
    <mergeCell ref="A29:A30"/>
  </mergeCells>
  <phoneticPr fontId="2" type="noConversion"/>
  <conditionalFormatting sqref="Q4:Q14">
    <cfRule type="containsText" dxfId="73" priority="25" operator="containsText" text="Failed">
      <formula>NOT(ISERROR(SEARCH("Failed",Q4)))</formula>
    </cfRule>
    <cfRule type="containsText" dxfId="72" priority="26" operator="containsText" text="C">
      <formula>NOT(ISERROR(SEARCH("C",Q4)))</formula>
    </cfRule>
    <cfRule type="containsText" dxfId="71" priority="27" operator="containsText" text="B">
      <formula>NOT(ISERROR(SEARCH("B",Q4)))</formula>
    </cfRule>
    <cfRule type="containsText" dxfId="70" priority="28" operator="containsText" text="A">
      <formula>NOT(ISERROR(SEARCH("A",Q4)))</formula>
    </cfRule>
    <cfRule type="containsText" dxfId="69" priority="33" operator="containsText" text="Failed">
      <formula>NOT(ISERROR(SEARCH("Failed",Q4)))</formula>
    </cfRule>
    <cfRule type="containsText" dxfId="68" priority="34" operator="containsText" text="B">
      <formula>NOT(ISERROR(SEARCH("B",Q4)))</formula>
    </cfRule>
    <cfRule type="containsText" dxfId="67" priority="35" operator="containsText" text="A">
      <formula>NOT(ISERROR(SEARCH("A",Q4)))</formula>
    </cfRule>
  </conditionalFormatting>
  <conditionalFormatting sqref="A2:A14">
    <cfRule type="uniqueValues" dxfId="66" priority="29"/>
    <cfRule type="uniqueValues" dxfId="65" priority="30"/>
    <cfRule type="duplicateValues" dxfId="64" priority="31"/>
  </conditionalFormatting>
  <conditionalFormatting sqref="B4:B14 D4:K1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{EA0A5C99-6656-4F94-B582-288E06F2B86B}</x14:id>
        </ext>
      </extLst>
    </cfRule>
  </conditionalFormatting>
  <conditionalFormatting sqref="B2:D3 B4:B14 D4:D14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{72C05F31-A6E5-4E15-88B9-D224BE98BC9E}</x14:id>
        </ext>
      </extLst>
    </cfRule>
  </conditionalFormatting>
  <conditionalFormatting sqref="E2:E14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{3BA15B37-DE1E-4BB3-8714-E7EC5722DDB7}</x14:id>
        </ext>
      </extLst>
    </cfRule>
  </conditionalFormatting>
  <conditionalFormatting sqref="B16:D2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{B15405B4-1096-4310-9480-B2BB6E2CE86D}</x14:id>
        </ext>
      </extLst>
    </cfRule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{7305AE09-0ABC-4F50-8F47-F4E8E879EBB4}</x14:id>
        </ext>
      </extLst>
    </cfRule>
  </conditionalFormatting>
  <conditionalFormatting sqref="R31:R41">
    <cfRule type="containsText" dxfId="63" priority="5" operator="containsText" text="Failed">
      <formula>NOT(ISERROR(SEARCH("Failed",R31)))</formula>
    </cfRule>
    <cfRule type="containsText" dxfId="62" priority="6" operator="containsText" text="pass">
      <formula>NOT(ISERROR(SEARCH("pass",R31)))</formula>
    </cfRule>
  </conditionalFormatting>
  <conditionalFormatting sqref="Q31:Q41">
    <cfRule type="containsText" dxfId="61" priority="4" operator="containsText" text="D">
      <formula>NOT(ISERROR(SEARCH("D",Q31)))</formula>
    </cfRule>
  </conditionalFormatting>
  <conditionalFormatting sqref="E31:K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{C5F345B8-7256-4C74-A934-E3F51D5774D2}</x14:id>
        </ext>
      </extLst>
    </cfRule>
    <cfRule type="dataBar" priority="2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{D871DE9C-EB85-464B-8698-F54A82045F51}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{BD1EC791-48BD-4910-899B-4F763686F5AE}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A5C99-6656-4F94-B582-288E06F2B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B4:B14 D4:K14</xm:sqref>
        </x14:conditionalFormatting>
        <x14:conditionalFormatting xmlns:xm="http://schemas.microsoft.com/office/excel/2006/main">
          <x14:cfRule type="dataBar" id="{72C05F31-A6E5-4E15-88B9-D224BE98BC9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B2:D3 B4:B14 D4:D14</xm:sqref>
        </x14:conditionalFormatting>
        <x14:conditionalFormatting xmlns:xm="http://schemas.microsoft.com/office/excel/2006/main">
          <x14:cfRule type="dataBar" id="{3BA15B37-DE1E-4BB3-8714-E7EC5722D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</xm:sqref>
        </x14:conditionalFormatting>
        <x14:conditionalFormatting xmlns:xm="http://schemas.microsoft.com/office/excel/2006/main">
          <x14:cfRule type="dataBar" id="{B15405B4-1096-4310-9480-B2BB6E2CE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05AE09-0ABC-4F50-8F47-F4E8E879EB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B16:D21</xm:sqref>
        </x14:conditionalFormatting>
        <x14:conditionalFormatting xmlns:xm="http://schemas.microsoft.com/office/excel/2006/main">
          <x14:cfRule type="dataBar" id="{C5F345B8-7256-4C74-A934-E3F51D577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871DE9C-EB85-464B-8698-F54A82045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D1EC791-48BD-4910-899B-4F763686F5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E31:K41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2"/>
  <sheetViews>
    <sheetView workbookViewId="0">
      <selection activeCell="A2" sqref="A2:O12"/>
    </sheetView>
  </sheetViews>
  <sheetFormatPr defaultRowHeight="14.4" x14ac:dyDescent="0.3"/>
  <cols>
    <col min="1" max="1" width="11.44140625" customWidth="1"/>
    <col min="2" max="2" width="10.5546875" customWidth="1"/>
    <col min="3" max="3" width="14.33203125" customWidth="1"/>
    <col min="4" max="4" width="11.21875" customWidth="1"/>
    <col min="5" max="5" width="10.6640625" customWidth="1"/>
    <col min="6" max="6" width="11.5546875" customWidth="1"/>
    <col min="7" max="7" width="11.33203125" customWidth="1"/>
    <col min="8" max="8" width="10.5546875" customWidth="1"/>
    <col min="9" max="9" width="12.77734375" customWidth="1"/>
    <col min="10" max="13" width="11.5546875" customWidth="1"/>
    <col min="14" max="14" width="18.33203125" customWidth="1"/>
    <col min="15" max="15" width="11.5546875" customWidth="1"/>
    <col min="17" max="17" width="22.33203125" customWidth="1"/>
  </cols>
  <sheetData>
    <row r="3" spans="1:17" x14ac:dyDescent="0.3">
      <c r="A3" s="2"/>
      <c r="B3" s="70" t="s">
        <v>495</v>
      </c>
      <c r="C3" s="70"/>
      <c r="D3" s="70"/>
      <c r="E3" s="70"/>
      <c r="F3" s="70"/>
      <c r="G3" s="70"/>
      <c r="H3" s="70"/>
      <c r="I3" s="70"/>
      <c r="J3" s="2"/>
      <c r="K3" s="2"/>
      <c r="L3" s="2"/>
      <c r="M3" s="2"/>
      <c r="N3" s="2"/>
      <c r="O3" s="2"/>
    </row>
    <row r="4" spans="1:17" x14ac:dyDescent="0.3">
      <c r="A4" s="28" t="s">
        <v>496</v>
      </c>
      <c r="B4" s="29" t="s">
        <v>497</v>
      </c>
      <c r="C4" s="29" t="s">
        <v>498</v>
      </c>
      <c r="D4" s="29" t="s">
        <v>499</v>
      </c>
      <c r="E4" s="29" t="s">
        <v>500</v>
      </c>
      <c r="F4" s="29" t="s">
        <v>501</v>
      </c>
      <c r="G4" s="29" t="s">
        <v>502</v>
      </c>
      <c r="H4" s="29" t="s">
        <v>503</v>
      </c>
      <c r="I4" s="29" t="s">
        <v>504</v>
      </c>
      <c r="J4" s="29" t="s">
        <v>505</v>
      </c>
      <c r="K4" s="29" t="s">
        <v>506</v>
      </c>
      <c r="L4" s="29" t="s">
        <v>507</v>
      </c>
      <c r="M4" s="29" t="s">
        <v>508</v>
      </c>
      <c r="N4" s="29" t="s">
        <v>509</v>
      </c>
      <c r="O4" s="29" t="s">
        <v>510</v>
      </c>
    </row>
    <row r="5" spans="1:17" ht="28.8" x14ac:dyDescent="0.3">
      <c r="A5" s="28" t="s">
        <v>511</v>
      </c>
      <c r="B5" s="29" t="s">
        <v>13</v>
      </c>
      <c r="C5" s="29" t="s">
        <v>9</v>
      </c>
      <c r="D5" s="29" t="s">
        <v>10</v>
      </c>
      <c r="E5" s="29" t="s">
        <v>8</v>
      </c>
      <c r="F5" s="29" t="s">
        <v>512</v>
      </c>
      <c r="G5" s="29" t="s">
        <v>513</v>
      </c>
      <c r="H5" s="29" t="s">
        <v>514</v>
      </c>
      <c r="I5" s="29" t="s">
        <v>515</v>
      </c>
      <c r="J5" s="29" t="s">
        <v>516</v>
      </c>
      <c r="K5" s="29" t="s">
        <v>517</v>
      </c>
      <c r="L5" s="29" t="s">
        <v>16</v>
      </c>
      <c r="M5" s="29" t="s">
        <v>493</v>
      </c>
      <c r="N5" s="29" t="s">
        <v>17</v>
      </c>
      <c r="O5" s="29" t="s">
        <v>518</v>
      </c>
    </row>
    <row r="6" spans="1:17" x14ac:dyDescent="0.3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Q6" t="s">
        <v>519</v>
      </c>
    </row>
    <row r="7" spans="1:17" x14ac:dyDescent="0.3">
      <c r="A7" s="28" t="s">
        <v>520</v>
      </c>
      <c r="B7" s="28">
        <v>80</v>
      </c>
      <c r="C7" s="28">
        <v>50</v>
      </c>
      <c r="D7" s="28">
        <v>55</v>
      </c>
      <c r="E7" s="28">
        <v>54</v>
      </c>
      <c r="F7" s="28">
        <v>48</v>
      </c>
      <c r="G7" s="28">
        <v>35</v>
      </c>
      <c r="H7" s="28">
        <v>35</v>
      </c>
      <c r="I7" s="28">
        <v>85</v>
      </c>
      <c r="J7" s="28">
        <f>MAX(B7:I7)</f>
        <v>85</v>
      </c>
      <c r="K7" s="28">
        <f>MIN(B7:I7)</f>
        <v>35</v>
      </c>
      <c r="L7" s="28">
        <f>SUM(B7:I7)</f>
        <v>442</v>
      </c>
      <c r="M7" s="28">
        <f>AVERAGE(B7:I7)</f>
        <v>55.25</v>
      </c>
      <c r="N7" s="30">
        <f>L7/620*100</f>
        <v>71.290322580645153</v>
      </c>
      <c r="O7" s="28" t="str">
        <f>IF(N7&gt;=70,"A",IF(N7&gt;=55,"B",IF(N7&gt;=45,"C",IF(N7&gt;=38,"D","Failed"))))</f>
        <v>A</v>
      </c>
      <c r="Q7" t="s">
        <v>521</v>
      </c>
    </row>
    <row r="8" spans="1:17" x14ac:dyDescent="0.3">
      <c r="A8" s="28" t="s">
        <v>0</v>
      </c>
      <c r="B8" s="28">
        <v>75</v>
      </c>
      <c r="C8" s="28">
        <v>60</v>
      </c>
      <c r="D8" s="28">
        <v>85</v>
      </c>
      <c r="E8" s="28">
        <v>45</v>
      </c>
      <c r="F8" s="28">
        <v>35</v>
      </c>
      <c r="G8" s="28">
        <v>25</v>
      </c>
      <c r="H8" s="28">
        <v>15</v>
      </c>
      <c r="I8" s="28">
        <v>75</v>
      </c>
      <c r="J8" s="28">
        <f t="shared" ref="J8:J11" si="0">MAX(B8:I8)</f>
        <v>85</v>
      </c>
      <c r="K8" s="28">
        <f>MIN(B8:I8)</f>
        <v>15</v>
      </c>
      <c r="L8" s="28">
        <f t="shared" ref="L8:L11" si="1">SUM(B8:I8)</f>
        <v>415</v>
      </c>
      <c r="M8" s="28">
        <f t="shared" ref="M8:M11" si="2">AVERAGE(B8:I8)</f>
        <v>51.875</v>
      </c>
      <c r="N8" s="30">
        <f t="shared" ref="N8:N11" si="3">L8/620*100</f>
        <v>66.935483870967744</v>
      </c>
      <c r="O8" s="28" t="str">
        <f t="shared" ref="O8:O11" si="4">IF(N8&gt;=70,"A",IF(N8&gt;=55,"B",IF(N8&gt;=45,"C",IF(N8&gt;=38,"D","Failed"))))</f>
        <v>B</v>
      </c>
      <c r="Q8" t="s">
        <v>522</v>
      </c>
    </row>
    <row r="9" spans="1:17" x14ac:dyDescent="0.3">
      <c r="A9" s="28" t="s">
        <v>5</v>
      </c>
      <c r="B9" s="28">
        <v>45</v>
      </c>
      <c r="C9" s="28">
        <v>25</v>
      </c>
      <c r="D9" s="28">
        <v>58</v>
      </c>
      <c r="E9" s="28">
        <v>68</v>
      </c>
      <c r="F9" s="28">
        <v>45</v>
      </c>
      <c r="G9" s="28">
        <v>15</v>
      </c>
      <c r="H9" s="28">
        <v>45</v>
      </c>
      <c r="I9" s="28">
        <v>48</v>
      </c>
      <c r="J9" s="28">
        <f t="shared" si="0"/>
        <v>68</v>
      </c>
      <c r="K9" s="28">
        <f>MIN(B9:I9)</f>
        <v>15</v>
      </c>
      <c r="L9" s="28">
        <f t="shared" si="1"/>
        <v>349</v>
      </c>
      <c r="M9" s="28">
        <f t="shared" si="2"/>
        <v>43.625</v>
      </c>
      <c r="N9" s="30">
        <f t="shared" si="3"/>
        <v>56.29032258064516</v>
      </c>
      <c r="O9" s="28" t="str">
        <f t="shared" si="4"/>
        <v>B</v>
      </c>
      <c r="Q9" t="s">
        <v>523</v>
      </c>
    </row>
    <row r="10" spans="1:17" x14ac:dyDescent="0.3">
      <c r="A10" s="28" t="s">
        <v>524</v>
      </c>
      <c r="B10" s="28">
        <v>25</v>
      </c>
      <c r="C10" s="28">
        <v>56</v>
      </c>
      <c r="D10" s="28">
        <v>45</v>
      </c>
      <c r="E10" s="28">
        <v>45</v>
      </c>
      <c r="F10" s="28">
        <v>26</v>
      </c>
      <c r="G10" s="28">
        <v>16</v>
      </c>
      <c r="H10" s="28">
        <v>25</v>
      </c>
      <c r="I10" s="28">
        <v>54</v>
      </c>
      <c r="J10" s="28">
        <f t="shared" si="0"/>
        <v>56</v>
      </c>
      <c r="K10" s="28">
        <f>MIN(B10:I10)</f>
        <v>16</v>
      </c>
      <c r="L10" s="28">
        <f t="shared" si="1"/>
        <v>292</v>
      </c>
      <c r="M10" s="28">
        <f t="shared" si="2"/>
        <v>36.5</v>
      </c>
      <c r="N10" s="30">
        <f t="shared" si="3"/>
        <v>47.096774193548384</v>
      </c>
      <c r="O10" s="28" t="str">
        <f t="shared" si="4"/>
        <v>C</v>
      </c>
      <c r="Q10" t="s">
        <v>525</v>
      </c>
    </row>
    <row r="11" spans="1:17" x14ac:dyDescent="0.3">
      <c r="A11" s="28" t="s">
        <v>526</v>
      </c>
      <c r="B11" s="28">
        <v>15</v>
      </c>
      <c r="C11" s="28">
        <v>45</v>
      </c>
      <c r="D11" s="28">
        <v>25</v>
      </c>
      <c r="E11" s="28">
        <v>15</v>
      </c>
      <c r="F11" s="28">
        <v>35</v>
      </c>
      <c r="G11" s="28">
        <v>20</v>
      </c>
      <c r="H11" s="28">
        <v>15</v>
      </c>
      <c r="I11" s="28">
        <v>55</v>
      </c>
      <c r="J11" s="28">
        <f t="shared" si="0"/>
        <v>55</v>
      </c>
      <c r="K11" s="28">
        <f>MIN(B11:I11)</f>
        <v>15</v>
      </c>
      <c r="L11" s="28">
        <f t="shared" si="1"/>
        <v>225</v>
      </c>
      <c r="M11" s="28">
        <f t="shared" si="2"/>
        <v>28.125</v>
      </c>
      <c r="N11" s="30">
        <f t="shared" si="3"/>
        <v>36.29032258064516</v>
      </c>
      <c r="O11" s="28" t="str">
        <f t="shared" si="4"/>
        <v>Failed</v>
      </c>
    </row>
    <row r="12" spans="1:17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1">
    <mergeCell ref="B3:I3"/>
  </mergeCells>
  <conditionalFormatting sqref="O7:O11">
    <cfRule type="containsText" dxfId="54" priority="5" operator="containsText" text="Failed">
      <formula>NOT(ISERROR(SEARCH("Failed",O7)))</formula>
    </cfRule>
    <cfRule type="containsText" dxfId="53" priority="6" operator="containsText" text="C">
      <formula>NOT(ISERROR(SEARCH("C",O7)))</formula>
    </cfRule>
    <cfRule type="containsText" dxfId="52" priority="7" operator="containsText" text="B">
      <formula>NOT(ISERROR(SEARCH("B",O7)))</formula>
    </cfRule>
    <cfRule type="containsText" dxfId="51" priority="8" operator="containsText" text="B">
      <formula>NOT(ISERROR(SEARCH("B",O7)))</formula>
    </cfRule>
    <cfRule type="containsText" dxfId="50" priority="9" operator="containsText" text="B">
      <formula>NOT(ISERROR(SEARCH("B",O7)))</formula>
    </cfRule>
    <cfRule type="containsText" dxfId="49" priority="10" operator="containsText" text="A">
      <formula>NOT(ISERROR(SEARCH("A",O7)))</formula>
    </cfRule>
  </conditionalFormatting>
  <conditionalFormatting sqref="O5:O11">
    <cfRule type="containsText" dxfId="48" priority="4" operator="containsText" text="B">
      <formula>NOT(ISERROR(SEARCH("B",O5)))</formula>
    </cfRule>
  </conditionalFormatting>
  <conditionalFormatting sqref="B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{05CD8D17-A704-4C02-B31B-3D62D819C751}</x14:id>
        </ext>
      </extLst>
    </cfRule>
  </conditionalFormatting>
  <conditionalFormatting sqref="B5:I1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{B9CA70CF-F748-46E1-B969-567CC8D8B9BC}</x14:id>
        </ext>
      </extLst>
    </cfRule>
  </conditionalFormatting>
  <conditionalFormatting sqref="G15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CD8D17-A704-4C02-B31B-3D62D819C7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</xm:sqref>
        </x14:conditionalFormatting>
        <x14:conditionalFormatting xmlns:xm="http://schemas.microsoft.com/office/excel/2006/main">
          <x14:cfRule type="dataBar" id="{B9CA70CF-F748-46E1-B969-567CC8D8B9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B5:I11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workbookViewId="0">
      <selection activeCell="H20" sqref="H20"/>
    </sheetView>
  </sheetViews>
  <sheetFormatPr defaultRowHeight="14.4" x14ac:dyDescent="0.3"/>
  <cols>
    <col min="1" max="1" width="4.6640625" bestFit="1" customWidth="1"/>
    <col min="2" max="2" width="14.44140625" bestFit="1" customWidth="1"/>
    <col min="3" max="3" width="13.77734375" bestFit="1" customWidth="1"/>
    <col min="4" max="4" width="8.33203125" bestFit="1" customWidth="1"/>
    <col min="5" max="5" width="10.88671875" bestFit="1" customWidth="1"/>
    <col min="6" max="6" width="7.21875" bestFit="1" customWidth="1"/>
    <col min="7" max="7" width="11.33203125" bestFit="1" customWidth="1"/>
    <col min="8" max="8" width="10.5546875" bestFit="1" customWidth="1"/>
    <col min="9" max="9" width="14.33203125" bestFit="1" customWidth="1"/>
    <col min="10" max="10" width="16.33203125" bestFit="1" customWidth="1"/>
    <col min="11" max="11" width="11.5546875" bestFit="1" customWidth="1"/>
    <col min="12" max="12" width="10.5546875" bestFit="1" customWidth="1"/>
    <col min="13" max="13" width="11.6640625" bestFit="1" customWidth="1"/>
    <col min="14" max="14" width="13.21875" bestFit="1" customWidth="1"/>
    <col min="15" max="15" width="7" bestFit="1" customWidth="1"/>
    <col min="16" max="16" width="12.33203125" bestFit="1" customWidth="1"/>
    <col min="17" max="17" width="16" bestFit="1" customWidth="1"/>
    <col min="18" max="18" width="18.109375" bestFit="1" customWidth="1"/>
    <col min="19" max="19" width="12.109375" bestFit="1" customWidth="1"/>
    <col min="20" max="20" width="8.6640625" bestFit="1" customWidth="1"/>
    <col min="21" max="21" width="12.21875" bestFit="1" customWidth="1"/>
    <col min="22" max="22" width="8.109375" bestFit="1" customWidth="1"/>
    <col min="23" max="23" width="11.77734375" bestFit="1" customWidth="1"/>
    <col min="24" max="24" width="16.109375" bestFit="1" customWidth="1"/>
    <col min="25" max="25" width="14.77734375" customWidth="1"/>
    <col min="26" max="26" width="9" bestFit="1" customWidth="1"/>
    <col min="27" max="27" width="8.109375" bestFit="1" customWidth="1"/>
    <col min="28" max="28" width="21.88671875" bestFit="1" customWidth="1"/>
  </cols>
  <sheetData>
    <row r="1" spans="1:28" x14ac:dyDescent="0.3">
      <c r="A1" s="32" t="s">
        <v>30</v>
      </c>
      <c r="B1" s="32" t="s">
        <v>31</v>
      </c>
      <c r="C1" s="32" t="s">
        <v>32</v>
      </c>
      <c r="D1" s="32" t="s">
        <v>33</v>
      </c>
      <c r="E1" s="32" t="s">
        <v>34</v>
      </c>
      <c r="F1" s="32" t="s">
        <v>35</v>
      </c>
      <c r="G1" s="32" t="s">
        <v>36</v>
      </c>
      <c r="H1" s="32" t="s">
        <v>37</v>
      </c>
      <c r="I1" s="32" t="s">
        <v>38</v>
      </c>
      <c r="J1" s="32" t="s">
        <v>39</v>
      </c>
      <c r="K1" s="32" t="s">
        <v>40</v>
      </c>
      <c r="L1" s="32" t="s">
        <v>41</v>
      </c>
      <c r="M1" s="32" t="s">
        <v>42</v>
      </c>
      <c r="N1" s="32" t="s">
        <v>43</v>
      </c>
      <c r="O1" s="32" t="s">
        <v>44</v>
      </c>
      <c r="P1" s="32" t="s">
        <v>45</v>
      </c>
      <c r="Q1" s="32" t="s">
        <v>46</v>
      </c>
      <c r="R1" s="32" t="s">
        <v>47</v>
      </c>
      <c r="S1" s="32" t="s">
        <v>48</v>
      </c>
      <c r="T1" s="32" t="s">
        <v>527</v>
      </c>
      <c r="U1" s="32" t="s">
        <v>528</v>
      </c>
      <c r="V1" s="32" t="s">
        <v>529</v>
      </c>
      <c r="W1" s="32" t="s">
        <v>530</v>
      </c>
      <c r="X1" s="32" t="s">
        <v>531</v>
      </c>
      <c r="Y1" s="32" t="s">
        <v>532</v>
      </c>
      <c r="Z1" s="32" t="s">
        <v>533</v>
      </c>
      <c r="AA1" s="32" t="s">
        <v>534</v>
      </c>
      <c r="AB1" s="32" t="s">
        <v>535</v>
      </c>
    </row>
    <row r="2" spans="1:28" x14ac:dyDescent="0.3">
      <c r="A2">
        <v>1</v>
      </c>
      <c r="B2" t="s">
        <v>110</v>
      </c>
      <c r="C2" t="s">
        <v>111</v>
      </c>
      <c r="D2" t="s">
        <v>51</v>
      </c>
      <c r="E2">
        <v>6.7</v>
      </c>
      <c r="F2">
        <v>8.4</v>
      </c>
      <c r="G2">
        <v>10</v>
      </c>
      <c r="H2">
        <v>46</v>
      </c>
      <c r="I2">
        <v>50</v>
      </c>
      <c r="J2" t="s">
        <v>52</v>
      </c>
      <c r="K2" t="s">
        <v>53</v>
      </c>
      <c r="L2">
        <v>3</v>
      </c>
      <c r="M2">
        <v>1</v>
      </c>
      <c r="N2">
        <v>55</v>
      </c>
      <c r="O2">
        <v>5700</v>
      </c>
      <c r="P2">
        <v>3755</v>
      </c>
      <c r="Q2" t="s">
        <v>54</v>
      </c>
      <c r="R2">
        <v>10.6</v>
      </c>
      <c r="S2">
        <v>4</v>
      </c>
      <c r="T2">
        <v>151</v>
      </c>
      <c r="U2">
        <v>93</v>
      </c>
      <c r="V2">
        <v>63</v>
      </c>
      <c r="W2">
        <v>34</v>
      </c>
      <c r="X2">
        <v>27.5</v>
      </c>
      <c r="Y2">
        <v>10</v>
      </c>
      <c r="Z2">
        <v>1695</v>
      </c>
      <c r="AA2" t="s">
        <v>536</v>
      </c>
      <c r="AB2" t="s">
        <v>577</v>
      </c>
    </row>
    <row r="3" spans="1:28" x14ac:dyDescent="0.3">
      <c r="A3">
        <v>2</v>
      </c>
      <c r="B3" t="s">
        <v>101</v>
      </c>
      <c r="C3" t="s">
        <v>102</v>
      </c>
      <c r="D3" t="s">
        <v>51</v>
      </c>
      <c r="E3">
        <v>6.9</v>
      </c>
      <c r="F3">
        <v>7.4</v>
      </c>
      <c r="G3">
        <v>7.9</v>
      </c>
      <c r="H3">
        <v>31</v>
      </c>
      <c r="I3">
        <v>33</v>
      </c>
      <c r="J3" t="s">
        <v>52</v>
      </c>
      <c r="K3" t="s">
        <v>53</v>
      </c>
      <c r="L3">
        <v>4</v>
      </c>
      <c r="M3">
        <v>1.3</v>
      </c>
      <c r="N3">
        <v>63</v>
      </c>
      <c r="O3">
        <v>5000</v>
      </c>
      <c r="P3">
        <v>3150</v>
      </c>
      <c r="Q3" t="s">
        <v>54</v>
      </c>
      <c r="R3">
        <v>10</v>
      </c>
      <c r="S3">
        <v>4</v>
      </c>
      <c r="T3">
        <v>141</v>
      </c>
      <c r="U3">
        <v>90</v>
      </c>
      <c r="V3">
        <v>63</v>
      </c>
      <c r="W3">
        <v>33</v>
      </c>
      <c r="X3">
        <v>26</v>
      </c>
      <c r="Y3">
        <v>12</v>
      </c>
      <c r="Z3">
        <v>1845</v>
      </c>
      <c r="AA3" t="s">
        <v>542</v>
      </c>
      <c r="AB3" t="s">
        <v>569</v>
      </c>
    </row>
    <row r="4" spans="1:28" x14ac:dyDescent="0.3">
      <c r="A4">
        <v>3</v>
      </c>
      <c r="B4" t="s">
        <v>169</v>
      </c>
      <c r="C4" t="s">
        <v>170</v>
      </c>
      <c r="D4" t="s">
        <v>51</v>
      </c>
      <c r="E4">
        <v>7.3</v>
      </c>
      <c r="F4">
        <v>8.6</v>
      </c>
      <c r="G4">
        <v>10</v>
      </c>
      <c r="H4">
        <v>39</v>
      </c>
      <c r="I4">
        <v>43</v>
      </c>
      <c r="J4" t="s">
        <v>52</v>
      </c>
      <c r="K4" t="s">
        <v>53</v>
      </c>
      <c r="L4">
        <v>3</v>
      </c>
      <c r="M4">
        <v>1.3</v>
      </c>
      <c r="N4">
        <v>70</v>
      </c>
      <c r="O4">
        <v>6000</v>
      </c>
      <c r="P4">
        <v>3360</v>
      </c>
      <c r="Q4" t="s">
        <v>54</v>
      </c>
      <c r="R4">
        <v>10.6</v>
      </c>
      <c r="S4">
        <v>4</v>
      </c>
      <c r="T4">
        <v>161</v>
      </c>
      <c r="U4">
        <v>93</v>
      </c>
      <c r="V4">
        <v>63</v>
      </c>
      <c r="W4">
        <v>34</v>
      </c>
      <c r="X4">
        <v>27.5</v>
      </c>
      <c r="Y4">
        <v>10</v>
      </c>
      <c r="Z4">
        <v>1965</v>
      </c>
      <c r="AA4" t="s">
        <v>536</v>
      </c>
      <c r="AB4" t="s">
        <v>621</v>
      </c>
    </row>
    <row r="5" spans="1:28" x14ac:dyDescent="0.3">
      <c r="A5">
        <v>4</v>
      </c>
      <c r="B5" t="s">
        <v>165</v>
      </c>
      <c r="C5" t="s">
        <v>166</v>
      </c>
      <c r="D5" t="s">
        <v>51</v>
      </c>
      <c r="E5">
        <v>7.3</v>
      </c>
      <c r="F5">
        <v>8.4</v>
      </c>
      <c r="G5">
        <v>9.5</v>
      </c>
      <c r="H5">
        <v>33</v>
      </c>
      <c r="I5">
        <v>37</v>
      </c>
      <c r="J5" t="s">
        <v>52</v>
      </c>
      <c r="K5" t="s">
        <v>83</v>
      </c>
      <c r="L5">
        <v>3</v>
      </c>
      <c r="M5">
        <v>1.2</v>
      </c>
      <c r="N5">
        <v>73</v>
      </c>
      <c r="O5">
        <v>5600</v>
      </c>
      <c r="P5">
        <v>2875</v>
      </c>
      <c r="Q5" t="s">
        <v>54</v>
      </c>
      <c r="R5">
        <v>9.1999999999999993</v>
      </c>
      <c r="S5">
        <v>4</v>
      </c>
      <c r="T5">
        <v>146</v>
      </c>
      <c r="U5">
        <v>90</v>
      </c>
      <c r="V5">
        <v>60</v>
      </c>
      <c r="W5">
        <v>32</v>
      </c>
      <c r="X5">
        <v>23.5</v>
      </c>
      <c r="Y5">
        <v>10</v>
      </c>
      <c r="Z5">
        <v>2045</v>
      </c>
      <c r="AA5" t="s">
        <v>536</v>
      </c>
      <c r="AB5" t="s">
        <v>618</v>
      </c>
    </row>
    <row r="6" spans="1:28" x14ac:dyDescent="0.3">
      <c r="A6">
        <v>5</v>
      </c>
      <c r="B6" t="s">
        <v>171</v>
      </c>
      <c r="C6" t="s">
        <v>172</v>
      </c>
      <c r="D6" t="s">
        <v>51</v>
      </c>
      <c r="E6">
        <v>7.8</v>
      </c>
      <c r="F6">
        <v>9.8000000000000007</v>
      </c>
      <c r="G6">
        <v>11.8</v>
      </c>
      <c r="H6">
        <v>32</v>
      </c>
      <c r="I6">
        <v>37</v>
      </c>
      <c r="J6" t="s">
        <v>60</v>
      </c>
      <c r="K6" t="s">
        <v>53</v>
      </c>
      <c r="L6">
        <v>4</v>
      </c>
      <c r="M6">
        <v>1.5</v>
      </c>
      <c r="N6">
        <v>82</v>
      </c>
      <c r="O6">
        <v>5200</v>
      </c>
      <c r="P6">
        <v>3505</v>
      </c>
      <c r="Q6" t="s">
        <v>54</v>
      </c>
      <c r="R6">
        <v>11.9</v>
      </c>
      <c r="S6">
        <v>5</v>
      </c>
      <c r="T6">
        <v>162</v>
      </c>
      <c r="U6">
        <v>94</v>
      </c>
      <c r="V6">
        <v>65</v>
      </c>
      <c r="W6">
        <v>36</v>
      </c>
      <c r="X6">
        <v>24</v>
      </c>
      <c r="Y6">
        <v>11</v>
      </c>
      <c r="Z6">
        <v>2055</v>
      </c>
      <c r="AA6" t="s">
        <v>536</v>
      </c>
      <c r="AB6" t="s">
        <v>622</v>
      </c>
    </row>
    <row r="7" spans="1:28" x14ac:dyDescent="0.3">
      <c r="A7">
        <v>6</v>
      </c>
      <c r="B7" t="s">
        <v>176</v>
      </c>
      <c r="C7" t="s">
        <v>177</v>
      </c>
      <c r="D7" t="s">
        <v>51</v>
      </c>
      <c r="E7">
        <v>8.6999999999999993</v>
      </c>
      <c r="F7">
        <v>9.1</v>
      </c>
      <c r="G7">
        <v>9.5</v>
      </c>
      <c r="H7">
        <v>25</v>
      </c>
      <c r="I7">
        <v>33</v>
      </c>
      <c r="J7" t="s">
        <v>52</v>
      </c>
      <c r="K7" t="s">
        <v>53</v>
      </c>
      <c r="L7">
        <v>4</v>
      </c>
      <c r="M7">
        <v>1.8</v>
      </c>
      <c r="N7">
        <v>81</v>
      </c>
      <c r="O7">
        <v>5500</v>
      </c>
      <c r="P7">
        <v>2550</v>
      </c>
      <c r="Q7" t="s">
        <v>54</v>
      </c>
      <c r="R7">
        <v>12.4</v>
      </c>
      <c r="S7">
        <v>4</v>
      </c>
      <c r="T7">
        <v>163</v>
      </c>
      <c r="U7">
        <v>93</v>
      </c>
      <c r="V7">
        <v>63</v>
      </c>
      <c r="W7">
        <v>34</v>
      </c>
      <c r="X7">
        <v>26</v>
      </c>
      <c r="Y7">
        <v>10</v>
      </c>
      <c r="Z7">
        <v>2240</v>
      </c>
      <c r="AA7" t="s">
        <v>536</v>
      </c>
      <c r="AB7" t="s">
        <v>626</v>
      </c>
    </row>
    <row r="8" spans="1:28" x14ac:dyDescent="0.3">
      <c r="A8">
        <v>7</v>
      </c>
      <c r="B8" t="s">
        <v>91</v>
      </c>
      <c r="C8" t="s">
        <v>92</v>
      </c>
      <c r="D8" t="s">
        <v>51</v>
      </c>
      <c r="E8">
        <v>7.9</v>
      </c>
      <c r="F8">
        <v>9.1999999999999993</v>
      </c>
      <c r="G8">
        <v>10.6</v>
      </c>
      <c r="H8">
        <v>29</v>
      </c>
      <c r="I8">
        <v>33</v>
      </c>
      <c r="J8" t="s">
        <v>52</v>
      </c>
      <c r="K8" t="s">
        <v>53</v>
      </c>
      <c r="L8">
        <v>4</v>
      </c>
      <c r="M8">
        <v>1.5</v>
      </c>
      <c r="N8">
        <v>92</v>
      </c>
      <c r="O8">
        <v>6000</v>
      </c>
      <c r="P8">
        <v>3285</v>
      </c>
      <c r="Q8" t="s">
        <v>54</v>
      </c>
      <c r="R8">
        <v>13.2</v>
      </c>
      <c r="S8">
        <v>5</v>
      </c>
      <c r="T8">
        <v>174</v>
      </c>
      <c r="U8">
        <v>98</v>
      </c>
      <c r="V8">
        <v>66</v>
      </c>
      <c r="W8">
        <v>32</v>
      </c>
      <c r="X8">
        <v>26.5</v>
      </c>
      <c r="Y8">
        <v>11</v>
      </c>
      <c r="Z8">
        <v>2270</v>
      </c>
      <c r="AA8" t="s">
        <v>542</v>
      </c>
      <c r="AB8" t="s">
        <v>561</v>
      </c>
    </row>
    <row r="9" spans="1:28" x14ac:dyDescent="0.3">
      <c r="A9">
        <v>8</v>
      </c>
      <c r="B9" t="s">
        <v>117</v>
      </c>
      <c r="C9" t="s">
        <v>120</v>
      </c>
      <c r="D9" t="s">
        <v>78</v>
      </c>
      <c r="E9">
        <v>9.1</v>
      </c>
      <c r="F9">
        <v>10</v>
      </c>
      <c r="G9">
        <v>11</v>
      </c>
      <c r="H9">
        <v>26</v>
      </c>
      <c r="I9">
        <v>34</v>
      </c>
      <c r="K9" t="s">
        <v>53</v>
      </c>
      <c r="L9">
        <v>4</v>
      </c>
      <c r="M9">
        <v>1.5</v>
      </c>
      <c r="N9">
        <v>92</v>
      </c>
      <c r="O9">
        <v>5550</v>
      </c>
      <c r="P9">
        <v>2540</v>
      </c>
      <c r="Q9" t="s">
        <v>54</v>
      </c>
      <c r="R9">
        <v>11.9</v>
      </c>
      <c r="S9">
        <v>4</v>
      </c>
      <c r="T9">
        <v>166</v>
      </c>
      <c r="U9">
        <v>94</v>
      </c>
      <c r="V9">
        <v>64</v>
      </c>
      <c r="W9">
        <v>34</v>
      </c>
      <c r="X9">
        <v>23.5</v>
      </c>
      <c r="Y9">
        <v>9</v>
      </c>
      <c r="Z9">
        <v>2285</v>
      </c>
      <c r="AA9" t="s">
        <v>536</v>
      </c>
      <c r="AB9" t="s">
        <v>584</v>
      </c>
    </row>
    <row r="10" spans="1:28" x14ac:dyDescent="0.3">
      <c r="A10">
        <v>9</v>
      </c>
      <c r="B10" t="s">
        <v>98</v>
      </c>
      <c r="C10" t="s">
        <v>99</v>
      </c>
      <c r="D10" t="s">
        <v>51</v>
      </c>
      <c r="E10">
        <v>7.9</v>
      </c>
      <c r="F10">
        <v>12.2</v>
      </c>
      <c r="G10">
        <v>16.5</v>
      </c>
      <c r="H10">
        <v>29</v>
      </c>
      <c r="I10">
        <v>33</v>
      </c>
      <c r="J10" t="s">
        <v>52</v>
      </c>
      <c r="K10" t="s">
        <v>53</v>
      </c>
      <c r="L10">
        <v>4</v>
      </c>
      <c r="M10">
        <v>1.5</v>
      </c>
      <c r="N10">
        <v>92</v>
      </c>
      <c r="O10">
        <v>6000</v>
      </c>
      <c r="P10">
        <v>2505</v>
      </c>
      <c r="Q10" t="s">
        <v>54</v>
      </c>
      <c r="R10">
        <v>13.2</v>
      </c>
      <c r="S10">
        <v>5</v>
      </c>
      <c r="T10">
        <v>174</v>
      </c>
      <c r="U10">
        <v>98</v>
      </c>
      <c r="V10">
        <v>66</v>
      </c>
      <c r="W10">
        <v>36</v>
      </c>
      <c r="X10">
        <v>26.5</v>
      </c>
      <c r="Y10">
        <v>11</v>
      </c>
      <c r="Z10">
        <v>2295</v>
      </c>
      <c r="AA10" t="s">
        <v>542</v>
      </c>
      <c r="AB10" t="s">
        <v>567</v>
      </c>
    </row>
    <row r="11" spans="1:28" x14ac:dyDescent="0.3">
      <c r="A11">
        <v>10</v>
      </c>
      <c r="B11" t="s">
        <v>141</v>
      </c>
      <c r="C11" t="s">
        <v>142</v>
      </c>
      <c r="D11" t="s">
        <v>51</v>
      </c>
      <c r="E11">
        <v>7.7</v>
      </c>
      <c r="F11">
        <v>10.3</v>
      </c>
      <c r="G11">
        <v>12.9</v>
      </c>
      <c r="H11">
        <v>29</v>
      </c>
      <c r="I11">
        <v>33</v>
      </c>
      <c r="J11" t="s">
        <v>52</v>
      </c>
      <c r="K11" t="s">
        <v>53</v>
      </c>
      <c r="L11">
        <v>4</v>
      </c>
      <c r="M11">
        <v>1.5</v>
      </c>
      <c r="N11">
        <v>92</v>
      </c>
      <c r="O11">
        <v>6000</v>
      </c>
      <c r="P11">
        <v>2505</v>
      </c>
      <c r="Q11" t="s">
        <v>54</v>
      </c>
      <c r="R11">
        <v>13.2</v>
      </c>
      <c r="S11">
        <v>5</v>
      </c>
      <c r="T11">
        <v>172</v>
      </c>
      <c r="U11">
        <v>98</v>
      </c>
      <c r="V11">
        <v>67</v>
      </c>
      <c r="W11">
        <v>36</v>
      </c>
      <c r="X11">
        <v>26</v>
      </c>
      <c r="Y11">
        <v>11</v>
      </c>
      <c r="Z11">
        <v>2295</v>
      </c>
      <c r="AA11" t="s">
        <v>536</v>
      </c>
      <c r="AB11" t="s">
        <v>600</v>
      </c>
    </row>
    <row r="12" spans="1:28" x14ac:dyDescent="0.3">
      <c r="A12">
        <v>11</v>
      </c>
      <c r="B12" t="s">
        <v>130</v>
      </c>
      <c r="C12">
        <v>323</v>
      </c>
      <c r="D12" t="s">
        <v>51</v>
      </c>
      <c r="E12">
        <v>7.4</v>
      </c>
      <c r="F12">
        <v>8.3000000000000007</v>
      </c>
      <c r="G12">
        <v>9.1</v>
      </c>
      <c r="H12">
        <v>29</v>
      </c>
      <c r="I12">
        <v>37</v>
      </c>
      <c r="J12" t="s">
        <v>52</v>
      </c>
      <c r="K12" t="s">
        <v>53</v>
      </c>
      <c r="L12">
        <v>4</v>
      </c>
      <c r="M12">
        <v>1.6</v>
      </c>
      <c r="N12">
        <v>82</v>
      </c>
      <c r="O12">
        <v>5000</v>
      </c>
      <c r="P12">
        <v>2370</v>
      </c>
      <c r="Q12" t="s">
        <v>54</v>
      </c>
      <c r="R12">
        <v>13.2</v>
      </c>
      <c r="S12">
        <v>4</v>
      </c>
      <c r="T12">
        <v>164</v>
      </c>
      <c r="U12">
        <v>97</v>
      </c>
      <c r="V12">
        <v>66</v>
      </c>
      <c r="W12">
        <v>34</v>
      </c>
      <c r="X12">
        <v>27</v>
      </c>
      <c r="Y12">
        <v>16</v>
      </c>
      <c r="Z12">
        <v>2325</v>
      </c>
      <c r="AA12" t="s">
        <v>536</v>
      </c>
      <c r="AB12" t="s">
        <v>591</v>
      </c>
    </row>
    <row r="13" spans="1:28" x14ac:dyDescent="0.3">
      <c r="A13">
        <v>12</v>
      </c>
      <c r="B13" t="s">
        <v>117</v>
      </c>
      <c r="C13" t="s">
        <v>118</v>
      </c>
      <c r="D13" t="s">
        <v>51</v>
      </c>
      <c r="E13">
        <v>6.8</v>
      </c>
      <c r="F13">
        <v>8</v>
      </c>
      <c r="G13">
        <v>9.1999999999999993</v>
      </c>
      <c r="H13">
        <v>29</v>
      </c>
      <c r="I13">
        <v>33</v>
      </c>
      <c r="J13" t="s">
        <v>52</v>
      </c>
      <c r="K13" t="s">
        <v>53</v>
      </c>
      <c r="L13">
        <v>4</v>
      </c>
      <c r="M13">
        <v>1.5</v>
      </c>
      <c r="N13">
        <v>81</v>
      </c>
      <c r="O13">
        <v>5500</v>
      </c>
      <c r="P13">
        <v>2710</v>
      </c>
      <c r="Q13" t="s">
        <v>54</v>
      </c>
      <c r="R13">
        <v>11.9</v>
      </c>
      <c r="S13">
        <v>5</v>
      </c>
      <c r="T13">
        <v>168</v>
      </c>
      <c r="U13">
        <v>94</v>
      </c>
      <c r="V13">
        <v>63</v>
      </c>
      <c r="W13">
        <v>35</v>
      </c>
      <c r="X13">
        <v>26</v>
      </c>
      <c r="Y13">
        <v>11</v>
      </c>
      <c r="Z13">
        <v>2345</v>
      </c>
      <c r="AA13" t="s">
        <v>536</v>
      </c>
      <c r="AB13" t="s">
        <v>582</v>
      </c>
    </row>
    <row r="14" spans="1:28" x14ac:dyDescent="0.3">
      <c r="A14">
        <v>13</v>
      </c>
      <c r="B14" t="s">
        <v>113</v>
      </c>
      <c r="C14" t="s">
        <v>115</v>
      </c>
      <c r="D14" t="s">
        <v>51</v>
      </c>
      <c r="E14">
        <v>8.4</v>
      </c>
      <c r="F14">
        <v>12.1</v>
      </c>
      <c r="G14">
        <v>15.8</v>
      </c>
      <c r="H14">
        <v>42</v>
      </c>
      <c r="I14">
        <v>46</v>
      </c>
      <c r="J14" t="s">
        <v>60</v>
      </c>
      <c r="K14" t="s">
        <v>53</v>
      </c>
      <c r="L14">
        <v>4</v>
      </c>
      <c r="M14">
        <v>1.5</v>
      </c>
      <c r="N14">
        <v>102</v>
      </c>
      <c r="O14">
        <v>5900</v>
      </c>
      <c r="P14">
        <v>2650</v>
      </c>
      <c r="Q14" t="s">
        <v>54</v>
      </c>
      <c r="R14">
        <v>11.9</v>
      </c>
      <c r="S14">
        <v>4</v>
      </c>
      <c r="T14">
        <v>173</v>
      </c>
      <c r="U14">
        <v>103</v>
      </c>
      <c r="V14">
        <v>67</v>
      </c>
      <c r="W14">
        <v>36</v>
      </c>
      <c r="X14">
        <v>28</v>
      </c>
      <c r="Y14">
        <v>12</v>
      </c>
      <c r="Z14">
        <v>2350</v>
      </c>
      <c r="AA14" t="s">
        <v>536</v>
      </c>
      <c r="AB14" t="s">
        <v>580</v>
      </c>
    </row>
    <row r="15" spans="1:28" x14ac:dyDescent="0.3">
      <c r="A15">
        <v>14</v>
      </c>
      <c r="B15" t="s">
        <v>156</v>
      </c>
      <c r="C15" t="s">
        <v>157</v>
      </c>
      <c r="D15" t="s">
        <v>51</v>
      </c>
      <c r="E15">
        <v>8.1999999999999993</v>
      </c>
      <c r="F15">
        <v>9</v>
      </c>
      <c r="G15">
        <v>9.9</v>
      </c>
      <c r="H15">
        <v>31</v>
      </c>
      <c r="I15">
        <v>41</v>
      </c>
      <c r="J15" t="s">
        <v>52</v>
      </c>
      <c r="K15" t="s">
        <v>53</v>
      </c>
      <c r="L15">
        <v>4</v>
      </c>
      <c r="M15">
        <v>1.6</v>
      </c>
      <c r="N15">
        <v>74</v>
      </c>
      <c r="O15">
        <v>5600</v>
      </c>
      <c r="P15">
        <v>3130</v>
      </c>
      <c r="Q15" t="s">
        <v>54</v>
      </c>
      <c r="R15">
        <v>13.2</v>
      </c>
      <c r="S15">
        <v>4</v>
      </c>
      <c r="T15">
        <v>177</v>
      </c>
      <c r="U15">
        <v>99</v>
      </c>
      <c r="V15">
        <v>66</v>
      </c>
      <c r="W15">
        <v>35</v>
      </c>
      <c r="X15">
        <v>25.5</v>
      </c>
      <c r="Y15">
        <v>17</v>
      </c>
      <c r="Z15">
        <v>2350</v>
      </c>
      <c r="AA15" t="s">
        <v>542</v>
      </c>
      <c r="AB15" t="s">
        <v>611</v>
      </c>
    </row>
    <row r="16" spans="1:28" x14ac:dyDescent="0.3">
      <c r="A16">
        <v>15</v>
      </c>
      <c r="B16" t="s">
        <v>130</v>
      </c>
      <c r="C16" t="s">
        <v>131</v>
      </c>
      <c r="D16" t="s">
        <v>51</v>
      </c>
      <c r="E16">
        <v>10.9</v>
      </c>
      <c r="F16">
        <v>11.6</v>
      </c>
      <c r="G16">
        <v>12.3</v>
      </c>
      <c r="H16">
        <v>28</v>
      </c>
      <c r="I16">
        <v>36</v>
      </c>
      <c r="J16" t="s">
        <v>52</v>
      </c>
      <c r="K16" t="s">
        <v>53</v>
      </c>
      <c r="L16">
        <v>4</v>
      </c>
      <c r="M16">
        <v>1.8</v>
      </c>
      <c r="N16">
        <v>103</v>
      </c>
      <c r="O16">
        <v>5500</v>
      </c>
      <c r="P16">
        <v>2220</v>
      </c>
      <c r="Q16" t="s">
        <v>54</v>
      </c>
      <c r="R16">
        <v>14.5</v>
      </c>
      <c r="S16">
        <v>5</v>
      </c>
      <c r="T16">
        <v>172</v>
      </c>
      <c r="U16">
        <v>98</v>
      </c>
      <c r="V16">
        <v>66</v>
      </c>
      <c r="W16">
        <v>36</v>
      </c>
      <c r="X16">
        <v>26.5</v>
      </c>
      <c r="Y16">
        <v>13</v>
      </c>
      <c r="Z16">
        <v>2440</v>
      </c>
      <c r="AA16" t="s">
        <v>536</v>
      </c>
      <c r="AB16" t="s">
        <v>592</v>
      </c>
    </row>
    <row r="17" spans="1:28" x14ac:dyDescent="0.3">
      <c r="A17">
        <v>16</v>
      </c>
      <c r="B17" t="s">
        <v>138</v>
      </c>
      <c r="C17" t="s">
        <v>139</v>
      </c>
      <c r="D17" t="s">
        <v>78</v>
      </c>
      <c r="E17">
        <v>13.3</v>
      </c>
      <c r="F17">
        <v>14.1</v>
      </c>
      <c r="G17">
        <v>15</v>
      </c>
      <c r="H17">
        <v>23</v>
      </c>
      <c r="I17">
        <v>26</v>
      </c>
      <c r="J17" t="s">
        <v>60</v>
      </c>
      <c r="K17" t="s">
        <v>53</v>
      </c>
      <c r="L17">
        <v>4</v>
      </c>
      <c r="M17">
        <v>1.6</v>
      </c>
      <c r="N17">
        <v>100</v>
      </c>
      <c r="O17">
        <v>5750</v>
      </c>
      <c r="P17">
        <v>2475</v>
      </c>
      <c r="Q17" t="s">
        <v>54</v>
      </c>
      <c r="R17">
        <v>11.1</v>
      </c>
      <c r="S17">
        <v>4</v>
      </c>
      <c r="T17">
        <v>166</v>
      </c>
      <c r="U17">
        <v>95</v>
      </c>
      <c r="V17">
        <v>65</v>
      </c>
      <c r="W17">
        <v>36</v>
      </c>
      <c r="X17">
        <v>19</v>
      </c>
      <c r="Y17">
        <v>6</v>
      </c>
      <c r="Z17">
        <v>2450</v>
      </c>
      <c r="AA17" t="s">
        <v>542</v>
      </c>
      <c r="AB17" t="s">
        <v>598</v>
      </c>
    </row>
    <row r="18" spans="1:28" x14ac:dyDescent="0.3">
      <c r="A18">
        <v>17</v>
      </c>
      <c r="B18" t="s">
        <v>110</v>
      </c>
      <c r="C18" t="s">
        <v>112</v>
      </c>
      <c r="D18" t="s">
        <v>78</v>
      </c>
      <c r="E18">
        <v>11.5</v>
      </c>
      <c r="F18">
        <v>12.5</v>
      </c>
      <c r="G18">
        <v>13.5</v>
      </c>
      <c r="H18">
        <v>30</v>
      </c>
      <c r="I18">
        <v>36</v>
      </c>
      <c r="J18" t="s">
        <v>60</v>
      </c>
      <c r="K18" t="s">
        <v>53</v>
      </c>
      <c r="L18">
        <v>4</v>
      </c>
      <c r="M18">
        <v>1.6</v>
      </c>
      <c r="N18">
        <v>90</v>
      </c>
      <c r="O18">
        <v>5400</v>
      </c>
      <c r="P18">
        <v>3250</v>
      </c>
      <c r="Q18" t="s">
        <v>54</v>
      </c>
      <c r="R18">
        <v>12.4</v>
      </c>
      <c r="S18">
        <v>4</v>
      </c>
      <c r="T18">
        <v>164</v>
      </c>
      <c r="U18">
        <v>97</v>
      </c>
      <c r="V18">
        <v>67</v>
      </c>
      <c r="W18">
        <v>37</v>
      </c>
      <c r="X18">
        <v>24.5</v>
      </c>
      <c r="Y18">
        <v>11</v>
      </c>
      <c r="Z18">
        <v>2475</v>
      </c>
      <c r="AA18" t="s">
        <v>536</v>
      </c>
      <c r="AB18" t="s">
        <v>578</v>
      </c>
    </row>
    <row r="19" spans="1:28" x14ac:dyDescent="0.3">
      <c r="A19">
        <v>18</v>
      </c>
      <c r="B19" t="s">
        <v>74</v>
      </c>
      <c r="C19" t="s">
        <v>75</v>
      </c>
      <c r="D19" t="s">
        <v>59</v>
      </c>
      <c r="E19">
        <v>8.5</v>
      </c>
      <c r="F19">
        <v>13.4</v>
      </c>
      <c r="G19">
        <v>18.3</v>
      </c>
      <c r="H19">
        <v>25</v>
      </c>
      <c r="I19">
        <v>36</v>
      </c>
      <c r="J19" t="s">
        <v>52</v>
      </c>
      <c r="K19" t="s">
        <v>53</v>
      </c>
      <c r="L19">
        <v>4</v>
      </c>
      <c r="M19">
        <v>2.2000000000000002</v>
      </c>
      <c r="N19">
        <v>110</v>
      </c>
      <c r="O19">
        <v>5200</v>
      </c>
      <c r="P19">
        <v>2380</v>
      </c>
      <c r="Q19" t="s">
        <v>54</v>
      </c>
      <c r="R19">
        <v>15.2</v>
      </c>
      <c r="S19">
        <v>5</v>
      </c>
      <c r="T19">
        <v>182</v>
      </c>
      <c r="U19">
        <v>101</v>
      </c>
      <c r="V19">
        <v>66</v>
      </c>
      <c r="W19">
        <v>38</v>
      </c>
      <c r="X19">
        <v>25</v>
      </c>
      <c r="Y19">
        <v>13</v>
      </c>
      <c r="Z19">
        <v>2490</v>
      </c>
      <c r="AA19" t="s">
        <v>542</v>
      </c>
      <c r="AB19" t="s">
        <v>549</v>
      </c>
    </row>
    <row r="20" spans="1:28" x14ac:dyDescent="0.3">
      <c r="A20">
        <v>19</v>
      </c>
      <c r="B20" t="s">
        <v>165</v>
      </c>
      <c r="C20" t="s">
        <v>167</v>
      </c>
      <c r="D20" t="s">
        <v>51</v>
      </c>
      <c r="E20">
        <v>10.5</v>
      </c>
      <c r="F20">
        <v>10.9</v>
      </c>
      <c r="G20">
        <v>11.3</v>
      </c>
      <c r="H20">
        <v>25</v>
      </c>
      <c r="I20">
        <v>30</v>
      </c>
      <c r="J20" t="s">
        <v>52</v>
      </c>
      <c r="K20" t="s">
        <v>83</v>
      </c>
      <c r="L20">
        <v>4</v>
      </c>
      <c r="M20">
        <v>1.8</v>
      </c>
      <c r="N20">
        <v>90</v>
      </c>
      <c r="O20">
        <v>5200</v>
      </c>
      <c r="P20">
        <v>3375</v>
      </c>
      <c r="Q20" t="s">
        <v>54</v>
      </c>
      <c r="R20">
        <v>15.9</v>
      </c>
      <c r="S20">
        <v>5</v>
      </c>
      <c r="T20">
        <v>175</v>
      </c>
      <c r="U20">
        <v>97</v>
      </c>
      <c r="V20">
        <v>65</v>
      </c>
      <c r="W20">
        <v>35</v>
      </c>
      <c r="X20">
        <v>27.5</v>
      </c>
      <c r="Y20">
        <v>15</v>
      </c>
      <c r="Z20">
        <v>2490</v>
      </c>
      <c r="AA20" t="s">
        <v>536</v>
      </c>
      <c r="AB20" t="s">
        <v>619</v>
      </c>
    </row>
    <row r="21" spans="1:28" x14ac:dyDescent="0.3">
      <c r="A21">
        <v>20</v>
      </c>
      <c r="B21" t="s">
        <v>163</v>
      </c>
      <c r="C21" t="s">
        <v>164</v>
      </c>
      <c r="D21" t="s">
        <v>51</v>
      </c>
      <c r="E21">
        <v>9.1999999999999993</v>
      </c>
      <c r="F21">
        <v>11.1</v>
      </c>
      <c r="G21">
        <v>12.9</v>
      </c>
      <c r="H21">
        <v>28</v>
      </c>
      <c r="I21">
        <v>38</v>
      </c>
      <c r="J21" t="s">
        <v>60</v>
      </c>
      <c r="K21" t="s">
        <v>53</v>
      </c>
      <c r="L21">
        <v>4</v>
      </c>
      <c r="M21">
        <v>1.9</v>
      </c>
      <c r="N21">
        <v>85</v>
      </c>
      <c r="O21">
        <v>5000</v>
      </c>
      <c r="P21">
        <v>2145</v>
      </c>
      <c r="Q21" t="s">
        <v>54</v>
      </c>
      <c r="R21">
        <v>12.8</v>
      </c>
      <c r="S21">
        <v>5</v>
      </c>
      <c r="T21">
        <v>176</v>
      </c>
      <c r="U21">
        <v>102</v>
      </c>
      <c r="V21">
        <v>68</v>
      </c>
      <c r="W21">
        <v>40</v>
      </c>
      <c r="X21">
        <v>26.5</v>
      </c>
      <c r="Y21">
        <v>12</v>
      </c>
      <c r="Z21">
        <v>2495</v>
      </c>
      <c r="AA21" t="s">
        <v>542</v>
      </c>
      <c r="AB21" t="s">
        <v>617</v>
      </c>
    </row>
    <row r="22" spans="1:28" x14ac:dyDescent="0.3">
      <c r="A22">
        <v>21</v>
      </c>
      <c r="B22" t="s">
        <v>101</v>
      </c>
      <c r="C22" t="s">
        <v>103</v>
      </c>
      <c r="D22" t="s">
        <v>51</v>
      </c>
      <c r="E22">
        <v>8.4</v>
      </c>
      <c r="F22">
        <v>10.1</v>
      </c>
      <c r="G22">
        <v>11.9</v>
      </c>
      <c r="H22">
        <v>23</v>
      </c>
      <c r="I22">
        <v>30</v>
      </c>
      <c r="J22" t="s">
        <v>52</v>
      </c>
      <c r="K22" t="s">
        <v>53</v>
      </c>
      <c r="L22">
        <v>4</v>
      </c>
      <c r="M22">
        <v>1.8</v>
      </c>
      <c r="N22">
        <v>127</v>
      </c>
      <c r="O22">
        <v>6500</v>
      </c>
      <c r="P22">
        <v>2410</v>
      </c>
      <c r="Q22" t="s">
        <v>54</v>
      </c>
      <c r="R22">
        <v>13.2</v>
      </c>
      <c r="S22">
        <v>5</v>
      </c>
      <c r="T22">
        <v>171</v>
      </c>
      <c r="U22">
        <v>98</v>
      </c>
      <c r="V22">
        <v>67</v>
      </c>
      <c r="W22">
        <v>36</v>
      </c>
      <c r="X22">
        <v>28</v>
      </c>
      <c r="Y22">
        <v>12</v>
      </c>
      <c r="Z22">
        <v>2530</v>
      </c>
      <c r="AA22" t="s">
        <v>542</v>
      </c>
      <c r="AB22" t="s">
        <v>570</v>
      </c>
    </row>
    <row r="23" spans="1:28" x14ac:dyDescent="0.3">
      <c r="A23">
        <v>22</v>
      </c>
      <c r="B23" t="s">
        <v>144</v>
      </c>
      <c r="C23" t="s">
        <v>145</v>
      </c>
      <c r="D23" t="s">
        <v>51</v>
      </c>
      <c r="E23">
        <v>8.6999999999999993</v>
      </c>
      <c r="F23">
        <v>11.8</v>
      </c>
      <c r="G23">
        <v>14.9</v>
      </c>
      <c r="H23">
        <v>29</v>
      </c>
      <c r="I23">
        <v>33</v>
      </c>
      <c r="J23" t="s">
        <v>60</v>
      </c>
      <c r="K23" t="s">
        <v>53</v>
      </c>
      <c r="L23">
        <v>4</v>
      </c>
      <c r="M23">
        <v>1.6</v>
      </c>
      <c r="N23">
        <v>110</v>
      </c>
      <c r="O23">
        <v>6000</v>
      </c>
      <c r="P23">
        <v>2435</v>
      </c>
      <c r="Q23" t="s">
        <v>54</v>
      </c>
      <c r="R23">
        <v>13.2</v>
      </c>
      <c r="S23">
        <v>5</v>
      </c>
      <c r="T23">
        <v>170</v>
      </c>
      <c r="U23">
        <v>96</v>
      </c>
      <c r="V23">
        <v>66</v>
      </c>
      <c r="W23">
        <v>33</v>
      </c>
      <c r="X23">
        <v>26</v>
      </c>
      <c r="Y23">
        <v>12</v>
      </c>
      <c r="Z23">
        <v>2545</v>
      </c>
      <c r="AA23" t="s">
        <v>536</v>
      </c>
      <c r="AB23" t="s">
        <v>602</v>
      </c>
    </row>
    <row r="24" spans="1:28" x14ac:dyDescent="0.3">
      <c r="A24">
        <v>23</v>
      </c>
      <c r="B24" t="s">
        <v>156</v>
      </c>
      <c r="C24" t="s">
        <v>158</v>
      </c>
      <c r="D24" t="s">
        <v>59</v>
      </c>
      <c r="E24">
        <v>9.4</v>
      </c>
      <c r="F24">
        <v>11.1</v>
      </c>
      <c r="G24">
        <v>12.8</v>
      </c>
      <c r="H24">
        <v>23</v>
      </c>
      <c r="I24">
        <v>31</v>
      </c>
      <c r="J24" t="s">
        <v>52</v>
      </c>
      <c r="K24" t="s">
        <v>53</v>
      </c>
      <c r="L24">
        <v>4</v>
      </c>
      <c r="M24">
        <v>2</v>
      </c>
      <c r="N24">
        <v>110</v>
      </c>
      <c r="O24">
        <v>5200</v>
      </c>
      <c r="P24">
        <v>2665</v>
      </c>
      <c r="Q24" t="s">
        <v>54</v>
      </c>
      <c r="R24">
        <v>15.2</v>
      </c>
      <c r="S24">
        <v>5</v>
      </c>
      <c r="T24">
        <v>181</v>
      </c>
      <c r="U24">
        <v>101</v>
      </c>
      <c r="V24">
        <v>66</v>
      </c>
      <c r="W24">
        <v>39</v>
      </c>
      <c r="X24">
        <v>25</v>
      </c>
      <c r="Y24">
        <v>13</v>
      </c>
      <c r="Z24">
        <v>2575</v>
      </c>
      <c r="AA24" t="s">
        <v>542</v>
      </c>
      <c r="AB24" t="s">
        <v>612</v>
      </c>
    </row>
    <row r="25" spans="1:28" x14ac:dyDescent="0.3">
      <c r="A25">
        <v>24</v>
      </c>
      <c r="B25" t="s">
        <v>117</v>
      </c>
      <c r="C25" t="s">
        <v>119</v>
      </c>
      <c r="D25" t="s">
        <v>51</v>
      </c>
      <c r="E25">
        <v>9</v>
      </c>
      <c r="F25">
        <v>10</v>
      </c>
      <c r="G25">
        <v>11</v>
      </c>
      <c r="H25">
        <v>22</v>
      </c>
      <c r="I25">
        <v>29</v>
      </c>
      <c r="J25" t="s">
        <v>52</v>
      </c>
      <c r="K25" t="s">
        <v>53</v>
      </c>
      <c r="L25">
        <v>4</v>
      </c>
      <c r="M25">
        <v>1.8</v>
      </c>
      <c r="N25">
        <v>124</v>
      </c>
      <c r="O25">
        <v>6000</v>
      </c>
      <c r="P25">
        <v>2745</v>
      </c>
      <c r="Q25" t="s">
        <v>54</v>
      </c>
      <c r="R25">
        <v>13.7</v>
      </c>
      <c r="S25">
        <v>5</v>
      </c>
      <c r="T25">
        <v>172</v>
      </c>
      <c r="U25">
        <v>98</v>
      </c>
      <c r="V25">
        <v>66</v>
      </c>
      <c r="W25">
        <v>36</v>
      </c>
      <c r="X25">
        <v>28</v>
      </c>
      <c r="Y25">
        <v>12</v>
      </c>
      <c r="Z25">
        <v>2620</v>
      </c>
      <c r="AA25" t="s">
        <v>536</v>
      </c>
      <c r="AB25" t="s">
        <v>583</v>
      </c>
    </row>
    <row r="26" spans="1:28" x14ac:dyDescent="0.3">
      <c r="A26">
        <v>25</v>
      </c>
      <c r="B26" t="s">
        <v>154</v>
      </c>
      <c r="C26" t="s">
        <v>155</v>
      </c>
      <c r="D26" t="s">
        <v>78</v>
      </c>
      <c r="E26">
        <v>11.4</v>
      </c>
      <c r="F26">
        <v>14.4</v>
      </c>
      <c r="G26">
        <v>17.399999999999999</v>
      </c>
      <c r="H26">
        <v>23</v>
      </c>
      <c r="I26">
        <v>30</v>
      </c>
      <c r="J26" t="s">
        <v>52</v>
      </c>
      <c r="K26" t="s">
        <v>83</v>
      </c>
      <c r="L26">
        <v>4</v>
      </c>
      <c r="M26">
        <v>1.8</v>
      </c>
      <c r="N26">
        <v>92</v>
      </c>
      <c r="O26">
        <v>5000</v>
      </c>
      <c r="P26">
        <v>2360</v>
      </c>
      <c r="Q26" t="s">
        <v>54</v>
      </c>
      <c r="R26">
        <v>15.9</v>
      </c>
      <c r="S26">
        <v>4</v>
      </c>
      <c r="T26">
        <v>173</v>
      </c>
      <c r="U26">
        <v>97</v>
      </c>
      <c r="V26">
        <v>67</v>
      </c>
      <c r="W26">
        <v>39</v>
      </c>
      <c r="X26">
        <v>24.5</v>
      </c>
      <c r="Y26">
        <v>8</v>
      </c>
      <c r="Z26">
        <v>2640</v>
      </c>
      <c r="AA26" t="s">
        <v>542</v>
      </c>
      <c r="AB26" t="s">
        <v>610</v>
      </c>
    </row>
    <row r="27" spans="1:28" x14ac:dyDescent="0.3">
      <c r="A27">
        <v>26</v>
      </c>
      <c r="B27" t="s">
        <v>91</v>
      </c>
      <c r="C27" t="s">
        <v>93</v>
      </c>
      <c r="D27" t="s">
        <v>51</v>
      </c>
      <c r="E27">
        <v>8.4</v>
      </c>
      <c r="F27">
        <v>11.3</v>
      </c>
      <c r="G27">
        <v>14.2</v>
      </c>
      <c r="H27">
        <v>23</v>
      </c>
      <c r="I27">
        <v>29</v>
      </c>
      <c r="J27" t="s">
        <v>60</v>
      </c>
      <c r="K27" t="s">
        <v>53</v>
      </c>
      <c r="L27">
        <v>4</v>
      </c>
      <c r="M27">
        <v>2.2000000000000002</v>
      </c>
      <c r="N27">
        <v>93</v>
      </c>
      <c r="O27">
        <v>4800</v>
      </c>
      <c r="P27">
        <v>2595</v>
      </c>
      <c r="Q27" t="s">
        <v>54</v>
      </c>
      <c r="R27">
        <v>14</v>
      </c>
      <c r="S27">
        <v>5</v>
      </c>
      <c r="T27">
        <v>172</v>
      </c>
      <c r="U27">
        <v>97</v>
      </c>
      <c r="V27">
        <v>67</v>
      </c>
      <c r="W27">
        <v>38</v>
      </c>
      <c r="X27">
        <v>26.5</v>
      </c>
      <c r="Y27">
        <v>13</v>
      </c>
      <c r="Z27">
        <v>2670</v>
      </c>
      <c r="AA27" t="s">
        <v>542</v>
      </c>
      <c r="AB27" t="s">
        <v>562</v>
      </c>
    </row>
    <row r="28" spans="1:28" x14ac:dyDescent="0.3">
      <c r="A28">
        <v>27</v>
      </c>
      <c r="B28" t="s">
        <v>101</v>
      </c>
      <c r="C28" t="s">
        <v>104</v>
      </c>
      <c r="D28" t="s">
        <v>59</v>
      </c>
      <c r="E28">
        <v>10.4</v>
      </c>
      <c r="F28">
        <v>11.3</v>
      </c>
      <c r="G28">
        <v>12.2</v>
      </c>
      <c r="H28">
        <v>22</v>
      </c>
      <c r="I28">
        <v>27</v>
      </c>
      <c r="J28" t="s">
        <v>52</v>
      </c>
      <c r="K28" t="s">
        <v>53</v>
      </c>
      <c r="L28">
        <v>4</v>
      </c>
      <c r="M28">
        <v>2.2999999999999998</v>
      </c>
      <c r="N28">
        <v>96</v>
      </c>
      <c r="O28">
        <v>4200</v>
      </c>
      <c r="P28">
        <v>2805</v>
      </c>
      <c r="Q28" t="s">
        <v>54</v>
      </c>
      <c r="R28">
        <v>15.9</v>
      </c>
      <c r="S28">
        <v>5</v>
      </c>
      <c r="T28">
        <v>177</v>
      </c>
      <c r="U28">
        <v>100</v>
      </c>
      <c r="V28">
        <v>68</v>
      </c>
      <c r="W28">
        <v>39</v>
      </c>
      <c r="X28">
        <v>27.5</v>
      </c>
      <c r="Y28">
        <v>13</v>
      </c>
      <c r="Z28">
        <v>2690</v>
      </c>
      <c r="AA28" t="s">
        <v>542</v>
      </c>
      <c r="AB28" t="s">
        <v>571</v>
      </c>
    </row>
    <row r="29" spans="1:28" x14ac:dyDescent="0.3">
      <c r="A29">
        <v>28</v>
      </c>
      <c r="B29" t="s">
        <v>49</v>
      </c>
      <c r="C29" t="s">
        <v>50</v>
      </c>
      <c r="D29" t="s">
        <v>51</v>
      </c>
      <c r="E29">
        <v>12.9</v>
      </c>
      <c r="F29">
        <v>15.9</v>
      </c>
      <c r="G29">
        <v>18.8</v>
      </c>
      <c r="H29">
        <v>25</v>
      </c>
      <c r="I29">
        <v>31</v>
      </c>
      <c r="J29" t="s">
        <v>52</v>
      </c>
      <c r="K29" t="s">
        <v>53</v>
      </c>
      <c r="L29">
        <v>4</v>
      </c>
      <c r="M29">
        <v>1.8</v>
      </c>
      <c r="N29">
        <v>140</v>
      </c>
      <c r="O29">
        <v>6300</v>
      </c>
      <c r="P29">
        <v>2890</v>
      </c>
      <c r="Q29" t="s">
        <v>54</v>
      </c>
      <c r="R29">
        <v>13.2</v>
      </c>
      <c r="S29">
        <v>5</v>
      </c>
      <c r="T29">
        <v>177</v>
      </c>
      <c r="U29">
        <v>102</v>
      </c>
      <c r="V29">
        <v>68</v>
      </c>
      <c r="W29">
        <v>37</v>
      </c>
      <c r="X29">
        <v>26.5</v>
      </c>
      <c r="Y29">
        <v>11</v>
      </c>
      <c r="Z29">
        <v>2705</v>
      </c>
      <c r="AA29" t="s">
        <v>536</v>
      </c>
      <c r="AB29" t="s">
        <v>537</v>
      </c>
    </row>
    <row r="30" spans="1:28" x14ac:dyDescent="0.3">
      <c r="A30">
        <v>29</v>
      </c>
      <c r="B30" t="s">
        <v>101</v>
      </c>
      <c r="C30" t="s">
        <v>106</v>
      </c>
      <c r="D30" t="s">
        <v>78</v>
      </c>
      <c r="E30">
        <v>12.8</v>
      </c>
      <c r="F30">
        <v>14</v>
      </c>
      <c r="G30">
        <v>15.2</v>
      </c>
      <c r="H30">
        <v>24</v>
      </c>
      <c r="I30">
        <v>30</v>
      </c>
      <c r="J30" t="s">
        <v>60</v>
      </c>
      <c r="K30" t="s">
        <v>53</v>
      </c>
      <c r="L30">
        <v>4</v>
      </c>
      <c r="M30">
        <v>2</v>
      </c>
      <c r="N30">
        <v>115</v>
      </c>
      <c r="O30">
        <v>5500</v>
      </c>
      <c r="P30">
        <v>2340</v>
      </c>
      <c r="Q30" t="s">
        <v>54</v>
      </c>
      <c r="R30">
        <v>15.5</v>
      </c>
      <c r="S30">
        <v>4</v>
      </c>
      <c r="T30">
        <v>179</v>
      </c>
      <c r="U30">
        <v>103</v>
      </c>
      <c r="V30">
        <v>70</v>
      </c>
      <c r="W30">
        <v>38</v>
      </c>
      <c r="X30">
        <v>23</v>
      </c>
      <c r="Y30">
        <v>18</v>
      </c>
      <c r="Z30">
        <v>2710</v>
      </c>
      <c r="AA30" t="s">
        <v>542</v>
      </c>
      <c r="AB30" t="s">
        <v>573</v>
      </c>
    </row>
    <row r="31" spans="1:28" x14ac:dyDescent="0.3">
      <c r="A31">
        <v>30</v>
      </c>
      <c r="B31" t="s">
        <v>162</v>
      </c>
      <c r="C31">
        <v>900</v>
      </c>
      <c r="D31" t="s">
        <v>59</v>
      </c>
      <c r="E31">
        <v>20.3</v>
      </c>
      <c r="F31">
        <v>28.7</v>
      </c>
      <c r="G31">
        <v>37.1</v>
      </c>
      <c r="H31">
        <v>20</v>
      </c>
      <c r="I31">
        <v>26</v>
      </c>
      <c r="J31" t="s">
        <v>60</v>
      </c>
      <c r="K31" t="s">
        <v>53</v>
      </c>
      <c r="L31">
        <v>4</v>
      </c>
      <c r="M31">
        <v>2.1</v>
      </c>
      <c r="N31">
        <v>140</v>
      </c>
      <c r="O31">
        <v>6000</v>
      </c>
      <c r="P31">
        <v>2910</v>
      </c>
      <c r="Q31" t="s">
        <v>54</v>
      </c>
      <c r="R31">
        <v>18</v>
      </c>
      <c r="S31">
        <v>5</v>
      </c>
      <c r="T31">
        <v>184</v>
      </c>
      <c r="U31">
        <v>99</v>
      </c>
      <c r="V31">
        <v>67</v>
      </c>
      <c r="W31">
        <v>37</v>
      </c>
      <c r="X31">
        <v>26.5</v>
      </c>
      <c r="Y31">
        <v>14</v>
      </c>
      <c r="Z31">
        <v>2775</v>
      </c>
      <c r="AA31" t="s">
        <v>536</v>
      </c>
      <c r="AB31" t="s">
        <v>616</v>
      </c>
    </row>
    <row r="32" spans="1:28" x14ac:dyDescent="0.3">
      <c r="A32">
        <v>31</v>
      </c>
      <c r="B32" t="s">
        <v>74</v>
      </c>
      <c r="C32" t="s">
        <v>76</v>
      </c>
      <c r="D32" t="s">
        <v>59</v>
      </c>
      <c r="E32">
        <v>11.4</v>
      </c>
      <c r="F32">
        <v>11.4</v>
      </c>
      <c r="G32">
        <v>11.4</v>
      </c>
      <c r="H32">
        <v>25</v>
      </c>
      <c r="I32">
        <v>34</v>
      </c>
      <c r="J32" t="s">
        <v>60</v>
      </c>
      <c r="K32" t="s">
        <v>53</v>
      </c>
      <c r="L32">
        <v>4</v>
      </c>
      <c r="M32">
        <v>2.2000000000000002</v>
      </c>
      <c r="N32">
        <v>110</v>
      </c>
      <c r="O32">
        <v>5200</v>
      </c>
      <c r="P32">
        <v>2665</v>
      </c>
      <c r="Q32" t="s">
        <v>54</v>
      </c>
      <c r="R32">
        <v>15.6</v>
      </c>
      <c r="S32">
        <v>5</v>
      </c>
      <c r="T32">
        <v>184</v>
      </c>
      <c r="U32">
        <v>103</v>
      </c>
      <c r="V32">
        <v>68</v>
      </c>
      <c r="W32">
        <v>39</v>
      </c>
      <c r="X32">
        <v>26</v>
      </c>
      <c r="Y32">
        <v>14</v>
      </c>
      <c r="Z32">
        <v>2785</v>
      </c>
      <c r="AA32" t="s">
        <v>542</v>
      </c>
      <c r="AB32" t="s">
        <v>550</v>
      </c>
    </row>
    <row r="33" spans="1:28" x14ac:dyDescent="0.3">
      <c r="A33">
        <v>32</v>
      </c>
      <c r="B33" t="s">
        <v>176</v>
      </c>
      <c r="C33" t="s">
        <v>180</v>
      </c>
      <c r="D33" t="s">
        <v>78</v>
      </c>
      <c r="E33">
        <v>22.9</v>
      </c>
      <c r="F33">
        <v>23.3</v>
      </c>
      <c r="G33">
        <v>23.7</v>
      </c>
      <c r="H33">
        <v>18</v>
      </c>
      <c r="I33">
        <v>25</v>
      </c>
      <c r="J33" t="s">
        <v>52</v>
      </c>
      <c r="K33" t="s">
        <v>53</v>
      </c>
      <c r="L33">
        <v>6</v>
      </c>
      <c r="M33">
        <v>2.8</v>
      </c>
      <c r="N33">
        <v>178</v>
      </c>
      <c r="O33">
        <v>5800</v>
      </c>
      <c r="P33">
        <v>2385</v>
      </c>
      <c r="Q33" t="s">
        <v>54</v>
      </c>
      <c r="R33">
        <v>18.5</v>
      </c>
      <c r="S33">
        <v>4</v>
      </c>
      <c r="T33">
        <v>159</v>
      </c>
      <c r="U33">
        <v>97</v>
      </c>
      <c r="V33">
        <v>66</v>
      </c>
      <c r="W33">
        <v>36</v>
      </c>
      <c r="X33">
        <v>26</v>
      </c>
      <c r="Y33">
        <v>15</v>
      </c>
      <c r="Z33">
        <v>2810</v>
      </c>
      <c r="AA33" t="s">
        <v>536</v>
      </c>
      <c r="AB33" t="s">
        <v>629</v>
      </c>
    </row>
    <row r="34" spans="1:28" x14ac:dyDescent="0.3">
      <c r="A34">
        <v>33</v>
      </c>
      <c r="B34" t="s">
        <v>101</v>
      </c>
      <c r="C34" t="s">
        <v>105</v>
      </c>
      <c r="D34" t="s">
        <v>78</v>
      </c>
      <c r="E34">
        <v>10.8</v>
      </c>
      <c r="F34">
        <v>15.9</v>
      </c>
      <c r="G34">
        <v>21</v>
      </c>
      <c r="H34">
        <v>22</v>
      </c>
      <c r="I34">
        <v>29</v>
      </c>
      <c r="J34" t="s">
        <v>60</v>
      </c>
      <c r="K34" t="s">
        <v>63</v>
      </c>
      <c r="L34">
        <v>4</v>
      </c>
      <c r="M34">
        <v>2.2999999999999998</v>
      </c>
      <c r="N34">
        <v>105</v>
      </c>
      <c r="O34">
        <v>4600</v>
      </c>
      <c r="P34">
        <v>2285</v>
      </c>
      <c r="Q34" t="s">
        <v>54</v>
      </c>
      <c r="R34">
        <v>15.4</v>
      </c>
      <c r="S34">
        <v>4</v>
      </c>
      <c r="T34">
        <v>180</v>
      </c>
      <c r="U34">
        <v>101</v>
      </c>
      <c r="V34">
        <v>68</v>
      </c>
      <c r="W34">
        <v>40</v>
      </c>
      <c r="X34">
        <v>24</v>
      </c>
      <c r="Y34">
        <v>12</v>
      </c>
      <c r="Z34">
        <v>2850</v>
      </c>
      <c r="AA34" t="s">
        <v>542</v>
      </c>
      <c r="AB34" t="s">
        <v>572</v>
      </c>
    </row>
    <row r="35" spans="1:28" x14ac:dyDescent="0.3">
      <c r="A35">
        <v>34</v>
      </c>
      <c r="B35" t="s">
        <v>113</v>
      </c>
      <c r="C35" t="s">
        <v>114</v>
      </c>
      <c r="D35" t="s">
        <v>78</v>
      </c>
      <c r="E35">
        <v>17</v>
      </c>
      <c r="F35">
        <v>19.8</v>
      </c>
      <c r="G35">
        <v>22.7</v>
      </c>
      <c r="H35">
        <v>24</v>
      </c>
      <c r="I35">
        <v>31</v>
      </c>
      <c r="J35" t="s">
        <v>57</v>
      </c>
      <c r="K35" t="s">
        <v>53</v>
      </c>
      <c r="L35">
        <v>4</v>
      </c>
      <c r="M35">
        <v>2.2999999999999998</v>
      </c>
      <c r="N35">
        <v>160</v>
      </c>
      <c r="O35">
        <v>5800</v>
      </c>
      <c r="P35">
        <v>2855</v>
      </c>
      <c r="Q35" t="s">
        <v>54</v>
      </c>
      <c r="R35">
        <v>15.9</v>
      </c>
      <c r="S35">
        <v>4</v>
      </c>
      <c r="T35">
        <v>175</v>
      </c>
      <c r="U35">
        <v>100</v>
      </c>
      <c r="V35">
        <v>70</v>
      </c>
      <c r="W35">
        <v>39</v>
      </c>
      <c r="X35">
        <v>23.5</v>
      </c>
      <c r="Y35">
        <v>8</v>
      </c>
      <c r="Z35">
        <v>2865</v>
      </c>
      <c r="AA35" t="s">
        <v>536</v>
      </c>
      <c r="AB35" t="s">
        <v>579</v>
      </c>
    </row>
    <row r="36" spans="1:28" x14ac:dyDescent="0.3">
      <c r="A36">
        <v>35</v>
      </c>
      <c r="B36" t="s">
        <v>64</v>
      </c>
      <c r="C36" t="s">
        <v>65</v>
      </c>
      <c r="D36" t="s">
        <v>56</v>
      </c>
      <c r="E36">
        <v>14.2</v>
      </c>
      <c r="F36">
        <v>15.7</v>
      </c>
      <c r="G36">
        <v>17.3</v>
      </c>
      <c r="H36">
        <v>22</v>
      </c>
      <c r="I36">
        <v>31</v>
      </c>
      <c r="J36" t="s">
        <v>60</v>
      </c>
      <c r="K36" t="s">
        <v>53</v>
      </c>
      <c r="L36">
        <v>4</v>
      </c>
      <c r="M36">
        <v>2.2000000000000002</v>
      </c>
      <c r="N36">
        <v>110</v>
      </c>
      <c r="O36">
        <v>5200</v>
      </c>
      <c r="P36">
        <v>2565</v>
      </c>
      <c r="Q36" t="s">
        <v>66</v>
      </c>
      <c r="R36">
        <v>16.399999999999999</v>
      </c>
      <c r="S36">
        <v>6</v>
      </c>
      <c r="T36">
        <v>189</v>
      </c>
      <c r="U36">
        <v>105</v>
      </c>
      <c r="V36">
        <v>69</v>
      </c>
      <c r="W36">
        <v>41</v>
      </c>
      <c r="X36">
        <v>28</v>
      </c>
      <c r="Y36">
        <v>16</v>
      </c>
      <c r="Z36">
        <v>2880</v>
      </c>
      <c r="AA36" t="s">
        <v>542</v>
      </c>
      <c r="AB36" t="s">
        <v>543</v>
      </c>
    </row>
    <row r="37" spans="1:28" x14ac:dyDescent="0.3">
      <c r="A37">
        <v>36</v>
      </c>
      <c r="B37" t="s">
        <v>117</v>
      </c>
      <c r="C37" t="s">
        <v>121</v>
      </c>
      <c r="D37" t="s">
        <v>56</v>
      </c>
      <c r="E37">
        <v>12.4</v>
      </c>
      <c r="F37">
        <v>13.9</v>
      </c>
      <c r="G37">
        <v>15.3</v>
      </c>
      <c r="H37">
        <v>20</v>
      </c>
      <c r="I37">
        <v>27</v>
      </c>
      <c r="J37" t="s">
        <v>52</v>
      </c>
      <c r="K37" t="s">
        <v>53</v>
      </c>
      <c r="L37">
        <v>4</v>
      </c>
      <c r="M37">
        <v>2</v>
      </c>
      <c r="N37">
        <v>128</v>
      </c>
      <c r="O37">
        <v>6000</v>
      </c>
      <c r="P37">
        <v>2335</v>
      </c>
      <c r="Q37" t="s">
        <v>54</v>
      </c>
      <c r="R37">
        <v>17.2</v>
      </c>
      <c r="S37">
        <v>5</v>
      </c>
      <c r="T37">
        <v>184</v>
      </c>
      <c r="U37">
        <v>104</v>
      </c>
      <c r="V37">
        <v>69</v>
      </c>
      <c r="W37">
        <v>41</v>
      </c>
      <c r="X37">
        <v>31</v>
      </c>
      <c r="Y37">
        <v>14</v>
      </c>
      <c r="Z37">
        <v>2885</v>
      </c>
      <c r="AA37" t="s">
        <v>536</v>
      </c>
      <c r="AB37" t="s">
        <v>585</v>
      </c>
    </row>
    <row r="38" spans="1:28" x14ac:dyDescent="0.3">
      <c r="A38">
        <v>37</v>
      </c>
      <c r="B38" t="s">
        <v>149</v>
      </c>
      <c r="C38" t="s">
        <v>151</v>
      </c>
      <c r="D38" t="s">
        <v>56</v>
      </c>
      <c r="E38">
        <v>14.2</v>
      </c>
      <c r="F38">
        <v>16.3</v>
      </c>
      <c r="G38">
        <v>18.399999999999999</v>
      </c>
      <c r="H38">
        <v>23</v>
      </c>
      <c r="I38">
        <v>31</v>
      </c>
      <c r="J38" t="s">
        <v>60</v>
      </c>
      <c r="K38" t="s">
        <v>53</v>
      </c>
      <c r="L38">
        <v>4</v>
      </c>
      <c r="M38">
        <v>2.2000000000000002</v>
      </c>
      <c r="N38">
        <v>110</v>
      </c>
      <c r="O38">
        <v>5200</v>
      </c>
      <c r="P38">
        <v>2565</v>
      </c>
      <c r="Q38" t="s">
        <v>66</v>
      </c>
      <c r="R38">
        <v>16.5</v>
      </c>
      <c r="S38">
        <v>5</v>
      </c>
      <c r="T38">
        <v>190</v>
      </c>
      <c r="U38">
        <v>105</v>
      </c>
      <c r="V38">
        <v>70</v>
      </c>
      <c r="W38">
        <v>42</v>
      </c>
      <c r="X38">
        <v>28</v>
      </c>
      <c r="Y38">
        <v>16</v>
      </c>
      <c r="Z38">
        <v>2890</v>
      </c>
      <c r="AA38" t="s">
        <v>542</v>
      </c>
      <c r="AB38" t="s">
        <v>607</v>
      </c>
    </row>
    <row r="39" spans="1:28" x14ac:dyDescent="0.3">
      <c r="A39">
        <v>38</v>
      </c>
      <c r="B39" t="s">
        <v>130</v>
      </c>
      <c r="C39" t="s">
        <v>133</v>
      </c>
      <c r="D39" t="s">
        <v>78</v>
      </c>
      <c r="E39">
        <v>32.5</v>
      </c>
      <c r="F39">
        <v>32.5</v>
      </c>
      <c r="G39">
        <v>32.5</v>
      </c>
      <c r="H39">
        <v>17</v>
      </c>
      <c r="I39">
        <v>25</v>
      </c>
      <c r="J39" t="s">
        <v>60</v>
      </c>
      <c r="K39" t="s">
        <v>63</v>
      </c>
      <c r="L39" t="s">
        <v>134</v>
      </c>
      <c r="M39">
        <v>1.3</v>
      </c>
      <c r="N39">
        <v>255</v>
      </c>
      <c r="O39">
        <v>6500</v>
      </c>
      <c r="P39">
        <v>2325</v>
      </c>
      <c r="Q39" t="s">
        <v>54</v>
      </c>
      <c r="R39">
        <v>20</v>
      </c>
      <c r="S39">
        <v>2</v>
      </c>
      <c r="T39">
        <v>169</v>
      </c>
      <c r="U39">
        <v>96</v>
      </c>
      <c r="V39">
        <v>69</v>
      </c>
      <c r="W39">
        <v>37</v>
      </c>
      <c r="X39" t="s">
        <v>553</v>
      </c>
      <c r="Y39" t="s">
        <v>553</v>
      </c>
      <c r="Z39">
        <v>2895</v>
      </c>
      <c r="AA39" t="s">
        <v>536</v>
      </c>
      <c r="AB39" t="s">
        <v>595</v>
      </c>
    </row>
    <row r="40" spans="1:28" x14ac:dyDescent="0.3">
      <c r="A40">
        <v>39</v>
      </c>
      <c r="B40" t="s">
        <v>149</v>
      </c>
      <c r="C40" t="s">
        <v>150</v>
      </c>
      <c r="D40" t="s">
        <v>59</v>
      </c>
      <c r="E40">
        <v>13</v>
      </c>
      <c r="F40">
        <v>13.5</v>
      </c>
      <c r="G40">
        <v>14</v>
      </c>
      <c r="H40">
        <v>24</v>
      </c>
      <c r="I40">
        <v>31</v>
      </c>
      <c r="J40" t="s">
        <v>52</v>
      </c>
      <c r="K40" t="s">
        <v>53</v>
      </c>
      <c r="L40">
        <v>4</v>
      </c>
      <c r="M40">
        <v>2.2999999999999998</v>
      </c>
      <c r="N40">
        <v>155</v>
      </c>
      <c r="O40">
        <v>6000</v>
      </c>
      <c r="P40">
        <v>2380</v>
      </c>
      <c r="Q40" t="s">
        <v>66</v>
      </c>
      <c r="R40">
        <v>15.2</v>
      </c>
      <c r="S40">
        <v>5</v>
      </c>
      <c r="T40">
        <v>188</v>
      </c>
      <c r="U40">
        <v>103</v>
      </c>
      <c r="V40">
        <v>67</v>
      </c>
      <c r="W40">
        <v>39</v>
      </c>
      <c r="X40">
        <v>28</v>
      </c>
      <c r="Y40">
        <v>14</v>
      </c>
      <c r="Z40">
        <v>2910</v>
      </c>
      <c r="AA40" t="s">
        <v>542</v>
      </c>
      <c r="AB40" t="s">
        <v>606</v>
      </c>
    </row>
    <row r="41" spans="1:28" x14ac:dyDescent="0.3">
      <c r="A41">
        <v>40</v>
      </c>
      <c r="B41" t="s">
        <v>135</v>
      </c>
      <c r="C41" t="s">
        <v>136</v>
      </c>
      <c r="D41" t="s">
        <v>59</v>
      </c>
      <c r="E41">
        <v>29</v>
      </c>
      <c r="F41">
        <v>31.9</v>
      </c>
      <c r="G41">
        <v>34.9</v>
      </c>
      <c r="H41">
        <v>20</v>
      </c>
      <c r="I41">
        <v>29</v>
      </c>
      <c r="J41" t="s">
        <v>60</v>
      </c>
      <c r="K41" t="s">
        <v>63</v>
      </c>
      <c r="L41">
        <v>4</v>
      </c>
      <c r="M41">
        <v>2.2999999999999998</v>
      </c>
      <c r="N41">
        <v>130</v>
      </c>
      <c r="O41">
        <v>5100</v>
      </c>
      <c r="P41">
        <v>2425</v>
      </c>
      <c r="Q41" t="s">
        <v>54</v>
      </c>
      <c r="R41">
        <v>14.5</v>
      </c>
      <c r="S41">
        <v>5</v>
      </c>
      <c r="T41">
        <v>175</v>
      </c>
      <c r="U41">
        <v>105</v>
      </c>
      <c r="V41">
        <v>67</v>
      </c>
      <c r="W41">
        <v>34</v>
      </c>
      <c r="X41">
        <v>26</v>
      </c>
      <c r="Y41">
        <v>12</v>
      </c>
      <c r="Z41">
        <v>2920</v>
      </c>
      <c r="AA41" t="s">
        <v>536</v>
      </c>
      <c r="AB41" t="s">
        <v>596</v>
      </c>
    </row>
    <row r="42" spans="1:28" x14ac:dyDescent="0.3">
      <c r="A42">
        <v>41</v>
      </c>
      <c r="B42" t="s">
        <v>171</v>
      </c>
      <c r="C42" t="s">
        <v>173</v>
      </c>
      <c r="D42" t="s">
        <v>78</v>
      </c>
      <c r="E42">
        <v>14.2</v>
      </c>
      <c r="F42">
        <v>18.399999999999999</v>
      </c>
      <c r="G42">
        <v>22.6</v>
      </c>
      <c r="H42">
        <v>25</v>
      </c>
      <c r="I42">
        <v>32</v>
      </c>
      <c r="J42" t="s">
        <v>60</v>
      </c>
      <c r="K42" t="s">
        <v>53</v>
      </c>
      <c r="L42">
        <v>4</v>
      </c>
      <c r="M42">
        <v>2.2000000000000002</v>
      </c>
      <c r="N42">
        <v>135</v>
      </c>
      <c r="O42">
        <v>5400</v>
      </c>
      <c r="P42">
        <v>2405</v>
      </c>
      <c r="Q42" t="s">
        <v>54</v>
      </c>
      <c r="R42">
        <v>15.9</v>
      </c>
      <c r="S42">
        <v>4</v>
      </c>
      <c r="T42">
        <v>174</v>
      </c>
      <c r="U42">
        <v>99</v>
      </c>
      <c r="V42">
        <v>69</v>
      </c>
      <c r="W42">
        <v>39</v>
      </c>
      <c r="X42">
        <v>23</v>
      </c>
      <c r="Y42">
        <v>13</v>
      </c>
      <c r="Z42">
        <v>2950</v>
      </c>
      <c r="AA42" t="s">
        <v>536</v>
      </c>
      <c r="AB42" t="s">
        <v>623</v>
      </c>
    </row>
    <row r="43" spans="1:28" x14ac:dyDescent="0.3">
      <c r="A43">
        <v>42</v>
      </c>
      <c r="B43" t="s">
        <v>91</v>
      </c>
      <c r="C43" t="s">
        <v>94</v>
      </c>
      <c r="D43" t="s">
        <v>59</v>
      </c>
      <c r="E43">
        <v>11.9</v>
      </c>
      <c r="F43">
        <v>13.3</v>
      </c>
      <c r="G43">
        <v>14.7</v>
      </c>
      <c r="H43">
        <v>22</v>
      </c>
      <c r="I43">
        <v>27</v>
      </c>
      <c r="J43" t="s">
        <v>60</v>
      </c>
      <c r="K43" t="s">
        <v>53</v>
      </c>
      <c r="L43">
        <v>4</v>
      </c>
      <c r="M43">
        <v>2.5</v>
      </c>
      <c r="N43">
        <v>100</v>
      </c>
      <c r="O43">
        <v>4800</v>
      </c>
      <c r="P43">
        <v>2535</v>
      </c>
      <c r="Q43" t="s">
        <v>54</v>
      </c>
      <c r="R43">
        <v>16</v>
      </c>
      <c r="S43">
        <v>6</v>
      </c>
      <c r="T43">
        <v>181</v>
      </c>
      <c r="U43">
        <v>104</v>
      </c>
      <c r="V43">
        <v>68</v>
      </c>
      <c r="W43">
        <v>39</v>
      </c>
      <c r="X43">
        <v>30.5</v>
      </c>
      <c r="Y43">
        <v>14</v>
      </c>
      <c r="Z43">
        <v>2970</v>
      </c>
      <c r="AA43" t="s">
        <v>542</v>
      </c>
      <c r="AB43" t="s">
        <v>563</v>
      </c>
    </row>
    <row r="44" spans="1:28" x14ac:dyDescent="0.3">
      <c r="A44">
        <v>43</v>
      </c>
      <c r="B44" t="s">
        <v>130</v>
      </c>
      <c r="C44">
        <v>626</v>
      </c>
      <c r="D44" t="s">
        <v>59</v>
      </c>
      <c r="E44">
        <v>14.3</v>
      </c>
      <c r="F44">
        <v>16.5</v>
      </c>
      <c r="G44">
        <v>18.7</v>
      </c>
      <c r="H44">
        <v>26</v>
      </c>
      <c r="I44">
        <v>34</v>
      </c>
      <c r="J44" t="s">
        <v>60</v>
      </c>
      <c r="K44" t="s">
        <v>53</v>
      </c>
      <c r="L44">
        <v>4</v>
      </c>
      <c r="M44">
        <v>2.5</v>
      </c>
      <c r="N44">
        <v>164</v>
      </c>
      <c r="O44">
        <v>5600</v>
      </c>
      <c r="P44">
        <v>2505</v>
      </c>
      <c r="Q44" t="s">
        <v>54</v>
      </c>
      <c r="R44">
        <v>15.5</v>
      </c>
      <c r="S44">
        <v>5</v>
      </c>
      <c r="T44">
        <v>184</v>
      </c>
      <c r="U44">
        <v>103</v>
      </c>
      <c r="V44">
        <v>69</v>
      </c>
      <c r="W44">
        <v>40</v>
      </c>
      <c r="X44">
        <v>29.5</v>
      </c>
      <c r="Y44">
        <v>14</v>
      </c>
      <c r="Z44">
        <v>2970</v>
      </c>
      <c r="AA44" t="s">
        <v>536</v>
      </c>
      <c r="AB44" t="s">
        <v>593</v>
      </c>
    </row>
    <row r="45" spans="1:28" x14ac:dyDescent="0.3">
      <c r="A45">
        <v>44</v>
      </c>
      <c r="B45" t="s">
        <v>176</v>
      </c>
      <c r="C45" t="s">
        <v>179</v>
      </c>
      <c r="D45" t="s">
        <v>59</v>
      </c>
      <c r="E45">
        <v>17.600000000000001</v>
      </c>
      <c r="F45">
        <v>20</v>
      </c>
      <c r="G45">
        <v>22.4</v>
      </c>
      <c r="H45">
        <v>21</v>
      </c>
      <c r="I45">
        <v>30</v>
      </c>
      <c r="J45" t="s">
        <v>52</v>
      </c>
      <c r="K45" t="s">
        <v>53</v>
      </c>
      <c r="L45">
        <v>4</v>
      </c>
      <c r="M45">
        <v>2</v>
      </c>
      <c r="N45">
        <v>134</v>
      </c>
      <c r="O45">
        <v>5800</v>
      </c>
      <c r="P45">
        <v>2685</v>
      </c>
      <c r="Q45" t="s">
        <v>54</v>
      </c>
      <c r="R45">
        <v>18.5</v>
      </c>
      <c r="S45">
        <v>5</v>
      </c>
      <c r="T45">
        <v>180</v>
      </c>
      <c r="U45">
        <v>103</v>
      </c>
      <c r="V45">
        <v>67</v>
      </c>
      <c r="W45">
        <v>35</v>
      </c>
      <c r="X45">
        <v>31.5</v>
      </c>
      <c r="Y45">
        <v>14</v>
      </c>
      <c r="Z45">
        <v>2985</v>
      </c>
      <c r="AA45" t="s">
        <v>536</v>
      </c>
      <c r="AB45" t="s">
        <v>628</v>
      </c>
    </row>
    <row r="46" spans="1:28" x14ac:dyDescent="0.3">
      <c r="A46">
        <v>45</v>
      </c>
      <c r="B46" t="s">
        <v>181</v>
      </c>
      <c r="C46">
        <v>240</v>
      </c>
      <c r="D46" t="s">
        <v>59</v>
      </c>
      <c r="E46">
        <v>21.8</v>
      </c>
      <c r="F46">
        <v>22.7</v>
      </c>
      <c r="G46">
        <v>23.5</v>
      </c>
      <c r="H46">
        <v>21</v>
      </c>
      <c r="I46">
        <v>28</v>
      </c>
      <c r="J46" t="s">
        <v>60</v>
      </c>
      <c r="K46" t="s">
        <v>63</v>
      </c>
      <c r="L46">
        <v>4</v>
      </c>
      <c r="M46">
        <v>2.2999999999999998</v>
      </c>
      <c r="N46">
        <v>114</v>
      </c>
      <c r="O46">
        <v>5400</v>
      </c>
      <c r="P46">
        <v>2215</v>
      </c>
      <c r="Q46" t="s">
        <v>54</v>
      </c>
      <c r="R46">
        <v>15.8</v>
      </c>
      <c r="S46">
        <v>5</v>
      </c>
      <c r="T46">
        <v>190</v>
      </c>
      <c r="U46">
        <v>104</v>
      </c>
      <c r="V46">
        <v>67</v>
      </c>
      <c r="W46">
        <v>37</v>
      </c>
      <c r="X46">
        <v>29.5</v>
      </c>
      <c r="Y46">
        <v>14</v>
      </c>
      <c r="Z46">
        <v>2985</v>
      </c>
      <c r="AA46" t="s">
        <v>536</v>
      </c>
      <c r="AB46" t="s">
        <v>630</v>
      </c>
    </row>
    <row r="47" spans="1:28" x14ac:dyDescent="0.3">
      <c r="A47">
        <v>46</v>
      </c>
      <c r="B47" t="s">
        <v>171</v>
      </c>
      <c r="C47" t="s">
        <v>174</v>
      </c>
      <c r="D47" t="s">
        <v>56</v>
      </c>
      <c r="E47">
        <v>15.2</v>
      </c>
      <c r="F47">
        <v>18.2</v>
      </c>
      <c r="G47">
        <v>21.2</v>
      </c>
      <c r="H47">
        <v>22</v>
      </c>
      <c r="I47">
        <v>29</v>
      </c>
      <c r="J47" t="s">
        <v>60</v>
      </c>
      <c r="K47" t="s">
        <v>53</v>
      </c>
      <c r="L47">
        <v>4</v>
      </c>
      <c r="M47">
        <v>2.2000000000000002</v>
      </c>
      <c r="N47">
        <v>130</v>
      </c>
      <c r="O47">
        <v>5400</v>
      </c>
      <c r="P47">
        <v>2340</v>
      </c>
      <c r="Q47" t="s">
        <v>54</v>
      </c>
      <c r="R47">
        <v>18.5</v>
      </c>
      <c r="S47">
        <v>5</v>
      </c>
      <c r="T47">
        <v>188</v>
      </c>
      <c r="U47">
        <v>103</v>
      </c>
      <c r="V47">
        <v>70</v>
      </c>
      <c r="W47">
        <v>38</v>
      </c>
      <c r="X47">
        <v>28.5</v>
      </c>
      <c r="Y47">
        <v>15</v>
      </c>
      <c r="Z47">
        <v>3030</v>
      </c>
      <c r="AA47" t="s">
        <v>536</v>
      </c>
      <c r="AB47" t="s">
        <v>624</v>
      </c>
    </row>
    <row r="48" spans="1:28" x14ac:dyDescent="0.3">
      <c r="A48">
        <v>47</v>
      </c>
      <c r="B48" t="s">
        <v>113</v>
      </c>
      <c r="C48" t="s">
        <v>116</v>
      </c>
      <c r="D48" t="s">
        <v>59</v>
      </c>
      <c r="E48">
        <v>13.8</v>
      </c>
      <c r="F48">
        <v>17.5</v>
      </c>
      <c r="G48">
        <v>21.2</v>
      </c>
      <c r="H48">
        <v>24</v>
      </c>
      <c r="I48">
        <v>31</v>
      </c>
      <c r="J48" t="s">
        <v>57</v>
      </c>
      <c r="K48" t="s">
        <v>53</v>
      </c>
      <c r="L48">
        <v>4</v>
      </c>
      <c r="M48">
        <v>2.2000000000000002</v>
      </c>
      <c r="N48">
        <v>140</v>
      </c>
      <c r="O48">
        <v>5600</v>
      </c>
      <c r="P48">
        <v>2610</v>
      </c>
      <c r="Q48" t="s">
        <v>54</v>
      </c>
      <c r="R48">
        <v>17</v>
      </c>
      <c r="S48">
        <v>4</v>
      </c>
      <c r="T48">
        <v>185</v>
      </c>
      <c r="U48">
        <v>107</v>
      </c>
      <c r="V48">
        <v>67</v>
      </c>
      <c r="W48">
        <v>41</v>
      </c>
      <c r="X48">
        <v>28</v>
      </c>
      <c r="Y48">
        <v>14</v>
      </c>
      <c r="Z48">
        <v>3040</v>
      </c>
      <c r="AA48" t="s">
        <v>536</v>
      </c>
      <c r="AB48" t="s">
        <v>581</v>
      </c>
    </row>
    <row r="49" spans="1:28" x14ac:dyDescent="0.3">
      <c r="A49">
        <v>48</v>
      </c>
      <c r="B49" t="s">
        <v>144</v>
      </c>
      <c r="C49" t="s">
        <v>146</v>
      </c>
      <c r="D49" t="s">
        <v>59</v>
      </c>
      <c r="E49">
        <v>13</v>
      </c>
      <c r="F49">
        <v>15.7</v>
      </c>
      <c r="G49">
        <v>18.3</v>
      </c>
      <c r="H49">
        <v>24</v>
      </c>
      <c r="I49">
        <v>30</v>
      </c>
      <c r="J49" t="s">
        <v>60</v>
      </c>
      <c r="K49" t="s">
        <v>53</v>
      </c>
      <c r="L49">
        <v>4</v>
      </c>
      <c r="M49">
        <v>2.4</v>
      </c>
      <c r="N49">
        <v>150</v>
      </c>
      <c r="O49">
        <v>5600</v>
      </c>
      <c r="P49">
        <v>2130</v>
      </c>
      <c r="Q49" t="s">
        <v>54</v>
      </c>
      <c r="R49">
        <v>15.9</v>
      </c>
      <c r="S49">
        <v>5</v>
      </c>
      <c r="T49">
        <v>181</v>
      </c>
      <c r="U49">
        <v>103</v>
      </c>
      <c r="V49">
        <v>67</v>
      </c>
      <c r="W49">
        <v>40</v>
      </c>
      <c r="X49">
        <v>28.5</v>
      </c>
      <c r="Y49">
        <v>14</v>
      </c>
      <c r="Z49">
        <v>3050</v>
      </c>
      <c r="AA49" t="s">
        <v>536</v>
      </c>
      <c r="AB49" t="s">
        <v>603</v>
      </c>
    </row>
    <row r="50" spans="1:28" x14ac:dyDescent="0.3">
      <c r="A50">
        <v>49</v>
      </c>
      <c r="B50" t="s">
        <v>91</v>
      </c>
      <c r="C50" t="s">
        <v>96</v>
      </c>
      <c r="D50" t="s">
        <v>56</v>
      </c>
      <c r="E50">
        <v>14.8</v>
      </c>
      <c r="F50">
        <v>15.6</v>
      </c>
      <c r="G50">
        <v>16.399999999999999</v>
      </c>
      <c r="H50">
        <v>21</v>
      </c>
      <c r="I50">
        <v>27</v>
      </c>
      <c r="J50" t="s">
        <v>60</v>
      </c>
      <c r="K50" t="s">
        <v>53</v>
      </c>
      <c r="L50">
        <v>4</v>
      </c>
      <c r="M50">
        <v>2.5</v>
      </c>
      <c r="N50">
        <v>100</v>
      </c>
      <c r="O50">
        <v>4800</v>
      </c>
      <c r="P50">
        <v>2465</v>
      </c>
      <c r="Q50" t="s">
        <v>66</v>
      </c>
      <c r="R50">
        <v>16</v>
      </c>
      <c r="S50">
        <v>6</v>
      </c>
      <c r="T50">
        <v>192</v>
      </c>
      <c r="U50">
        <v>105</v>
      </c>
      <c r="V50">
        <v>69</v>
      </c>
      <c r="W50">
        <v>42</v>
      </c>
      <c r="X50">
        <v>30.5</v>
      </c>
      <c r="Y50">
        <v>16</v>
      </c>
      <c r="Z50">
        <v>3080</v>
      </c>
      <c r="AA50" t="s">
        <v>542</v>
      </c>
      <c r="AB50" t="s">
        <v>565</v>
      </c>
    </row>
    <row r="51" spans="1:28" x14ac:dyDescent="0.3">
      <c r="A51">
        <v>50</v>
      </c>
      <c r="B51" t="s">
        <v>88</v>
      </c>
      <c r="C51" t="s">
        <v>89</v>
      </c>
      <c r="D51" t="s">
        <v>59</v>
      </c>
      <c r="E51">
        <v>14.5</v>
      </c>
      <c r="F51">
        <v>15.8</v>
      </c>
      <c r="G51">
        <v>17.100000000000001</v>
      </c>
      <c r="H51">
        <v>23</v>
      </c>
      <c r="I51">
        <v>28</v>
      </c>
      <c r="J51" t="s">
        <v>57</v>
      </c>
      <c r="K51" t="s">
        <v>53</v>
      </c>
      <c r="L51">
        <v>4</v>
      </c>
      <c r="M51">
        <v>3</v>
      </c>
      <c r="N51">
        <v>141</v>
      </c>
      <c r="O51">
        <v>5000</v>
      </c>
      <c r="P51">
        <v>2090</v>
      </c>
      <c r="Q51" t="s">
        <v>66</v>
      </c>
      <c r="R51">
        <v>16</v>
      </c>
      <c r="S51">
        <v>6</v>
      </c>
      <c r="T51">
        <v>183</v>
      </c>
      <c r="U51">
        <v>104</v>
      </c>
      <c r="V51">
        <v>68</v>
      </c>
      <c r="W51">
        <v>41</v>
      </c>
      <c r="X51">
        <v>30.5</v>
      </c>
      <c r="Y51">
        <v>14</v>
      </c>
      <c r="Z51">
        <v>3085</v>
      </c>
      <c r="AA51" t="s">
        <v>542</v>
      </c>
      <c r="AB51" t="s">
        <v>559</v>
      </c>
    </row>
    <row r="52" spans="1:28" x14ac:dyDescent="0.3">
      <c r="A52">
        <v>51</v>
      </c>
      <c r="B52" t="s">
        <v>165</v>
      </c>
      <c r="C52" t="s">
        <v>168</v>
      </c>
      <c r="D52" t="s">
        <v>59</v>
      </c>
      <c r="E52">
        <v>16.3</v>
      </c>
      <c r="F52">
        <v>19.5</v>
      </c>
      <c r="G52">
        <v>22.7</v>
      </c>
      <c r="H52">
        <v>23</v>
      </c>
      <c r="I52">
        <v>30</v>
      </c>
      <c r="J52" t="s">
        <v>60</v>
      </c>
      <c r="K52" t="s">
        <v>83</v>
      </c>
      <c r="L52">
        <v>4</v>
      </c>
      <c r="M52">
        <v>2.2000000000000002</v>
      </c>
      <c r="N52">
        <v>130</v>
      </c>
      <c r="O52">
        <v>5600</v>
      </c>
      <c r="P52">
        <v>2330</v>
      </c>
      <c r="Q52" t="s">
        <v>54</v>
      </c>
      <c r="R52">
        <v>15.9</v>
      </c>
      <c r="S52">
        <v>5</v>
      </c>
      <c r="T52">
        <v>179</v>
      </c>
      <c r="U52">
        <v>102</v>
      </c>
      <c r="V52">
        <v>67</v>
      </c>
      <c r="W52">
        <v>37</v>
      </c>
      <c r="X52">
        <v>27</v>
      </c>
      <c r="Y52">
        <v>14</v>
      </c>
      <c r="Z52">
        <v>3085</v>
      </c>
      <c r="AA52" t="s">
        <v>536</v>
      </c>
      <c r="AB52" t="s">
        <v>620</v>
      </c>
    </row>
    <row r="53" spans="1:28" x14ac:dyDescent="0.3">
      <c r="A53">
        <v>52</v>
      </c>
      <c r="B53" t="s">
        <v>74</v>
      </c>
      <c r="C53" t="s">
        <v>79</v>
      </c>
      <c r="D53" t="s">
        <v>56</v>
      </c>
      <c r="E53">
        <v>13.4</v>
      </c>
      <c r="F53">
        <v>15.9</v>
      </c>
      <c r="G53">
        <v>18.399999999999999</v>
      </c>
      <c r="H53">
        <v>21</v>
      </c>
      <c r="I53">
        <v>29</v>
      </c>
      <c r="J53" t="s">
        <v>52</v>
      </c>
      <c r="K53" t="s">
        <v>53</v>
      </c>
      <c r="L53">
        <v>4</v>
      </c>
      <c r="M53">
        <v>2.2000000000000002</v>
      </c>
      <c r="N53">
        <v>110</v>
      </c>
      <c r="O53">
        <v>5200</v>
      </c>
      <c r="P53">
        <v>2595</v>
      </c>
      <c r="Q53" t="s">
        <v>66</v>
      </c>
      <c r="R53">
        <v>16.5</v>
      </c>
      <c r="S53">
        <v>6</v>
      </c>
      <c r="T53">
        <v>198</v>
      </c>
      <c r="U53">
        <v>108</v>
      </c>
      <c r="V53">
        <v>71</v>
      </c>
      <c r="W53">
        <v>40</v>
      </c>
      <c r="X53">
        <v>28.5</v>
      </c>
      <c r="Y53">
        <v>16</v>
      </c>
      <c r="Z53">
        <v>3195</v>
      </c>
      <c r="AA53" t="s">
        <v>542</v>
      </c>
      <c r="AB53" t="s">
        <v>552</v>
      </c>
    </row>
    <row r="54" spans="1:28" x14ac:dyDescent="0.3">
      <c r="A54">
        <v>53</v>
      </c>
      <c r="B54" t="s">
        <v>144</v>
      </c>
      <c r="C54" t="s">
        <v>148</v>
      </c>
      <c r="D54" t="s">
        <v>56</v>
      </c>
      <c r="E54">
        <v>21</v>
      </c>
      <c r="F54">
        <v>21.5</v>
      </c>
      <c r="G54">
        <v>22</v>
      </c>
      <c r="H54">
        <v>21</v>
      </c>
      <c r="I54">
        <v>26</v>
      </c>
      <c r="J54" t="s">
        <v>60</v>
      </c>
      <c r="K54" t="s">
        <v>53</v>
      </c>
      <c r="L54">
        <v>6</v>
      </c>
      <c r="M54">
        <v>3</v>
      </c>
      <c r="N54">
        <v>160</v>
      </c>
      <c r="O54">
        <v>5200</v>
      </c>
      <c r="P54">
        <v>2045</v>
      </c>
      <c r="Q54" t="s">
        <v>66</v>
      </c>
      <c r="R54">
        <v>18.5</v>
      </c>
      <c r="S54">
        <v>5</v>
      </c>
      <c r="T54">
        <v>188</v>
      </c>
      <c r="U54">
        <v>104</v>
      </c>
      <c r="V54">
        <v>69</v>
      </c>
      <c r="W54">
        <v>41</v>
      </c>
      <c r="X54">
        <v>28.5</v>
      </c>
      <c r="Y54">
        <v>14</v>
      </c>
      <c r="Z54">
        <v>3200</v>
      </c>
      <c r="AA54" t="s">
        <v>536</v>
      </c>
      <c r="AB54" t="s">
        <v>605</v>
      </c>
    </row>
    <row r="55" spans="1:28" x14ac:dyDescent="0.3">
      <c r="A55">
        <v>54</v>
      </c>
      <c r="B55" t="s">
        <v>74</v>
      </c>
      <c r="C55" t="s">
        <v>77</v>
      </c>
      <c r="D55" t="s">
        <v>78</v>
      </c>
      <c r="E55">
        <v>13.4</v>
      </c>
      <c r="F55">
        <v>15.1</v>
      </c>
      <c r="G55">
        <v>16.8</v>
      </c>
      <c r="H55">
        <v>19</v>
      </c>
      <c r="I55">
        <v>28</v>
      </c>
      <c r="J55" t="s">
        <v>57</v>
      </c>
      <c r="K55" t="s">
        <v>63</v>
      </c>
      <c r="L55">
        <v>6</v>
      </c>
      <c r="M55">
        <v>3.4</v>
      </c>
      <c r="N55">
        <v>160</v>
      </c>
      <c r="O55">
        <v>4600</v>
      </c>
      <c r="P55">
        <v>1805</v>
      </c>
      <c r="Q55" t="s">
        <v>54</v>
      </c>
      <c r="R55">
        <v>15.5</v>
      </c>
      <c r="S55">
        <v>4</v>
      </c>
      <c r="T55">
        <v>193</v>
      </c>
      <c r="U55">
        <v>101</v>
      </c>
      <c r="V55">
        <v>74</v>
      </c>
      <c r="W55">
        <v>43</v>
      </c>
      <c r="X55">
        <v>25</v>
      </c>
      <c r="Y55">
        <v>13</v>
      </c>
      <c r="Z55">
        <v>3240</v>
      </c>
      <c r="AA55" t="s">
        <v>542</v>
      </c>
      <c r="AB55" t="s">
        <v>551</v>
      </c>
    </row>
    <row r="56" spans="1:28" x14ac:dyDescent="0.3">
      <c r="A56">
        <v>55</v>
      </c>
      <c r="B56" t="s">
        <v>156</v>
      </c>
      <c r="C56" t="s">
        <v>159</v>
      </c>
      <c r="D56" t="s">
        <v>78</v>
      </c>
      <c r="E56">
        <v>14</v>
      </c>
      <c r="F56">
        <v>17.7</v>
      </c>
      <c r="G56">
        <v>21.4</v>
      </c>
      <c r="H56">
        <v>19</v>
      </c>
      <c r="I56">
        <v>28</v>
      </c>
      <c r="J56" t="s">
        <v>57</v>
      </c>
      <c r="K56" t="s">
        <v>63</v>
      </c>
      <c r="L56">
        <v>6</v>
      </c>
      <c r="M56">
        <v>3.4</v>
      </c>
      <c r="N56">
        <v>160</v>
      </c>
      <c r="O56">
        <v>4600</v>
      </c>
      <c r="P56">
        <v>1805</v>
      </c>
      <c r="Q56" t="s">
        <v>54</v>
      </c>
      <c r="R56">
        <v>15.5</v>
      </c>
      <c r="S56">
        <v>4</v>
      </c>
      <c r="T56">
        <v>196</v>
      </c>
      <c r="U56">
        <v>101</v>
      </c>
      <c r="V56">
        <v>75</v>
      </c>
      <c r="W56">
        <v>43</v>
      </c>
      <c r="X56">
        <v>25</v>
      </c>
      <c r="Y56">
        <v>13</v>
      </c>
      <c r="Z56">
        <v>3240</v>
      </c>
      <c r="AA56" t="s">
        <v>542</v>
      </c>
      <c r="AB56" t="s">
        <v>613</v>
      </c>
    </row>
    <row r="57" spans="1:28" x14ac:dyDescent="0.3">
      <c r="A57">
        <v>56</v>
      </c>
      <c r="B57" t="s">
        <v>181</v>
      </c>
      <c r="C57">
        <v>850</v>
      </c>
      <c r="D57" t="s">
        <v>56</v>
      </c>
      <c r="E57">
        <v>24.8</v>
      </c>
      <c r="F57">
        <v>26.7</v>
      </c>
      <c r="G57">
        <v>28.5</v>
      </c>
      <c r="H57">
        <v>20</v>
      </c>
      <c r="I57">
        <v>28</v>
      </c>
      <c r="J57" t="s">
        <v>57</v>
      </c>
      <c r="K57" t="s">
        <v>53</v>
      </c>
      <c r="L57">
        <v>5</v>
      </c>
      <c r="M57">
        <v>2.4</v>
      </c>
      <c r="N57">
        <v>168</v>
      </c>
      <c r="O57">
        <v>6200</v>
      </c>
      <c r="P57">
        <v>2310</v>
      </c>
      <c r="Q57" t="s">
        <v>54</v>
      </c>
      <c r="R57">
        <v>19.3</v>
      </c>
      <c r="S57">
        <v>5</v>
      </c>
      <c r="T57">
        <v>184</v>
      </c>
      <c r="U57">
        <v>105</v>
      </c>
      <c r="V57">
        <v>69</v>
      </c>
      <c r="W57">
        <v>38</v>
      </c>
      <c r="X57">
        <v>30</v>
      </c>
      <c r="Y57">
        <v>15</v>
      </c>
      <c r="Z57">
        <v>3245</v>
      </c>
      <c r="AA57" t="s">
        <v>536</v>
      </c>
      <c r="AB57" t="s">
        <v>631</v>
      </c>
    </row>
    <row r="58" spans="1:28" x14ac:dyDescent="0.3">
      <c r="A58">
        <v>57</v>
      </c>
      <c r="B58" t="s">
        <v>101</v>
      </c>
      <c r="C58" t="s">
        <v>108</v>
      </c>
      <c r="D58" t="s">
        <v>56</v>
      </c>
      <c r="E58">
        <v>15.6</v>
      </c>
      <c r="F58">
        <v>20.2</v>
      </c>
      <c r="G58">
        <v>24.8</v>
      </c>
      <c r="H58">
        <v>21</v>
      </c>
      <c r="I58">
        <v>30</v>
      </c>
      <c r="J58" t="s">
        <v>60</v>
      </c>
      <c r="K58" t="s">
        <v>53</v>
      </c>
      <c r="L58">
        <v>6</v>
      </c>
      <c r="M58">
        <v>3</v>
      </c>
      <c r="N58">
        <v>140</v>
      </c>
      <c r="O58">
        <v>4800</v>
      </c>
      <c r="P58">
        <v>1885</v>
      </c>
      <c r="Q58" t="s">
        <v>66</v>
      </c>
      <c r="R58">
        <v>16</v>
      </c>
      <c r="S58">
        <v>5</v>
      </c>
      <c r="T58">
        <v>192</v>
      </c>
      <c r="U58">
        <v>106</v>
      </c>
      <c r="V58">
        <v>71</v>
      </c>
      <c r="W58">
        <v>40</v>
      </c>
      <c r="X58">
        <v>27.5</v>
      </c>
      <c r="Y58">
        <v>18</v>
      </c>
      <c r="Z58">
        <v>3325</v>
      </c>
      <c r="AA58" t="s">
        <v>542</v>
      </c>
      <c r="AB58" t="s">
        <v>575</v>
      </c>
    </row>
    <row r="59" spans="1:28" x14ac:dyDescent="0.3">
      <c r="A59">
        <v>58</v>
      </c>
      <c r="B59" t="s">
        <v>58</v>
      </c>
      <c r="C59">
        <v>90</v>
      </c>
      <c r="D59" t="s">
        <v>59</v>
      </c>
      <c r="E59">
        <v>25.9</v>
      </c>
      <c r="F59">
        <v>29.1</v>
      </c>
      <c r="G59">
        <v>32.299999999999997</v>
      </c>
      <c r="H59">
        <v>20</v>
      </c>
      <c r="I59">
        <v>26</v>
      </c>
      <c r="J59" t="s">
        <v>60</v>
      </c>
      <c r="K59" t="s">
        <v>53</v>
      </c>
      <c r="L59">
        <v>6</v>
      </c>
      <c r="M59">
        <v>2.8</v>
      </c>
      <c r="N59">
        <v>172</v>
      </c>
      <c r="O59">
        <v>5500</v>
      </c>
      <c r="P59">
        <v>2280</v>
      </c>
      <c r="Q59" t="s">
        <v>54</v>
      </c>
      <c r="R59">
        <v>16.899999999999999</v>
      </c>
      <c r="S59">
        <v>5</v>
      </c>
      <c r="T59">
        <v>180</v>
      </c>
      <c r="U59">
        <v>102</v>
      </c>
      <c r="V59">
        <v>67</v>
      </c>
      <c r="W59">
        <v>37</v>
      </c>
      <c r="X59">
        <v>28</v>
      </c>
      <c r="Y59">
        <v>14</v>
      </c>
      <c r="Z59">
        <v>3375</v>
      </c>
      <c r="AA59" t="s">
        <v>536</v>
      </c>
      <c r="AB59" t="s">
        <v>539</v>
      </c>
    </row>
    <row r="60" spans="1:28" x14ac:dyDescent="0.3">
      <c r="A60">
        <v>59</v>
      </c>
      <c r="B60" t="s">
        <v>74</v>
      </c>
      <c r="C60" t="s">
        <v>85</v>
      </c>
      <c r="D60" t="s">
        <v>78</v>
      </c>
      <c r="E60">
        <v>34.6</v>
      </c>
      <c r="F60">
        <v>38</v>
      </c>
      <c r="G60">
        <v>41.5</v>
      </c>
      <c r="H60">
        <v>17</v>
      </c>
      <c r="I60">
        <v>25</v>
      </c>
      <c r="J60" t="s">
        <v>60</v>
      </c>
      <c r="K60" t="s">
        <v>63</v>
      </c>
      <c r="L60">
        <v>8</v>
      </c>
      <c r="M60">
        <v>5.7</v>
      </c>
      <c r="N60">
        <v>300</v>
      </c>
      <c r="O60">
        <v>5000</v>
      </c>
      <c r="P60">
        <v>1450</v>
      </c>
      <c r="Q60" t="s">
        <v>54</v>
      </c>
      <c r="R60">
        <v>20</v>
      </c>
      <c r="S60">
        <v>2</v>
      </c>
      <c r="T60">
        <v>179</v>
      </c>
      <c r="U60">
        <v>96</v>
      </c>
      <c r="V60">
        <v>74</v>
      </c>
      <c r="W60">
        <v>43</v>
      </c>
      <c r="X60" t="s">
        <v>553</v>
      </c>
      <c r="Y60" t="s">
        <v>553</v>
      </c>
      <c r="Z60">
        <v>3380</v>
      </c>
      <c r="AA60" t="s">
        <v>542</v>
      </c>
      <c r="AB60" t="s">
        <v>557</v>
      </c>
    </row>
    <row r="61" spans="1:28" x14ac:dyDescent="0.3">
      <c r="A61">
        <v>60</v>
      </c>
      <c r="B61" t="s">
        <v>58</v>
      </c>
      <c r="C61">
        <v>100</v>
      </c>
      <c r="D61" t="s">
        <v>56</v>
      </c>
      <c r="E61">
        <v>30.8</v>
      </c>
      <c r="F61">
        <v>37.700000000000003</v>
      </c>
      <c r="G61">
        <v>44.6</v>
      </c>
      <c r="H61">
        <v>19</v>
      </c>
      <c r="I61">
        <v>26</v>
      </c>
      <c r="K61" t="s">
        <v>53</v>
      </c>
      <c r="L61">
        <v>6</v>
      </c>
      <c r="M61">
        <v>2.8</v>
      </c>
      <c r="N61">
        <v>172</v>
      </c>
      <c r="O61">
        <v>5500</v>
      </c>
      <c r="P61">
        <v>2535</v>
      </c>
      <c r="Q61" t="s">
        <v>54</v>
      </c>
      <c r="R61">
        <v>21.1</v>
      </c>
      <c r="S61">
        <v>6</v>
      </c>
      <c r="T61">
        <v>193</v>
      </c>
      <c r="U61">
        <v>106</v>
      </c>
      <c r="V61">
        <v>70</v>
      </c>
      <c r="W61">
        <v>37</v>
      </c>
      <c r="X61">
        <v>31</v>
      </c>
      <c r="Y61">
        <v>17</v>
      </c>
      <c r="Z61">
        <v>3405</v>
      </c>
      <c r="AA61" t="s">
        <v>536</v>
      </c>
      <c r="AB61" t="s">
        <v>540</v>
      </c>
    </row>
    <row r="62" spans="1:28" x14ac:dyDescent="0.3">
      <c r="A62">
        <v>61</v>
      </c>
      <c r="B62" t="s">
        <v>156</v>
      </c>
      <c r="C62" t="s">
        <v>160</v>
      </c>
      <c r="D62" t="s">
        <v>56</v>
      </c>
      <c r="E62">
        <v>15.4</v>
      </c>
      <c r="F62">
        <v>18.5</v>
      </c>
      <c r="G62">
        <v>21.6</v>
      </c>
      <c r="H62">
        <v>19</v>
      </c>
      <c r="I62">
        <v>27</v>
      </c>
      <c r="J62" t="s">
        <v>52</v>
      </c>
      <c r="K62" t="s">
        <v>53</v>
      </c>
      <c r="L62">
        <v>6</v>
      </c>
      <c r="M62">
        <v>3.4</v>
      </c>
      <c r="N62">
        <v>200</v>
      </c>
      <c r="O62">
        <v>5000</v>
      </c>
      <c r="P62">
        <v>1890</v>
      </c>
      <c r="Q62" t="s">
        <v>54</v>
      </c>
      <c r="R62">
        <v>16.5</v>
      </c>
      <c r="S62">
        <v>5</v>
      </c>
      <c r="T62">
        <v>195</v>
      </c>
      <c r="U62">
        <v>108</v>
      </c>
      <c r="V62">
        <v>72</v>
      </c>
      <c r="W62">
        <v>41</v>
      </c>
      <c r="X62">
        <v>28.5</v>
      </c>
      <c r="Y62">
        <v>16</v>
      </c>
      <c r="Z62">
        <v>3450</v>
      </c>
      <c r="AA62" t="s">
        <v>542</v>
      </c>
      <c r="AB62" t="s">
        <v>614</v>
      </c>
    </row>
    <row r="63" spans="1:28" x14ac:dyDescent="0.3">
      <c r="A63">
        <v>62</v>
      </c>
      <c r="B63" t="s">
        <v>64</v>
      </c>
      <c r="C63" t="s">
        <v>67</v>
      </c>
      <c r="D63" t="s">
        <v>68</v>
      </c>
      <c r="E63">
        <v>19.899999999999999</v>
      </c>
      <c r="F63">
        <v>20.8</v>
      </c>
      <c r="G63">
        <v>21.7</v>
      </c>
      <c r="H63">
        <v>19</v>
      </c>
      <c r="I63">
        <v>28</v>
      </c>
      <c r="J63" t="s">
        <v>60</v>
      </c>
      <c r="K63" t="s">
        <v>53</v>
      </c>
      <c r="L63">
        <v>6</v>
      </c>
      <c r="M63">
        <v>3.8</v>
      </c>
      <c r="N63">
        <v>170</v>
      </c>
      <c r="O63">
        <v>4800</v>
      </c>
      <c r="P63">
        <v>1570</v>
      </c>
      <c r="Q63" t="s">
        <v>66</v>
      </c>
      <c r="R63">
        <v>18</v>
      </c>
      <c r="S63">
        <v>6</v>
      </c>
      <c r="T63">
        <v>200</v>
      </c>
      <c r="U63">
        <v>111</v>
      </c>
      <c r="V63">
        <v>74</v>
      </c>
      <c r="W63">
        <v>42</v>
      </c>
      <c r="X63">
        <v>30.5</v>
      </c>
      <c r="Y63">
        <v>17</v>
      </c>
      <c r="Z63">
        <v>3470</v>
      </c>
      <c r="AA63" t="s">
        <v>542</v>
      </c>
      <c r="AB63" t="s">
        <v>544</v>
      </c>
    </row>
    <row r="64" spans="1:28" x14ac:dyDescent="0.3">
      <c r="A64">
        <v>63</v>
      </c>
      <c r="B64" t="s">
        <v>149</v>
      </c>
      <c r="C64" t="s">
        <v>153</v>
      </c>
      <c r="D64" t="s">
        <v>68</v>
      </c>
      <c r="E64">
        <v>19.5</v>
      </c>
      <c r="F64">
        <v>20.7</v>
      </c>
      <c r="G64">
        <v>21.9</v>
      </c>
      <c r="H64">
        <v>19</v>
      </c>
      <c r="I64">
        <v>28</v>
      </c>
      <c r="J64" t="s">
        <v>60</v>
      </c>
      <c r="K64" t="s">
        <v>53</v>
      </c>
      <c r="L64">
        <v>6</v>
      </c>
      <c r="M64">
        <v>3.8</v>
      </c>
      <c r="N64">
        <v>170</v>
      </c>
      <c r="O64">
        <v>4800</v>
      </c>
      <c r="P64">
        <v>1570</v>
      </c>
      <c r="Q64" t="s">
        <v>66</v>
      </c>
      <c r="R64">
        <v>18</v>
      </c>
      <c r="S64">
        <v>6</v>
      </c>
      <c r="T64">
        <v>201</v>
      </c>
      <c r="U64">
        <v>111</v>
      </c>
      <c r="V64">
        <v>74</v>
      </c>
      <c r="W64">
        <v>42</v>
      </c>
      <c r="X64">
        <v>31.5</v>
      </c>
      <c r="Y64">
        <v>17</v>
      </c>
      <c r="Z64">
        <v>3470</v>
      </c>
      <c r="AA64" t="s">
        <v>542</v>
      </c>
      <c r="AB64" t="s">
        <v>609</v>
      </c>
    </row>
    <row r="65" spans="1:28" x14ac:dyDescent="0.3">
      <c r="A65">
        <v>64</v>
      </c>
      <c r="B65" t="s">
        <v>98</v>
      </c>
      <c r="C65" t="s">
        <v>100</v>
      </c>
      <c r="D65" t="s">
        <v>68</v>
      </c>
      <c r="E65">
        <v>17.5</v>
      </c>
      <c r="F65">
        <v>19.3</v>
      </c>
      <c r="G65">
        <v>21.2</v>
      </c>
      <c r="H65">
        <v>20</v>
      </c>
      <c r="I65">
        <v>28</v>
      </c>
      <c r="J65" t="s">
        <v>57</v>
      </c>
      <c r="K65" t="s">
        <v>53</v>
      </c>
      <c r="L65">
        <v>6</v>
      </c>
      <c r="M65">
        <v>3.5</v>
      </c>
      <c r="N65">
        <v>214</v>
      </c>
      <c r="O65">
        <v>5800</v>
      </c>
      <c r="P65">
        <v>1980</v>
      </c>
      <c r="Q65" t="s">
        <v>66</v>
      </c>
      <c r="R65">
        <v>18</v>
      </c>
      <c r="S65">
        <v>6</v>
      </c>
      <c r="T65">
        <v>202</v>
      </c>
      <c r="U65">
        <v>113</v>
      </c>
      <c r="V65">
        <v>74</v>
      </c>
      <c r="W65">
        <v>40</v>
      </c>
      <c r="X65">
        <v>30</v>
      </c>
      <c r="Y65">
        <v>15</v>
      </c>
      <c r="Z65">
        <v>3490</v>
      </c>
      <c r="AA65" t="s">
        <v>542</v>
      </c>
      <c r="AB65" t="s">
        <v>568</v>
      </c>
    </row>
    <row r="66" spans="1:28" x14ac:dyDescent="0.3">
      <c r="A66">
        <v>65</v>
      </c>
      <c r="B66" t="s">
        <v>64</v>
      </c>
      <c r="C66" t="s">
        <v>70</v>
      </c>
      <c r="D66" t="s">
        <v>56</v>
      </c>
      <c r="E66">
        <v>26.3</v>
      </c>
      <c r="F66">
        <v>26.3</v>
      </c>
      <c r="G66">
        <v>26.3</v>
      </c>
      <c r="H66">
        <v>19</v>
      </c>
      <c r="I66">
        <v>27</v>
      </c>
      <c r="J66" t="s">
        <v>60</v>
      </c>
      <c r="K66" t="s">
        <v>53</v>
      </c>
      <c r="L66">
        <v>6</v>
      </c>
      <c r="M66">
        <v>3.8</v>
      </c>
      <c r="N66">
        <v>170</v>
      </c>
      <c r="O66">
        <v>4800</v>
      </c>
      <c r="P66">
        <v>1690</v>
      </c>
      <c r="Q66" t="s">
        <v>66</v>
      </c>
      <c r="R66">
        <v>18.8</v>
      </c>
      <c r="S66">
        <v>5</v>
      </c>
      <c r="T66">
        <v>198</v>
      </c>
      <c r="U66">
        <v>108</v>
      </c>
      <c r="V66">
        <v>73</v>
      </c>
      <c r="W66">
        <v>41</v>
      </c>
      <c r="X66">
        <v>26.5</v>
      </c>
      <c r="Y66">
        <v>14</v>
      </c>
      <c r="Z66">
        <v>3495</v>
      </c>
      <c r="AA66" t="s">
        <v>542</v>
      </c>
      <c r="AB66" t="s">
        <v>546</v>
      </c>
    </row>
    <row r="67" spans="1:28" x14ac:dyDescent="0.3">
      <c r="A67">
        <v>66</v>
      </c>
      <c r="B67" t="s">
        <v>156</v>
      </c>
      <c r="C67" t="s">
        <v>161</v>
      </c>
      <c r="D67" t="s">
        <v>68</v>
      </c>
      <c r="E67">
        <v>19.399999999999999</v>
      </c>
      <c r="F67">
        <v>24.4</v>
      </c>
      <c r="G67">
        <v>29.4</v>
      </c>
      <c r="H67">
        <v>19</v>
      </c>
      <c r="I67">
        <v>28</v>
      </c>
      <c r="J67" t="s">
        <v>57</v>
      </c>
      <c r="K67" t="s">
        <v>53</v>
      </c>
      <c r="L67">
        <v>6</v>
      </c>
      <c r="M67">
        <v>3.8</v>
      </c>
      <c r="N67">
        <v>170</v>
      </c>
      <c r="O67">
        <v>4800</v>
      </c>
      <c r="P67">
        <v>1565</v>
      </c>
      <c r="Q67" t="s">
        <v>66</v>
      </c>
      <c r="R67">
        <v>18</v>
      </c>
      <c r="S67">
        <v>6</v>
      </c>
      <c r="T67">
        <v>177</v>
      </c>
      <c r="U67">
        <v>111</v>
      </c>
      <c r="V67">
        <v>74</v>
      </c>
      <c r="W67">
        <v>43</v>
      </c>
      <c r="X67">
        <v>30.5</v>
      </c>
      <c r="Y67">
        <v>18</v>
      </c>
      <c r="Z67">
        <v>3495</v>
      </c>
      <c r="AA67" t="s">
        <v>542</v>
      </c>
      <c r="AB67" t="s">
        <v>615</v>
      </c>
    </row>
    <row r="68" spans="1:28" x14ac:dyDescent="0.3">
      <c r="A68">
        <v>67</v>
      </c>
      <c r="B68" t="s">
        <v>124</v>
      </c>
      <c r="C68" t="s">
        <v>125</v>
      </c>
      <c r="D68" t="s">
        <v>56</v>
      </c>
      <c r="E68">
        <v>27.5</v>
      </c>
      <c r="F68">
        <v>28</v>
      </c>
      <c r="G68">
        <v>28.4</v>
      </c>
      <c r="H68">
        <v>18</v>
      </c>
      <c r="I68">
        <v>24</v>
      </c>
      <c r="J68" t="s">
        <v>60</v>
      </c>
      <c r="K68" t="s">
        <v>53</v>
      </c>
      <c r="L68">
        <v>6</v>
      </c>
      <c r="M68">
        <v>3</v>
      </c>
      <c r="N68">
        <v>185</v>
      </c>
      <c r="O68">
        <v>5200</v>
      </c>
      <c r="P68">
        <v>2325</v>
      </c>
      <c r="Q68" t="s">
        <v>54</v>
      </c>
      <c r="R68">
        <v>18.5</v>
      </c>
      <c r="S68">
        <v>5</v>
      </c>
      <c r="T68">
        <v>188</v>
      </c>
      <c r="U68">
        <v>103</v>
      </c>
      <c r="V68">
        <v>70</v>
      </c>
      <c r="W68">
        <v>40</v>
      </c>
      <c r="X68">
        <v>27.5</v>
      </c>
      <c r="Y68">
        <v>14</v>
      </c>
      <c r="Z68">
        <v>3510</v>
      </c>
      <c r="AA68" t="s">
        <v>536</v>
      </c>
      <c r="AB68" t="s">
        <v>587</v>
      </c>
    </row>
    <row r="69" spans="1:28" x14ac:dyDescent="0.3">
      <c r="A69">
        <v>68</v>
      </c>
      <c r="B69" t="s">
        <v>86</v>
      </c>
      <c r="C69" t="s">
        <v>87</v>
      </c>
      <c r="D69" t="s">
        <v>68</v>
      </c>
      <c r="E69">
        <v>18.399999999999999</v>
      </c>
      <c r="F69">
        <v>18.399999999999999</v>
      </c>
      <c r="G69">
        <v>18.399999999999999</v>
      </c>
      <c r="H69">
        <v>20</v>
      </c>
      <c r="I69">
        <v>28</v>
      </c>
      <c r="J69" t="s">
        <v>57</v>
      </c>
      <c r="K69" t="s">
        <v>53</v>
      </c>
      <c r="L69">
        <v>6</v>
      </c>
      <c r="M69">
        <v>3.3</v>
      </c>
      <c r="N69">
        <v>153</v>
      </c>
      <c r="O69">
        <v>5300</v>
      </c>
      <c r="P69">
        <v>1990</v>
      </c>
      <c r="Q69" t="s">
        <v>66</v>
      </c>
      <c r="R69">
        <v>18</v>
      </c>
      <c r="S69">
        <v>6</v>
      </c>
      <c r="T69">
        <v>203</v>
      </c>
      <c r="U69">
        <v>113</v>
      </c>
      <c r="V69">
        <v>74</v>
      </c>
      <c r="W69">
        <v>40</v>
      </c>
      <c r="X69">
        <v>31</v>
      </c>
      <c r="Y69">
        <v>15</v>
      </c>
      <c r="Z69">
        <v>3515</v>
      </c>
      <c r="AA69" t="s">
        <v>542</v>
      </c>
      <c r="AB69" t="s">
        <v>558</v>
      </c>
    </row>
    <row r="70" spans="1:28" x14ac:dyDescent="0.3">
      <c r="A70">
        <v>69</v>
      </c>
      <c r="B70" t="s">
        <v>124</v>
      </c>
      <c r="C70" t="s">
        <v>126</v>
      </c>
      <c r="D70" t="s">
        <v>56</v>
      </c>
      <c r="E70">
        <v>34.700000000000003</v>
      </c>
      <c r="F70">
        <v>35.200000000000003</v>
      </c>
      <c r="G70">
        <v>35.6</v>
      </c>
      <c r="H70">
        <v>18</v>
      </c>
      <c r="I70">
        <v>23</v>
      </c>
      <c r="J70" t="s">
        <v>57</v>
      </c>
      <c r="K70" t="s">
        <v>63</v>
      </c>
      <c r="L70">
        <v>6</v>
      </c>
      <c r="M70">
        <v>3</v>
      </c>
      <c r="N70">
        <v>225</v>
      </c>
      <c r="O70">
        <v>6000</v>
      </c>
      <c r="P70">
        <v>2510</v>
      </c>
      <c r="Q70" t="s">
        <v>54</v>
      </c>
      <c r="R70">
        <v>20.6</v>
      </c>
      <c r="S70">
        <v>4</v>
      </c>
      <c r="T70">
        <v>191</v>
      </c>
      <c r="U70">
        <v>106</v>
      </c>
      <c r="V70">
        <v>71</v>
      </c>
      <c r="W70">
        <v>39</v>
      </c>
      <c r="X70">
        <v>25</v>
      </c>
      <c r="Y70">
        <v>9</v>
      </c>
      <c r="Z70">
        <v>3515</v>
      </c>
      <c r="AA70" t="s">
        <v>536</v>
      </c>
      <c r="AB70" t="s">
        <v>588</v>
      </c>
    </row>
    <row r="71" spans="1:28" x14ac:dyDescent="0.3">
      <c r="A71">
        <v>70</v>
      </c>
      <c r="B71" t="s">
        <v>135</v>
      </c>
      <c r="C71" t="s">
        <v>137</v>
      </c>
      <c r="D71" t="s">
        <v>56</v>
      </c>
      <c r="E71">
        <v>43.8</v>
      </c>
      <c r="F71">
        <v>61.9</v>
      </c>
      <c r="G71">
        <v>80</v>
      </c>
      <c r="H71">
        <v>19</v>
      </c>
      <c r="I71">
        <v>25</v>
      </c>
      <c r="J71" t="s">
        <v>57</v>
      </c>
      <c r="K71" t="s">
        <v>63</v>
      </c>
      <c r="L71">
        <v>6</v>
      </c>
      <c r="M71">
        <v>3.2</v>
      </c>
      <c r="N71">
        <v>217</v>
      </c>
      <c r="O71">
        <v>5500</v>
      </c>
      <c r="P71">
        <v>2220</v>
      </c>
      <c r="Q71" t="s">
        <v>66</v>
      </c>
      <c r="R71">
        <v>18.5</v>
      </c>
      <c r="S71">
        <v>5</v>
      </c>
      <c r="T71">
        <v>187</v>
      </c>
      <c r="U71">
        <v>110</v>
      </c>
      <c r="V71">
        <v>69</v>
      </c>
      <c r="W71">
        <v>37</v>
      </c>
      <c r="X71">
        <v>27</v>
      </c>
      <c r="Y71">
        <v>15</v>
      </c>
      <c r="Z71">
        <v>3525</v>
      </c>
      <c r="AA71" t="s">
        <v>536</v>
      </c>
      <c r="AB71" t="s">
        <v>597</v>
      </c>
    </row>
    <row r="72" spans="1:28" x14ac:dyDescent="0.3">
      <c r="A72">
        <v>71</v>
      </c>
      <c r="B72" t="s">
        <v>49</v>
      </c>
      <c r="C72" t="s">
        <v>55</v>
      </c>
      <c r="D72" t="s">
        <v>56</v>
      </c>
      <c r="E72">
        <v>29.2</v>
      </c>
      <c r="F72">
        <v>33.9</v>
      </c>
      <c r="G72">
        <v>38.700000000000003</v>
      </c>
      <c r="H72">
        <v>18</v>
      </c>
      <c r="I72">
        <v>25</v>
      </c>
      <c r="J72" t="s">
        <v>57</v>
      </c>
      <c r="K72" t="s">
        <v>53</v>
      </c>
      <c r="L72">
        <v>6</v>
      </c>
      <c r="M72">
        <v>3.2</v>
      </c>
      <c r="N72">
        <v>200</v>
      </c>
      <c r="O72">
        <v>5500</v>
      </c>
      <c r="P72">
        <v>2335</v>
      </c>
      <c r="Q72" t="s">
        <v>54</v>
      </c>
      <c r="R72">
        <v>18</v>
      </c>
      <c r="S72">
        <v>5</v>
      </c>
      <c r="T72">
        <v>195</v>
      </c>
      <c r="U72">
        <v>115</v>
      </c>
      <c r="V72">
        <v>71</v>
      </c>
      <c r="W72">
        <v>38</v>
      </c>
      <c r="X72">
        <v>30</v>
      </c>
      <c r="Y72">
        <v>15</v>
      </c>
      <c r="Z72">
        <v>3560</v>
      </c>
      <c r="AA72" t="s">
        <v>536</v>
      </c>
      <c r="AB72" t="s">
        <v>538</v>
      </c>
    </row>
    <row r="73" spans="1:28" x14ac:dyDescent="0.3">
      <c r="A73">
        <v>72</v>
      </c>
      <c r="B73" t="s">
        <v>88</v>
      </c>
      <c r="C73" t="s">
        <v>90</v>
      </c>
      <c r="D73" t="s">
        <v>68</v>
      </c>
      <c r="E73">
        <v>29.5</v>
      </c>
      <c r="F73">
        <v>29.5</v>
      </c>
      <c r="G73">
        <v>29.5</v>
      </c>
      <c r="H73">
        <v>20</v>
      </c>
      <c r="I73">
        <v>26</v>
      </c>
      <c r="K73" t="s">
        <v>53</v>
      </c>
      <c r="L73">
        <v>6</v>
      </c>
      <c r="M73">
        <v>3.3</v>
      </c>
      <c r="N73">
        <v>147</v>
      </c>
      <c r="O73">
        <v>4800</v>
      </c>
      <c r="P73">
        <v>1785</v>
      </c>
      <c r="Q73" t="s">
        <v>66</v>
      </c>
      <c r="R73">
        <v>16</v>
      </c>
      <c r="S73">
        <v>6</v>
      </c>
      <c r="T73">
        <v>203</v>
      </c>
      <c r="U73">
        <v>110</v>
      </c>
      <c r="V73">
        <v>69</v>
      </c>
      <c r="W73">
        <v>44</v>
      </c>
      <c r="X73">
        <v>36</v>
      </c>
      <c r="Y73">
        <v>17</v>
      </c>
      <c r="Z73">
        <v>3570</v>
      </c>
      <c r="AA73" t="s">
        <v>542</v>
      </c>
      <c r="AB73" t="s">
        <v>560</v>
      </c>
    </row>
    <row r="74" spans="1:28" x14ac:dyDescent="0.3">
      <c r="A74">
        <v>73</v>
      </c>
      <c r="B74" t="s">
        <v>138</v>
      </c>
      <c r="C74" t="s">
        <v>140</v>
      </c>
      <c r="D74" t="s">
        <v>56</v>
      </c>
      <c r="E74">
        <v>14.9</v>
      </c>
      <c r="F74">
        <v>14.9</v>
      </c>
      <c r="G74">
        <v>14.9</v>
      </c>
      <c r="H74">
        <v>19</v>
      </c>
      <c r="I74">
        <v>26</v>
      </c>
      <c r="J74" t="s">
        <v>52</v>
      </c>
      <c r="K74" t="s">
        <v>63</v>
      </c>
      <c r="L74">
        <v>6</v>
      </c>
      <c r="M74">
        <v>3.8</v>
      </c>
      <c r="N74">
        <v>140</v>
      </c>
      <c r="O74">
        <v>3800</v>
      </c>
      <c r="P74">
        <v>1730</v>
      </c>
      <c r="Q74" t="s">
        <v>66</v>
      </c>
      <c r="R74">
        <v>18</v>
      </c>
      <c r="S74">
        <v>5</v>
      </c>
      <c r="T74">
        <v>199</v>
      </c>
      <c r="U74">
        <v>113</v>
      </c>
      <c r="V74">
        <v>73</v>
      </c>
      <c r="W74">
        <v>38</v>
      </c>
      <c r="X74">
        <v>28</v>
      </c>
      <c r="Y74">
        <v>15</v>
      </c>
      <c r="Z74">
        <v>3610</v>
      </c>
      <c r="AA74" t="s">
        <v>542</v>
      </c>
      <c r="AB74" t="s">
        <v>599</v>
      </c>
    </row>
    <row r="75" spans="1:28" x14ac:dyDescent="0.3">
      <c r="A75">
        <v>74</v>
      </c>
      <c r="B75" t="s">
        <v>71</v>
      </c>
      <c r="C75" t="s">
        <v>72</v>
      </c>
      <c r="D75" t="s">
        <v>68</v>
      </c>
      <c r="E75">
        <v>33</v>
      </c>
      <c r="F75">
        <v>34.700000000000003</v>
      </c>
      <c r="G75">
        <v>36.299999999999997</v>
      </c>
      <c r="H75">
        <v>16</v>
      </c>
      <c r="I75">
        <v>25</v>
      </c>
      <c r="J75" t="s">
        <v>60</v>
      </c>
      <c r="K75" t="s">
        <v>53</v>
      </c>
      <c r="L75">
        <v>8</v>
      </c>
      <c r="M75">
        <v>4.9000000000000004</v>
      </c>
      <c r="N75">
        <v>200</v>
      </c>
      <c r="O75">
        <v>4100</v>
      </c>
      <c r="P75">
        <v>1510</v>
      </c>
      <c r="Q75" t="s">
        <v>66</v>
      </c>
      <c r="R75">
        <v>18</v>
      </c>
      <c r="S75">
        <v>6</v>
      </c>
      <c r="T75">
        <v>206</v>
      </c>
      <c r="U75">
        <v>114</v>
      </c>
      <c r="V75">
        <v>73</v>
      </c>
      <c r="W75">
        <v>43</v>
      </c>
      <c r="X75">
        <v>35</v>
      </c>
      <c r="Y75">
        <v>18</v>
      </c>
      <c r="Z75">
        <v>3620</v>
      </c>
      <c r="AA75" t="s">
        <v>542</v>
      </c>
      <c r="AB75" t="s">
        <v>547</v>
      </c>
    </row>
    <row r="76" spans="1:28" x14ac:dyDescent="0.3">
      <c r="A76">
        <v>75</v>
      </c>
      <c r="B76" t="s">
        <v>61</v>
      </c>
      <c r="C76" t="s">
        <v>62</v>
      </c>
      <c r="D76" t="s">
        <v>56</v>
      </c>
      <c r="E76">
        <v>23.7</v>
      </c>
      <c r="F76">
        <v>30</v>
      </c>
      <c r="G76">
        <v>36.200000000000003</v>
      </c>
      <c r="H76">
        <v>22</v>
      </c>
      <c r="I76">
        <v>30</v>
      </c>
      <c r="J76" t="s">
        <v>60</v>
      </c>
      <c r="K76" t="s">
        <v>63</v>
      </c>
      <c r="L76">
        <v>4</v>
      </c>
      <c r="M76">
        <v>3.5</v>
      </c>
      <c r="N76">
        <v>208</v>
      </c>
      <c r="O76">
        <v>5700</v>
      </c>
      <c r="P76">
        <v>2545</v>
      </c>
      <c r="Q76" t="s">
        <v>54</v>
      </c>
      <c r="R76">
        <v>21.1</v>
      </c>
      <c r="S76">
        <v>4</v>
      </c>
      <c r="T76">
        <v>186</v>
      </c>
      <c r="U76">
        <v>109</v>
      </c>
      <c r="V76">
        <v>69</v>
      </c>
      <c r="W76">
        <v>39</v>
      </c>
      <c r="X76">
        <v>27</v>
      </c>
      <c r="Y76">
        <v>13</v>
      </c>
      <c r="Z76">
        <v>3640</v>
      </c>
      <c r="AA76" t="s">
        <v>536</v>
      </c>
      <c r="AB76" t="s">
        <v>541</v>
      </c>
    </row>
    <row r="77" spans="1:28" x14ac:dyDescent="0.3">
      <c r="A77">
        <v>76</v>
      </c>
      <c r="B77" t="s">
        <v>127</v>
      </c>
      <c r="C77" t="s">
        <v>128</v>
      </c>
      <c r="D77" t="s">
        <v>56</v>
      </c>
      <c r="E77">
        <v>33.299999999999997</v>
      </c>
      <c r="F77">
        <v>34.299999999999997</v>
      </c>
      <c r="G77">
        <v>35.299999999999997</v>
      </c>
      <c r="H77">
        <v>17</v>
      </c>
      <c r="I77">
        <v>26</v>
      </c>
      <c r="J77" t="s">
        <v>57</v>
      </c>
      <c r="K77" t="s">
        <v>53</v>
      </c>
      <c r="L77">
        <v>6</v>
      </c>
      <c r="M77">
        <v>3.8</v>
      </c>
      <c r="N77">
        <v>160</v>
      </c>
      <c r="O77">
        <v>4400</v>
      </c>
      <c r="P77">
        <v>1835</v>
      </c>
      <c r="Q77" t="s">
        <v>66</v>
      </c>
      <c r="R77">
        <v>18.399999999999999</v>
      </c>
      <c r="S77">
        <v>6</v>
      </c>
      <c r="T77">
        <v>205</v>
      </c>
      <c r="U77">
        <v>109</v>
      </c>
      <c r="V77">
        <v>73</v>
      </c>
      <c r="W77">
        <v>42</v>
      </c>
      <c r="X77">
        <v>30</v>
      </c>
      <c r="Y77">
        <v>19</v>
      </c>
      <c r="Z77">
        <v>3695</v>
      </c>
      <c r="AA77" t="s">
        <v>542</v>
      </c>
      <c r="AB77" t="s">
        <v>589</v>
      </c>
    </row>
    <row r="78" spans="1:28" x14ac:dyDescent="0.3">
      <c r="A78">
        <v>77</v>
      </c>
      <c r="B78" t="s">
        <v>91</v>
      </c>
      <c r="C78" t="s">
        <v>95</v>
      </c>
      <c r="D78" t="s">
        <v>81</v>
      </c>
      <c r="E78">
        <v>13.6</v>
      </c>
      <c r="F78">
        <v>19</v>
      </c>
      <c r="G78">
        <v>24.4</v>
      </c>
      <c r="H78">
        <v>17</v>
      </c>
      <c r="I78">
        <v>21</v>
      </c>
      <c r="J78" t="s">
        <v>60</v>
      </c>
      <c r="K78" t="s">
        <v>83</v>
      </c>
      <c r="L78">
        <v>6</v>
      </c>
      <c r="M78">
        <v>3</v>
      </c>
      <c r="N78">
        <v>142</v>
      </c>
      <c r="O78">
        <v>5000</v>
      </c>
      <c r="P78">
        <v>1970</v>
      </c>
      <c r="Q78" t="s">
        <v>66</v>
      </c>
      <c r="R78">
        <v>20</v>
      </c>
      <c r="S78">
        <v>7</v>
      </c>
      <c r="T78">
        <v>175</v>
      </c>
      <c r="U78">
        <v>112</v>
      </c>
      <c r="V78">
        <v>72</v>
      </c>
      <c r="W78">
        <v>42</v>
      </c>
      <c r="X78">
        <v>26.5</v>
      </c>
      <c r="Y78" t="s">
        <v>553</v>
      </c>
      <c r="Z78">
        <v>3705</v>
      </c>
      <c r="AA78" t="s">
        <v>542</v>
      </c>
      <c r="AB78" t="s">
        <v>564</v>
      </c>
    </row>
    <row r="79" spans="1:28" x14ac:dyDescent="0.3">
      <c r="A79">
        <v>78</v>
      </c>
      <c r="B79" t="s">
        <v>74</v>
      </c>
      <c r="C79" t="s">
        <v>80</v>
      </c>
      <c r="D79" t="s">
        <v>81</v>
      </c>
      <c r="E79">
        <v>14.7</v>
      </c>
      <c r="F79">
        <v>16.3</v>
      </c>
      <c r="G79">
        <v>18</v>
      </c>
      <c r="H79">
        <v>18</v>
      </c>
      <c r="I79">
        <v>23</v>
      </c>
      <c r="J79" t="s">
        <v>52</v>
      </c>
      <c r="K79" t="s">
        <v>53</v>
      </c>
      <c r="L79">
        <v>6</v>
      </c>
      <c r="M79">
        <v>3.8</v>
      </c>
      <c r="N79">
        <v>170</v>
      </c>
      <c r="O79">
        <v>4800</v>
      </c>
      <c r="P79">
        <v>1690</v>
      </c>
      <c r="Q79" t="s">
        <v>66</v>
      </c>
      <c r="R79">
        <v>20</v>
      </c>
      <c r="S79">
        <v>7</v>
      </c>
      <c r="T79">
        <v>178</v>
      </c>
      <c r="U79">
        <v>110</v>
      </c>
      <c r="V79">
        <v>74</v>
      </c>
      <c r="W79">
        <v>44</v>
      </c>
      <c r="X79">
        <v>30.5</v>
      </c>
      <c r="Y79" t="s">
        <v>553</v>
      </c>
      <c r="Z79">
        <v>3715</v>
      </c>
      <c r="AA79" t="s">
        <v>542</v>
      </c>
      <c r="AB79" t="s">
        <v>554</v>
      </c>
    </row>
    <row r="80" spans="1:28" x14ac:dyDescent="0.3">
      <c r="A80">
        <v>79</v>
      </c>
      <c r="B80" t="s">
        <v>149</v>
      </c>
      <c r="C80" t="s">
        <v>152</v>
      </c>
      <c r="D80" t="s">
        <v>81</v>
      </c>
      <c r="E80">
        <v>19.5</v>
      </c>
      <c r="F80">
        <v>19.5</v>
      </c>
      <c r="G80">
        <v>19.5</v>
      </c>
      <c r="H80">
        <v>18</v>
      </c>
      <c r="I80">
        <v>23</v>
      </c>
      <c r="J80" t="s">
        <v>52</v>
      </c>
      <c r="K80" t="s">
        <v>53</v>
      </c>
      <c r="L80">
        <v>6</v>
      </c>
      <c r="M80">
        <v>3.8</v>
      </c>
      <c r="N80">
        <v>170</v>
      </c>
      <c r="O80">
        <v>4800</v>
      </c>
      <c r="P80">
        <v>1690</v>
      </c>
      <c r="Q80" t="s">
        <v>66</v>
      </c>
      <c r="R80">
        <v>20</v>
      </c>
      <c r="S80">
        <v>7</v>
      </c>
      <c r="T80">
        <v>194</v>
      </c>
      <c r="U80">
        <v>110</v>
      </c>
      <c r="V80">
        <v>74</v>
      </c>
      <c r="W80">
        <v>44</v>
      </c>
      <c r="X80">
        <v>30.5</v>
      </c>
      <c r="Y80" t="s">
        <v>553</v>
      </c>
      <c r="Z80">
        <v>3715</v>
      </c>
      <c r="AA80" t="s">
        <v>542</v>
      </c>
      <c r="AB80" t="s">
        <v>608</v>
      </c>
    </row>
    <row r="81" spans="1:28" x14ac:dyDescent="0.3">
      <c r="A81">
        <v>80</v>
      </c>
      <c r="B81" t="s">
        <v>141</v>
      </c>
      <c r="C81" t="s">
        <v>143</v>
      </c>
      <c r="D81" t="s">
        <v>56</v>
      </c>
      <c r="E81">
        <v>22.4</v>
      </c>
      <c r="F81">
        <v>26.1</v>
      </c>
      <c r="G81">
        <v>29.9</v>
      </c>
      <c r="H81">
        <v>18</v>
      </c>
      <c r="I81">
        <v>24</v>
      </c>
      <c r="J81" t="s">
        <v>60</v>
      </c>
      <c r="K81" t="s">
        <v>53</v>
      </c>
      <c r="L81">
        <v>6</v>
      </c>
      <c r="M81">
        <v>3</v>
      </c>
      <c r="N81">
        <v>202</v>
      </c>
      <c r="O81">
        <v>6000</v>
      </c>
      <c r="P81">
        <v>2210</v>
      </c>
      <c r="Q81" t="s">
        <v>66</v>
      </c>
      <c r="R81">
        <v>19</v>
      </c>
      <c r="S81">
        <v>5</v>
      </c>
      <c r="T81">
        <v>190</v>
      </c>
      <c r="U81">
        <v>107</v>
      </c>
      <c r="V81">
        <v>70</v>
      </c>
      <c r="W81">
        <v>43</v>
      </c>
      <c r="X81">
        <v>27.5</v>
      </c>
      <c r="Y81">
        <v>14</v>
      </c>
      <c r="Z81">
        <v>3730</v>
      </c>
      <c r="AA81" t="s">
        <v>536</v>
      </c>
      <c r="AB81" t="s">
        <v>601</v>
      </c>
    </row>
    <row r="82" spans="1:28" x14ac:dyDescent="0.3">
      <c r="A82">
        <v>81</v>
      </c>
      <c r="B82" t="s">
        <v>101</v>
      </c>
      <c r="C82" t="s">
        <v>107</v>
      </c>
      <c r="D82" t="s">
        <v>81</v>
      </c>
      <c r="E82">
        <v>14.5</v>
      </c>
      <c r="F82">
        <v>19.899999999999999</v>
      </c>
      <c r="G82">
        <v>25.3</v>
      </c>
      <c r="H82">
        <v>15</v>
      </c>
      <c r="I82">
        <v>20</v>
      </c>
      <c r="J82" t="s">
        <v>60</v>
      </c>
      <c r="K82" t="s">
        <v>83</v>
      </c>
      <c r="L82">
        <v>6</v>
      </c>
      <c r="M82">
        <v>3</v>
      </c>
      <c r="N82">
        <v>145</v>
      </c>
      <c r="O82">
        <v>4800</v>
      </c>
      <c r="P82">
        <v>2080</v>
      </c>
      <c r="Q82" t="s">
        <v>54</v>
      </c>
      <c r="R82">
        <v>21</v>
      </c>
      <c r="S82">
        <v>7</v>
      </c>
      <c r="T82">
        <v>176</v>
      </c>
      <c r="U82">
        <v>119</v>
      </c>
      <c r="V82">
        <v>72</v>
      </c>
      <c r="W82">
        <v>45</v>
      </c>
      <c r="X82">
        <v>30</v>
      </c>
      <c r="Y82" t="s">
        <v>553</v>
      </c>
      <c r="Z82">
        <v>3735</v>
      </c>
      <c r="AA82" t="s">
        <v>542</v>
      </c>
      <c r="AB82" t="s">
        <v>574</v>
      </c>
    </row>
    <row r="83" spans="1:28" x14ac:dyDescent="0.3">
      <c r="A83">
        <v>82</v>
      </c>
      <c r="B83" t="s">
        <v>130</v>
      </c>
      <c r="C83" t="s">
        <v>132</v>
      </c>
      <c r="D83" t="s">
        <v>81</v>
      </c>
      <c r="E83">
        <v>16.600000000000001</v>
      </c>
      <c r="F83">
        <v>19.100000000000001</v>
      </c>
      <c r="G83">
        <v>21.7</v>
      </c>
      <c r="H83">
        <v>18</v>
      </c>
      <c r="I83">
        <v>24</v>
      </c>
      <c r="J83" t="s">
        <v>52</v>
      </c>
      <c r="K83" t="s">
        <v>83</v>
      </c>
      <c r="L83">
        <v>6</v>
      </c>
      <c r="M83">
        <v>3</v>
      </c>
      <c r="N83">
        <v>155</v>
      </c>
      <c r="O83">
        <v>5000</v>
      </c>
      <c r="P83">
        <v>2240</v>
      </c>
      <c r="Q83" t="s">
        <v>66</v>
      </c>
      <c r="R83">
        <v>19.600000000000001</v>
      </c>
      <c r="S83">
        <v>7</v>
      </c>
      <c r="T83">
        <v>190</v>
      </c>
      <c r="U83">
        <v>110</v>
      </c>
      <c r="V83">
        <v>72</v>
      </c>
      <c r="W83">
        <v>39</v>
      </c>
      <c r="X83">
        <v>27.5</v>
      </c>
      <c r="Y83" t="s">
        <v>553</v>
      </c>
      <c r="Z83">
        <v>3735</v>
      </c>
      <c r="AA83" t="s">
        <v>536</v>
      </c>
      <c r="AB83" t="s">
        <v>594</v>
      </c>
    </row>
    <row r="84" spans="1:28" x14ac:dyDescent="0.3">
      <c r="A84">
        <v>83</v>
      </c>
      <c r="B84" t="s">
        <v>171</v>
      </c>
      <c r="C84" t="s">
        <v>175</v>
      </c>
      <c r="D84" t="s">
        <v>81</v>
      </c>
      <c r="E84">
        <v>18.899999999999999</v>
      </c>
      <c r="F84">
        <v>22.7</v>
      </c>
      <c r="G84">
        <v>26.6</v>
      </c>
      <c r="H84">
        <v>18</v>
      </c>
      <c r="I84">
        <v>22</v>
      </c>
      <c r="J84" t="s">
        <v>60</v>
      </c>
      <c r="K84" t="s">
        <v>83</v>
      </c>
      <c r="L84">
        <v>4</v>
      </c>
      <c r="M84">
        <v>2.4</v>
      </c>
      <c r="N84">
        <v>138</v>
      </c>
      <c r="O84">
        <v>5000</v>
      </c>
      <c r="P84">
        <v>2515</v>
      </c>
      <c r="Q84" t="s">
        <v>54</v>
      </c>
      <c r="R84">
        <v>19.8</v>
      </c>
      <c r="S84">
        <v>7</v>
      </c>
      <c r="T84">
        <v>187</v>
      </c>
      <c r="U84">
        <v>113</v>
      </c>
      <c r="V84">
        <v>71</v>
      </c>
      <c r="W84">
        <v>41</v>
      </c>
      <c r="X84">
        <v>35</v>
      </c>
      <c r="Y84" t="s">
        <v>553</v>
      </c>
      <c r="Z84">
        <v>3785</v>
      </c>
      <c r="AA84" t="s">
        <v>536</v>
      </c>
      <c r="AB84" t="s">
        <v>625</v>
      </c>
    </row>
    <row r="85" spans="1:28" x14ac:dyDescent="0.3">
      <c r="A85">
        <v>84</v>
      </c>
      <c r="B85" t="s">
        <v>91</v>
      </c>
      <c r="C85" t="s">
        <v>97</v>
      </c>
      <c r="D85" t="s">
        <v>78</v>
      </c>
      <c r="E85">
        <v>18.5</v>
      </c>
      <c r="F85">
        <v>25.8</v>
      </c>
      <c r="G85">
        <v>33.1</v>
      </c>
      <c r="H85">
        <v>18</v>
      </c>
      <c r="I85">
        <v>24</v>
      </c>
      <c r="J85" t="s">
        <v>60</v>
      </c>
      <c r="K85" t="s">
        <v>83</v>
      </c>
      <c r="L85">
        <v>6</v>
      </c>
      <c r="M85">
        <v>3</v>
      </c>
      <c r="N85">
        <v>300</v>
      </c>
      <c r="O85">
        <v>6000</v>
      </c>
      <c r="P85">
        <v>2120</v>
      </c>
      <c r="Q85" t="s">
        <v>54</v>
      </c>
      <c r="R85">
        <v>19.8</v>
      </c>
      <c r="S85">
        <v>4</v>
      </c>
      <c r="T85">
        <v>180</v>
      </c>
      <c r="U85">
        <v>97</v>
      </c>
      <c r="V85">
        <v>72</v>
      </c>
      <c r="W85">
        <v>40</v>
      </c>
      <c r="X85">
        <v>20</v>
      </c>
      <c r="Y85">
        <v>11</v>
      </c>
      <c r="Z85">
        <v>3805</v>
      </c>
      <c r="AA85" t="s">
        <v>542</v>
      </c>
      <c r="AB85" t="s">
        <v>566</v>
      </c>
    </row>
    <row r="86" spans="1:28" x14ac:dyDescent="0.3">
      <c r="A86">
        <v>85</v>
      </c>
      <c r="B86" t="s">
        <v>74</v>
      </c>
      <c r="C86" t="s">
        <v>84</v>
      </c>
      <c r="D86" t="s">
        <v>68</v>
      </c>
      <c r="E86">
        <v>18</v>
      </c>
      <c r="F86">
        <v>18.8</v>
      </c>
      <c r="G86">
        <v>19.600000000000001</v>
      </c>
      <c r="H86">
        <v>17</v>
      </c>
      <c r="I86">
        <v>26</v>
      </c>
      <c r="J86" t="s">
        <v>60</v>
      </c>
      <c r="K86" t="s">
        <v>63</v>
      </c>
      <c r="L86">
        <v>8</v>
      </c>
      <c r="M86">
        <v>5</v>
      </c>
      <c r="N86">
        <v>170</v>
      </c>
      <c r="O86">
        <v>4200</v>
      </c>
      <c r="P86">
        <v>1350</v>
      </c>
      <c r="Q86" t="s">
        <v>66</v>
      </c>
      <c r="R86">
        <v>23</v>
      </c>
      <c r="S86">
        <v>6</v>
      </c>
      <c r="T86">
        <v>214</v>
      </c>
      <c r="U86">
        <v>116</v>
      </c>
      <c r="V86">
        <v>77</v>
      </c>
      <c r="W86">
        <v>42</v>
      </c>
      <c r="X86">
        <v>29.5</v>
      </c>
      <c r="Y86">
        <v>20</v>
      </c>
      <c r="Z86">
        <v>3910</v>
      </c>
      <c r="AA86" t="s">
        <v>542</v>
      </c>
      <c r="AB86" t="s">
        <v>556</v>
      </c>
    </row>
    <row r="87" spans="1:28" x14ac:dyDescent="0.3">
      <c r="A87">
        <v>86</v>
      </c>
      <c r="B87" t="s">
        <v>71</v>
      </c>
      <c r="C87" t="s">
        <v>73</v>
      </c>
      <c r="D87" t="s">
        <v>56</v>
      </c>
      <c r="E87">
        <v>37.5</v>
      </c>
      <c r="F87">
        <v>40.1</v>
      </c>
      <c r="G87">
        <v>42.7</v>
      </c>
      <c r="H87">
        <v>16</v>
      </c>
      <c r="I87">
        <v>25</v>
      </c>
      <c r="J87" t="s">
        <v>57</v>
      </c>
      <c r="K87" t="s">
        <v>53</v>
      </c>
      <c r="L87">
        <v>8</v>
      </c>
      <c r="M87">
        <v>4.5999999999999996</v>
      </c>
      <c r="N87">
        <v>295</v>
      </c>
      <c r="O87">
        <v>6000</v>
      </c>
      <c r="P87">
        <v>1985</v>
      </c>
      <c r="Q87" t="s">
        <v>66</v>
      </c>
      <c r="R87">
        <v>20</v>
      </c>
      <c r="S87">
        <v>5</v>
      </c>
      <c r="T87">
        <v>204</v>
      </c>
      <c r="U87">
        <v>111</v>
      </c>
      <c r="V87">
        <v>74</v>
      </c>
      <c r="W87">
        <v>44</v>
      </c>
      <c r="X87">
        <v>31</v>
      </c>
      <c r="Y87">
        <v>14</v>
      </c>
      <c r="Z87">
        <v>3935</v>
      </c>
      <c r="AA87" t="s">
        <v>542</v>
      </c>
      <c r="AB87" t="s">
        <v>548</v>
      </c>
    </row>
    <row r="88" spans="1:28" x14ac:dyDescent="0.3">
      <c r="A88">
        <v>87</v>
      </c>
      <c r="B88" t="s">
        <v>101</v>
      </c>
      <c r="C88" t="s">
        <v>109</v>
      </c>
      <c r="D88" t="s">
        <v>68</v>
      </c>
      <c r="E88">
        <v>20.100000000000001</v>
      </c>
      <c r="F88">
        <v>20.9</v>
      </c>
      <c r="G88">
        <v>21.7</v>
      </c>
      <c r="H88">
        <v>18</v>
      </c>
      <c r="I88">
        <v>26</v>
      </c>
      <c r="J88" t="s">
        <v>60</v>
      </c>
      <c r="K88" t="s">
        <v>63</v>
      </c>
      <c r="L88">
        <v>8</v>
      </c>
      <c r="M88">
        <v>4.5999999999999996</v>
      </c>
      <c r="N88">
        <v>190</v>
      </c>
      <c r="O88">
        <v>4200</v>
      </c>
      <c r="P88">
        <v>1415</v>
      </c>
      <c r="Q88" t="s">
        <v>66</v>
      </c>
      <c r="R88">
        <v>20</v>
      </c>
      <c r="S88">
        <v>6</v>
      </c>
      <c r="T88">
        <v>212</v>
      </c>
      <c r="U88">
        <v>114</v>
      </c>
      <c r="V88">
        <v>78</v>
      </c>
      <c r="W88">
        <v>43</v>
      </c>
      <c r="X88">
        <v>30</v>
      </c>
      <c r="Y88">
        <v>21</v>
      </c>
      <c r="Z88">
        <v>3950</v>
      </c>
      <c r="AA88" t="s">
        <v>542</v>
      </c>
      <c r="AB88" t="s">
        <v>576</v>
      </c>
    </row>
    <row r="89" spans="1:28" x14ac:dyDescent="0.3">
      <c r="A89">
        <v>88</v>
      </c>
      <c r="B89" t="s">
        <v>176</v>
      </c>
      <c r="C89" t="s">
        <v>178</v>
      </c>
      <c r="D89" t="s">
        <v>81</v>
      </c>
      <c r="E89">
        <v>16.600000000000001</v>
      </c>
      <c r="F89">
        <v>19.7</v>
      </c>
      <c r="G89">
        <v>22.7</v>
      </c>
      <c r="H89">
        <v>17</v>
      </c>
      <c r="I89">
        <v>21</v>
      </c>
      <c r="J89" t="s">
        <v>52</v>
      </c>
      <c r="K89" t="s">
        <v>53</v>
      </c>
      <c r="L89">
        <v>5</v>
      </c>
      <c r="M89">
        <v>2.5</v>
      </c>
      <c r="N89">
        <v>109</v>
      </c>
      <c r="O89">
        <v>4500</v>
      </c>
      <c r="P89">
        <v>2915</v>
      </c>
      <c r="Q89" t="s">
        <v>54</v>
      </c>
      <c r="R89">
        <v>21.1</v>
      </c>
      <c r="S89">
        <v>7</v>
      </c>
      <c r="T89">
        <v>187</v>
      </c>
      <c r="U89">
        <v>115</v>
      </c>
      <c r="V89">
        <v>72</v>
      </c>
      <c r="W89">
        <v>38</v>
      </c>
      <c r="X89">
        <v>34</v>
      </c>
      <c r="Y89" t="s">
        <v>553</v>
      </c>
      <c r="Z89">
        <v>3960</v>
      </c>
      <c r="AA89" t="s">
        <v>536</v>
      </c>
      <c r="AB89" t="s">
        <v>627</v>
      </c>
    </row>
    <row r="90" spans="1:28" x14ac:dyDescent="0.3">
      <c r="A90">
        <v>89</v>
      </c>
      <c r="B90" t="s">
        <v>122</v>
      </c>
      <c r="C90" t="s">
        <v>123</v>
      </c>
      <c r="D90" t="s">
        <v>56</v>
      </c>
      <c r="E90">
        <v>45.4</v>
      </c>
      <c r="F90">
        <v>47.9</v>
      </c>
      <c r="G90">
        <v>50.4</v>
      </c>
      <c r="H90">
        <v>17</v>
      </c>
      <c r="I90">
        <v>22</v>
      </c>
      <c r="J90" t="s">
        <v>60</v>
      </c>
      <c r="K90" t="s">
        <v>63</v>
      </c>
      <c r="L90">
        <v>8</v>
      </c>
      <c r="M90">
        <v>4.5</v>
      </c>
      <c r="N90">
        <v>278</v>
      </c>
      <c r="O90">
        <v>6000</v>
      </c>
      <c r="P90">
        <v>1955</v>
      </c>
      <c r="Q90" t="s">
        <v>66</v>
      </c>
      <c r="R90">
        <v>22.5</v>
      </c>
      <c r="S90">
        <v>5</v>
      </c>
      <c r="T90">
        <v>200</v>
      </c>
      <c r="U90">
        <v>113</v>
      </c>
      <c r="V90">
        <v>72</v>
      </c>
      <c r="W90">
        <v>42</v>
      </c>
      <c r="X90">
        <v>29</v>
      </c>
      <c r="Y90">
        <v>15</v>
      </c>
      <c r="Z90">
        <v>4000</v>
      </c>
      <c r="AA90" t="s">
        <v>536</v>
      </c>
      <c r="AB90" t="s">
        <v>586</v>
      </c>
    </row>
    <row r="91" spans="1:28" x14ac:dyDescent="0.3">
      <c r="A91">
        <v>90</v>
      </c>
      <c r="B91" t="s">
        <v>74</v>
      </c>
      <c r="C91" t="s">
        <v>82</v>
      </c>
      <c r="D91" t="s">
        <v>81</v>
      </c>
      <c r="E91">
        <v>14.7</v>
      </c>
      <c r="F91">
        <v>16.600000000000001</v>
      </c>
      <c r="G91">
        <v>18.600000000000001</v>
      </c>
      <c r="H91">
        <v>15</v>
      </c>
      <c r="I91">
        <v>20</v>
      </c>
      <c r="J91" t="s">
        <v>52</v>
      </c>
      <c r="K91" t="s">
        <v>83</v>
      </c>
      <c r="L91">
        <v>6</v>
      </c>
      <c r="M91">
        <v>4.3</v>
      </c>
      <c r="N91">
        <v>165</v>
      </c>
      <c r="O91">
        <v>4000</v>
      </c>
      <c r="P91">
        <v>1790</v>
      </c>
      <c r="Q91" t="s">
        <v>66</v>
      </c>
      <c r="R91">
        <v>27</v>
      </c>
      <c r="S91">
        <v>8</v>
      </c>
      <c r="T91">
        <v>194</v>
      </c>
      <c r="U91">
        <v>111</v>
      </c>
      <c r="V91">
        <v>78</v>
      </c>
      <c r="W91">
        <v>42</v>
      </c>
      <c r="X91">
        <v>33.5</v>
      </c>
      <c r="Y91" t="s">
        <v>553</v>
      </c>
      <c r="Z91">
        <v>4025</v>
      </c>
      <c r="AA91" t="s">
        <v>542</v>
      </c>
      <c r="AB91" t="s">
        <v>555</v>
      </c>
    </row>
    <row r="92" spans="1:28" x14ac:dyDescent="0.3">
      <c r="A92">
        <v>91</v>
      </c>
      <c r="B92" t="s">
        <v>127</v>
      </c>
      <c r="C92" t="s">
        <v>129</v>
      </c>
      <c r="D92" t="s">
        <v>68</v>
      </c>
      <c r="E92">
        <v>34.4</v>
      </c>
      <c r="F92">
        <v>36.1</v>
      </c>
      <c r="G92">
        <v>37.799999999999997</v>
      </c>
      <c r="H92">
        <v>18</v>
      </c>
      <c r="I92">
        <v>26</v>
      </c>
      <c r="K92" t="s">
        <v>63</v>
      </c>
      <c r="L92">
        <v>8</v>
      </c>
      <c r="M92">
        <v>4.5999999999999996</v>
      </c>
      <c r="N92">
        <v>210</v>
      </c>
      <c r="O92">
        <v>4600</v>
      </c>
      <c r="P92">
        <v>1840</v>
      </c>
      <c r="Q92" t="s">
        <v>66</v>
      </c>
      <c r="R92">
        <v>20</v>
      </c>
      <c r="S92">
        <v>6</v>
      </c>
      <c r="T92">
        <v>219</v>
      </c>
      <c r="U92">
        <v>117</v>
      </c>
      <c r="V92">
        <v>77</v>
      </c>
      <c r="W92">
        <v>45</v>
      </c>
      <c r="X92">
        <v>31.5</v>
      </c>
      <c r="Y92">
        <v>22</v>
      </c>
      <c r="Z92">
        <v>4055</v>
      </c>
      <c r="AA92" t="s">
        <v>542</v>
      </c>
      <c r="AB92" t="s">
        <v>590</v>
      </c>
    </row>
    <row r="93" spans="1:28" x14ac:dyDescent="0.3">
      <c r="A93">
        <v>92</v>
      </c>
      <c r="B93" t="s">
        <v>144</v>
      </c>
      <c r="C93" t="s">
        <v>147</v>
      </c>
      <c r="D93" t="s">
        <v>81</v>
      </c>
      <c r="E93">
        <v>16.7</v>
      </c>
      <c r="F93">
        <v>19.100000000000001</v>
      </c>
      <c r="G93">
        <v>21.5</v>
      </c>
      <c r="H93">
        <v>17</v>
      </c>
      <c r="I93">
        <v>23</v>
      </c>
      <c r="J93" t="s">
        <v>52</v>
      </c>
      <c r="K93" t="s">
        <v>53</v>
      </c>
      <c r="L93">
        <v>6</v>
      </c>
      <c r="M93">
        <v>3</v>
      </c>
      <c r="N93">
        <v>151</v>
      </c>
      <c r="O93">
        <v>4800</v>
      </c>
      <c r="P93">
        <v>2065</v>
      </c>
      <c r="Q93" t="s">
        <v>66</v>
      </c>
      <c r="R93">
        <v>20</v>
      </c>
      <c r="S93">
        <v>7</v>
      </c>
      <c r="T93">
        <v>190</v>
      </c>
      <c r="U93">
        <v>112</v>
      </c>
      <c r="V93">
        <v>74</v>
      </c>
      <c r="W93">
        <v>41</v>
      </c>
      <c r="X93">
        <v>27</v>
      </c>
      <c r="Y93" t="s">
        <v>553</v>
      </c>
      <c r="Z93">
        <v>4100</v>
      </c>
      <c r="AA93" t="s">
        <v>536</v>
      </c>
      <c r="AB93" t="s">
        <v>604</v>
      </c>
    </row>
    <row r="94" spans="1:28" x14ac:dyDescent="0.3">
      <c r="A94">
        <v>93</v>
      </c>
      <c r="B94" t="s">
        <v>64</v>
      </c>
      <c r="C94" t="s">
        <v>69</v>
      </c>
      <c r="D94" t="s">
        <v>68</v>
      </c>
      <c r="E94">
        <v>22.6</v>
      </c>
      <c r="F94">
        <v>23.7</v>
      </c>
      <c r="G94">
        <v>24.9</v>
      </c>
      <c r="H94">
        <v>16</v>
      </c>
      <c r="I94">
        <v>25</v>
      </c>
      <c r="J94" t="s">
        <v>60</v>
      </c>
      <c r="K94" t="s">
        <v>63</v>
      </c>
      <c r="L94">
        <v>6</v>
      </c>
      <c r="M94">
        <v>5.7</v>
      </c>
      <c r="N94">
        <v>180</v>
      </c>
      <c r="O94">
        <v>4000</v>
      </c>
      <c r="P94">
        <v>1320</v>
      </c>
      <c r="Q94" t="s">
        <v>66</v>
      </c>
      <c r="R94">
        <v>23</v>
      </c>
      <c r="S94">
        <v>6</v>
      </c>
      <c r="T94">
        <v>216</v>
      </c>
      <c r="U94">
        <v>116</v>
      </c>
      <c r="V94">
        <v>78</v>
      </c>
      <c r="W94">
        <v>45</v>
      </c>
      <c r="X94">
        <v>30.5</v>
      </c>
      <c r="Y94">
        <v>21</v>
      </c>
      <c r="Z94">
        <v>4105</v>
      </c>
      <c r="AA94" t="s">
        <v>542</v>
      </c>
      <c r="AB94" t="s">
        <v>545</v>
      </c>
    </row>
  </sheetData>
  <autoFilter ref="A1:AB94">
    <sortState ref="A2:AB94">
      <sortCondition ref="Z2"/>
    </sortState>
  </autoFilter>
  <sortState ref="A2:A94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B1" zoomScale="120" zoomScaleNormal="120" workbookViewId="0">
      <selection activeCell="A2" sqref="A2:B25"/>
    </sheetView>
  </sheetViews>
  <sheetFormatPr defaultRowHeight="14.4" x14ac:dyDescent="0.3"/>
  <cols>
    <col min="1" max="1" width="12.6640625" bestFit="1" customWidth="1"/>
    <col min="2" max="2" width="8.33203125" bestFit="1" customWidth="1"/>
  </cols>
  <sheetData>
    <row r="1" spans="1:2" x14ac:dyDescent="0.3">
      <c r="A1" s="32" t="s">
        <v>31</v>
      </c>
      <c r="B1" s="32" t="s">
        <v>33</v>
      </c>
    </row>
    <row r="2" spans="1:2" x14ac:dyDescent="0.3">
      <c r="A2" t="s">
        <v>49</v>
      </c>
      <c r="B2" t="s">
        <v>51</v>
      </c>
    </row>
    <row r="3" spans="1:2" x14ac:dyDescent="0.3">
      <c r="A3" t="s">
        <v>49</v>
      </c>
      <c r="B3" t="s">
        <v>51</v>
      </c>
    </row>
    <row r="4" spans="1:2" x14ac:dyDescent="0.3">
      <c r="A4" t="s">
        <v>58</v>
      </c>
      <c r="B4" t="s">
        <v>59</v>
      </c>
    </row>
    <row r="5" spans="1:2" x14ac:dyDescent="0.3">
      <c r="A5" t="s">
        <v>58</v>
      </c>
      <c r="B5" t="s">
        <v>68</v>
      </c>
    </row>
    <row r="6" spans="1:2" x14ac:dyDescent="0.3">
      <c r="A6" t="s">
        <v>61</v>
      </c>
      <c r="B6" t="s">
        <v>68</v>
      </c>
    </row>
    <row r="7" spans="1:2" x14ac:dyDescent="0.3">
      <c r="A7" t="s">
        <v>64</v>
      </c>
      <c r="B7" t="s">
        <v>68</v>
      </c>
    </row>
    <row r="8" spans="1:2" x14ac:dyDescent="0.3">
      <c r="A8" t="s">
        <v>64</v>
      </c>
      <c r="B8" t="s">
        <v>78</v>
      </c>
    </row>
    <row r="9" spans="1:2" x14ac:dyDescent="0.3">
      <c r="A9" t="s">
        <v>64</v>
      </c>
      <c r="B9" t="s">
        <v>81</v>
      </c>
    </row>
    <row r="10" spans="1:2" x14ac:dyDescent="0.3">
      <c r="A10" t="s">
        <v>64</v>
      </c>
      <c r="B10" t="s">
        <v>81</v>
      </c>
    </row>
    <row r="11" spans="1:2" x14ac:dyDescent="0.3">
      <c r="A11" t="s">
        <v>71</v>
      </c>
      <c r="B11" t="s">
        <v>56</v>
      </c>
    </row>
    <row r="12" spans="1:2" x14ac:dyDescent="0.3">
      <c r="A12" t="s">
        <v>71</v>
      </c>
      <c r="B12" t="s">
        <v>78</v>
      </c>
    </row>
    <row r="13" spans="1:2" x14ac:dyDescent="0.3">
      <c r="A13" t="s">
        <v>74</v>
      </c>
      <c r="B13" t="s">
        <v>59</v>
      </c>
    </row>
    <row r="14" spans="1:2" x14ac:dyDescent="0.3">
      <c r="A14" t="s">
        <v>74</v>
      </c>
      <c r="B14" t="s">
        <v>59</v>
      </c>
    </row>
    <row r="15" spans="1:2" x14ac:dyDescent="0.3">
      <c r="A15" t="s">
        <v>74</v>
      </c>
      <c r="B15" t="s">
        <v>68</v>
      </c>
    </row>
    <row r="16" spans="1:2" x14ac:dyDescent="0.3">
      <c r="A16" t="s">
        <v>74</v>
      </c>
      <c r="B16" t="s">
        <v>68</v>
      </c>
    </row>
    <row r="17" spans="1:2" x14ac:dyDescent="0.3">
      <c r="A17" t="s">
        <v>74</v>
      </c>
      <c r="B17" t="s">
        <v>68</v>
      </c>
    </row>
    <row r="18" spans="1:2" x14ac:dyDescent="0.3">
      <c r="A18" t="s">
        <v>74</v>
      </c>
      <c r="B18" t="s">
        <v>56</v>
      </c>
    </row>
    <row r="19" spans="1:2" x14ac:dyDescent="0.3">
      <c r="A19" t="s">
        <v>74</v>
      </c>
      <c r="B19" t="s">
        <v>56</v>
      </c>
    </row>
    <row r="20" spans="1:2" x14ac:dyDescent="0.3">
      <c r="A20" t="s">
        <v>74</v>
      </c>
      <c r="B20" t="s">
        <v>56</v>
      </c>
    </row>
    <row r="21" spans="1:2" x14ac:dyDescent="0.3">
      <c r="A21" t="s">
        <v>86</v>
      </c>
      <c r="B21" t="s">
        <v>56</v>
      </c>
    </row>
    <row r="22" spans="1:2" x14ac:dyDescent="0.3">
      <c r="A22" t="s">
        <v>88</v>
      </c>
      <c r="B22" t="s">
        <v>59</v>
      </c>
    </row>
    <row r="23" spans="1:2" x14ac:dyDescent="0.3">
      <c r="A23" t="s">
        <v>88</v>
      </c>
      <c r="B23" t="s">
        <v>56</v>
      </c>
    </row>
    <row r="24" spans="1:2" x14ac:dyDescent="0.3">
      <c r="A24" t="s">
        <v>91</v>
      </c>
      <c r="B24" t="s">
        <v>56</v>
      </c>
    </row>
    <row r="25" spans="1:2" x14ac:dyDescent="0.3">
      <c r="A25" t="s">
        <v>91</v>
      </c>
      <c r="B25" t="s">
        <v>51</v>
      </c>
    </row>
  </sheetData>
  <autoFilter ref="A2:B25"/>
  <sortState ref="A2:B25">
    <sortCondition ref="A2:A25"/>
    <sortCondition ref="B2:B2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opLeftCell="A8" workbookViewId="0">
      <selection activeCell="R23" sqref="R23"/>
    </sheetView>
  </sheetViews>
  <sheetFormatPr defaultRowHeight="14.4" x14ac:dyDescent="0.3"/>
  <cols>
    <col min="2" max="2" width="11.77734375" bestFit="1" customWidth="1"/>
    <col min="14" max="14" width="8.88671875" customWidth="1"/>
    <col min="15" max="15" width="30.88671875" customWidth="1"/>
    <col min="16" max="16" width="29" customWidth="1"/>
  </cols>
  <sheetData>
    <row r="2" spans="1:16" ht="43.2" x14ac:dyDescent="0.3">
      <c r="A2" s="75" t="s">
        <v>7</v>
      </c>
      <c r="B2" s="76"/>
      <c r="C2" s="37" t="s">
        <v>8</v>
      </c>
      <c r="D2" s="37" t="s">
        <v>9</v>
      </c>
      <c r="E2" s="37" t="s">
        <v>10</v>
      </c>
      <c r="F2" s="37" t="s">
        <v>11</v>
      </c>
      <c r="G2" s="37" t="s">
        <v>12</v>
      </c>
      <c r="H2" s="37" t="s">
        <v>13</v>
      </c>
      <c r="I2" s="37" t="s">
        <v>14</v>
      </c>
      <c r="J2" s="37" t="s">
        <v>15</v>
      </c>
      <c r="K2" s="38"/>
      <c r="L2" s="37" t="s">
        <v>16</v>
      </c>
      <c r="M2" s="38" t="s">
        <v>17</v>
      </c>
      <c r="N2" s="37" t="s">
        <v>18</v>
      </c>
      <c r="O2" s="37" t="s">
        <v>637</v>
      </c>
      <c r="P2" s="37" t="s">
        <v>640</v>
      </c>
    </row>
    <row r="3" spans="1:16" ht="28.8" x14ac:dyDescent="0.3">
      <c r="A3" s="77"/>
      <c r="B3" s="78"/>
      <c r="C3" s="36" t="s">
        <v>634</v>
      </c>
      <c r="D3" s="36" t="s">
        <v>634</v>
      </c>
      <c r="E3" s="36" t="s">
        <v>633</v>
      </c>
      <c r="F3" s="36" t="s">
        <v>634</v>
      </c>
      <c r="G3" s="36" t="s">
        <v>635</v>
      </c>
      <c r="H3" s="36" t="s">
        <v>633</v>
      </c>
      <c r="I3" s="36" t="s">
        <v>633</v>
      </c>
      <c r="J3" s="36" t="s">
        <v>636</v>
      </c>
      <c r="K3" s="38"/>
      <c r="L3" s="38"/>
      <c r="M3" s="38"/>
      <c r="N3" s="38"/>
      <c r="O3" s="38" t="s">
        <v>641</v>
      </c>
      <c r="P3" s="38" t="s">
        <v>639</v>
      </c>
    </row>
    <row r="4" spans="1:16" x14ac:dyDescent="0.3">
      <c r="A4" s="73" t="s">
        <v>0</v>
      </c>
      <c r="B4" s="74"/>
      <c r="C4" s="34">
        <v>50</v>
      </c>
      <c r="D4" s="34">
        <v>78</v>
      </c>
      <c r="E4" s="34">
        <v>90</v>
      </c>
      <c r="F4" s="34">
        <v>65</v>
      </c>
      <c r="G4" s="34">
        <v>45</v>
      </c>
      <c r="H4" s="34">
        <v>85</v>
      </c>
      <c r="I4" s="34">
        <v>59</v>
      </c>
      <c r="J4" s="34">
        <v>65</v>
      </c>
      <c r="K4" s="34"/>
      <c r="L4" s="34">
        <f>SUM(C4:J4)</f>
        <v>537</v>
      </c>
      <c r="M4" s="35">
        <f>L4/680*100</f>
        <v>78.970588235294116</v>
      </c>
      <c r="N4" s="34" t="str">
        <f>IF(M4&gt;=60,"A",IF(M4&gt;=48,"B",IF(M4&gt;=36,"C","D")))</f>
        <v>A</v>
      </c>
      <c r="O4" s="40" t="str">
        <f t="shared" ref="O4:O11" si="0">IF(AND(C4&gt;=35,D4&gt;=35,E4&gt;=40,F4&gt;=35,G4&gt;=25,H4&gt;=40,I4&gt;=40,J4&gt;=30),"PASS","FAIL")</f>
        <v>PASS</v>
      </c>
      <c r="P4" s="40" t="str">
        <f>IF(OR(C4&lt;35,D4&lt;35,E4&lt;40,F4&lt;35,G4&lt;25,H4&lt;40,I4&lt;40,J4&lt;30),"FAILED","PASS")</f>
        <v>PASS</v>
      </c>
    </row>
    <row r="5" spans="1:16" x14ac:dyDescent="0.3">
      <c r="A5" s="73" t="s">
        <v>1</v>
      </c>
      <c r="B5" s="74"/>
      <c r="C5" s="34">
        <v>20</v>
      </c>
      <c r="D5" s="34">
        <v>45</v>
      </c>
      <c r="E5" s="34">
        <v>70</v>
      </c>
      <c r="F5" s="34">
        <v>65</v>
      </c>
      <c r="G5" s="34">
        <v>32</v>
      </c>
      <c r="H5" s="34">
        <v>85</v>
      </c>
      <c r="I5" s="34">
        <v>58</v>
      </c>
      <c r="J5" s="34">
        <v>75</v>
      </c>
      <c r="K5" s="34"/>
      <c r="L5" s="34">
        <f t="shared" ref="L5:L11" si="1">SUM(C5:J5)</f>
        <v>450</v>
      </c>
      <c r="M5" s="35">
        <f t="shared" ref="M5:M11" si="2">L5/680*100</f>
        <v>66.17647058823529</v>
      </c>
      <c r="N5" s="34" t="str">
        <f>IF(M5&gt;=60,"A",IF(M5&gt;=48,"B",IF(M5&gt;=36,"C","Failed")))</f>
        <v>A</v>
      </c>
      <c r="O5" s="40" t="str">
        <f t="shared" si="0"/>
        <v>FAIL</v>
      </c>
      <c r="P5" s="40" t="str">
        <f t="shared" ref="P5:P11" si="3">IF(OR(C5&lt;35,D5&lt;35,E5&lt;40,F5&lt;35,G5&lt;25,H5&lt;40,I5&lt;40,J5&lt;30),"FAILED","PASS")</f>
        <v>FAILED</v>
      </c>
    </row>
    <row r="6" spans="1:16" x14ac:dyDescent="0.3">
      <c r="A6" s="73" t="s">
        <v>2</v>
      </c>
      <c r="B6" s="74"/>
      <c r="C6" s="34">
        <v>65</v>
      </c>
      <c r="D6" s="34">
        <v>55</v>
      </c>
      <c r="E6" s="34">
        <v>75</v>
      </c>
      <c r="F6" s="34">
        <v>55</v>
      </c>
      <c r="G6" s="34">
        <v>45</v>
      </c>
      <c r="H6" s="34">
        <v>55</v>
      </c>
      <c r="I6" s="34">
        <v>65</v>
      </c>
      <c r="J6" s="34">
        <v>45</v>
      </c>
      <c r="K6" s="34"/>
      <c r="L6" s="34">
        <f t="shared" si="1"/>
        <v>460</v>
      </c>
      <c r="M6" s="35">
        <f t="shared" si="2"/>
        <v>67.64705882352942</v>
      </c>
      <c r="N6" s="34" t="str">
        <f>IF(M6&gt;=60,"A",IF(M6&gt;=48,"B",IF(M6&gt;=36,"C","Failed")))</f>
        <v>A</v>
      </c>
      <c r="O6" s="40" t="str">
        <f t="shared" si="0"/>
        <v>PASS</v>
      </c>
      <c r="P6" s="40" t="str">
        <f t="shared" si="3"/>
        <v>PASS</v>
      </c>
    </row>
    <row r="7" spans="1:16" x14ac:dyDescent="0.3">
      <c r="A7" s="73" t="s">
        <v>3</v>
      </c>
      <c r="B7" s="74"/>
      <c r="C7" s="34">
        <v>70</v>
      </c>
      <c r="D7" s="34">
        <v>64</v>
      </c>
      <c r="E7" s="34">
        <v>84</v>
      </c>
      <c r="F7" s="34">
        <v>45</v>
      </c>
      <c r="G7" s="34">
        <v>52</v>
      </c>
      <c r="H7" s="34">
        <v>65</v>
      </c>
      <c r="I7" s="34">
        <v>90</v>
      </c>
      <c r="J7" s="34">
        <v>55</v>
      </c>
      <c r="K7" s="34"/>
      <c r="L7" s="34">
        <f t="shared" si="1"/>
        <v>525</v>
      </c>
      <c r="M7" s="35">
        <f t="shared" si="2"/>
        <v>77.205882352941174</v>
      </c>
      <c r="N7" s="34" t="str">
        <f>IF(M7&gt;=60,"A",IF(M7&gt;=48,"B",IF(M7&gt;=36,"C","Failed")))</f>
        <v>A</v>
      </c>
      <c r="O7" s="40" t="str">
        <f t="shared" si="0"/>
        <v>PASS</v>
      </c>
      <c r="P7" s="40" t="str">
        <f t="shared" si="3"/>
        <v>PASS</v>
      </c>
    </row>
    <row r="8" spans="1:16" x14ac:dyDescent="0.3">
      <c r="A8" s="73" t="s">
        <v>4</v>
      </c>
      <c r="B8" s="74"/>
      <c r="C8" s="34">
        <v>20</v>
      </c>
      <c r="D8" s="34">
        <v>65</v>
      </c>
      <c r="E8" s="34">
        <v>85</v>
      </c>
      <c r="F8" s="34">
        <v>15</v>
      </c>
      <c r="G8" s="34">
        <v>48</v>
      </c>
      <c r="H8" s="34">
        <v>45</v>
      </c>
      <c r="I8" s="34">
        <v>25</v>
      </c>
      <c r="J8" s="34">
        <v>65</v>
      </c>
      <c r="K8" s="34"/>
      <c r="L8" s="34">
        <f t="shared" si="1"/>
        <v>368</v>
      </c>
      <c r="M8" s="35">
        <f t="shared" si="2"/>
        <v>54.117647058823529</v>
      </c>
      <c r="N8" s="34" t="str">
        <f>IF(M8&gt;=60,"A",IF(M8&gt;=48,"B",IF(M8&gt;=36,"C","Failed")))</f>
        <v>B</v>
      </c>
      <c r="O8" s="40" t="str">
        <f t="shared" si="0"/>
        <v>FAIL</v>
      </c>
      <c r="P8" s="40" t="str">
        <f t="shared" si="3"/>
        <v>FAILED</v>
      </c>
    </row>
    <row r="9" spans="1:16" x14ac:dyDescent="0.3">
      <c r="A9" s="73" t="s">
        <v>5</v>
      </c>
      <c r="B9" s="74"/>
      <c r="C9" s="34">
        <v>78</v>
      </c>
      <c r="D9" s="34">
        <v>56</v>
      </c>
      <c r="E9" s="34">
        <v>90</v>
      </c>
      <c r="F9" s="34">
        <v>65</v>
      </c>
      <c r="G9" s="34">
        <v>36</v>
      </c>
      <c r="H9" s="34">
        <v>55</v>
      </c>
      <c r="I9" s="34">
        <v>55</v>
      </c>
      <c r="J9" s="34">
        <v>70</v>
      </c>
      <c r="K9" s="34"/>
      <c r="L9" s="34">
        <f t="shared" si="1"/>
        <v>505</v>
      </c>
      <c r="M9" s="35">
        <f t="shared" si="2"/>
        <v>74.264705882352942</v>
      </c>
      <c r="N9" s="34" t="str">
        <f>IF(M9&gt;=60,"A",IF(M9&gt;=48,"B",IF(M9&gt;=36,"C","Failed")))</f>
        <v>A</v>
      </c>
      <c r="O9" s="40" t="str">
        <f t="shared" si="0"/>
        <v>PASS</v>
      </c>
      <c r="P9" s="40" t="str">
        <f t="shared" si="3"/>
        <v>PASS</v>
      </c>
    </row>
    <row r="10" spans="1:16" x14ac:dyDescent="0.3">
      <c r="A10" s="73" t="s">
        <v>19</v>
      </c>
      <c r="B10" s="74"/>
      <c r="C10" s="34">
        <v>25</v>
      </c>
      <c r="D10" s="34">
        <v>36</v>
      </c>
      <c r="E10" s="34">
        <v>45</v>
      </c>
      <c r="F10" s="34">
        <v>25</v>
      </c>
      <c r="G10" s="34">
        <v>15</v>
      </c>
      <c r="H10" s="34">
        <v>15</v>
      </c>
      <c r="I10" s="34">
        <v>16</v>
      </c>
      <c r="J10" s="34">
        <v>25</v>
      </c>
      <c r="K10" s="34"/>
      <c r="L10" s="34">
        <f t="shared" si="1"/>
        <v>202</v>
      </c>
      <c r="M10" s="35">
        <f t="shared" si="2"/>
        <v>29.705882352941178</v>
      </c>
      <c r="N10" s="34" t="str">
        <f>IF(M10&gt;=60,"A",IF(M10&gt;=48,"B",IF(M10&gt;=36,"C","D")))</f>
        <v>D</v>
      </c>
      <c r="O10" s="40" t="str">
        <f t="shared" si="0"/>
        <v>FAIL</v>
      </c>
      <c r="P10" s="40" t="str">
        <f t="shared" si="3"/>
        <v>FAILED</v>
      </c>
    </row>
    <row r="11" spans="1:16" x14ac:dyDescent="0.3">
      <c r="A11" s="73" t="s">
        <v>24</v>
      </c>
      <c r="B11" s="74"/>
      <c r="C11" s="34">
        <v>10</v>
      </c>
      <c r="D11" s="34">
        <v>20</v>
      </c>
      <c r="E11" s="34">
        <v>25</v>
      </c>
      <c r="F11" s="34">
        <v>36</v>
      </c>
      <c r="G11" s="34">
        <v>45</v>
      </c>
      <c r="H11" s="34">
        <v>52</v>
      </c>
      <c r="I11" s="34">
        <v>56</v>
      </c>
      <c r="J11" s="34">
        <v>48</v>
      </c>
      <c r="K11" s="34"/>
      <c r="L11" s="34">
        <f t="shared" si="1"/>
        <v>292</v>
      </c>
      <c r="M11" s="35">
        <f t="shared" si="2"/>
        <v>42.941176470588232</v>
      </c>
      <c r="N11" s="34" t="str">
        <f>IF(M11&gt;=60,"A",IF(M11&gt;=48,"B",IF(M11&gt;=36,"C","Failed")))</f>
        <v>C</v>
      </c>
      <c r="O11" s="40" t="str">
        <f t="shared" si="0"/>
        <v>FAIL</v>
      </c>
      <c r="P11" s="40" t="str">
        <f t="shared" si="3"/>
        <v>FAILED</v>
      </c>
    </row>
    <row r="15" spans="1:16" x14ac:dyDescent="0.3">
      <c r="A15" s="71" t="s">
        <v>638</v>
      </c>
      <c r="B15" s="71"/>
    </row>
    <row r="16" spans="1:16" x14ac:dyDescent="0.3">
      <c r="A16" s="72" t="s">
        <v>20</v>
      </c>
      <c r="B16" s="72"/>
    </row>
    <row r="17" spans="1:2" x14ac:dyDescent="0.3">
      <c r="A17" s="72" t="s">
        <v>21</v>
      </c>
      <c r="B17" s="72"/>
    </row>
    <row r="18" spans="1:2" x14ac:dyDescent="0.3">
      <c r="A18" s="72" t="s">
        <v>22</v>
      </c>
      <c r="B18" s="72"/>
    </row>
    <row r="19" spans="1:2" x14ac:dyDescent="0.3">
      <c r="A19" s="72" t="s">
        <v>632</v>
      </c>
      <c r="B19" s="72"/>
    </row>
  </sheetData>
  <mergeCells count="14">
    <mergeCell ref="A11:B11"/>
    <mergeCell ref="A7:B7"/>
    <mergeCell ref="A2:B3"/>
    <mergeCell ref="A4:B4"/>
    <mergeCell ref="A5:B5"/>
    <mergeCell ref="A6:B6"/>
    <mergeCell ref="A8:B8"/>
    <mergeCell ref="A9:B9"/>
    <mergeCell ref="A10:B10"/>
    <mergeCell ref="A15:B15"/>
    <mergeCell ref="A16:B16"/>
    <mergeCell ref="A17:B17"/>
    <mergeCell ref="A18:B18"/>
    <mergeCell ref="A19:B19"/>
  </mergeCells>
  <conditionalFormatting sqref="O4:O11">
    <cfRule type="containsText" dxfId="30" priority="3" operator="containsText" text="FAIL">
      <formula>NOT(ISERROR(SEARCH("FAIL",O4)))</formula>
    </cfRule>
    <cfRule type="containsText" dxfId="29" priority="4" operator="containsText" text="PASS">
      <formula>NOT(ISERROR(SEARCH("PASS",O4)))</formula>
    </cfRule>
  </conditionalFormatting>
  <conditionalFormatting sqref="P4:P11">
    <cfRule type="containsText" dxfId="28" priority="1" operator="containsText" text="FAILED">
      <formula>NOT(ISERROR(SEARCH("FAILED",P4)))</formula>
    </cfRule>
    <cfRule type="containsText" dxfId="27" priority="2" operator="containsText" text="PASS">
      <formula>NOT(ISERROR(SEARCH("PASS",P4)))</formula>
    </cfRule>
  </conditionalFormatting>
  <dataValidations count="2">
    <dataValidation type="whole" allowBlank="1" showInputMessage="1" showErrorMessage="1" error="not between 35-100" promptTitle="enter the value" prompt="enter the value between 35-100" sqref="E4:E11">
      <formula1>35</formula1>
      <formula2>100</formula2>
    </dataValidation>
    <dataValidation type="whole" allowBlank="1" showInputMessage="1" showErrorMessage="1" errorTitle="Not betn 0-80" sqref="D4:D11">
      <formula1>35</formula1>
      <formula2>80</formula2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3" sqref="Q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5"/>
  <sheetViews>
    <sheetView topLeftCell="A15" workbookViewId="0">
      <selection activeCell="M25" sqref="M25"/>
    </sheetView>
  </sheetViews>
  <sheetFormatPr defaultRowHeight="14.4" x14ac:dyDescent="0.3"/>
  <cols>
    <col min="2" max="2" width="8.88671875" customWidth="1"/>
    <col min="3" max="3" width="15.109375" customWidth="1"/>
    <col min="14" max="14" width="11.21875" customWidth="1"/>
  </cols>
  <sheetData>
    <row r="2" spans="3:16" ht="43.2" x14ac:dyDescent="0.3">
      <c r="C2" s="38" t="s">
        <v>7</v>
      </c>
      <c r="D2" s="37" t="s">
        <v>8</v>
      </c>
      <c r="E2" s="37" t="s">
        <v>9</v>
      </c>
      <c r="F2" s="37" t="s">
        <v>10</v>
      </c>
      <c r="G2" s="37" t="s">
        <v>11</v>
      </c>
      <c r="H2" s="37" t="s">
        <v>12</v>
      </c>
      <c r="I2" s="37" t="s">
        <v>13</v>
      </c>
      <c r="J2" s="37" t="s">
        <v>14</v>
      </c>
      <c r="K2" s="37" t="s">
        <v>15</v>
      </c>
      <c r="L2" s="38"/>
      <c r="M2" s="37" t="s">
        <v>16</v>
      </c>
      <c r="N2" s="38" t="s">
        <v>17</v>
      </c>
      <c r="O2" s="37" t="s">
        <v>18</v>
      </c>
      <c r="P2" s="27"/>
    </row>
    <row r="3" spans="3:16" x14ac:dyDescent="0.3"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27"/>
    </row>
    <row r="4" spans="3:16" x14ac:dyDescent="0.3">
      <c r="C4" s="34" t="s">
        <v>0</v>
      </c>
      <c r="D4" s="34">
        <v>50</v>
      </c>
      <c r="E4" s="34">
        <v>78</v>
      </c>
      <c r="F4" s="34">
        <v>90</v>
      </c>
      <c r="G4" s="34">
        <v>65</v>
      </c>
      <c r="H4" s="34">
        <v>45</v>
      </c>
      <c r="I4" s="34">
        <v>85</v>
      </c>
      <c r="J4" s="34">
        <v>59</v>
      </c>
      <c r="K4" s="34">
        <v>65</v>
      </c>
      <c r="L4" s="34"/>
      <c r="M4" s="34">
        <f>SUM(D4:K4)</f>
        <v>537</v>
      </c>
      <c r="N4" s="35">
        <f>M4/680*100</f>
        <v>78.970588235294116</v>
      </c>
      <c r="O4" s="34" t="str">
        <f>IF(N4&gt;=60,"A",IF(N4&gt;=48,"B",IF(N4&gt;=36,"C","Failed")))</f>
        <v>A</v>
      </c>
      <c r="P4" s="27"/>
    </row>
    <row r="5" spans="3:16" x14ac:dyDescent="0.3">
      <c r="C5" s="34" t="s">
        <v>1</v>
      </c>
      <c r="D5" s="34">
        <v>20</v>
      </c>
      <c r="E5" s="34">
        <v>45</v>
      </c>
      <c r="F5" s="34">
        <v>70</v>
      </c>
      <c r="G5" s="34">
        <v>65</v>
      </c>
      <c r="H5" s="34">
        <v>32</v>
      </c>
      <c r="I5" s="34">
        <v>85</v>
      </c>
      <c r="J5" s="34">
        <v>58</v>
      </c>
      <c r="K5" s="34">
        <v>75</v>
      </c>
      <c r="L5" s="34"/>
      <c r="M5" s="34">
        <f t="shared" ref="M5:M11" si="0">SUM(D5:K5)</f>
        <v>450</v>
      </c>
      <c r="N5" s="35">
        <f t="shared" ref="N5:N11" si="1">M5/680*100</f>
        <v>66.17647058823529</v>
      </c>
      <c r="O5" s="34" t="str">
        <f t="shared" ref="O5:O11" si="2">IF(N5&gt;=60,"A",IF(N5&gt;=48,"B",IF(N5&gt;=36,"C","Failed")))</f>
        <v>A</v>
      </c>
      <c r="P5" s="27"/>
    </row>
    <row r="6" spans="3:16" x14ac:dyDescent="0.3">
      <c r="C6" s="34" t="s">
        <v>2</v>
      </c>
      <c r="D6" s="34">
        <v>65</v>
      </c>
      <c r="E6" s="34">
        <v>55</v>
      </c>
      <c r="F6" s="34">
        <v>75</v>
      </c>
      <c r="G6" s="34">
        <v>55</v>
      </c>
      <c r="H6" s="34">
        <v>45</v>
      </c>
      <c r="I6" s="34">
        <v>55</v>
      </c>
      <c r="J6" s="34">
        <v>65</v>
      </c>
      <c r="K6" s="34">
        <v>45</v>
      </c>
      <c r="L6" s="34"/>
      <c r="M6" s="34">
        <f t="shared" si="0"/>
        <v>460</v>
      </c>
      <c r="N6" s="35">
        <f t="shared" si="1"/>
        <v>67.64705882352942</v>
      </c>
      <c r="O6" s="34" t="str">
        <f t="shared" si="2"/>
        <v>A</v>
      </c>
      <c r="P6" s="27"/>
    </row>
    <row r="7" spans="3:16" x14ac:dyDescent="0.3">
      <c r="C7" s="34" t="s">
        <v>3</v>
      </c>
      <c r="D7" s="34">
        <v>70</v>
      </c>
      <c r="E7" s="34">
        <v>64</v>
      </c>
      <c r="F7" s="34">
        <v>84</v>
      </c>
      <c r="G7" s="34">
        <v>45</v>
      </c>
      <c r="H7" s="34">
        <v>52</v>
      </c>
      <c r="I7" s="34">
        <v>65</v>
      </c>
      <c r="J7" s="34">
        <v>90</v>
      </c>
      <c r="K7" s="34">
        <v>55</v>
      </c>
      <c r="L7" s="34"/>
      <c r="M7" s="34">
        <f t="shared" si="0"/>
        <v>525</v>
      </c>
      <c r="N7" s="35">
        <f t="shared" si="1"/>
        <v>77.205882352941174</v>
      </c>
      <c r="O7" s="34" t="str">
        <f t="shared" si="2"/>
        <v>A</v>
      </c>
      <c r="P7" s="27"/>
    </row>
    <row r="8" spans="3:16" x14ac:dyDescent="0.3">
      <c r="C8" s="34" t="s">
        <v>4</v>
      </c>
      <c r="D8" s="34">
        <v>20</v>
      </c>
      <c r="E8" s="34">
        <v>65</v>
      </c>
      <c r="F8" s="34">
        <v>85</v>
      </c>
      <c r="G8" s="34">
        <v>15</v>
      </c>
      <c r="H8" s="34">
        <v>48</v>
      </c>
      <c r="I8" s="34">
        <v>45</v>
      </c>
      <c r="J8" s="34">
        <v>25</v>
      </c>
      <c r="K8" s="34">
        <v>65</v>
      </c>
      <c r="L8" s="34"/>
      <c r="M8" s="34">
        <f t="shared" si="0"/>
        <v>368</v>
      </c>
      <c r="N8" s="35">
        <f t="shared" si="1"/>
        <v>54.117647058823529</v>
      </c>
      <c r="O8" s="34" t="str">
        <f t="shared" si="2"/>
        <v>B</v>
      </c>
      <c r="P8" s="27"/>
    </row>
    <row r="9" spans="3:16" x14ac:dyDescent="0.3">
      <c r="C9" s="34" t="s">
        <v>5</v>
      </c>
      <c r="D9" s="34">
        <v>78</v>
      </c>
      <c r="E9" s="34">
        <v>56</v>
      </c>
      <c r="F9" s="34">
        <v>90</v>
      </c>
      <c r="G9" s="34">
        <v>65</v>
      </c>
      <c r="H9" s="34">
        <v>36</v>
      </c>
      <c r="I9" s="34">
        <v>55</v>
      </c>
      <c r="J9" s="34">
        <v>55</v>
      </c>
      <c r="K9" s="34">
        <v>70</v>
      </c>
      <c r="L9" s="34"/>
      <c r="M9" s="34">
        <f t="shared" si="0"/>
        <v>505</v>
      </c>
      <c r="N9" s="35">
        <f t="shared" si="1"/>
        <v>74.264705882352942</v>
      </c>
      <c r="O9" s="34" t="str">
        <f t="shared" si="2"/>
        <v>A</v>
      </c>
      <c r="P9" s="27"/>
    </row>
    <row r="10" spans="3:16" x14ac:dyDescent="0.3">
      <c r="C10" s="34" t="s">
        <v>19</v>
      </c>
      <c r="D10" s="34">
        <v>25</v>
      </c>
      <c r="E10" s="34">
        <v>36</v>
      </c>
      <c r="F10" s="34">
        <v>45</v>
      </c>
      <c r="G10" s="34">
        <v>25</v>
      </c>
      <c r="H10" s="34">
        <v>15</v>
      </c>
      <c r="I10" s="34">
        <v>15</v>
      </c>
      <c r="J10" s="34">
        <v>16</v>
      </c>
      <c r="K10" s="34">
        <v>25</v>
      </c>
      <c r="L10" s="34"/>
      <c r="M10" s="34">
        <f t="shared" si="0"/>
        <v>202</v>
      </c>
      <c r="N10" s="35">
        <f t="shared" si="1"/>
        <v>29.705882352941178</v>
      </c>
      <c r="O10" s="34" t="str">
        <f t="shared" si="2"/>
        <v>Failed</v>
      </c>
      <c r="P10" s="27"/>
    </row>
    <row r="11" spans="3:16" x14ac:dyDescent="0.3">
      <c r="C11" s="34" t="s">
        <v>24</v>
      </c>
      <c r="D11" s="34">
        <v>10</v>
      </c>
      <c r="E11" s="34">
        <v>20</v>
      </c>
      <c r="F11" s="34">
        <v>25</v>
      </c>
      <c r="G11" s="34">
        <v>36</v>
      </c>
      <c r="H11" s="34">
        <v>45</v>
      </c>
      <c r="I11" s="34">
        <v>52</v>
      </c>
      <c r="J11" s="34">
        <v>56</v>
      </c>
      <c r="K11" s="34">
        <v>48</v>
      </c>
      <c r="L11" s="34"/>
      <c r="M11" s="34">
        <f t="shared" si="0"/>
        <v>292</v>
      </c>
      <c r="N11" s="35">
        <f t="shared" si="1"/>
        <v>42.941176470588232</v>
      </c>
      <c r="O11" s="34" t="str">
        <f t="shared" si="2"/>
        <v>C</v>
      </c>
      <c r="P11" s="27"/>
    </row>
    <row r="12" spans="3:16" x14ac:dyDescent="0.3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</row>
    <row r="14" spans="3:16" x14ac:dyDescent="0.3">
      <c r="E14" s="38"/>
    </row>
    <row r="15" spans="3:16" x14ac:dyDescent="0.3">
      <c r="E15" s="38"/>
      <c r="G15" s="38"/>
    </row>
    <row r="16" spans="3:16" ht="15" thickBot="1" x14ac:dyDescent="0.35">
      <c r="C16" s="38"/>
      <c r="E16" s="38"/>
      <c r="O16" s="41"/>
    </row>
    <row r="17" spans="2:14" ht="36.6" thickBot="1" x14ac:dyDescent="0.7">
      <c r="E17" s="41"/>
      <c r="G17" s="33" t="s">
        <v>19</v>
      </c>
      <c r="H17" s="33">
        <v>25</v>
      </c>
      <c r="I17" s="33">
        <v>36</v>
      </c>
      <c r="J17" s="33">
        <v>45</v>
      </c>
      <c r="L17" t="s">
        <v>28</v>
      </c>
      <c r="M17" s="9" t="s">
        <v>29</v>
      </c>
      <c r="N17" s="10" t="s">
        <v>0</v>
      </c>
    </row>
    <row r="18" spans="2:14" ht="15" thickBot="1" x14ac:dyDescent="0.35">
      <c r="G18" s="33" t="s">
        <v>24</v>
      </c>
      <c r="H18" s="33">
        <v>10</v>
      </c>
      <c r="I18" s="33">
        <v>20</v>
      </c>
      <c r="J18" s="33">
        <v>25</v>
      </c>
    </row>
    <row r="22" spans="2:14" x14ac:dyDescent="0.3">
      <c r="E22" s="38"/>
      <c r="L22" s="41"/>
    </row>
    <row r="25" spans="2:14" ht="288" customHeight="1" x14ac:dyDescent="0.3">
      <c r="B25" s="79" t="s">
        <v>642</v>
      </c>
      <c r="C25" s="79"/>
      <c r="D25" s="79"/>
      <c r="E25" s="41"/>
      <c r="F25" s="41"/>
      <c r="G25" s="41"/>
      <c r="H25" s="41"/>
      <c r="I25" s="41"/>
      <c r="J25" s="41"/>
      <c r="K25" s="41"/>
      <c r="L25" s="41"/>
      <c r="M25" s="41"/>
      <c r="N25" s="41"/>
    </row>
  </sheetData>
  <mergeCells count="1">
    <mergeCell ref="B25:D25"/>
  </mergeCells>
  <dataValidations count="2">
    <dataValidation type="whole" allowBlank="1" showInputMessage="1" showErrorMessage="1" error="not between 35-100" promptTitle="enter the value" prompt="enter the value between 35-100" sqref="J17:J18 F4:F11">
      <formula1>35</formula1>
      <formula2>100</formula2>
    </dataValidation>
    <dataValidation type="whole" allowBlank="1" showInputMessage="1" showErrorMessage="1" errorTitle="Not betn 0-80" sqref="I17:I18 E4:E11">
      <formula1>35</formula1>
      <formula2>80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E20" sqref="A1:S50"/>
    </sheetView>
  </sheetViews>
  <sheetFormatPr defaultRowHeight="14.4" x14ac:dyDescent="0.3"/>
  <cols>
    <col min="1" max="9" width="14.88671875" customWidth="1"/>
    <col min="10" max="10" width="16.33203125" bestFit="1" customWidth="1"/>
    <col min="11" max="16" width="14.88671875" customWidth="1"/>
    <col min="17" max="17" width="17.6640625" bestFit="1" customWidth="1"/>
    <col min="18" max="18" width="20.5546875" bestFit="1" customWidth="1"/>
    <col min="19" max="19" width="14.88671875" customWidth="1"/>
  </cols>
  <sheetData>
    <row r="1" spans="1:19" ht="18" x14ac:dyDescent="0.3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  <c r="Q1" s="11" t="s">
        <v>46</v>
      </c>
      <c r="R1" s="11" t="s">
        <v>47</v>
      </c>
      <c r="S1" s="11" t="s">
        <v>48</v>
      </c>
    </row>
    <row r="2" spans="1:19" x14ac:dyDescent="0.3">
      <c r="A2" s="39">
        <v>1</v>
      </c>
      <c r="B2" s="39" t="s">
        <v>49</v>
      </c>
      <c r="C2" s="39" t="s">
        <v>50</v>
      </c>
      <c r="D2" s="39" t="s">
        <v>51</v>
      </c>
      <c r="E2" s="39">
        <v>12.9</v>
      </c>
      <c r="F2" s="39">
        <v>15.9</v>
      </c>
      <c r="G2" s="39">
        <v>18.8</v>
      </c>
      <c r="H2" s="39">
        <v>25</v>
      </c>
      <c r="I2" s="39">
        <v>31</v>
      </c>
      <c r="J2" s="39" t="s">
        <v>52</v>
      </c>
      <c r="K2" s="39" t="s">
        <v>53</v>
      </c>
      <c r="L2" s="39">
        <v>4</v>
      </c>
      <c r="M2" s="39">
        <v>1.8</v>
      </c>
      <c r="N2" s="39">
        <v>140</v>
      </c>
      <c r="O2" s="39">
        <v>6300</v>
      </c>
      <c r="P2" s="39">
        <v>2890</v>
      </c>
      <c r="Q2" s="39" t="s">
        <v>54</v>
      </c>
      <c r="R2" s="39">
        <v>13.2</v>
      </c>
      <c r="S2" s="39">
        <v>5</v>
      </c>
    </row>
    <row r="3" spans="1:19" x14ac:dyDescent="0.3">
      <c r="A3" s="39">
        <v>2</v>
      </c>
      <c r="B3" s="39" t="s">
        <v>49</v>
      </c>
      <c r="C3" s="39" t="s">
        <v>55</v>
      </c>
      <c r="D3" s="39" t="s">
        <v>56</v>
      </c>
      <c r="E3" s="39">
        <v>29.2</v>
      </c>
      <c r="F3" s="39">
        <v>33.9</v>
      </c>
      <c r="G3" s="39">
        <v>38.700000000000003</v>
      </c>
      <c r="H3" s="39">
        <v>18</v>
      </c>
      <c r="I3" s="39">
        <v>25</v>
      </c>
      <c r="J3" s="39" t="s">
        <v>57</v>
      </c>
      <c r="K3" s="39" t="s">
        <v>53</v>
      </c>
      <c r="L3" s="39">
        <v>6</v>
      </c>
      <c r="M3" s="39">
        <v>3.2</v>
      </c>
      <c r="N3" s="39">
        <v>200</v>
      </c>
      <c r="O3" s="39">
        <v>5500</v>
      </c>
      <c r="P3" s="39">
        <v>2335</v>
      </c>
      <c r="Q3" s="39" t="s">
        <v>54</v>
      </c>
      <c r="R3" s="39">
        <v>18</v>
      </c>
      <c r="S3" s="39">
        <v>5</v>
      </c>
    </row>
    <row r="4" spans="1:19" x14ac:dyDescent="0.3">
      <c r="A4" s="39">
        <v>3</v>
      </c>
      <c r="B4" s="39" t="s">
        <v>58</v>
      </c>
      <c r="C4" s="39">
        <v>90</v>
      </c>
      <c r="D4" s="39" t="s">
        <v>59</v>
      </c>
      <c r="E4" s="39">
        <v>25.9</v>
      </c>
      <c r="F4" s="39">
        <v>29.1</v>
      </c>
      <c r="G4" s="39">
        <v>32.299999999999997</v>
      </c>
      <c r="H4" s="39">
        <v>20</v>
      </c>
      <c r="I4" s="39">
        <v>26</v>
      </c>
      <c r="J4" s="39" t="s">
        <v>60</v>
      </c>
      <c r="K4" s="39" t="s">
        <v>53</v>
      </c>
      <c r="L4" s="39">
        <v>6</v>
      </c>
      <c r="M4" s="39">
        <v>2.8</v>
      </c>
      <c r="N4" s="39">
        <v>172</v>
      </c>
      <c r="O4" s="39">
        <v>5500</v>
      </c>
      <c r="P4" s="39">
        <v>2280</v>
      </c>
      <c r="Q4" s="39" t="s">
        <v>54</v>
      </c>
      <c r="R4" s="39">
        <v>16.899999999999999</v>
      </c>
      <c r="S4" s="39">
        <v>5</v>
      </c>
    </row>
    <row r="5" spans="1:19" x14ac:dyDescent="0.3">
      <c r="A5" s="39">
        <v>4</v>
      </c>
      <c r="B5" s="39" t="s">
        <v>58</v>
      </c>
      <c r="C5" s="39">
        <v>100</v>
      </c>
      <c r="D5" s="39" t="s">
        <v>56</v>
      </c>
      <c r="E5" s="39">
        <v>30.8</v>
      </c>
      <c r="F5" s="39">
        <v>37.700000000000003</v>
      </c>
      <c r="G5" s="39">
        <v>44.6</v>
      </c>
      <c r="H5" s="39">
        <v>19</v>
      </c>
      <c r="I5" s="39">
        <v>26</v>
      </c>
      <c r="J5" s="39" t="s">
        <v>60</v>
      </c>
      <c r="K5" s="39" t="s">
        <v>53</v>
      </c>
      <c r="L5" s="39">
        <v>6</v>
      </c>
      <c r="M5" s="39">
        <v>2.8</v>
      </c>
      <c r="N5" s="39">
        <v>172</v>
      </c>
      <c r="O5" s="39">
        <v>5500</v>
      </c>
      <c r="P5" s="39">
        <v>2535</v>
      </c>
      <c r="Q5" s="39" t="s">
        <v>54</v>
      </c>
      <c r="R5" s="39">
        <v>21.1</v>
      </c>
      <c r="S5" s="39">
        <v>6</v>
      </c>
    </row>
    <row r="6" spans="1:19" x14ac:dyDescent="0.3">
      <c r="A6" s="39">
        <v>5</v>
      </c>
      <c r="B6" s="39" t="s">
        <v>61</v>
      </c>
      <c r="C6" s="39" t="s">
        <v>62</v>
      </c>
      <c r="D6" s="39" t="s">
        <v>56</v>
      </c>
      <c r="E6" s="39">
        <v>23.7</v>
      </c>
      <c r="F6" s="39">
        <v>30</v>
      </c>
      <c r="G6" s="39">
        <v>36.200000000000003</v>
      </c>
      <c r="H6" s="39">
        <v>22</v>
      </c>
      <c r="I6" s="39">
        <v>30</v>
      </c>
      <c r="J6" s="39" t="s">
        <v>60</v>
      </c>
      <c r="K6" s="39" t="s">
        <v>63</v>
      </c>
      <c r="L6" s="39">
        <v>4</v>
      </c>
      <c r="M6" s="39">
        <v>3.5</v>
      </c>
      <c r="N6" s="39">
        <v>208</v>
      </c>
      <c r="O6" s="39">
        <v>5700</v>
      </c>
      <c r="P6" s="39">
        <v>2545</v>
      </c>
      <c r="Q6" s="39" t="s">
        <v>54</v>
      </c>
      <c r="R6" s="39">
        <v>21.1</v>
      </c>
      <c r="S6" s="39">
        <v>4</v>
      </c>
    </row>
    <row r="7" spans="1:19" x14ac:dyDescent="0.3">
      <c r="A7" s="39">
        <v>6</v>
      </c>
      <c r="B7" s="39" t="s">
        <v>64</v>
      </c>
      <c r="C7" s="39" t="s">
        <v>65</v>
      </c>
      <c r="D7" s="39" t="s">
        <v>56</v>
      </c>
      <c r="E7" s="39">
        <v>14.2</v>
      </c>
      <c r="F7" s="39">
        <v>15.7</v>
      </c>
      <c r="G7" s="39">
        <v>17.3</v>
      </c>
      <c r="H7" s="39">
        <v>22</v>
      </c>
      <c r="I7" s="39">
        <v>31</v>
      </c>
      <c r="J7" s="39" t="s">
        <v>60</v>
      </c>
      <c r="K7" s="39" t="s">
        <v>53</v>
      </c>
      <c r="L7" s="39">
        <v>4</v>
      </c>
      <c r="M7" s="39">
        <v>2.2000000000000002</v>
      </c>
      <c r="N7" s="39">
        <v>110</v>
      </c>
      <c r="O7" s="39">
        <v>5200</v>
      </c>
      <c r="P7" s="39">
        <v>2565</v>
      </c>
      <c r="Q7" s="39" t="s">
        <v>66</v>
      </c>
      <c r="R7" s="39">
        <v>16.399999999999999</v>
      </c>
      <c r="S7" s="39">
        <v>6</v>
      </c>
    </row>
    <row r="8" spans="1:19" x14ac:dyDescent="0.3">
      <c r="A8" s="39">
        <v>7</v>
      </c>
      <c r="B8" s="39" t="s">
        <v>64</v>
      </c>
      <c r="C8" s="39" t="s">
        <v>67</v>
      </c>
      <c r="D8" s="39" t="s">
        <v>68</v>
      </c>
      <c r="E8" s="39">
        <v>19.899999999999999</v>
      </c>
      <c r="F8" s="39">
        <v>20.8</v>
      </c>
      <c r="G8" s="39">
        <v>21.7</v>
      </c>
      <c r="H8" s="39">
        <v>19</v>
      </c>
      <c r="I8" s="39">
        <v>28</v>
      </c>
      <c r="J8" s="39" t="s">
        <v>60</v>
      </c>
      <c r="K8" s="39" t="s">
        <v>53</v>
      </c>
      <c r="L8" s="39">
        <v>6</v>
      </c>
      <c r="M8" s="39">
        <v>3.8</v>
      </c>
      <c r="N8" s="39">
        <v>170</v>
      </c>
      <c r="O8" s="39">
        <v>4800</v>
      </c>
      <c r="P8" s="39">
        <v>1570</v>
      </c>
      <c r="Q8" s="39" t="s">
        <v>66</v>
      </c>
      <c r="R8" s="39">
        <v>18</v>
      </c>
      <c r="S8" s="39">
        <v>6</v>
      </c>
    </row>
    <row r="9" spans="1:19" x14ac:dyDescent="0.3">
      <c r="A9" s="39">
        <v>8</v>
      </c>
      <c r="B9" s="39" t="s">
        <v>64</v>
      </c>
      <c r="C9" s="39" t="s">
        <v>69</v>
      </c>
      <c r="D9" s="39" t="s">
        <v>68</v>
      </c>
      <c r="E9" s="39">
        <v>22.6</v>
      </c>
      <c r="F9" s="39">
        <v>23.7</v>
      </c>
      <c r="G9" s="39">
        <v>24.9</v>
      </c>
      <c r="H9" s="39">
        <v>16</v>
      </c>
      <c r="I9" s="39">
        <v>25</v>
      </c>
      <c r="J9" s="39" t="s">
        <v>60</v>
      </c>
      <c r="K9" s="39" t="s">
        <v>63</v>
      </c>
      <c r="L9" s="39">
        <v>6</v>
      </c>
      <c r="M9" s="39">
        <v>5.7</v>
      </c>
      <c r="N9" s="39">
        <v>180</v>
      </c>
      <c r="O9" s="39">
        <v>4000</v>
      </c>
      <c r="P9" s="39">
        <v>1320</v>
      </c>
      <c r="Q9" s="39" t="s">
        <v>66</v>
      </c>
      <c r="R9" s="39">
        <v>23</v>
      </c>
      <c r="S9" s="39">
        <v>6</v>
      </c>
    </row>
    <row r="10" spans="1:19" x14ac:dyDescent="0.3">
      <c r="A10" s="39">
        <v>9</v>
      </c>
      <c r="B10" s="39" t="s">
        <v>64</v>
      </c>
      <c r="C10" s="39" t="s">
        <v>70</v>
      </c>
      <c r="D10" s="39" t="s">
        <v>56</v>
      </c>
      <c r="E10" s="39">
        <v>26.3</v>
      </c>
      <c r="F10" s="39">
        <v>26.3</v>
      </c>
      <c r="G10" s="39">
        <v>26.3</v>
      </c>
      <c r="H10" s="39">
        <v>19</v>
      </c>
      <c r="I10" s="39">
        <v>27</v>
      </c>
      <c r="J10" s="39" t="s">
        <v>60</v>
      </c>
      <c r="K10" s="39" t="s">
        <v>53</v>
      </c>
      <c r="L10" s="39">
        <v>6</v>
      </c>
      <c r="M10" s="39">
        <v>3.8</v>
      </c>
      <c r="N10" s="39">
        <v>170</v>
      </c>
      <c r="O10" s="39">
        <v>4800</v>
      </c>
      <c r="P10" s="39">
        <v>1690</v>
      </c>
      <c r="Q10" s="39" t="s">
        <v>66</v>
      </c>
      <c r="R10" s="39">
        <v>18.8</v>
      </c>
      <c r="S10" s="39">
        <v>5</v>
      </c>
    </row>
    <row r="11" spans="1:19" x14ac:dyDescent="0.3">
      <c r="A11" s="39">
        <v>10</v>
      </c>
      <c r="B11" s="39" t="s">
        <v>71</v>
      </c>
      <c r="C11" s="39" t="s">
        <v>72</v>
      </c>
      <c r="D11" s="39" t="s">
        <v>68</v>
      </c>
      <c r="E11" s="39">
        <v>33</v>
      </c>
      <c r="F11" s="39">
        <v>34.700000000000003</v>
      </c>
      <c r="G11" s="39">
        <v>36.299999999999997</v>
      </c>
      <c r="H11" s="39">
        <v>16</v>
      </c>
      <c r="I11" s="39">
        <v>25</v>
      </c>
      <c r="J11" s="39" t="s">
        <v>60</v>
      </c>
      <c r="K11" s="39" t="s">
        <v>53</v>
      </c>
      <c r="L11" s="39">
        <v>8</v>
      </c>
      <c r="M11" s="39">
        <v>4.9000000000000004</v>
      </c>
      <c r="N11" s="39">
        <v>200</v>
      </c>
      <c r="O11" s="39">
        <v>4100</v>
      </c>
      <c r="P11" s="39">
        <v>1510</v>
      </c>
      <c r="Q11" s="39" t="s">
        <v>66</v>
      </c>
      <c r="R11" s="39">
        <v>18</v>
      </c>
      <c r="S11" s="39">
        <v>6</v>
      </c>
    </row>
    <row r="12" spans="1:19" x14ac:dyDescent="0.3">
      <c r="A12" s="39">
        <v>11</v>
      </c>
      <c r="B12" s="39" t="s">
        <v>71</v>
      </c>
      <c r="C12" s="39" t="s">
        <v>73</v>
      </c>
      <c r="D12" s="39" t="s">
        <v>56</v>
      </c>
      <c r="E12" s="39">
        <v>37.5</v>
      </c>
      <c r="F12" s="39">
        <v>40.1</v>
      </c>
      <c r="G12" s="39">
        <v>42.7</v>
      </c>
      <c r="H12" s="39">
        <v>16</v>
      </c>
      <c r="I12" s="39">
        <v>25</v>
      </c>
      <c r="J12" s="39" t="s">
        <v>57</v>
      </c>
      <c r="K12" s="39" t="s">
        <v>53</v>
      </c>
      <c r="L12" s="39">
        <v>8</v>
      </c>
      <c r="M12" s="39">
        <v>4.5999999999999996</v>
      </c>
      <c r="N12" s="39">
        <v>295</v>
      </c>
      <c r="O12" s="39">
        <v>6000</v>
      </c>
      <c r="P12" s="39">
        <v>1985</v>
      </c>
      <c r="Q12" s="39" t="s">
        <v>66</v>
      </c>
      <c r="R12" s="39">
        <v>20</v>
      </c>
      <c r="S12" s="39">
        <v>5</v>
      </c>
    </row>
    <row r="13" spans="1:19" x14ac:dyDescent="0.3">
      <c r="A13" s="39">
        <v>12</v>
      </c>
      <c r="B13" s="39" t="s">
        <v>74</v>
      </c>
      <c r="C13" s="39" t="s">
        <v>75</v>
      </c>
      <c r="D13" s="39" t="s">
        <v>59</v>
      </c>
      <c r="E13" s="39">
        <v>8.5</v>
      </c>
      <c r="F13" s="39">
        <v>13.4</v>
      </c>
      <c r="G13" s="39">
        <v>18.3</v>
      </c>
      <c r="H13" s="39">
        <v>25</v>
      </c>
      <c r="I13" s="39">
        <v>36</v>
      </c>
      <c r="J13" s="39" t="s">
        <v>52</v>
      </c>
      <c r="K13" s="39" t="s">
        <v>53</v>
      </c>
      <c r="L13" s="39">
        <v>4</v>
      </c>
      <c r="M13" s="39">
        <v>2.2000000000000002</v>
      </c>
      <c r="N13" s="39">
        <v>110</v>
      </c>
      <c r="O13" s="39">
        <v>5200</v>
      </c>
      <c r="P13" s="39">
        <v>2380</v>
      </c>
      <c r="Q13" s="39" t="s">
        <v>54</v>
      </c>
      <c r="R13" s="39">
        <v>15.2</v>
      </c>
      <c r="S13" s="39">
        <v>5</v>
      </c>
    </row>
    <row r="14" spans="1:19" x14ac:dyDescent="0.3">
      <c r="A14" s="39">
        <v>13</v>
      </c>
      <c r="B14" s="39" t="s">
        <v>74</v>
      </c>
      <c r="C14" s="39" t="s">
        <v>76</v>
      </c>
      <c r="D14" s="39" t="s">
        <v>59</v>
      </c>
      <c r="E14" s="39">
        <v>11.4</v>
      </c>
      <c r="F14" s="39">
        <v>11.4</v>
      </c>
      <c r="G14" s="39">
        <v>11.4</v>
      </c>
      <c r="H14" s="39">
        <v>25</v>
      </c>
      <c r="I14" s="39">
        <v>34</v>
      </c>
      <c r="J14" s="39" t="s">
        <v>60</v>
      </c>
      <c r="K14" s="39" t="s">
        <v>53</v>
      </c>
      <c r="L14" s="39">
        <v>4</v>
      </c>
      <c r="M14" s="39">
        <v>2.2000000000000002</v>
      </c>
      <c r="N14" s="39">
        <v>110</v>
      </c>
      <c r="O14" s="39">
        <v>5200</v>
      </c>
      <c r="P14" s="39">
        <v>2665</v>
      </c>
      <c r="Q14" s="39" t="s">
        <v>54</v>
      </c>
      <c r="R14" s="39">
        <v>15.6</v>
      </c>
      <c r="S14" s="39">
        <v>5</v>
      </c>
    </row>
    <row r="15" spans="1:19" x14ac:dyDescent="0.3">
      <c r="A15" s="39">
        <v>14</v>
      </c>
      <c r="B15" s="39" t="s">
        <v>74</v>
      </c>
      <c r="C15" s="39" t="s">
        <v>77</v>
      </c>
      <c r="D15" s="39" t="s">
        <v>78</v>
      </c>
      <c r="E15" s="39">
        <v>13.4</v>
      </c>
      <c r="F15" s="39">
        <v>15.1</v>
      </c>
      <c r="G15" s="39">
        <v>16.8</v>
      </c>
      <c r="H15" s="39">
        <v>19</v>
      </c>
      <c r="I15" s="39">
        <v>28</v>
      </c>
      <c r="J15" s="39" t="s">
        <v>57</v>
      </c>
      <c r="K15" s="39" t="s">
        <v>63</v>
      </c>
      <c r="L15" s="39">
        <v>6</v>
      </c>
      <c r="M15" s="39">
        <v>3.4</v>
      </c>
      <c r="N15" s="39">
        <v>160</v>
      </c>
      <c r="O15" s="39">
        <v>4600</v>
      </c>
      <c r="P15" s="39">
        <v>1805</v>
      </c>
      <c r="Q15" s="39" t="s">
        <v>54</v>
      </c>
      <c r="R15" s="39">
        <v>15.5</v>
      </c>
      <c r="S15" s="39">
        <v>4</v>
      </c>
    </row>
    <row r="16" spans="1:19" x14ac:dyDescent="0.3">
      <c r="A16" s="39">
        <v>15</v>
      </c>
      <c r="B16" s="39" t="s">
        <v>74</v>
      </c>
      <c r="C16" s="39" t="s">
        <v>79</v>
      </c>
      <c r="D16" s="39" t="s">
        <v>56</v>
      </c>
      <c r="E16" s="39">
        <v>13.4</v>
      </c>
      <c r="F16" s="39">
        <v>15.9</v>
      </c>
      <c r="G16" s="39">
        <v>18.399999999999999</v>
      </c>
      <c r="H16" s="39">
        <v>21</v>
      </c>
      <c r="I16" s="39">
        <v>29</v>
      </c>
      <c r="J16" s="39" t="s">
        <v>52</v>
      </c>
      <c r="K16" s="39" t="s">
        <v>53</v>
      </c>
      <c r="L16" s="39">
        <v>4</v>
      </c>
      <c r="M16" s="39">
        <v>2.2000000000000002</v>
      </c>
      <c r="N16" s="39">
        <v>110</v>
      </c>
      <c r="O16" s="39">
        <v>5200</v>
      </c>
      <c r="P16" s="39">
        <v>2595</v>
      </c>
      <c r="Q16" s="39" t="s">
        <v>66</v>
      </c>
      <c r="R16" s="39">
        <v>16.5</v>
      </c>
      <c r="S16" s="39">
        <v>6</v>
      </c>
    </row>
    <row r="17" spans="1:19" x14ac:dyDescent="0.3">
      <c r="A17" s="39">
        <v>16</v>
      </c>
      <c r="B17" s="39" t="s">
        <v>74</v>
      </c>
      <c r="C17" s="39" t="s">
        <v>80</v>
      </c>
      <c r="D17" s="39" t="s">
        <v>81</v>
      </c>
      <c r="E17" s="39">
        <v>14.7</v>
      </c>
      <c r="F17" s="39">
        <v>16.3</v>
      </c>
      <c r="G17" s="39">
        <v>18</v>
      </c>
      <c r="H17" s="39">
        <v>18</v>
      </c>
      <c r="I17" s="39">
        <v>23</v>
      </c>
      <c r="J17" s="39" t="s">
        <v>52</v>
      </c>
      <c r="K17" s="39" t="s">
        <v>53</v>
      </c>
      <c r="L17" s="39">
        <v>6</v>
      </c>
      <c r="M17" s="39">
        <v>3.8</v>
      </c>
      <c r="N17" s="39">
        <v>170</v>
      </c>
      <c r="O17" s="39">
        <v>4800</v>
      </c>
      <c r="P17" s="39">
        <v>1690</v>
      </c>
      <c r="Q17" s="39" t="s">
        <v>66</v>
      </c>
      <c r="R17" s="39">
        <v>20</v>
      </c>
      <c r="S17" s="39">
        <v>7</v>
      </c>
    </row>
    <row r="18" spans="1:19" x14ac:dyDescent="0.3">
      <c r="A18" s="39">
        <v>17</v>
      </c>
      <c r="B18" s="39" t="s">
        <v>74</v>
      </c>
      <c r="C18" s="39" t="s">
        <v>82</v>
      </c>
      <c r="D18" s="39" t="s">
        <v>81</v>
      </c>
      <c r="E18" s="39">
        <v>14.7</v>
      </c>
      <c r="F18" s="39">
        <v>16.600000000000001</v>
      </c>
      <c r="G18" s="39">
        <v>18.600000000000001</v>
      </c>
      <c r="H18" s="39">
        <v>15</v>
      </c>
      <c r="I18" s="39">
        <v>20</v>
      </c>
      <c r="J18" s="39" t="s">
        <v>52</v>
      </c>
      <c r="K18" s="39" t="s">
        <v>83</v>
      </c>
      <c r="L18" s="39">
        <v>6</v>
      </c>
      <c r="M18" s="39">
        <v>4.3</v>
      </c>
      <c r="N18" s="39">
        <v>165</v>
      </c>
      <c r="O18" s="39">
        <v>4000</v>
      </c>
      <c r="P18" s="39">
        <v>1790</v>
      </c>
      <c r="Q18" s="39" t="s">
        <v>66</v>
      </c>
      <c r="R18" s="39">
        <v>27</v>
      </c>
      <c r="S18" s="39">
        <v>8</v>
      </c>
    </row>
    <row r="19" spans="1:19" x14ac:dyDescent="0.3">
      <c r="A19" s="39">
        <v>18</v>
      </c>
      <c r="B19" s="39" t="s">
        <v>74</v>
      </c>
      <c r="C19" s="39" t="s">
        <v>84</v>
      </c>
      <c r="D19" s="39" t="s">
        <v>68</v>
      </c>
      <c r="E19" s="39">
        <v>18</v>
      </c>
      <c r="F19" s="39">
        <v>18.8</v>
      </c>
      <c r="G19" s="39">
        <v>19.600000000000001</v>
      </c>
      <c r="H19" s="39">
        <v>17</v>
      </c>
      <c r="I19" s="39">
        <v>26</v>
      </c>
      <c r="J19" s="39" t="s">
        <v>60</v>
      </c>
      <c r="K19" s="39" t="s">
        <v>63</v>
      </c>
      <c r="L19" s="39">
        <v>8</v>
      </c>
      <c r="M19" s="39">
        <v>5</v>
      </c>
      <c r="N19" s="39">
        <v>170</v>
      </c>
      <c r="O19" s="39">
        <v>4200</v>
      </c>
      <c r="P19" s="39">
        <v>1350</v>
      </c>
      <c r="Q19" s="39" t="s">
        <v>66</v>
      </c>
      <c r="R19" s="39">
        <v>23</v>
      </c>
      <c r="S19" s="39">
        <v>6</v>
      </c>
    </row>
    <row r="20" spans="1:19" x14ac:dyDescent="0.3">
      <c r="A20" s="39">
        <v>19</v>
      </c>
      <c r="B20" s="39" t="s">
        <v>74</v>
      </c>
      <c r="C20" s="39" t="s">
        <v>85</v>
      </c>
      <c r="D20" s="39" t="s">
        <v>78</v>
      </c>
      <c r="E20" s="39">
        <v>34.6</v>
      </c>
      <c r="F20" s="39">
        <v>38</v>
      </c>
      <c r="G20" s="39">
        <v>41.5</v>
      </c>
      <c r="H20" s="39">
        <v>17</v>
      </c>
      <c r="I20" s="39">
        <v>25</v>
      </c>
      <c r="J20" s="39" t="s">
        <v>60</v>
      </c>
      <c r="K20" s="39" t="s">
        <v>63</v>
      </c>
      <c r="L20" s="39">
        <v>8</v>
      </c>
      <c r="M20" s="39">
        <v>5.7</v>
      </c>
      <c r="N20" s="39">
        <v>300</v>
      </c>
      <c r="O20" s="39">
        <v>5000</v>
      </c>
      <c r="P20" s="39">
        <v>1450</v>
      </c>
      <c r="Q20" s="39" t="s">
        <v>54</v>
      </c>
      <c r="R20" s="39">
        <v>20</v>
      </c>
      <c r="S20" s="39">
        <v>2</v>
      </c>
    </row>
    <row r="21" spans="1:19" x14ac:dyDescent="0.3">
      <c r="A21" s="39">
        <v>20</v>
      </c>
      <c r="B21" s="39" t="s">
        <v>86</v>
      </c>
      <c r="C21" s="39" t="s">
        <v>87</v>
      </c>
      <c r="D21" s="39" t="s">
        <v>68</v>
      </c>
      <c r="E21" s="39">
        <v>18.399999999999999</v>
      </c>
      <c r="F21" s="39">
        <v>18.399999999999999</v>
      </c>
      <c r="G21" s="39">
        <v>18.399999999999999</v>
      </c>
      <c r="H21" s="39">
        <v>20</v>
      </c>
      <c r="I21" s="39">
        <v>28</v>
      </c>
      <c r="J21" s="39" t="s">
        <v>57</v>
      </c>
      <c r="K21" s="39" t="s">
        <v>53</v>
      </c>
      <c r="L21" s="39">
        <v>6</v>
      </c>
      <c r="M21" s="39">
        <v>3.3</v>
      </c>
      <c r="N21" s="39">
        <v>153</v>
      </c>
      <c r="O21" s="39">
        <v>5300</v>
      </c>
      <c r="P21" s="39">
        <v>1990</v>
      </c>
      <c r="Q21" s="39" t="s">
        <v>66</v>
      </c>
      <c r="R21" s="39">
        <v>18</v>
      </c>
      <c r="S21" s="39">
        <v>6</v>
      </c>
    </row>
    <row r="22" spans="1:19" x14ac:dyDescent="0.3">
      <c r="A22" s="39">
        <v>21</v>
      </c>
      <c r="B22" s="39" t="s">
        <v>88</v>
      </c>
      <c r="C22" s="39" t="s">
        <v>89</v>
      </c>
      <c r="D22" s="39" t="s">
        <v>59</v>
      </c>
      <c r="E22" s="39">
        <v>14.5</v>
      </c>
      <c r="F22" s="39">
        <v>15.8</v>
      </c>
      <c r="G22" s="39">
        <v>17.100000000000001</v>
      </c>
      <c r="H22" s="39">
        <v>23</v>
      </c>
      <c r="I22" s="39">
        <v>28</v>
      </c>
      <c r="J22" s="39" t="s">
        <v>57</v>
      </c>
      <c r="K22" s="39" t="s">
        <v>53</v>
      </c>
      <c r="L22" s="39">
        <v>4</v>
      </c>
      <c r="M22" s="39">
        <v>3</v>
      </c>
      <c r="N22" s="39">
        <v>141</v>
      </c>
      <c r="O22" s="39">
        <v>5000</v>
      </c>
      <c r="P22" s="39">
        <v>2090</v>
      </c>
      <c r="Q22" s="39" t="s">
        <v>66</v>
      </c>
      <c r="R22" s="39">
        <v>16</v>
      </c>
      <c r="S22" s="39">
        <v>6</v>
      </c>
    </row>
    <row r="23" spans="1:19" x14ac:dyDescent="0.3">
      <c r="A23" s="39">
        <v>22</v>
      </c>
      <c r="B23" s="39" t="s">
        <v>88</v>
      </c>
      <c r="C23" s="39" t="s">
        <v>90</v>
      </c>
      <c r="D23" s="39" t="s">
        <v>68</v>
      </c>
      <c r="E23" s="39">
        <v>29.5</v>
      </c>
      <c r="F23" s="39">
        <v>29.5</v>
      </c>
      <c r="G23" s="39">
        <v>29.5</v>
      </c>
      <c r="H23" s="39">
        <v>20</v>
      </c>
      <c r="I23" s="39">
        <v>26</v>
      </c>
      <c r="J23" s="39" t="s">
        <v>57</v>
      </c>
      <c r="K23" s="39" t="s">
        <v>53</v>
      </c>
      <c r="L23" s="39">
        <v>6</v>
      </c>
      <c r="M23" s="39">
        <v>3.3</v>
      </c>
      <c r="N23" s="39">
        <v>147</v>
      </c>
      <c r="O23" s="39">
        <v>4800</v>
      </c>
      <c r="P23" s="39">
        <v>1785</v>
      </c>
      <c r="Q23" s="39" t="s">
        <v>66</v>
      </c>
      <c r="R23" s="39">
        <v>16</v>
      </c>
      <c r="S23" s="39">
        <v>6</v>
      </c>
    </row>
    <row r="24" spans="1:19" x14ac:dyDescent="0.3">
      <c r="A24" s="39">
        <v>23</v>
      </c>
      <c r="B24" s="39" t="s">
        <v>91</v>
      </c>
      <c r="C24" s="39" t="s">
        <v>92</v>
      </c>
      <c r="D24" s="39" t="s">
        <v>51</v>
      </c>
      <c r="E24" s="39">
        <v>7.9</v>
      </c>
      <c r="F24" s="39">
        <v>9.1999999999999993</v>
      </c>
      <c r="G24" s="39">
        <v>10.6</v>
      </c>
      <c r="H24" s="39">
        <v>29</v>
      </c>
      <c r="I24" s="39">
        <v>33</v>
      </c>
      <c r="J24" s="39" t="s">
        <v>52</v>
      </c>
      <c r="K24" s="39" t="s">
        <v>53</v>
      </c>
      <c r="L24" s="39">
        <v>4</v>
      </c>
      <c r="M24" s="39">
        <v>1.5</v>
      </c>
      <c r="N24" s="39">
        <v>92</v>
      </c>
      <c r="O24" s="39">
        <v>6000</v>
      </c>
      <c r="P24" s="39">
        <v>3285</v>
      </c>
      <c r="Q24" s="39" t="s">
        <v>54</v>
      </c>
      <c r="R24" s="39">
        <v>13.2</v>
      </c>
      <c r="S24" s="39">
        <v>5</v>
      </c>
    </row>
    <row r="25" spans="1:19" x14ac:dyDescent="0.3">
      <c r="A25" s="39">
        <v>24</v>
      </c>
      <c r="B25" s="39" t="s">
        <v>91</v>
      </c>
      <c r="C25" s="39" t="s">
        <v>93</v>
      </c>
      <c r="D25" s="39" t="s">
        <v>51</v>
      </c>
      <c r="E25" s="39">
        <v>8.4</v>
      </c>
      <c r="F25" s="39">
        <v>11.3</v>
      </c>
      <c r="G25" s="39">
        <v>14.2</v>
      </c>
      <c r="H25" s="39">
        <v>23</v>
      </c>
      <c r="I25" s="39">
        <v>29</v>
      </c>
      <c r="J25" s="39" t="s">
        <v>60</v>
      </c>
      <c r="K25" s="39" t="s">
        <v>53</v>
      </c>
      <c r="L25" s="39">
        <v>4</v>
      </c>
      <c r="M25" s="39">
        <v>2.2000000000000002</v>
      </c>
      <c r="N25" s="39">
        <v>93</v>
      </c>
      <c r="O25" s="39">
        <v>4800</v>
      </c>
      <c r="P25" s="39">
        <v>2595</v>
      </c>
      <c r="Q25" s="39" t="s">
        <v>54</v>
      </c>
      <c r="R25" s="39">
        <v>14</v>
      </c>
      <c r="S25" s="39">
        <v>5</v>
      </c>
    </row>
    <row r="26" spans="1:19" x14ac:dyDescent="0.3">
      <c r="A26" s="39">
        <v>25</v>
      </c>
      <c r="B26" s="39" t="s">
        <v>91</v>
      </c>
      <c r="C26" s="39" t="s">
        <v>94</v>
      </c>
      <c r="D26" s="39" t="s">
        <v>59</v>
      </c>
      <c r="E26" s="39">
        <v>11.9</v>
      </c>
      <c r="F26" s="39">
        <v>13.3</v>
      </c>
      <c r="G26" s="39">
        <v>14.7</v>
      </c>
      <c r="H26" s="39">
        <v>22</v>
      </c>
      <c r="I26" s="39">
        <v>27</v>
      </c>
      <c r="J26" s="39" t="s">
        <v>60</v>
      </c>
      <c r="K26" s="39" t="s">
        <v>53</v>
      </c>
      <c r="L26" s="39">
        <v>4</v>
      </c>
      <c r="M26" s="39">
        <v>2.5</v>
      </c>
      <c r="N26" s="39">
        <v>100</v>
      </c>
      <c r="O26" s="39">
        <v>4800</v>
      </c>
      <c r="P26" s="39">
        <v>2535</v>
      </c>
      <c r="Q26" s="39" t="s">
        <v>54</v>
      </c>
      <c r="R26" s="39">
        <v>16</v>
      </c>
      <c r="S26" s="39">
        <v>6</v>
      </c>
    </row>
    <row r="27" spans="1:19" x14ac:dyDescent="0.3">
      <c r="A27" s="39">
        <v>26</v>
      </c>
      <c r="B27" s="39" t="s">
        <v>91</v>
      </c>
      <c r="C27" s="39" t="s">
        <v>95</v>
      </c>
      <c r="D27" s="39" t="s">
        <v>81</v>
      </c>
      <c r="E27" s="39">
        <v>13.6</v>
      </c>
      <c r="F27" s="39">
        <v>19</v>
      </c>
      <c r="G27" s="39">
        <v>24.4</v>
      </c>
      <c r="H27" s="39">
        <v>17</v>
      </c>
      <c r="I27" s="39">
        <v>21</v>
      </c>
      <c r="J27" s="39" t="s">
        <v>60</v>
      </c>
      <c r="K27" s="39" t="s">
        <v>83</v>
      </c>
      <c r="L27" s="39">
        <v>6</v>
      </c>
      <c r="M27" s="39">
        <v>3</v>
      </c>
      <c r="N27" s="39">
        <v>142</v>
      </c>
      <c r="O27" s="39">
        <v>5000</v>
      </c>
      <c r="P27" s="39">
        <v>1970</v>
      </c>
      <c r="Q27" s="39" t="s">
        <v>66</v>
      </c>
      <c r="R27" s="39">
        <v>20</v>
      </c>
      <c r="S27" s="39">
        <v>7</v>
      </c>
    </row>
    <row r="28" spans="1:19" x14ac:dyDescent="0.3">
      <c r="A28" s="39">
        <v>27</v>
      </c>
      <c r="B28" s="39" t="s">
        <v>91</v>
      </c>
      <c r="C28" s="39" t="s">
        <v>96</v>
      </c>
      <c r="D28" s="39" t="s">
        <v>56</v>
      </c>
      <c r="E28" s="39">
        <v>14.8</v>
      </c>
      <c r="F28" s="39">
        <v>15.6</v>
      </c>
      <c r="G28" s="39">
        <v>16.399999999999999</v>
      </c>
      <c r="H28" s="39">
        <v>21</v>
      </c>
      <c r="I28" s="39">
        <v>27</v>
      </c>
      <c r="J28" s="39" t="s">
        <v>60</v>
      </c>
      <c r="K28" s="39" t="s">
        <v>53</v>
      </c>
      <c r="L28" s="39">
        <v>4</v>
      </c>
      <c r="M28" s="39">
        <v>2.5</v>
      </c>
      <c r="N28" s="39">
        <v>100</v>
      </c>
      <c r="O28" s="39">
        <v>4800</v>
      </c>
      <c r="P28" s="39">
        <v>2465</v>
      </c>
      <c r="Q28" s="39" t="s">
        <v>66</v>
      </c>
      <c r="R28" s="39">
        <v>16</v>
      </c>
      <c r="S28" s="39">
        <v>6</v>
      </c>
    </row>
    <row r="29" spans="1:19" x14ac:dyDescent="0.3">
      <c r="A29" s="39">
        <v>28</v>
      </c>
      <c r="B29" s="39" t="s">
        <v>91</v>
      </c>
      <c r="C29" s="39" t="s">
        <v>97</v>
      </c>
      <c r="D29" s="39" t="s">
        <v>78</v>
      </c>
      <c r="E29" s="39">
        <v>18.5</v>
      </c>
      <c r="F29" s="39">
        <v>25.8</v>
      </c>
      <c r="G29" s="39">
        <v>33.1</v>
      </c>
      <c r="H29" s="39">
        <v>18</v>
      </c>
      <c r="I29" s="39">
        <v>24</v>
      </c>
      <c r="J29" s="39" t="s">
        <v>60</v>
      </c>
      <c r="K29" s="39" t="s">
        <v>83</v>
      </c>
      <c r="L29" s="39">
        <v>6</v>
      </c>
      <c r="M29" s="39">
        <v>3</v>
      </c>
      <c r="N29" s="39">
        <v>300</v>
      </c>
      <c r="O29" s="39">
        <v>6000</v>
      </c>
      <c r="P29" s="39">
        <v>2120</v>
      </c>
      <c r="Q29" s="39" t="s">
        <v>54</v>
      </c>
      <c r="R29" s="39">
        <v>19.8</v>
      </c>
      <c r="S29" s="39">
        <v>4</v>
      </c>
    </row>
    <row r="30" spans="1:19" x14ac:dyDescent="0.3">
      <c r="A30" s="39">
        <v>29</v>
      </c>
      <c r="B30" s="39" t="s">
        <v>98</v>
      </c>
      <c r="C30" s="39" t="s">
        <v>99</v>
      </c>
      <c r="D30" s="39" t="s">
        <v>51</v>
      </c>
      <c r="E30" s="39">
        <v>7.9</v>
      </c>
      <c r="F30" s="39">
        <v>12.2</v>
      </c>
      <c r="G30" s="39">
        <v>16.5</v>
      </c>
      <c r="H30" s="39">
        <v>29</v>
      </c>
      <c r="I30" s="39">
        <v>33</v>
      </c>
      <c r="J30" s="39" t="s">
        <v>52</v>
      </c>
      <c r="K30" s="39" t="s">
        <v>53</v>
      </c>
      <c r="L30" s="39">
        <v>4</v>
      </c>
      <c r="M30" s="39">
        <v>1.5</v>
      </c>
      <c r="N30" s="39">
        <v>92</v>
      </c>
      <c r="O30" s="39">
        <v>6000</v>
      </c>
      <c r="P30" s="39">
        <v>2505</v>
      </c>
      <c r="Q30" s="39" t="s">
        <v>54</v>
      </c>
      <c r="R30" s="39">
        <v>13.2</v>
      </c>
      <c r="S30" s="39">
        <v>5</v>
      </c>
    </row>
    <row r="31" spans="1:19" x14ac:dyDescent="0.3">
      <c r="A31" s="39">
        <v>30</v>
      </c>
      <c r="B31" s="39" t="s">
        <v>98</v>
      </c>
      <c r="C31" s="39" t="s">
        <v>100</v>
      </c>
      <c r="D31" s="39" t="s">
        <v>68</v>
      </c>
      <c r="E31" s="39">
        <v>17.5</v>
      </c>
      <c r="F31" s="39">
        <v>19.3</v>
      </c>
      <c r="G31" s="39">
        <v>21.2</v>
      </c>
      <c r="H31" s="39">
        <v>20</v>
      </c>
      <c r="I31" s="39">
        <v>28</v>
      </c>
      <c r="J31" s="39" t="s">
        <v>57</v>
      </c>
      <c r="K31" s="39" t="s">
        <v>53</v>
      </c>
      <c r="L31" s="39">
        <v>6</v>
      </c>
      <c r="M31" s="39">
        <v>3.5</v>
      </c>
      <c r="N31" s="39">
        <v>214</v>
      </c>
      <c r="O31" s="39">
        <v>5800</v>
      </c>
      <c r="P31" s="39">
        <v>1980</v>
      </c>
      <c r="Q31" s="39" t="s">
        <v>66</v>
      </c>
      <c r="R31" s="39">
        <v>18</v>
      </c>
      <c r="S31" s="39">
        <v>6</v>
      </c>
    </row>
    <row r="32" spans="1:19" x14ac:dyDescent="0.3">
      <c r="A32" s="39">
        <v>31</v>
      </c>
      <c r="B32" s="39" t="s">
        <v>101</v>
      </c>
      <c r="C32" s="39" t="s">
        <v>102</v>
      </c>
      <c r="D32" s="39" t="s">
        <v>51</v>
      </c>
      <c r="E32" s="39">
        <v>6.9</v>
      </c>
      <c r="F32" s="39">
        <v>7.4</v>
      </c>
      <c r="G32" s="39">
        <v>7.9</v>
      </c>
      <c r="H32" s="39">
        <v>31</v>
      </c>
      <c r="I32" s="39">
        <v>33</v>
      </c>
      <c r="J32" s="39" t="s">
        <v>52</v>
      </c>
      <c r="K32" s="39" t="s">
        <v>53</v>
      </c>
      <c r="L32" s="39">
        <v>4</v>
      </c>
      <c r="M32" s="39">
        <v>1.3</v>
      </c>
      <c r="N32" s="39">
        <v>63</v>
      </c>
      <c r="O32" s="39">
        <v>5000</v>
      </c>
      <c r="P32" s="39">
        <v>3150</v>
      </c>
      <c r="Q32" s="39" t="s">
        <v>54</v>
      </c>
      <c r="R32" s="39">
        <v>10</v>
      </c>
      <c r="S32" s="39">
        <v>4</v>
      </c>
    </row>
    <row r="33" spans="1:19" x14ac:dyDescent="0.3">
      <c r="A33" s="39">
        <v>32</v>
      </c>
      <c r="B33" s="39" t="s">
        <v>101</v>
      </c>
      <c r="C33" s="39" t="s">
        <v>103</v>
      </c>
      <c r="D33" s="39" t="s">
        <v>51</v>
      </c>
      <c r="E33" s="39">
        <v>8.4</v>
      </c>
      <c r="F33" s="39">
        <v>10.1</v>
      </c>
      <c r="G33" s="39">
        <v>11.9</v>
      </c>
      <c r="H33" s="39">
        <v>23</v>
      </c>
      <c r="I33" s="39">
        <v>30</v>
      </c>
      <c r="J33" s="39" t="s">
        <v>52</v>
      </c>
      <c r="K33" s="39" t="s">
        <v>53</v>
      </c>
      <c r="L33" s="39">
        <v>4</v>
      </c>
      <c r="M33" s="39">
        <v>1.8</v>
      </c>
      <c r="N33" s="39">
        <v>127</v>
      </c>
      <c r="O33" s="39">
        <v>6500</v>
      </c>
      <c r="P33" s="39">
        <v>2410</v>
      </c>
      <c r="Q33" s="39" t="s">
        <v>54</v>
      </c>
      <c r="R33" s="39">
        <v>13.2</v>
      </c>
      <c r="S33" s="39">
        <v>5</v>
      </c>
    </row>
    <row r="34" spans="1:19" x14ac:dyDescent="0.3">
      <c r="A34" s="39">
        <v>33</v>
      </c>
      <c r="B34" s="39" t="s">
        <v>101</v>
      </c>
      <c r="C34" s="39" t="s">
        <v>104</v>
      </c>
      <c r="D34" s="39" t="s">
        <v>59</v>
      </c>
      <c r="E34" s="39">
        <v>10.4</v>
      </c>
      <c r="F34" s="39">
        <v>11.3</v>
      </c>
      <c r="G34" s="39">
        <v>12.2</v>
      </c>
      <c r="H34" s="39">
        <v>22</v>
      </c>
      <c r="I34" s="39">
        <v>27</v>
      </c>
      <c r="J34" s="39" t="s">
        <v>52</v>
      </c>
      <c r="K34" s="39" t="s">
        <v>53</v>
      </c>
      <c r="L34" s="39">
        <v>4</v>
      </c>
      <c r="M34" s="39">
        <v>2.2999999999999998</v>
      </c>
      <c r="N34" s="39">
        <v>96</v>
      </c>
      <c r="O34" s="39">
        <v>4200</v>
      </c>
      <c r="P34" s="39">
        <v>2805</v>
      </c>
      <c r="Q34" s="39" t="s">
        <v>54</v>
      </c>
      <c r="R34" s="39">
        <v>15.9</v>
      </c>
      <c r="S34" s="39">
        <v>5</v>
      </c>
    </row>
    <row r="35" spans="1:19" x14ac:dyDescent="0.3">
      <c r="A35" s="39">
        <v>34</v>
      </c>
      <c r="B35" s="39" t="s">
        <v>101</v>
      </c>
      <c r="C35" s="39" t="s">
        <v>105</v>
      </c>
      <c r="D35" s="39" t="s">
        <v>78</v>
      </c>
      <c r="E35" s="39">
        <v>10.8</v>
      </c>
      <c r="F35" s="39">
        <v>15.9</v>
      </c>
      <c r="G35" s="39">
        <v>21</v>
      </c>
      <c r="H35" s="39">
        <v>22</v>
      </c>
      <c r="I35" s="39">
        <v>29</v>
      </c>
      <c r="J35" s="39" t="s">
        <v>60</v>
      </c>
      <c r="K35" s="39" t="s">
        <v>63</v>
      </c>
      <c r="L35" s="39">
        <v>4</v>
      </c>
      <c r="M35" s="39">
        <v>2.2999999999999998</v>
      </c>
      <c r="N35" s="39">
        <v>105</v>
      </c>
      <c r="O35" s="39">
        <v>4600</v>
      </c>
      <c r="P35" s="39">
        <v>2285</v>
      </c>
      <c r="Q35" s="39" t="s">
        <v>54</v>
      </c>
      <c r="R35" s="39">
        <v>15.4</v>
      </c>
      <c r="S35" s="39">
        <v>4</v>
      </c>
    </row>
    <row r="36" spans="1:19" x14ac:dyDescent="0.3">
      <c r="A36" s="39">
        <v>35</v>
      </c>
      <c r="B36" s="39" t="s">
        <v>101</v>
      </c>
      <c r="C36" s="39" t="s">
        <v>106</v>
      </c>
      <c r="D36" s="39" t="s">
        <v>78</v>
      </c>
      <c r="E36" s="39">
        <v>12.8</v>
      </c>
      <c r="F36" s="39">
        <v>14</v>
      </c>
      <c r="G36" s="39">
        <v>15.2</v>
      </c>
      <c r="H36" s="39">
        <v>24</v>
      </c>
      <c r="I36" s="39">
        <v>30</v>
      </c>
      <c r="J36" s="39" t="s">
        <v>60</v>
      </c>
      <c r="K36" s="39" t="s">
        <v>53</v>
      </c>
      <c r="L36" s="39">
        <v>4</v>
      </c>
      <c r="M36" s="39">
        <v>2</v>
      </c>
      <c r="N36" s="39">
        <v>115</v>
      </c>
      <c r="O36" s="39">
        <v>5500</v>
      </c>
      <c r="P36" s="39">
        <v>2340</v>
      </c>
      <c r="Q36" s="39" t="s">
        <v>54</v>
      </c>
      <c r="R36" s="39">
        <v>15.5</v>
      </c>
      <c r="S36" s="39">
        <v>4</v>
      </c>
    </row>
    <row r="37" spans="1:19" x14ac:dyDescent="0.3">
      <c r="A37" s="39">
        <v>36</v>
      </c>
      <c r="B37" s="39" t="s">
        <v>101</v>
      </c>
      <c r="C37" s="39" t="s">
        <v>107</v>
      </c>
      <c r="D37" s="39" t="s">
        <v>81</v>
      </c>
      <c r="E37" s="39">
        <v>14.5</v>
      </c>
      <c r="F37" s="39">
        <v>19.899999999999999</v>
      </c>
      <c r="G37" s="39">
        <v>25.3</v>
      </c>
      <c r="H37" s="39">
        <v>15</v>
      </c>
      <c r="I37" s="39">
        <v>20</v>
      </c>
      <c r="J37" s="39" t="s">
        <v>60</v>
      </c>
      <c r="K37" s="39" t="s">
        <v>83</v>
      </c>
      <c r="L37" s="39">
        <v>6</v>
      </c>
      <c r="M37" s="39">
        <v>3</v>
      </c>
      <c r="N37" s="39">
        <v>145</v>
      </c>
      <c r="O37" s="39">
        <v>4800</v>
      </c>
      <c r="P37" s="39">
        <v>2080</v>
      </c>
      <c r="Q37" s="39" t="s">
        <v>54</v>
      </c>
      <c r="R37" s="39">
        <v>21</v>
      </c>
      <c r="S37" s="39">
        <v>7</v>
      </c>
    </row>
    <row r="38" spans="1:19" x14ac:dyDescent="0.3">
      <c r="A38" s="39">
        <v>37</v>
      </c>
      <c r="B38" s="39" t="s">
        <v>101</v>
      </c>
      <c r="C38" s="39" t="s">
        <v>108</v>
      </c>
      <c r="D38" s="39" t="s">
        <v>56</v>
      </c>
      <c r="E38" s="39">
        <v>15.6</v>
      </c>
      <c r="F38" s="39">
        <v>20.2</v>
      </c>
      <c r="G38" s="39">
        <v>24.8</v>
      </c>
      <c r="H38" s="39">
        <v>21</v>
      </c>
      <c r="I38" s="39">
        <v>30</v>
      </c>
      <c r="J38" s="39" t="s">
        <v>60</v>
      </c>
      <c r="K38" s="39" t="s">
        <v>53</v>
      </c>
      <c r="L38" s="39">
        <v>6</v>
      </c>
      <c r="M38" s="39">
        <v>3</v>
      </c>
      <c r="N38" s="39">
        <v>140</v>
      </c>
      <c r="O38" s="39">
        <v>4800</v>
      </c>
      <c r="P38" s="39">
        <v>1885</v>
      </c>
      <c r="Q38" s="39" t="s">
        <v>66</v>
      </c>
      <c r="R38" s="39">
        <v>16</v>
      </c>
      <c r="S38" s="39">
        <v>5</v>
      </c>
    </row>
    <row r="39" spans="1:19" x14ac:dyDescent="0.3">
      <c r="A39" s="39">
        <v>38</v>
      </c>
      <c r="B39" s="39" t="s">
        <v>101</v>
      </c>
      <c r="C39" s="39" t="s">
        <v>109</v>
      </c>
      <c r="D39" s="39" t="s">
        <v>68</v>
      </c>
      <c r="E39" s="39">
        <v>20.100000000000001</v>
      </c>
      <c r="F39" s="39">
        <v>20.9</v>
      </c>
      <c r="G39" s="39">
        <v>21.7</v>
      </c>
      <c r="H39" s="39">
        <v>18</v>
      </c>
      <c r="I39" s="39">
        <v>26</v>
      </c>
      <c r="J39" s="39" t="s">
        <v>60</v>
      </c>
      <c r="K39" s="39" t="s">
        <v>63</v>
      </c>
      <c r="L39" s="39">
        <v>8</v>
      </c>
      <c r="M39" s="39">
        <v>4.5999999999999996</v>
      </c>
      <c r="N39" s="39">
        <v>190</v>
      </c>
      <c r="O39" s="39">
        <v>4200</v>
      </c>
      <c r="P39" s="39">
        <v>1415</v>
      </c>
      <c r="Q39" s="39" t="s">
        <v>66</v>
      </c>
      <c r="R39" s="39">
        <v>20</v>
      </c>
      <c r="S39" s="39">
        <v>6</v>
      </c>
    </row>
    <row r="40" spans="1:19" x14ac:dyDescent="0.3">
      <c r="A40" s="39">
        <v>39</v>
      </c>
      <c r="B40" s="39" t="s">
        <v>110</v>
      </c>
      <c r="C40" s="39" t="s">
        <v>111</v>
      </c>
      <c r="D40" s="39" t="s">
        <v>51</v>
      </c>
      <c r="E40" s="39">
        <v>6.7</v>
      </c>
      <c r="F40" s="39">
        <v>8.4</v>
      </c>
      <c r="G40" s="39">
        <v>10</v>
      </c>
      <c r="H40" s="39">
        <v>46</v>
      </c>
      <c r="I40" s="39">
        <v>50</v>
      </c>
      <c r="J40" s="39" t="s">
        <v>52</v>
      </c>
      <c r="K40" s="39" t="s">
        <v>53</v>
      </c>
      <c r="L40" s="39">
        <v>3</v>
      </c>
      <c r="M40" s="39">
        <v>1</v>
      </c>
      <c r="N40" s="39">
        <v>55</v>
      </c>
      <c r="O40" s="39">
        <v>5700</v>
      </c>
      <c r="P40" s="39">
        <v>3755</v>
      </c>
      <c r="Q40" s="39" t="s">
        <v>54</v>
      </c>
      <c r="R40" s="39">
        <v>10.6</v>
      </c>
      <c r="S40" s="39">
        <v>4</v>
      </c>
    </row>
    <row r="41" spans="1:19" x14ac:dyDescent="0.3">
      <c r="A41" s="39">
        <v>40</v>
      </c>
      <c r="B41" s="39" t="s">
        <v>110</v>
      </c>
      <c r="C41" s="39" t="s">
        <v>112</v>
      </c>
      <c r="D41" s="39" t="s">
        <v>78</v>
      </c>
      <c r="E41" s="39">
        <v>11.5</v>
      </c>
      <c r="F41" s="39">
        <v>12.5</v>
      </c>
      <c r="G41" s="39">
        <v>13.5</v>
      </c>
      <c r="H41" s="39">
        <v>30</v>
      </c>
      <c r="I41" s="39">
        <v>36</v>
      </c>
      <c r="J41" s="39" t="s">
        <v>60</v>
      </c>
      <c r="K41" s="39" t="s">
        <v>53</v>
      </c>
      <c r="L41" s="39">
        <v>4</v>
      </c>
      <c r="M41" s="39">
        <v>1.6</v>
      </c>
      <c r="N41" s="39">
        <v>90</v>
      </c>
      <c r="O41" s="39">
        <v>5400</v>
      </c>
      <c r="P41" s="39">
        <v>3250</v>
      </c>
      <c r="Q41" s="39" t="s">
        <v>54</v>
      </c>
      <c r="R41" s="39">
        <v>12.4</v>
      </c>
      <c r="S41" s="39">
        <v>4</v>
      </c>
    </row>
    <row r="42" spans="1:19" x14ac:dyDescent="0.3">
      <c r="A42" s="39">
        <v>41</v>
      </c>
      <c r="B42" s="39" t="s">
        <v>113</v>
      </c>
      <c r="C42" s="39" t="s">
        <v>114</v>
      </c>
      <c r="D42" s="39" t="s">
        <v>78</v>
      </c>
      <c r="E42" s="39">
        <v>17</v>
      </c>
      <c r="F42" s="39">
        <v>19.8</v>
      </c>
      <c r="G42" s="39">
        <v>22.7</v>
      </c>
      <c r="H42" s="39">
        <v>24</v>
      </c>
      <c r="I42" s="39">
        <v>31</v>
      </c>
      <c r="J42" s="39" t="s">
        <v>57</v>
      </c>
      <c r="K42" s="39" t="s">
        <v>53</v>
      </c>
      <c r="L42" s="39">
        <v>4</v>
      </c>
      <c r="M42" s="39">
        <v>2.2999999999999998</v>
      </c>
      <c r="N42" s="39">
        <v>160</v>
      </c>
      <c r="O42" s="39">
        <v>5800</v>
      </c>
      <c r="P42" s="39">
        <v>2855</v>
      </c>
      <c r="Q42" s="39" t="s">
        <v>54</v>
      </c>
      <c r="R42" s="39">
        <v>15.9</v>
      </c>
      <c r="S42" s="39">
        <v>4</v>
      </c>
    </row>
    <row r="43" spans="1:19" x14ac:dyDescent="0.3">
      <c r="A43" s="39">
        <v>42</v>
      </c>
      <c r="B43" s="39" t="s">
        <v>113</v>
      </c>
      <c r="C43" s="39" t="s">
        <v>115</v>
      </c>
      <c r="D43" s="39" t="s">
        <v>51</v>
      </c>
      <c r="E43" s="39">
        <v>8.4</v>
      </c>
      <c r="F43" s="39">
        <v>12.1</v>
      </c>
      <c r="G43" s="39">
        <v>15.8</v>
      </c>
      <c r="H43" s="39">
        <v>42</v>
      </c>
      <c r="I43" s="39">
        <v>46</v>
      </c>
      <c r="J43" s="39" t="s">
        <v>60</v>
      </c>
      <c r="K43" s="39" t="s">
        <v>53</v>
      </c>
      <c r="L43" s="39">
        <v>4</v>
      </c>
      <c r="M43" s="39">
        <v>1.5</v>
      </c>
      <c r="N43" s="39">
        <v>102</v>
      </c>
      <c r="O43" s="39">
        <v>5900</v>
      </c>
      <c r="P43" s="39">
        <v>2650</v>
      </c>
      <c r="Q43" s="39" t="s">
        <v>54</v>
      </c>
      <c r="R43" s="39">
        <v>11.9</v>
      </c>
      <c r="S43" s="39">
        <v>4</v>
      </c>
    </row>
    <row r="44" spans="1:19" x14ac:dyDescent="0.3">
      <c r="A44" s="39">
        <v>43</v>
      </c>
      <c r="B44" s="39" t="s">
        <v>113</v>
      </c>
      <c r="C44" s="39" t="s">
        <v>116</v>
      </c>
      <c r="D44" s="39" t="s">
        <v>59</v>
      </c>
      <c r="E44" s="39">
        <v>13.8</v>
      </c>
      <c r="F44" s="39">
        <v>17.5</v>
      </c>
      <c r="G44" s="39">
        <v>21.2</v>
      </c>
      <c r="H44" s="39">
        <v>24</v>
      </c>
      <c r="I44" s="39">
        <v>31</v>
      </c>
      <c r="J44" s="39" t="s">
        <v>57</v>
      </c>
      <c r="K44" s="39" t="s">
        <v>53</v>
      </c>
      <c r="L44" s="39">
        <v>4</v>
      </c>
      <c r="M44" s="39">
        <v>2.2000000000000002</v>
      </c>
      <c r="N44" s="39">
        <v>140</v>
      </c>
      <c r="O44" s="39">
        <v>5600</v>
      </c>
      <c r="P44" s="39">
        <v>2610</v>
      </c>
      <c r="Q44" s="39" t="s">
        <v>54</v>
      </c>
      <c r="R44" s="39">
        <v>17</v>
      </c>
      <c r="S44" s="39">
        <v>4</v>
      </c>
    </row>
    <row r="45" spans="1:19" x14ac:dyDescent="0.3">
      <c r="A45" s="39">
        <v>44</v>
      </c>
      <c r="B45" s="39" t="s">
        <v>117</v>
      </c>
      <c r="C45" s="39" t="s">
        <v>118</v>
      </c>
      <c r="D45" s="39" t="s">
        <v>51</v>
      </c>
      <c r="E45" s="39">
        <v>6.8</v>
      </c>
      <c r="F45" s="39">
        <v>8</v>
      </c>
      <c r="G45" s="39">
        <v>9.1999999999999993</v>
      </c>
      <c r="H45" s="39">
        <v>29</v>
      </c>
      <c r="I45" s="39">
        <v>33</v>
      </c>
      <c r="J45" s="39" t="s">
        <v>52</v>
      </c>
      <c r="K45" s="39" t="s">
        <v>53</v>
      </c>
      <c r="L45" s="39">
        <v>4</v>
      </c>
      <c r="M45" s="39">
        <v>1.5</v>
      </c>
      <c r="N45" s="39">
        <v>81</v>
      </c>
      <c r="O45" s="39">
        <v>5500</v>
      </c>
      <c r="P45" s="39">
        <v>2710</v>
      </c>
      <c r="Q45" s="39" t="s">
        <v>54</v>
      </c>
      <c r="R45" s="39">
        <v>11.9</v>
      </c>
      <c r="S45" s="39">
        <v>5</v>
      </c>
    </row>
    <row r="46" spans="1:19" x14ac:dyDescent="0.3">
      <c r="A46" s="39">
        <v>45</v>
      </c>
      <c r="B46" s="39" t="s">
        <v>117</v>
      </c>
      <c r="C46" s="39" t="s">
        <v>119</v>
      </c>
      <c r="D46" s="39" t="s">
        <v>51</v>
      </c>
      <c r="E46" s="39">
        <v>9</v>
      </c>
      <c r="F46" s="39">
        <v>10</v>
      </c>
      <c r="G46" s="39">
        <v>11</v>
      </c>
      <c r="H46" s="39">
        <v>22</v>
      </c>
      <c r="I46" s="39">
        <v>29</v>
      </c>
      <c r="J46" s="39" t="s">
        <v>52</v>
      </c>
      <c r="K46" s="39" t="s">
        <v>53</v>
      </c>
      <c r="L46" s="39">
        <v>4</v>
      </c>
      <c r="M46" s="39">
        <v>1.8</v>
      </c>
      <c r="N46" s="39">
        <v>124</v>
      </c>
      <c r="O46" s="39">
        <v>6000</v>
      </c>
      <c r="P46" s="39">
        <v>2745</v>
      </c>
      <c r="Q46" s="39" t="s">
        <v>54</v>
      </c>
      <c r="R46" s="39">
        <v>13.7</v>
      </c>
      <c r="S46" s="39">
        <v>5</v>
      </c>
    </row>
    <row r="47" spans="1:19" x14ac:dyDescent="0.3">
      <c r="A47" s="39">
        <v>46</v>
      </c>
      <c r="B47" s="39" t="s">
        <v>117</v>
      </c>
      <c r="C47" s="39" t="s">
        <v>120</v>
      </c>
      <c r="D47" s="39" t="s">
        <v>78</v>
      </c>
      <c r="E47" s="39">
        <v>9.1</v>
      </c>
      <c r="F47" s="39">
        <v>10</v>
      </c>
      <c r="G47" s="39">
        <v>11</v>
      </c>
      <c r="H47" s="39">
        <v>26</v>
      </c>
      <c r="I47" s="39">
        <v>34</v>
      </c>
      <c r="J47" s="39" t="s">
        <v>57</v>
      </c>
      <c r="K47" s="39" t="s">
        <v>53</v>
      </c>
      <c r="L47" s="39">
        <v>4</v>
      </c>
      <c r="M47" s="39">
        <v>1.5</v>
      </c>
      <c r="N47" s="39">
        <v>92</v>
      </c>
      <c r="O47" s="39">
        <v>5550</v>
      </c>
      <c r="P47" s="39">
        <v>2540</v>
      </c>
      <c r="Q47" s="39" t="s">
        <v>54</v>
      </c>
      <c r="R47" s="39">
        <v>11.9</v>
      </c>
      <c r="S47" s="39">
        <v>4</v>
      </c>
    </row>
    <row r="48" spans="1:19" x14ac:dyDescent="0.3">
      <c r="A48" s="39">
        <v>47</v>
      </c>
      <c r="B48" s="39" t="s">
        <v>117</v>
      </c>
      <c r="C48" s="39" t="s">
        <v>121</v>
      </c>
      <c r="D48" s="39" t="s">
        <v>56</v>
      </c>
      <c r="E48" s="39">
        <v>12.4</v>
      </c>
      <c r="F48" s="39">
        <v>13.9</v>
      </c>
      <c r="G48" s="39">
        <v>15.3</v>
      </c>
      <c r="H48" s="39">
        <v>20</v>
      </c>
      <c r="I48" s="39">
        <v>27</v>
      </c>
      <c r="J48" s="39" t="s">
        <v>52</v>
      </c>
      <c r="K48" s="39" t="s">
        <v>53</v>
      </c>
      <c r="L48" s="39">
        <v>4</v>
      </c>
      <c r="M48" s="39">
        <v>2</v>
      </c>
      <c r="N48" s="39">
        <v>128</v>
      </c>
      <c r="O48" s="39">
        <v>6000</v>
      </c>
      <c r="P48" s="39">
        <v>2335</v>
      </c>
      <c r="Q48" s="39" t="s">
        <v>54</v>
      </c>
      <c r="R48" s="39">
        <v>17.2</v>
      </c>
      <c r="S48" s="39">
        <v>5</v>
      </c>
    </row>
    <row r="49" spans="1:19" x14ac:dyDescent="0.3">
      <c r="A49" s="39">
        <v>48</v>
      </c>
      <c r="B49" s="39" t="s">
        <v>122</v>
      </c>
      <c r="C49" s="39" t="s">
        <v>123</v>
      </c>
      <c r="D49" s="39" t="s">
        <v>56</v>
      </c>
      <c r="E49" s="39">
        <v>45.4</v>
      </c>
      <c r="F49" s="39">
        <v>47.9</v>
      </c>
      <c r="G49" s="39">
        <v>50.4</v>
      </c>
      <c r="H49" s="39">
        <v>17</v>
      </c>
      <c r="I49" s="39">
        <v>22</v>
      </c>
      <c r="J49" s="39" t="s">
        <v>60</v>
      </c>
      <c r="K49" s="39" t="s">
        <v>63</v>
      </c>
      <c r="L49" s="39">
        <v>8</v>
      </c>
      <c r="M49" s="39">
        <v>4.5</v>
      </c>
      <c r="N49" s="39">
        <v>278</v>
      </c>
      <c r="O49" s="39">
        <v>6000</v>
      </c>
      <c r="P49" s="39">
        <v>1955</v>
      </c>
      <c r="Q49" s="39" t="s">
        <v>66</v>
      </c>
      <c r="R49" s="39">
        <v>22.5</v>
      </c>
      <c r="S49" s="39">
        <v>5</v>
      </c>
    </row>
    <row r="50" spans="1:19" x14ac:dyDescent="0.3">
      <c r="A50" s="39">
        <v>49</v>
      </c>
      <c r="B50" s="39" t="s">
        <v>124</v>
      </c>
      <c r="C50" s="39" t="s">
        <v>125</v>
      </c>
      <c r="D50" s="39" t="s">
        <v>56</v>
      </c>
      <c r="E50" s="39">
        <v>27.5</v>
      </c>
      <c r="F50" s="39">
        <v>28</v>
      </c>
      <c r="G50" s="39">
        <v>28.4</v>
      </c>
      <c r="H50" s="39">
        <v>18</v>
      </c>
      <c r="I50" s="39">
        <v>24</v>
      </c>
      <c r="J50" s="39" t="s">
        <v>60</v>
      </c>
      <c r="K50" s="39" t="s">
        <v>53</v>
      </c>
      <c r="L50" s="39">
        <v>6</v>
      </c>
      <c r="M50" s="39">
        <v>3</v>
      </c>
      <c r="N50" s="39">
        <v>185</v>
      </c>
      <c r="O50" s="39">
        <v>5200</v>
      </c>
      <c r="P50" s="39">
        <v>2325</v>
      </c>
      <c r="Q50" s="39" t="s">
        <v>54</v>
      </c>
      <c r="R50" s="39">
        <v>18.5</v>
      </c>
      <c r="S50" s="39">
        <v>5</v>
      </c>
    </row>
  </sheetData>
  <autoFilter ref="A1:S5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"/>
  <sheetViews>
    <sheetView topLeftCell="A17" workbookViewId="0">
      <selection activeCell="R7" sqref="R7"/>
    </sheetView>
  </sheetViews>
  <sheetFormatPr defaultRowHeight="14.4" x14ac:dyDescent="0.3"/>
  <cols>
    <col min="2" max="2" width="15.5546875" bestFit="1" customWidth="1"/>
    <col min="3" max="14" width="10.5546875" customWidth="1"/>
  </cols>
  <sheetData>
    <row r="1" spans="2:14" ht="15" thickBot="1" x14ac:dyDescent="0.35"/>
    <row r="2" spans="2:14" ht="43.8" thickBot="1" x14ac:dyDescent="0.35">
      <c r="B2" s="33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33"/>
      <c r="L2" s="7" t="s">
        <v>16</v>
      </c>
      <c r="M2" s="33" t="s">
        <v>17</v>
      </c>
      <c r="N2" s="7" t="s">
        <v>18</v>
      </c>
    </row>
    <row r="3" spans="2:14" ht="15" thickBot="1" x14ac:dyDescent="0.3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2:14" ht="15" thickBot="1" x14ac:dyDescent="0.35">
      <c r="B4" s="33" t="s">
        <v>0</v>
      </c>
      <c r="C4" s="33">
        <v>50</v>
      </c>
      <c r="D4" s="33">
        <v>78</v>
      </c>
      <c r="E4" s="33">
        <v>90</v>
      </c>
      <c r="F4" s="33">
        <v>65</v>
      </c>
      <c r="G4" s="33">
        <v>45</v>
      </c>
      <c r="H4" s="33">
        <v>85</v>
      </c>
      <c r="I4" s="33">
        <v>59</v>
      </c>
      <c r="J4" s="33">
        <v>65</v>
      </c>
      <c r="K4" s="33"/>
      <c r="L4" s="33">
        <f>SUM(C4:J4)</f>
        <v>537</v>
      </c>
      <c r="M4" s="8">
        <f>L4/680*100</f>
        <v>78.970588235294116</v>
      </c>
      <c r="N4" s="33" t="str">
        <f>IF(M4&gt;=60,"A",IF(M4&gt;=48,"B",IF(M4&gt;=36,"C","Failed")))</f>
        <v>A</v>
      </c>
    </row>
    <row r="5" spans="2:14" ht="15" thickBot="1" x14ac:dyDescent="0.35">
      <c r="B5" s="33" t="s">
        <v>1</v>
      </c>
      <c r="C5" s="33">
        <v>20</v>
      </c>
      <c r="D5" s="33">
        <v>45</v>
      </c>
      <c r="E5" s="33">
        <v>70</v>
      </c>
      <c r="F5" s="33">
        <v>65</v>
      </c>
      <c r="G5" s="33">
        <v>32</v>
      </c>
      <c r="H5" s="33">
        <v>85</v>
      </c>
      <c r="I5" s="33">
        <v>58</v>
      </c>
      <c r="J5" s="33">
        <v>75</v>
      </c>
      <c r="K5" s="33"/>
      <c r="L5" s="33">
        <f t="shared" ref="L5:L11" si="0">SUM(C5:J5)</f>
        <v>450</v>
      </c>
      <c r="M5" s="8">
        <f t="shared" ref="M5:M11" si="1">L5/680*100</f>
        <v>66.17647058823529</v>
      </c>
      <c r="N5" s="33" t="str">
        <f t="shared" ref="N5:N11" si="2">IF(M5&gt;=60,"A",IF(M5&gt;=48,"B",IF(M5&gt;=36,"C","Failed")))</f>
        <v>A</v>
      </c>
    </row>
    <row r="6" spans="2:14" ht="15" thickBot="1" x14ac:dyDescent="0.35">
      <c r="B6" s="33" t="s">
        <v>2</v>
      </c>
      <c r="C6" s="33">
        <v>65</v>
      </c>
      <c r="D6" s="33">
        <v>55</v>
      </c>
      <c r="E6" s="33">
        <v>75</v>
      </c>
      <c r="F6" s="33">
        <v>55</v>
      </c>
      <c r="G6" s="33">
        <v>45</v>
      </c>
      <c r="H6" s="33">
        <v>55</v>
      </c>
      <c r="I6" s="33">
        <v>65</v>
      </c>
      <c r="J6" s="33">
        <v>45</v>
      </c>
      <c r="K6" s="33"/>
      <c r="L6" s="33">
        <f t="shared" si="0"/>
        <v>460</v>
      </c>
      <c r="M6" s="8">
        <f t="shared" si="1"/>
        <v>67.64705882352942</v>
      </c>
      <c r="N6" s="33" t="str">
        <f t="shared" si="2"/>
        <v>A</v>
      </c>
    </row>
    <row r="7" spans="2:14" ht="15" thickBot="1" x14ac:dyDescent="0.35">
      <c r="B7" s="33" t="s">
        <v>3</v>
      </c>
      <c r="C7" s="33">
        <v>70</v>
      </c>
      <c r="D7" s="33">
        <v>64</v>
      </c>
      <c r="E7" s="33">
        <v>84</v>
      </c>
      <c r="F7" s="33">
        <v>45</v>
      </c>
      <c r="G7" s="33">
        <v>52</v>
      </c>
      <c r="H7" s="33">
        <v>65</v>
      </c>
      <c r="I7" s="33">
        <v>90</v>
      </c>
      <c r="J7" s="33">
        <v>55</v>
      </c>
      <c r="K7" s="33"/>
      <c r="L7" s="33">
        <f t="shared" si="0"/>
        <v>525</v>
      </c>
      <c r="M7" s="8">
        <f t="shared" si="1"/>
        <v>77.205882352941174</v>
      </c>
      <c r="N7" s="33" t="str">
        <f t="shared" si="2"/>
        <v>A</v>
      </c>
    </row>
    <row r="8" spans="2:14" ht="15" thickBot="1" x14ac:dyDescent="0.35">
      <c r="B8" s="33" t="s">
        <v>4</v>
      </c>
      <c r="C8" s="33">
        <v>20</v>
      </c>
      <c r="D8" s="33">
        <v>65</v>
      </c>
      <c r="E8" s="33">
        <v>85</v>
      </c>
      <c r="F8" s="33">
        <v>15</v>
      </c>
      <c r="G8" s="33">
        <v>48</v>
      </c>
      <c r="H8" s="33">
        <v>45</v>
      </c>
      <c r="I8" s="33">
        <v>25</v>
      </c>
      <c r="J8" s="33">
        <v>65</v>
      </c>
      <c r="K8" s="33"/>
      <c r="L8" s="33">
        <f t="shared" si="0"/>
        <v>368</v>
      </c>
      <c r="M8" s="8">
        <f t="shared" si="1"/>
        <v>54.117647058823529</v>
      </c>
      <c r="N8" s="33" t="str">
        <f t="shared" si="2"/>
        <v>B</v>
      </c>
    </row>
    <row r="9" spans="2:14" ht="15" thickBot="1" x14ac:dyDescent="0.35">
      <c r="B9" s="33" t="s">
        <v>5</v>
      </c>
      <c r="C9" s="33">
        <v>78</v>
      </c>
      <c r="D9" s="33">
        <v>56</v>
      </c>
      <c r="E9" s="33">
        <v>90</v>
      </c>
      <c r="F9" s="33">
        <v>65</v>
      </c>
      <c r="G9" s="33">
        <v>36</v>
      </c>
      <c r="H9" s="33">
        <v>55</v>
      </c>
      <c r="I9" s="33">
        <v>55</v>
      </c>
      <c r="J9" s="33">
        <v>70</v>
      </c>
      <c r="K9" s="33"/>
      <c r="L9" s="33">
        <f t="shared" si="0"/>
        <v>505</v>
      </c>
      <c r="M9" s="8">
        <f t="shared" si="1"/>
        <v>74.264705882352942</v>
      </c>
      <c r="N9" s="33" t="str">
        <f t="shared" si="2"/>
        <v>A</v>
      </c>
    </row>
    <row r="10" spans="2:14" ht="15" thickBot="1" x14ac:dyDescent="0.35">
      <c r="B10" s="33" t="s">
        <v>19</v>
      </c>
      <c r="C10" s="33">
        <v>25</v>
      </c>
      <c r="D10" s="33">
        <v>36</v>
      </c>
      <c r="E10" s="33">
        <v>45</v>
      </c>
      <c r="F10" s="33">
        <v>25</v>
      </c>
      <c r="G10" s="33">
        <v>15</v>
      </c>
      <c r="H10" s="33">
        <v>15</v>
      </c>
      <c r="I10" s="33">
        <v>16</v>
      </c>
      <c r="J10" s="33">
        <v>25</v>
      </c>
      <c r="K10" s="33"/>
      <c r="L10" s="33">
        <f t="shared" si="0"/>
        <v>202</v>
      </c>
      <c r="M10" s="8">
        <f t="shared" si="1"/>
        <v>29.705882352941178</v>
      </c>
      <c r="N10" s="33" t="str">
        <f t="shared" si="2"/>
        <v>Failed</v>
      </c>
    </row>
    <row r="11" spans="2:14" ht="15" thickBot="1" x14ac:dyDescent="0.35">
      <c r="B11" s="33" t="s">
        <v>24</v>
      </c>
      <c r="C11" s="33">
        <v>10</v>
      </c>
      <c r="D11" s="33">
        <v>20</v>
      </c>
      <c r="E11" s="33">
        <v>25</v>
      </c>
      <c r="F11" s="33">
        <v>36</v>
      </c>
      <c r="G11" s="33">
        <v>45</v>
      </c>
      <c r="H11" s="33">
        <v>52</v>
      </c>
      <c r="I11" s="33">
        <v>56</v>
      </c>
      <c r="J11" s="33">
        <v>48</v>
      </c>
      <c r="K11" s="33"/>
      <c r="L11" s="33">
        <f t="shared" si="0"/>
        <v>292</v>
      </c>
      <c r="M11" s="8">
        <f t="shared" si="1"/>
        <v>42.941176470588232</v>
      </c>
      <c r="N11" s="33" t="str">
        <f t="shared" si="2"/>
        <v>C</v>
      </c>
    </row>
  </sheetData>
  <dataValidations count="2">
    <dataValidation type="whole" allowBlank="1" showInputMessage="1" showErrorMessage="1" error="not between 35-100" promptTitle="enter the value" prompt="enter the value between 35-100" sqref="E4:E11">
      <formula1>35</formula1>
      <formula2>100</formula2>
    </dataValidation>
    <dataValidation type="whole" allowBlank="1" showInputMessage="1" showErrorMessage="1" errorTitle="Not betn 0-80" sqref="D4:D11">
      <formula1>35</formula1>
      <formula2>80</formula2>
    </dataValidation>
  </dataValidation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7"/>
  <sheetViews>
    <sheetView view="pageBreakPreview" topLeftCell="A4" zoomScale="60" zoomScaleNormal="100" workbookViewId="0">
      <pane xSplit="1" topLeftCell="E1" activePane="topRight" state="frozen"/>
      <selection pane="topRight" activeCell="O42" sqref="O42"/>
    </sheetView>
  </sheetViews>
  <sheetFormatPr defaultRowHeight="14.4" x14ac:dyDescent="0.3"/>
  <cols>
    <col min="1" max="1" width="20.88671875" style="32" customWidth="1"/>
    <col min="2" max="19" width="20.88671875" customWidth="1"/>
  </cols>
  <sheetData>
    <row r="1" spans="1:19" x14ac:dyDescent="0.3">
      <c r="A1" s="44"/>
    </row>
    <row r="2" spans="1:19" x14ac:dyDescent="0.3">
      <c r="A2" s="44"/>
    </row>
    <row r="3" spans="1:19" ht="129.6" customHeight="1" x14ac:dyDescent="0.45">
      <c r="A3" s="44"/>
      <c r="B3" s="80" t="s">
        <v>643</v>
      </c>
      <c r="C3" s="80"/>
      <c r="D3" s="80"/>
    </row>
    <row r="4" spans="1:19" s="32" customFormat="1" ht="18" x14ac:dyDescent="0.3">
      <c r="A4" s="42" t="s">
        <v>30</v>
      </c>
      <c r="B4" s="42" t="s">
        <v>31</v>
      </c>
      <c r="C4" s="42" t="s">
        <v>32</v>
      </c>
      <c r="D4" s="42" t="s">
        <v>33</v>
      </c>
      <c r="E4" s="42" t="s">
        <v>34</v>
      </c>
      <c r="F4" s="42" t="s">
        <v>35</v>
      </c>
      <c r="G4" s="42" t="s">
        <v>36</v>
      </c>
      <c r="H4" s="42" t="s">
        <v>37</v>
      </c>
      <c r="I4" s="42" t="s">
        <v>38</v>
      </c>
      <c r="J4" s="42" t="s">
        <v>39</v>
      </c>
      <c r="K4" s="42" t="s">
        <v>40</v>
      </c>
      <c r="L4" s="42" t="s">
        <v>41</v>
      </c>
      <c r="M4" s="42" t="s">
        <v>42</v>
      </c>
      <c r="N4" s="42" t="s">
        <v>43</v>
      </c>
      <c r="O4" s="42" t="s">
        <v>44</v>
      </c>
      <c r="P4" s="42" t="s">
        <v>45</v>
      </c>
      <c r="Q4" s="42" t="s">
        <v>46</v>
      </c>
      <c r="R4" s="42" t="s">
        <v>47</v>
      </c>
      <c r="S4" s="42" t="s">
        <v>48</v>
      </c>
    </row>
    <row r="5" spans="1:19" x14ac:dyDescent="0.3">
      <c r="A5" s="43">
        <v>1</v>
      </c>
      <c r="B5" s="40" t="s">
        <v>49</v>
      </c>
      <c r="C5" s="40" t="s">
        <v>50</v>
      </c>
      <c r="D5" s="40" t="s">
        <v>51</v>
      </c>
      <c r="E5" s="40">
        <v>12.9</v>
      </c>
      <c r="F5" s="40">
        <v>15.9</v>
      </c>
      <c r="G5" s="40">
        <v>18.8</v>
      </c>
      <c r="H5" s="40">
        <v>25</v>
      </c>
      <c r="I5" s="40">
        <v>31</v>
      </c>
      <c r="J5" s="40" t="s">
        <v>52</v>
      </c>
      <c r="K5" s="40" t="s">
        <v>53</v>
      </c>
      <c r="L5" s="40">
        <v>4</v>
      </c>
      <c r="M5" s="40">
        <v>1.8</v>
      </c>
      <c r="N5" s="40">
        <v>140</v>
      </c>
      <c r="O5" s="40">
        <v>6300</v>
      </c>
      <c r="P5" s="40">
        <v>2890</v>
      </c>
      <c r="Q5" s="40" t="s">
        <v>54</v>
      </c>
      <c r="R5" s="40">
        <v>13.2</v>
      </c>
      <c r="S5" s="40">
        <v>5</v>
      </c>
    </row>
    <row r="6" spans="1:19" x14ac:dyDescent="0.3">
      <c r="A6" s="43">
        <v>2</v>
      </c>
      <c r="B6" s="40" t="s">
        <v>49</v>
      </c>
      <c r="C6" s="40" t="s">
        <v>55</v>
      </c>
      <c r="D6" s="40" t="s">
        <v>56</v>
      </c>
      <c r="E6" s="40">
        <v>29.2</v>
      </c>
      <c r="F6" s="40">
        <v>33.9</v>
      </c>
      <c r="G6" s="40">
        <v>38.700000000000003</v>
      </c>
      <c r="H6" s="40">
        <v>18</v>
      </c>
      <c r="I6" s="40">
        <v>25</v>
      </c>
      <c r="J6" s="40" t="s">
        <v>57</v>
      </c>
      <c r="K6" s="40" t="s">
        <v>53</v>
      </c>
      <c r="L6" s="40">
        <v>6</v>
      </c>
      <c r="M6" s="40">
        <v>3.2</v>
      </c>
      <c r="N6" s="40">
        <v>200</v>
      </c>
      <c r="O6" s="40">
        <v>5500</v>
      </c>
      <c r="P6" s="40">
        <v>2335</v>
      </c>
      <c r="Q6" s="40" t="s">
        <v>54</v>
      </c>
      <c r="R6" s="40">
        <v>18</v>
      </c>
      <c r="S6" s="40">
        <v>5</v>
      </c>
    </row>
    <row r="7" spans="1:19" x14ac:dyDescent="0.3">
      <c r="A7" s="43">
        <v>3</v>
      </c>
      <c r="B7" s="40" t="s">
        <v>58</v>
      </c>
      <c r="C7" s="40">
        <v>90</v>
      </c>
      <c r="D7" s="40" t="s">
        <v>59</v>
      </c>
      <c r="E7" s="40">
        <v>25.9</v>
      </c>
      <c r="F7" s="40">
        <v>29.1</v>
      </c>
      <c r="G7" s="40">
        <v>32.299999999999997</v>
      </c>
      <c r="H7" s="40">
        <v>20</v>
      </c>
      <c r="I7" s="40">
        <v>26</v>
      </c>
      <c r="J7" s="40" t="s">
        <v>60</v>
      </c>
      <c r="K7" s="40" t="s">
        <v>53</v>
      </c>
      <c r="L7" s="40">
        <v>6</v>
      </c>
      <c r="M7" s="40">
        <v>2.8</v>
      </c>
      <c r="N7" s="40">
        <v>172</v>
      </c>
      <c r="O7" s="40">
        <v>5500</v>
      </c>
      <c r="P7" s="40">
        <v>2280</v>
      </c>
      <c r="Q7" s="40" t="s">
        <v>54</v>
      </c>
      <c r="R7" s="40">
        <v>16.899999999999999</v>
      </c>
      <c r="S7" s="40">
        <v>5</v>
      </c>
    </row>
    <row r="8" spans="1:19" x14ac:dyDescent="0.3">
      <c r="A8" s="43">
        <v>4</v>
      </c>
      <c r="B8" s="40" t="s">
        <v>58</v>
      </c>
      <c r="C8" s="40">
        <v>100</v>
      </c>
      <c r="D8" s="40" t="s">
        <v>56</v>
      </c>
      <c r="E8" s="40">
        <v>30.8</v>
      </c>
      <c r="F8" s="40">
        <v>37.700000000000003</v>
      </c>
      <c r="G8" s="40">
        <v>44.6</v>
      </c>
      <c r="H8" s="40">
        <v>19</v>
      </c>
      <c r="I8" s="40">
        <v>26</v>
      </c>
      <c r="J8" s="40" t="s">
        <v>60</v>
      </c>
      <c r="K8" s="40" t="s">
        <v>53</v>
      </c>
      <c r="L8" s="40">
        <v>6</v>
      </c>
      <c r="M8" s="40">
        <v>2.8</v>
      </c>
      <c r="N8" s="40">
        <v>172</v>
      </c>
      <c r="O8" s="40">
        <v>5500</v>
      </c>
      <c r="P8" s="40">
        <v>2535</v>
      </c>
      <c r="Q8" s="40" t="s">
        <v>54</v>
      </c>
      <c r="R8" s="40">
        <v>21.1</v>
      </c>
      <c r="S8" s="40">
        <v>6</v>
      </c>
    </row>
    <row r="9" spans="1:19" x14ac:dyDescent="0.3">
      <c r="A9" s="43">
        <v>5</v>
      </c>
      <c r="B9" s="40" t="s">
        <v>61</v>
      </c>
      <c r="C9" s="40" t="s">
        <v>62</v>
      </c>
      <c r="D9" s="40" t="s">
        <v>56</v>
      </c>
      <c r="E9" s="40">
        <v>23.7</v>
      </c>
      <c r="F9" s="40">
        <v>30</v>
      </c>
      <c r="G9" s="40">
        <v>36.200000000000003</v>
      </c>
      <c r="H9" s="40">
        <v>22</v>
      </c>
      <c r="I9" s="40">
        <v>30</v>
      </c>
      <c r="J9" s="40" t="s">
        <v>60</v>
      </c>
      <c r="K9" s="40" t="s">
        <v>63</v>
      </c>
      <c r="L9" s="40">
        <v>4</v>
      </c>
      <c r="M9" s="40">
        <v>3.5</v>
      </c>
      <c r="N9" s="40">
        <v>208</v>
      </c>
      <c r="O9" s="40">
        <v>5700</v>
      </c>
      <c r="P9" s="40">
        <v>2545</v>
      </c>
      <c r="Q9" s="40" t="s">
        <v>54</v>
      </c>
      <c r="R9" s="40">
        <v>21.1</v>
      </c>
      <c r="S9" s="40">
        <v>4</v>
      </c>
    </row>
    <row r="10" spans="1:19" x14ac:dyDescent="0.3">
      <c r="A10" s="43">
        <v>6</v>
      </c>
      <c r="B10" s="40" t="s">
        <v>64</v>
      </c>
      <c r="C10" s="40" t="s">
        <v>65</v>
      </c>
      <c r="D10" s="40" t="s">
        <v>56</v>
      </c>
      <c r="E10" s="40">
        <v>14.2</v>
      </c>
      <c r="F10" s="40">
        <v>15.7</v>
      </c>
      <c r="G10" s="40">
        <v>17.3</v>
      </c>
      <c r="H10" s="40">
        <v>22</v>
      </c>
      <c r="I10" s="40">
        <v>31</v>
      </c>
      <c r="J10" s="40" t="s">
        <v>60</v>
      </c>
      <c r="K10" s="40" t="s">
        <v>53</v>
      </c>
      <c r="L10" s="40">
        <v>4</v>
      </c>
      <c r="M10" s="40">
        <v>2.2000000000000002</v>
      </c>
      <c r="N10" s="40">
        <v>110</v>
      </c>
      <c r="O10" s="40">
        <v>5200</v>
      </c>
      <c r="P10" s="40">
        <v>2565</v>
      </c>
      <c r="Q10" s="40" t="s">
        <v>66</v>
      </c>
      <c r="R10" s="40">
        <v>16.399999999999999</v>
      </c>
      <c r="S10" s="40">
        <v>6</v>
      </c>
    </row>
    <row r="11" spans="1:19" x14ac:dyDescent="0.3">
      <c r="A11" s="43">
        <v>7</v>
      </c>
      <c r="B11" s="40" t="s">
        <v>64</v>
      </c>
      <c r="C11" s="40" t="s">
        <v>67</v>
      </c>
      <c r="D11" s="40" t="s">
        <v>68</v>
      </c>
      <c r="E11" s="40">
        <v>19.899999999999999</v>
      </c>
      <c r="F11" s="40">
        <v>20.8</v>
      </c>
      <c r="G11" s="40">
        <v>21.7</v>
      </c>
      <c r="H11" s="40">
        <v>19</v>
      </c>
      <c r="I11" s="40">
        <v>28</v>
      </c>
      <c r="J11" s="40" t="s">
        <v>60</v>
      </c>
      <c r="K11" s="40" t="s">
        <v>53</v>
      </c>
      <c r="L11" s="40">
        <v>6</v>
      </c>
      <c r="M11" s="40">
        <v>3.8</v>
      </c>
      <c r="N11" s="40">
        <v>170</v>
      </c>
      <c r="O11" s="40">
        <v>4800</v>
      </c>
      <c r="P11" s="40">
        <v>1570</v>
      </c>
      <c r="Q11" s="40" t="s">
        <v>66</v>
      </c>
      <c r="R11" s="40">
        <v>18</v>
      </c>
      <c r="S11" s="40">
        <v>6</v>
      </c>
    </row>
    <row r="12" spans="1:19" x14ac:dyDescent="0.3">
      <c r="A12" s="43">
        <v>8</v>
      </c>
      <c r="B12" s="40" t="s">
        <v>64</v>
      </c>
      <c r="C12" s="40" t="s">
        <v>69</v>
      </c>
      <c r="D12" s="40" t="s">
        <v>68</v>
      </c>
      <c r="E12" s="40">
        <v>22.6</v>
      </c>
      <c r="F12" s="40">
        <v>23.7</v>
      </c>
      <c r="G12" s="40">
        <v>24.9</v>
      </c>
      <c r="H12" s="40">
        <v>16</v>
      </c>
      <c r="I12" s="40">
        <v>25</v>
      </c>
      <c r="J12" s="40" t="s">
        <v>60</v>
      </c>
      <c r="K12" s="40" t="s">
        <v>63</v>
      </c>
      <c r="L12" s="40">
        <v>6</v>
      </c>
      <c r="M12" s="40">
        <v>5.7</v>
      </c>
      <c r="N12" s="40">
        <v>180</v>
      </c>
      <c r="O12" s="40">
        <v>4000</v>
      </c>
      <c r="P12" s="40">
        <v>1320</v>
      </c>
      <c r="Q12" s="40" t="s">
        <v>66</v>
      </c>
      <c r="R12" s="40">
        <v>23</v>
      </c>
      <c r="S12" s="40">
        <v>6</v>
      </c>
    </row>
    <row r="13" spans="1:19" x14ac:dyDescent="0.3">
      <c r="A13" s="43">
        <v>9</v>
      </c>
      <c r="B13" s="40" t="s">
        <v>64</v>
      </c>
      <c r="C13" s="40" t="s">
        <v>70</v>
      </c>
      <c r="D13" s="40" t="s">
        <v>56</v>
      </c>
      <c r="E13" s="40">
        <v>26.3</v>
      </c>
      <c r="F13" s="40">
        <v>26.3</v>
      </c>
      <c r="G13" s="40">
        <v>26.3</v>
      </c>
      <c r="H13" s="40">
        <v>19</v>
      </c>
      <c r="I13" s="40">
        <v>27</v>
      </c>
      <c r="J13" s="40" t="s">
        <v>60</v>
      </c>
      <c r="K13" s="40" t="s">
        <v>53</v>
      </c>
      <c r="L13" s="40">
        <v>6</v>
      </c>
      <c r="M13" s="40">
        <v>3.8</v>
      </c>
      <c r="N13" s="40">
        <v>170</v>
      </c>
      <c r="O13" s="40">
        <v>4800</v>
      </c>
      <c r="P13" s="40">
        <v>1690</v>
      </c>
      <c r="Q13" s="40" t="s">
        <v>66</v>
      </c>
      <c r="R13" s="40">
        <v>18.8</v>
      </c>
      <c r="S13" s="40">
        <v>5</v>
      </c>
    </row>
    <row r="14" spans="1:19" x14ac:dyDescent="0.3">
      <c r="A14" s="43">
        <v>10</v>
      </c>
      <c r="B14" s="40" t="s">
        <v>71</v>
      </c>
      <c r="C14" s="40" t="s">
        <v>72</v>
      </c>
      <c r="D14" s="40" t="s">
        <v>68</v>
      </c>
      <c r="E14" s="40">
        <v>33</v>
      </c>
      <c r="F14" s="40">
        <v>34.700000000000003</v>
      </c>
      <c r="G14" s="40">
        <v>36.299999999999997</v>
      </c>
      <c r="H14" s="40">
        <v>16</v>
      </c>
      <c r="I14" s="40">
        <v>25</v>
      </c>
      <c r="J14" s="40" t="s">
        <v>60</v>
      </c>
      <c r="K14" s="40" t="s">
        <v>53</v>
      </c>
      <c r="L14" s="40">
        <v>8</v>
      </c>
      <c r="M14" s="40">
        <v>4.9000000000000004</v>
      </c>
      <c r="N14" s="40">
        <v>200</v>
      </c>
      <c r="O14" s="40">
        <v>4100</v>
      </c>
      <c r="P14" s="40">
        <v>1510</v>
      </c>
      <c r="Q14" s="40" t="s">
        <v>66</v>
      </c>
      <c r="R14" s="40">
        <v>18</v>
      </c>
      <c r="S14" s="40">
        <v>6</v>
      </c>
    </row>
    <row r="15" spans="1:19" x14ac:dyDescent="0.3">
      <c r="A15" s="43">
        <v>11</v>
      </c>
      <c r="B15" s="40" t="s">
        <v>71</v>
      </c>
      <c r="C15" s="40" t="s">
        <v>73</v>
      </c>
      <c r="D15" s="40" t="s">
        <v>56</v>
      </c>
      <c r="E15" s="40">
        <v>37.5</v>
      </c>
      <c r="F15" s="40">
        <v>40.1</v>
      </c>
      <c r="G15" s="40">
        <v>42.7</v>
      </c>
      <c r="H15" s="40">
        <v>16</v>
      </c>
      <c r="I15" s="40">
        <v>25</v>
      </c>
      <c r="J15" s="40" t="s">
        <v>57</v>
      </c>
      <c r="K15" s="40" t="s">
        <v>53</v>
      </c>
      <c r="L15" s="40">
        <v>8</v>
      </c>
      <c r="M15" s="40">
        <v>4.5999999999999996</v>
      </c>
      <c r="N15" s="40">
        <v>295</v>
      </c>
      <c r="O15" s="40">
        <v>6000</v>
      </c>
      <c r="P15" s="40">
        <v>1985</v>
      </c>
      <c r="Q15" s="40" t="s">
        <v>66</v>
      </c>
      <c r="R15" s="40">
        <v>20</v>
      </c>
      <c r="S15" s="40">
        <v>5</v>
      </c>
    </row>
    <row r="16" spans="1:19" x14ac:dyDescent="0.3">
      <c r="A16" s="43">
        <v>12</v>
      </c>
      <c r="B16" s="40" t="s">
        <v>74</v>
      </c>
      <c r="C16" s="40" t="s">
        <v>75</v>
      </c>
      <c r="D16" s="40" t="s">
        <v>59</v>
      </c>
      <c r="E16" s="40">
        <v>8.5</v>
      </c>
      <c r="F16" s="40">
        <v>13.4</v>
      </c>
      <c r="G16" s="40">
        <v>18.3</v>
      </c>
      <c r="H16" s="40">
        <v>25</v>
      </c>
      <c r="I16" s="40">
        <v>36</v>
      </c>
      <c r="J16" s="40" t="s">
        <v>52</v>
      </c>
      <c r="K16" s="40" t="s">
        <v>53</v>
      </c>
      <c r="L16" s="40">
        <v>4</v>
      </c>
      <c r="M16" s="40">
        <v>2.2000000000000002</v>
      </c>
      <c r="N16" s="40">
        <v>110</v>
      </c>
      <c r="O16" s="40">
        <v>5200</v>
      </c>
      <c r="P16" s="40">
        <v>2380</v>
      </c>
      <c r="Q16" s="40" t="s">
        <v>54</v>
      </c>
      <c r="R16" s="40">
        <v>15.2</v>
      </c>
      <c r="S16" s="40">
        <v>5</v>
      </c>
    </row>
    <row r="17" spans="1:19" x14ac:dyDescent="0.3">
      <c r="A17" s="43">
        <v>13</v>
      </c>
      <c r="B17" s="40" t="s">
        <v>74</v>
      </c>
      <c r="C17" s="40" t="s">
        <v>76</v>
      </c>
      <c r="D17" s="40" t="s">
        <v>59</v>
      </c>
      <c r="E17" s="40">
        <v>11.4</v>
      </c>
      <c r="F17" s="40">
        <v>11.4</v>
      </c>
      <c r="G17" s="40">
        <v>11.4</v>
      </c>
      <c r="H17" s="40">
        <v>25</v>
      </c>
      <c r="I17" s="40">
        <v>34</v>
      </c>
      <c r="J17" s="40" t="s">
        <v>60</v>
      </c>
      <c r="K17" s="40" t="s">
        <v>53</v>
      </c>
      <c r="L17" s="40">
        <v>4</v>
      </c>
      <c r="M17" s="40">
        <v>2.2000000000000002</v>
      </c>
      <c r="N17" s="40">
        <v>110</v>
      </c>
      <c r="O17" s="40">
        <v>5200</v>
      </c>
      <c r="P17" s="40">
        <v>2665</v>
      </c>
      <c r="Q17" s="40" t="s">
        <v>54</v>
      </c>
      <c r="R17" s="40">
        <v>15.6</v>
      </c>
      <c r="S17" s="40">
        <v>5</v>
      </c>
    </row>
    <row r="18" spans="1:19" x14ac:dyDescent="0.3">
      <c r="A18" s="43">
        <v>14</v>
      </c>
      <c r="B18" s="40" t="s">
        <v>74</v>
      </c>
      <c r="C18" s="40" t="s">
        <v>77</v>
      </c>
      <c r="D18" s="40" t="s">
        <v>78</v>
      </c>
      <c r="E18" s="40">
        <v>13.4</v>
      </c>
      <c r="F18" s="40">
        <v>15.1</v>
      </c>
      <c r="G18" s="40">
        <v>16.8</v>
      </c>
      <c r="H18" s="40">
        <v>19</v>
      </c>
      <c r="I18" s="40">
        <v>28</v>
      </c>
      <c r="J18" s="40" t="s">
        <v>57</v>
      </c>
      <c r="K18" s="40" t="s">
        <v>63</v>
      </c>
      <c r="L18" s="40">
        <v>6</v>
      </c>
      <c r="M18" s="40">
        <v>3.4</v>
      </c>
      <c r="N18" s="40">
        <v>160</v>
      </c>
      <c r="O18" s="40">
        <v>4600</v>
      </c>
      <c r="P18" s="40">
        <v>1805</v>
      </c>
      <c r="Q18" s="40" t="s">
        <v>54</v>
      </c>
      <c r="R18" s="40">
        <v>15.5</v>
      </c>
      <c r="S18" s="40">
        <v>4</v>
      </c>
    </row>
    <row r="19" spans="1:19" x14ac:dyDescent="0.3">
      <c r="A19" s="43">
        <v>15</v>
      </c>
      <c r="B19" s="40" t="s">
        <v>74</v>
      </c>
      <c r="C19" s="40" t="s">
        <v>79</v>
      </c>
      <c r="D19" s="40" t="s">
        <v>56</v>
      </c>
      <c r="E19" s="40">
        <v>13.4</v>
      </c>
      <c r="F19" s="40">
        <v>15.9</v>
      </c>
      <c r="G19" s="40">
        <v>18.399999999999999</v>
      </c>
      <c r="H19" s="40">
        <v>21</v>
      </c>
      <c r="I19" s="40">
        <v>29</v>
      </c>
      <c r="J19" s="40" t="s">
        <v>52</v>
      </c>
      <c r="K19" s="40" t="s">
        <v>53</v>
      </c>
      <c r="L19" s="40">
        <v>4</v>
      </c>
      <c r="M19" s="40">
        <v>2.2000000000000002</v>
      </c>
      <c r="N19" s="40">
        <v>110</v>
      </c>
      <c r="O19" s="40">
        <v>5200</v>
      </c>
      <c r="P19" s="40">
        <v>2595</v>
      </c>
      <c r="Q19" s="40" t="s">
        <v>66</v>
      </c>
      <c r="R19" s="40">
        <v>16.5</v>
      </c>
      <c r="S19" s="40">
        <v>6</v>
      </c>
    </row>
    <row r="20" spans="1:19" x14ac:dyDescent="0.3">
      <c r="A20" s="43">
        <v>16</v>
      </c>
      <c r="B20" s="40" t="s">
        <v>74</v>
      </c>
      <c r="C20" s="40" t="s">
        <v>80</v>
      </c>
      <c r="D20" s="40" t="s">
        <v>81</v>
      </c>
      <c r="E20" s="40">
        <v>14.7</v>
      </c>
      <c r="F20" s="40">
        <v>16.3</v>
      </c>
      <c r="G20" s="40">
        <v>18</v>
      </c>
      <c r="H20" s="40">
        <v>18</v>
      </c>
      <c r="I20" s="40">
        <v>23</v>
      </c>
      <c r="J20" s="40" t="s">
        <v>52</v>
      </c>
      <c r="K20" s="40" t="s">
        <v>53</v>
      </c>
      <c r="L20" s="40">
        <v>6</v>
      </c>
      <c r="M20" s="40">
        <v>3.8</v>
      </c>
      <c r="N20" s="40">
        <v>170</v>
      </c>
      <c r="O20" s="40">
        <v>4800</v>
      </c>
      <c r="P20" s="40">
        <v>1690</v>
      </c>
      <c r="Q20" s="40" t="s">
        <v>66</v>
      </c>
      <c r="R20" s="40">
        <v>20</v>
      </c>
      <c r="S20" s="40">
        <v>7</v>
      </c>
    </row>
    <row r="21" spans="1:19" x14ac:dyDescent="0.3">
      <c r="A21" s="43">
        <v>17</v>
      </c>
      <c r="B21" s="40" t="s">
        <v>74</v>
      </c>
      <c r="C21" s="40" t="s">
        <v>82</v>
      </c>
      <c r="D21" s="40" t="s">
        <v>81</v>
      </c>
      <c r="E21" s="40">
        <v>14.7</v>
      </c>
      <c r="F21" s="40">
        <v>16.600000000000001</v>
      </c>
      <c r="G21" s="40">
        <v>18.600000000000001</v>
      </c>
      <c r="H21" s="40">
        <v>15</v>
      </c>
      <c r="I21" s="40">
        <v>20</v>
      </c>
      <c r="J21" s="40" t="s">
        <v>52</v>
      </c>
      <c r="K21" s="40" t="s">
        <v>83</v>
      </c>
      <c r="L21" s="40">
        <v>6</v>
      </c>
      <c r="M21" s="40">
        <v>4.3</v>
      </c>
      <c r="N21" s="40">
        <v>165</v>
      </c>
      <c r="O21" s="40">
        <v>4000</v>
      </c>
      <c r="P21" s="40">
        <v>1790</v>
      </c>
      <c r="Q21" s="40" t="s">
        <v>66</v>
      </c>
      <c r="R21" s="40">
        <v>27</v>
      </c>
      <c r="S21" s="40">
        <v>8</v>
      </c>
    </row>
    <row r="22" spans="1:19" x14ac:dyDescent="0.3">
      <c r="A22" s="43">
        <v>18</v>
      </c>
      <c r="B22" s="40" t="s">
        <v>74</v>
      </c>
      <c r="C22" s="40" t="s">
        <v>84</v>
      </c>
      <c r="D22" s="40" t="s">
        <v>68</v>
      </c>
      <c r="E22" s="40">
        <v>18</v>
      </c>
      <c r="F22" s="40">
        <v>18.8</v>
      </c>
      <c r="G22" s="40">
        <v>19.600000000000001</v>
      </c>
      <c r="H22" s="40">
        <v>17</v>
      </c>
      <c r="I22" s="40">
        <v>26</v>
      </c>
      <c r="J22" s="40" t="s">
        <v>60</v>
      </c>
      <c r="K22" s="40" t="s">
        <v>63</v>
      </c>
      <c r="L22" s="40">
        <v>8</v>
      </c>
      <c r="M22" s="40">
        <v>5</v>
      </c>
      <c r="N22" s="40">
        <v>170</v>
      </c>
      <c r="O22" s="40">
        <v>4200</v>
      </c>
      <c r="P22" s="40">
        <v>1350</v>
      </c>
      <c r="Q22" s="40" t="s">
        <v>66</v>
      </c>
      <c r="R22" s="40">
        <v>23</v>
      </c>
      <c r="S22" s="40">
        <v>6</v>
      </c>
    </row>
    <row r="23" spans="1:19" x14ac:dyDescent="0.3">
      <c r="A23" s="43">
        <v>19</v>
      </c>
      <c r="B23" s="40" t="s">
        <v>74</v>
      </c>
      <c r="C23" s="40" t="s">
        <v>85</v>
      </c>
      <c r="D23" s="40" t="s">
        <v>78</v>
      </c>
      <c r="E23" s="40">
        <v>34.6</v>
      </c>
      <c r="F23" s="40">
        <v>38</v>
      </c>
      <c r="G23" s="40">
        <v>41.5</v>
      </c>
      <c r="H23" s="40">
        <v>17</v>
      </c>
      <c r="I23" s="40">
        <v>25</v>
      </c>
      <c r="J23" s="40" t="s">
        <v>60</v>
      </c>
      <c r="K23" s="40" t="s">
        <v>63</v>
      </c>
      <c r="L23" s="40">
        <v>8</v>
      </c>
      <c r="M23" s="40">
        <v>5.7</v>
      </c>
      <c r="N23" s="40">
        <v>300</v>
      </c>
      <c r="O23" s="40">
        <v>5000</v>
      </c>
      <c r="P23" s="40">
        <v>1450</v>
      </c>
      <c r="Q23" s="40" t="s">
        <v>54</v>
      </c>
      <c r="R23" s="40">
        <v>20</v>
      </c>
      <c r="S23" s="40">
        <v>2</v>
      </c>
    </row>
    <row r="24" spans="1:19" x14ac:dyDescent="0.3">
      <c r="A24" s="43">
        <v>20</v>
      </c>
      <c r="B24" s="40" t="s">
        <v>86</v>
      </c>
      <c r="C24" s="40" t="s">
        <v>87</v>
      </c>
      <c r="D24" s="40" t="s">
        <v>68</v>
      </c>
      <c r="E24" s="40">
        <v>18.399999999999999</v>
      </c>
      <c r="F24" s="40">
        <v>18.399999999999999</v>
      </c>
      <c r="G24" s="40">
        <v>18.399999999999999</v>
      </c>
      <c r="H24" s="40">
        <v>20</v>
      </c>
      <c r="I24" s="40">
        <v>28</v>
      </c>
      <c r="J24" s="40" t="s">
        <v>57</v>
      </c>
      <c r="K24" s="40" t="s">
        <v>53</v>
      </c>
      <c r="L24" s="40">
        <v>6</v>
      </c>
      <c r="M24" s="40">
        <v>3.3</v>
      </c>
      <c r="N24" s="40">
        <v>153</v>
      </c>
      <c r="O24" s="40">
        <v>5300</v>
      </c>
      <c r="P24" s="40">
        <v>1990</v>
      </c>
      <c r="Q24" s="40" t="s">
        <v>66</v>
      </c>
      <c r="R24" s="40">
        <v>18</v>
      </c>
      <c r="S24" s="40">
        <v>6</v>
      </c>
    </row>
    <row r="25" spans="1:19" x14ac:dyDescent="0.3">
      <c r="A25" s="43">
        <v>21</v>
      </c>
      <c r="B25" s="40" t="s">
        <v>88</v>
      </c>
      <c r="C25" s="40" t="s">
        <v>89</v>
      </c>
      <c r="D25" s="40" t="s">
        <v>59</v>
      </c>
      <c r="E25" s="40">
        <v>14.5</v>
      </c>
      <c r="F25" s="40">
        <v>15.8</v>
      </c>
      <c r="G25" s="40">
        <v>17.100000000000001</v>
      </c>
      <c r="H25" s="40">
        <v>23</v>
      </c>
      <c r="I25" s="40">
        <v>28</v>
      </c>
      <c r="J25" s="40" t="s">
        <v>57</v>
      </c>
      <c r="K25" s="40" t="s">
        <v>53</v>
      </c>
      <c r="L25" s="40">
        <v>4</v>
      </c>
      <c r="M25" s="40">
        <v>3</v>
      </c>
      <c r="N25" s="40">
        <v>141</v>
      </c>
      <c r="O25" s="40">
        <v>5000</v>
      </c>
      <c r="P25" s="40">
        <v>2090</v>
      </c>
      <c r="Q25" s="40" t="s">
        <v>66</v>
      </c>
      <c r="R25" s="40">
        <v>16</v>
      </c>
      <c r="S25" s="40">
        <v>6</v>
      </c>
    </row>
    <row r="26" spans="1:19" x14ac:dyDescent="0.3">
      <c r="A26" s="43">
        <v>22</v>
      </c>
      <c r="B26" s="40" t="s">
        <v>88</v>
      </c>
      <c r="C26" s="40" t="s">
        <v>90</v>
      </c>
      <c r="D26" s="40" t="s">
        <v>68</v>
      </c>
      <c r="E26" s="40">
        <v>29.5</v>
      </c>
      <c r="F26" s="40">
        <v>29.5</v>
      </c>
      <c r="G26" s="40">
        <v>29.5</v>
      </c>
      <c r="H26" s="40">
        <v>20</v>
      </c>
      <c r="I26" s="40">
        <v>26</v>
      </c>
      <c r="J26" s="40" t="s">
        <v>57</v>
      </c>
      <c r="K26" s="40" t="s">
        <v>53</v>
      </c>
      <c r="L26" s="40">
        <v>6</v>
      </c>
      <c r="M26" s="40">
        <v>3.3</v>
      </c>
      <c r="N26" s="40">
        <v>147</v>
      </c>
      <c r="O26" s="40">
        <v>4800</v>
      </c>
      <c r="P26" s="40">
        <v>1785</v>
      </c>
      <c r="Q26" s="40" t="s">
        <v>66</v>
      </c>
      <c r="R26" s="40">
        <v>16</v>
      </c>
      <c r="S26" s="40">
        <v>6</v>
      </c>
    </row>
    <row r="27" spans="1:19" x14ac:dyDescent="0.3">
      <c r="A27" s="43">
        <v>23</v>
      </c>
      <c r="B27" s="40" t="s">
        <v>91</v>
      </c>
      <c r="C27" s="40" t="s">
        <v>92</v>
      </c>
      <c r="D27" s="40" t="s">
        <v>51</v>
      </c>
      <c r="E27" s="40">
        <v>7.9</v>
      </c>
      <c r="F27" s="40">
        <v>9.1999999999999993</v>
      </c>
      <c r="G27" s="40">
        <v>10.6</v>
      </c>
      <c r="H27" s="40">
        <v>29</v>
      </c>
      <c r="I27" s="40">
        <v>33</v>
      </c>
      <c r="J27" s="40" t="s">
        <v>52</v>
      </c>
      <c r="K27" s="40" t="s">
        <v>53</v>
      </c>
      <c r="L27" s="40">
        <v>4</v>
      </c>
      <c r="M27" s="40">
        <v>1.5</v>
      </c>
      <c r="N27" s="40">
        <v>92</v>
      </c>
      <c r="O27" s="40">
        <v>6000</v>
      </c>
      <c r="P27" s="40">
        <v>3285</v>
      </c>
      <c r="Q27" s="40" t="s">
        <v>54</v>
      </c>
      <c r="R27" s="40">
        <v>13.2</v>
      </c>
      <c r="S27" s="40">
        <v>5</v>
      </c>
    </row>
    <row r="28" spans="1:19" x14ac:dyDescent="0.3">
      <c r="A28" s="43">
        <v>24</v>
      </c>
      <c r="B28" s="40" t="s">
        <v>91</v>
      </c>
      <c r="C28" s="40" t="s">
        <v>93</v>
      </c>
      <c r="D28" s="40" t="s">
        <v>51</v>
      </c>
      <c r="E28" s="40">
        <v>8.4</v>
      </c>
      <c r="F28" s="40">
        <v>11.3</v>
      </c>
      <c r="G28" s="40">
        <v>14.2</v>
      </c>
      <c r="H28" s="40">
        <v>23</v>
      </c>
      <c r="I28" s="40">
        <v>29</v>
      </c>
      <c r="J28" s="40" t="s">
        <v>60</v>
      </c>
      <c r="K28" s="40" t="s">
        <v>53</v>
      </c>
      <c r="L28" s="40">
        <v>4</v>
      </c>
      <c r="M28" s="40">
        <v>2.2000000000000002</v>
      </c>
      <c r="N28" s="40">
        <v>93</v>
      </c>
      <c r="O28" s="40">
        <v>4800</v>
      </c>
      <c r="P28" s="40">
        <v>2595</v>
      </c>
      <c r="Q28" s="40" t="s">
        <v>54</v>
      </c>
      <c r="R28" s="40">
        <v>14</v>
      </c>
      <c r="S28" s="40">
        <v>5</v>
      </c>
    </row>
    <row r="29" spans="1:19" x14ac:dyDescent="0.3">
      <c r="A29" s="43">
        <v>25</v>
      </c>
      <c r="B29" s="40" t="s">
        <v>91</v>
      </c>
      <c r="C29" s="40" t="s">
        <v>94</v>
      </c>
      <c r="D29" s="40" t="s">
        <v>59</v>
      </c>
      <c r="E29" s="40">
        <v>11.9</v>
      </c>
      <c r="F29" s="40">
        <v>13.3</v>
      </c>
      <c r="G29" s="40">
        <v>14.7</v>
      </c>
      <c r="H29" s="40">
        <v>22</v>
      </c>
      <c r="I29" s="40">
        <v>27</v>
      </c>
      <c r="J29" s="40" t="s">
        <v>60</v>
      </c>
      <c r="K29" s="40" t="s">
        <v>53</v>
      </c>
      <c r="L29" s="40">
        <v>4</v>
      </c>
      <c r="M29" s="40">
        <v>2.5</v>
      </c>
      <c r="N29" s="40">
        <v>100</v>
      </c>
      <c r="O29" s="40">
        <v>4800</v>
      </c>
      <c r="P29" s="40">
        <v>2535</v>
      </c>
      <c r="Q29" s="40" t="s">
        <v>54</v>
      </c>
      <c r="R29" s="40">
        <v>16</v>
      </c>
      <c r="S29" s="40">
        <v>6</v>
      </c>
    </row>
    <row r="30" spans="1:19" x14ac:dyDescent="0.3">
      <c r="A30" s="43">
        <v>26</v>
      </c>
      <c r="B30" s="40" t="s">
        <v>91</v>
      </c>
      <c r="C30" s="40" t="s">
        <v>95</v>
      </c>
      <c r="D30" s="40" t="s">
        <v>81</v>
      </c>
      <c r="E30" s="40">
        <v>13.6</v>
      </c>
      <c r="F30" s="40">
        <v>19</v>
      </c>
      <c r="G30" s="40">
        <v>24.4</v>
      </c>
      <c r="H30" s="40">
        <v>17</v>
      </c>
      <c r="I30" s="40">
        <v>21</v>
      </c>
      <c r="J30" s="40" t="s">
        <v>60</v>
      </c>
      <c r="K30" s="40" t="s">
        <v>83</v>
      </c>
      <c r="L30" s="40">
        <v>6</v>
      </c>
      <c r="M30" s="40">
        <v>3</v>
      </c>
      <c r="N30" s="40">
        <v>142</v>
      </c>
      <c r="O30" s="40">
        <v>5000</v>
      </c>
      <c r="P30" s="40">
        <v>1970</v>
      </c>
      <c r="Q30" s="40" t="s">
        <v>66</v>
      </c>
      <c r="R30" s="40">
        <v>20</v>
      </c>
      <c r="S30" s="40">
        <v>7</v>
      </c>
    </row>
    <row r="31" spans="1:19" x14ac:dyDescent="0.3">
      <c r="A31" s="43">
        <v>27</v>
      </c>
      <c r="B31" s="40" t="s">
        <v>91</v>
      </c>
      <c r="C31" s="40" t="s">
        <v>96</v>
      </c>
      <c r="D31" s="40" t="s">
        <v>56</v>
      </c>
      <c r="E31" s="40">
        <v>14.8</v>
      </c>
      <c r="F31" s="40">
        <v>15.6</v>
      </c>
      <c r="G31" s="40">
        <v>16.399999999999999</v>
      </c>
      <c r="H31" s="40">
        <v>21</v>
      </c>
      <c r="I31" s="40">
        <v>27</v>
      </c>
      <c r="J31" s="40" t="s">
        <v>60</v>
      </c>
      <c r="K31" s="40" t="s">
        <v>53</v>
      </c>
      <c r="L31" s="40">
        <v>4</v>
      </c>
      <c r="M31" s="40">
        <v>2.5</v>
      </c>
      <c r="N31" s="40">
        <v>100</v>
      </c>
      <c r="O31" s="40">
        <v>4800</v>
      </c>
      <c r="P31" s="40">
        <v>2465</v>
      </c>
      <c r="Q31" s="40" t="s">
        <v>66</v>
      </c>
      <c r="R31" s="40">
        <v>16</v>
      </c>
      <c r="S31" s="40">
        <v>6</v>
      </c>
    </row>
    <row r="32" spans="1:19" x14ac:dyDescent="0.3">
      <c r="A32" s="43">
        <v>28</v>
      </c>
      <c r="B32" s="40" t="s">
        <v>91</v>
      </c>
      <c r="C32" s="40" t="s">
        <v>97</v>
      </c>
      <c r="D32" s="40" t="s">
        <v>78</v>
      </c>
      <c r="E32" s="40">
        <v>18.5</v>
      </c>
      <c r="F32" s="40">
        <v>25.8</v>
      </c>
      <c r="G32" s="40">
        <v>33.1</v>
      </c>
      <c r="H32" s="40">
        <v>18</v>
      </c>
      <c r="I32" s="40">
        <v>24</v>
      </c>
      <c r="J32" s="40" t="s">
        <v>60</v>
      </c>
      <c r="K32" s="40" t="s">
        <v>83</v>
      </c>
      <c r="L32" s="40">
        <v>6</v>
      </c>
      <c r="M32" s="40">
        <v>3</v>
      </c>
      <c r="N32" s="40">
        <v>300</v>
      </c>
      <c r="O32" s="40">
        <v>6000</v>
      </c>
      <c r="P32" s="40">
        <v>2120</v>
      </c>
      <c r="Q32" s="40" t="s">
        <v>54</v>
      </c>
      <c r="R32" s="40">
        <v>19.8</v>
      </c>
      <c r="S32" s="40">
        <v>4</v>
      </c>
    </row>
    <row r="33" spans="1:19" x14ac:dyDescent="0.3">
      <c r="A33" s="43">
        <v>29</v>
      </c>
      <c r="B33" s="40" t="s">
        <v>98</v>
      </c>
      <c r="C33" s="40" t="s">
        <v>99</v>
      </c>
      <c r="D33" s="40" t="s">
        <v>51</v>
      </c>
      <c r="E33" s="40">
        <v>7.9</v>
      </c>
      <c r="F33" s="40">
        <v>12.2</v>
      </c>
      <c r="G33" s="40">
        <v>16.5</v>
      </c>
      <c r="H33" s="40">
        <v>29</v>
      </c>
      <c r="I33" s="40">
        <v>33</v>
      </c>
      <c r="J33" s="40" t="s">
        <v>52</v>
      </c>
      <c r="K33" s="40" t="s">
        <v>53</v>
      </c>
      <c r="L33" s="40">
        <v>4</v>
      </c>
      <c r="M33" s="40">
        <v>1.5</v>
      </c>
      <c r="N33" s="40">
        <v>92</v>
      </c>
      <c r="O33" s="40">
        <v>6000</v>
      </c>
      <c r="P33" s="40">
        <v>2505</v>
      </c>
      <c r="Q33" s="40" t="s">
        <v>54</v>
      </c>
      <c r="R33" s="40">
        <v>13.2</v>
      </c>
      <c r="S33" s="40">
        <v>5</v>
      </c>
    </row>
    <row r="34" spans="1:19" x14ac:dyDescent="0.3">
      <c r="A34" s="43">
        <v>30</v>
      </c>
      <c r="B34" s="40" t="s">
        <v>98</v>
      </c>
      <c r="C34" s="40" t="s">
        <v>100</v>
      </c>
      <c r="D34" s="40" t="s">
        <v>68</v>
      </c>
      <c r="E34" s="40">
        <v>17.5</v>
      </c>
      <c r="F34" s="40">
        <v>19.3</v>
      </c>
      <c r="G34" s="40">
        <v>21.2</v>
      </c>
      <c r="H34" s="40">
        <v>20</v>
      </c>
      <c r="I34" s="40">
        <v>28</v>
      </c>
      <c r="J34" s="40" t="s">
        <v>57</v>
      </c>
      <c r="K34" s="40" t="s">
        <v>53</v>
      </c>
      <c r="L34" s="40">
        <v>6</v>
      </c>
      <c r="M34" s="40">
        <v>3.5</v>
      </c>
      <c r="N34" s="40">
        <v>214</v>
      </c>
      <c r="O34" s="40">
        <v>5800</v>
      </c>
      <c r="P34" s="40">
        <v>1980</v>
      </c>
      <c r="Q34" s="40" t="s">
        <v>66</v>
      </c>
      <c r="R34" s="40">
        <v>18</v>
      </c>
      <c r="S34" s="40">
        <v>6</v>
      </c>
    </row>
    <row r="35" spans="1:19" x14ac:dyDescent="0.3">
      <c r="A35" s="43">
        <v>31</v>
      </c>
      <c r="B35" s="40" t="s">
        <v>101</v>
      </c>
      <c r="C35" s="40" t="s">
        <v>102</v>
      </c>
      <c r="D35" s="40" t="s">
        <v>51</v>
      </c>
      <c r="E35" s="40">
        <v>6.9</v>
      </c>
      <c r="F35" s="40">
        <v>7.4</v>
      </c>
      <c r="G35" s="40">
        <v>7.9</v>
      </c>
      <c r="H35" s="40">
        <v>31</v>
      </c>
      <c r="I35" s="40">
        <v>33</v>
      </c>
      <c r="J35" s="40" t="s">
        <v>52</v>
      </c>
      <c r="K35" s="40" t="s">
        <v>53</v>
      </c>
      <c r="L35" s="40">
        <v>4</v>
      </c>
      <c r="M35" s="40">
        <v>1.3</v>
      </c>
      <c r="N35" s="40">
        <v>63</v>
      </c>
      <c r="O35" s="40">
        <v>5000</v>
      </c>
      <c r="P35" s="40">
        <v>3150</v>
      </c>
      <c r="Q35" s="40" t="s">
        <v>54</v>
      </c>
      <c r="R35" s="40">
        <v>10</v>
      </c>
      <c r="S35" s="40">
        <v>4</v>
      </c>
    </row>
    <row r="36" spans="1:19" x14ac:dyDescent="0.3">
      <c r="A36" s="43">
        <v>32</v>
      </c>
      <c r="B36" s="40" t="s">
        <v>101</v>
      </c>
      <c r="C36" s="40" t="s">
        <v>103</v>
      </c>
      <c r="D36" s="40" t="s">
        <v>51</v>
      </c>
      <c r="E36" s="40">
        <v>8.4</v>
      </c>
      <c r="F36" s="40">
        <v>10.1</v>
      </c>
      <c r="G36" s="40">
        <v>11.9</v>
      </c>
      <c r="H36" s="40">
        <v>23</v>
      </c>
      <c r="I36" s="40">
        <v>30</v>
      </c>
      <c r="J36" s="40" t="s">
        <v>52</v>
      </c>
      <c r="K36" s="40" t="s">
        <v>53</v>
      </c>
      <c r="L36" s="40">
        <v>4</v>
      </c>
      <c r="M36" s="40">
        <v>1.8</v>
      </c>
      <c r="N36" s="40">
        <v>127</v>
      </c>
      <c r="O36" s="40">
        <v>6500</v>
      </c>
      <c r="P36" s="40">
        <v>2410</v>
      </c>
      <c r="Q36" s="40" t="s">
        <v>54</v>
      </c>
      <c r="R36" s="40">
        <v>13.2</v>
      </c>
      <c r="S36" s="40">
        <v>5</v>
      </c>
    </row>
    <row r="37" spans="1:19" x14ac:dyDescent="0.3">
      <c r="A37" s="43">
        <v>33</v>
      </c>
      <c r="B37" s="40" t="s">
        <v>101</v>
      </c>
      <c r="C37" s="40" t="s">
        <v>104</v>
      </c>
      <c r="D37" s="40" t="s">
        <v>59</v>
      </c>
      <c r="E37" s="40">
        <v>10.4</v>
      </c>
      <c r="F37" s="40">
        <v>11.3</v>
      </c>
      <c r="G37" s="40">
        <v>12.2</v>
      </c>
      <c r="H37" s="40">
        <v>22</v>
      </c>
      <c r="I37" s="40">
        <v>27</v>
      </c>
      <c r="J37" s="40" t="s">
        <v>52</v>
      </c>
      <c r="K37" s="40" t="s">
        <v>53</v>
      </c>
      <c r="L37" s="40">
        <v>4</v>
      </c>
      <c r="M37" s="40">
        <v>2.2999999999999998</v>
      </c>
      <c r="N37" s="40">
        <v>96</v>
      </c>
      <c r="O37" s="40">
        <v>4200</v>
      </c>
      <c r="P37" s="40">
        <v>2805</v>
      </c>
      <c r="Q37" s="40" t="s">
        <v>54</v>
      </c>
      <c r="R37" s="40">
        <v>15.9</v>
      </c>
      <c r="S37" s="40">
        <v>5</v>
      </c>
    </row>
    <row r="38" spans="1:19" x14ac:dyDescent="0.3">
      <c r="A38" s="43">
        <v>34</v>
      </c>
      <c r="B38" s="40" t="s">
        <v>101</v>
      </c>
      <c r="C38" s="40" t="s">
        <v>105</v>
      </c>
      <c r="D38" s="40" t="s">
        <v>78</v>
      </c>
      <c r="E38" s="40">
        <v>10.8</v>
      </c>
      <c r="F38" s="40">
        <v>15.9</v>
      </c>
      <c r="G38" s="40">
        <v>21</v>
      </c>
      <c r="H38" s="40">
        <v>22</v>
      </c>
      <c r="I38" s="40">
        <v>29</v>
      </c>
      <c r="J38" s="40" t="s">
        <v>60</v>
      </c>
      <c r="K38" s="40" t="s">
        <v>63</v>
      </c>
      <c r="L38" s="40">
        <v>4</v>
      </c>
      <c r="M38" s="40">
        <v>2.2999999999999998</v>
      </c>
      <c r="N38" s="40">
        <v>105</v>
      </c>
      <c r="O38" s="40">
        <v>4600</v>
      </c>
      <c r="P38" s="40">
        <v>2285</v>
      </c>
      <c r="Q38" s="40" t="s">
        <v>54</v>
      </c>
      <c r="R38" s="40">
        <v>15.4</v>
      </c>
      <c r="S38" s="40">
        <v>4</v>
      </c>
    </row>
    <row r="39" spans="1:19" x14ac:dyDescent="0.3">
      <c r="A39" s="43">
        <v>35</v>
      </c>
      <c r="B39" s="40" t="s">
        <v>101</v>
      </c>
      <c r="C39" s="40" t="s">
        <v>106</v>
      </c>
      <c r="D39" s="40" t="s">
        <v>78</v>
      </c>
      <c r="E39" s="40">
        <v>12.8</v>
      </c>
      <c r="F39" s="40">
        <v>14</v>
      </c>
      <c r="G39" s="40">
        <v>15.2</v>
      </c>
      <c r="H39" s="40">
        <v>24</v>
      </c>
      <c r="I39" s="40">
        <v>30</v>
      </c>
      <c r="J39" s="40" t="s">
        <v>60</v>
      </c>
      <c r="K39" s="40" t="s">
        <v>53</v>
      </c>
      <c r="L39" s="40">
        <v>4</v>
      </c>
      <c r="M39" s="40">
        <v>2</v>
      </c>
      <c r="N39" s="40">
        <v>115</v>
      </c>
      <c r="O39" s="40">
        <v>5500</v>
      </c>
      <c r="P39" s="40">
        <v>2340</v>
      </c>
      <c r="Q39" s="40" t="s">
        <v>54</v>
      </c>
      <c r="R39" s="40">
        <v>15.5</v>
      </c>
      <c r="S39" s="40">
        <v>4</v>
      </c>
    </row>
    <row r="40" spans="1:19" x14ac:dyDescent="0.3">
      <c r="A40" s="43">
        <v>36</v>
      </c>
      <c r="B40" s="40" t="s">
        <v>101</v>
      </c>
      <c r="C40" s="40" t="s">
        <v>107</v>
      </c>
      <c r="D40" s="40" t="s">
        <v>81</v>
      </c>
      <c r="E40" s="40">
        <v>14.5</v>
      </c>
      <c r="F40" s="40">
        <v>19.899999999999999</v>
      </c>
      <c r="G40" s="40">
        <v>25.3</v>
      </c>
      <c r="H40" s="40">
        <v>15</v>
      </c>
      <c r="I40" s="40">
        <v>20</v>
      </c>
      <c r="J40" s="40" t="s">
        <v>60</v>
      </c>
      <c r="K40" s="40" t="s">
        <v>83</v>
      </c>
      <c r="L40" s="40">
        <v>6</v>
      </c>
      <c r="M40" s="40">
        <v>3</v>
      </c>
      <c r="N40" s="40">
        <v>145</v>
      </c>
      <c r="O40" s="40">
        <v>4800</v>
      </c>
      <c r="P40" s="40">
        <v>2080</v>
      </c>
      <c r="Q40" s="40" t="s">
        <v>54</v>
      </c>
      <c r="R40" s="40">
        <v>21</v>
      </c>
      <c r="S40" s="40">
        <v>7</v>
      </c>
    </row>
    <row r="41" spans="1:19" x14ac:dyDescent="0.3">
      <c r="A41" s="43">
        <v>37</v>
      </c>
      <c r="B41" s="40" t="s">
        <v>101</v>
      </c>
      <c r="C41" s="40" t="s">
        <v>108</v>
      </c>
      <c r="D41" s="40" t="s">
        <v>56</v>
      </c>
      <c r="E41" s="40">
        <v>15.6</v>
      </c>
      <c r="F41" s="40">
        <v>20.2</v>
      </c>
      <c r="G41" s="40">
        <v>24.8</v>
      </c>
      <c r="H41" s="40">
        <v>21</v>
      </c>
      <c r="I41" s="40">
        <v>30</v>
      </c>
      <c r="J41" s="40" t="s">
        <v>60</v>
      </c>
      <c r="K41" s="40" t="s">
        <v>53</v>
      </c>
      <c r="L41" s="40">
        <v>6</v>
      </c>
      <c r="M41" s="40">
        <v>3</v>
      </c>
      <c r="N41" s="40">
        <v>140</v>
      </c>
      <c r="O41" s="40">
        <v>4800</v>
      </c>
      <c r="P41" s="40">
        <v>1885</v>
      </c>
      <c r="Q41" s="40" t="s">
        <v>66</v>
      </c>
      <c r="R41" s="40">
        <v>16</v>
      </c>
      <c r="S41" s="40">
        <v>5</v>
      </c>
    </row>
    <row r="42" spans="1:19" x14ac:dyDescent="0.3">
      <c r="A42" s="43">
        <v>38</v>
      </c>
      <c r="B42" s="40" t="s">
        <v>101</v>
      </c>
      <c r="C42" s="40" t="s">
        <v>109</v>
      </c>
      <c r="D42" s="40" t="s">
        <v>68</v>
      </c>
      <c r="E42" s="40">
        <v>20.100000000000001</v>
      </c>
      <c r="F42" s="40">
        <v>20.9</v>
      </c>
      <c r="G42" s="40">
        <v>21.7</v>
      </c>
      <c r="H42" s="40">
        <v>18</v>
      </c>
      <c r="I42" s="40">
        <v>26</v>
      </c>
      <c r="J42" s="40" t="s">
        <v>60</v>
      </c>
      <c r="K42" s="40" t="s">
        <v>63</v>
      </c>
      <c r="L42" s="40">
        <v>8</v>
      </c>
      <c r="M42" s="40">
        <v>4.5999999999999996</v>
      </c>
      <c r="N42" s="40">
        <v>190</v>
      </c>
      <c r="O42" s="40">
        <v>4200</v>
      </c>
      <c r="P42" s="40">
        <v>1415</v>
      </c>
      <c r="Q42" s="40" t="s">
        <v>66</v>
      </c>
      <c r="R42" s="40">
        <v>20</v>
      </c>
      <c r="S42" s="40">
        <v>6</v>
      </c>
    </row>
    <row r="43" spans="1:19" x14ac:dyDescent="0.3">
      <c r="A43" s="43">
        <v>39</v>
      </c>
      <c r="B43" s="40" t="s">
        <v>110</v>
      </c>
      <c r="C43" s="40" t="s">
        <v>111</v>
      </c>
      <c r="D43" s="40" t="s">
        <v>51</v>
      </c>
      <c r="E43" s="40">
        <v>6.7</v>
      </c>
      <c r="F43" s="40">
        <v>8.4</v>
      </c>
      <c r="G43" s="40">
        <v>10</v>
      </c>
      <c r="H43" s="40">
        <v>46</v>
      </c>
      <c r="I43" s="40">
        <v>50</v>
      </c>
      <c r="J43" s="40" t="s">
        <v>52</v>
      </c>
      <c r="K43" s="40" t="s">
        <v>53</v>
      </c>
      <c r="L43" s="40">
        <v>3</v>
      </c>
      <c r="M43" s="40">
        <v>1</v>
      </c>
      <c r="N43" s="40">
        <v>55</v>
      </c>
      <c r="O43" s="40">
        <v>5700</v>
      </c>
      <c r="P43" s="40">
        <v>3755</v>
      </c>
      <c r="Q43" s="40" t="s">
        <v>54</v>
      </c>
      <c r="R43" s="40">
        <v>10.6</v>
      </c>
      <c r="S43" s="40">
        <v>4</v>
      </c>
    </row>
    <row r="44" spans="1:19" x14ac:dyDescent="0.3">
      <c r="A44" s="43">
        <v>40</v>
      </c>
      <c r="B44" s="40" t="s">
        <v>110</v>
      </c>
      <c r="C44" s="40" t="s">
        <v>112</v>
      </c>
      <c r="D44" s="40" t="s">
        <v>78</v>
      </c>
      <c r="E44" s="40">
        <v>11.5</v>
      </c>
      <c r="F44" s="40">
        <v>12.5</v>
      </c>
      <c r="G44" s="40">
        <v>13.5</v>
      </c>
      <c r="H44" s="40">
        <v>30</v>
      </c>
      <c r="I44" s="40">
        <v>36</v>
      </c>
      <c r="J44" s="40" t="s">
        <v>60</v>
      </c>
      <c r="K44" s="40" t="s">
        <v>53</v>
      </c>
      <c r="L44" s="40">
        <v>4</v>
      </c>
      <c r="M44" s="40">
        <v>1.6</v>
      </c>
      <c r="N44" s="40">
        <v>90</v>
      </c>
      <c r="O44" s="40">
        <v>5400</v>
      </c>
      <c r="P44" s="40">
        <v>3250</v>
      </c>
      <c r="Q44" s="40" t="s">
        <v>54</v>
      </c>
      <c r="R44" s="40">
        <v>12.4</v>
      </c>
      <c r="S44" s="40">
        <v>4</v>
      </c>
    </row>
    <row r="45" spans="1:19" x14ac:dyDescent="0.3">
      <c r="A45" s="43">
        <v>41</v>
      </c>
      <c r="B45" s="40" t="s">
        <v>113</v>
      </c>
      <c r="C45" s="40" t="s">
        <v>114</v>
      </c>
      <c r="D45" s="40" t="s">
        <v>78</v>
      </c>
      <c r="E45" s="40">
        <v>17</v>
      </c>
      <c r="F45" s="40">
        <v>19.8</v>
      </c>
      <c r="G45" s="40">
        <v>22.7</v>
      </c>
      <c r="H45" s="40">
        <v>24</v>
      </c>
      <c r="I45" s="40">
        <v>31</v>
      </c>
      <c r="J45" s="40" t="s">
        <v>57</v>
      </c>
      <c r="K45" s="40" t="s">
        <v>53</v>
      </c>
      <c r="L45" s="40">
        <v>4</v>
      </c>
      <c r="M45" s="40">
        <v>2.2999999999999998</v>
      </c>
      <c r="N45" s="40">
        <v>160</v>
      </c>
      <c r="O45" s="40">
        <v>5800</v>
      </c>
      <c r="P45" s="40">
        <v>2855</v>
      </c>
      <c r="Q45" s="40" t="s">
        <v>54</v>
      </c>
      <c r="R45" s="40">
        <v>15.9</v>
      </c>
      <c r="S45" s="40">
        <v>4</v>
      </c>
    </row>
    <row r="46" spans="1:19" x14ac:dyDescent="0.3">
      <c r="A46" s="43">
        <v>42</v>
      </c>
      <c r="B46" s="40" t="s">
        <v>113</v>
      </c>
      <c r="C46" s="40" t="s">
        <v>115</v>
      </c>
      <c r="D46" s="40" t="s">
        <v>51</v>
      </c>
      <c r="E46" s="40">
        <v>8.4</v>
      </c>
      <c r="F46" s="40">
        <v>12.1</v>
      </c>
      <c r="G46" s="40">
        <v>15.8</v>
      </c>
      <c r="H46" s="40">
        <v>42</v>
      </c>
      <c r="I46" s="40">
        <v>46</v>
      </c>
      <c r="J46" s="40" t="s">
        <v>60</v>
      </c>
      <c r="K46" s="40" t="s">
        <v>53</v>
      </c>
      <c r="L46" s="40">
        <v>4</v>
      </c>
      <c r="M46" s="40">
        <v>1.5</v>
      </c>
      <c r="N46" s="40">
        <v>102</v>
      </c>
      <c r="O46" s="40">
        <v>5900</v>
      </c>
      <c r="P46" s="40">
        <v>2650</v>
      </c>
      <c r="Q46" s="40" t="s">
        <v>54</v>
      </c>
      <c r="R46" s="40">
        <v>11.9</v>
      </c>
      <c r="S46" s="40">
        <v>4</v>
      </c>
    </row>
    <row r="47" spans="1:19" x14ac:dyDescent="0.3">
      <c r="A47" s="43">
        <v>43</v>
      </c>
      <c r="B47" s="40" t="s">
        <v>113</v>
      </c>
      <c r="C47" s="40" t="s">
        <v>116</v>
      </c>
      <c r="D47" s="40" t="s">
        <v>59</v>
      </c>
      <c r="E47" s="40">
        <v>13.8</v>
      </c>
      <c r="F47" s="40">
        <v>17.5</v>
      </c>
      <c r="G47" s="40">
        <v>21.2</v>
      </c>
      <c r="H47" s="40">
        <v>24</v>
      </c>
      <c r="I47" s="40">
        <v>31</v>
      </c>
      <c r="J47" s="40" t="s">
        <v>57</v>
      </c>
      <c r="K47" s="40" t="s">
        <v>53</v>
      </c>
      <c r="L47" s="40">
        <v>4</v>
      </c>
      <c r="M47" s="40">
        <v>2.2000000000000002</v>
      </c>
      <c r="N47" s="40">
        <v>140</v>
      </c>
      <c r="O47" s="40">
        <v>5600</v>
      </c>
      <c r="P47" s="40">
        <v>2610</v>
      </c>
      <c r="Q47" s="40" t="s">
        <v>54</v>
      </c>
      <c r="R47" s="40">
        <v>17</v>
      </c>
      <c r="S47" s="40">
        <v>4</v>
      </c>
    </row>
    <row r="48" spans="1:19" x14ac:dyDescent="0.3">
      <c r="A48" s="43">
        <v>44</v>
      </c>
      <c r="B48" s="40" t="s">
        <v>117</v>
      </c>
      <c r="C48" s="40" t="s">
        <v>118</v>
      </c>
      <c r="D48" s="40" t="s">
        <v>51</v>
      </c>
      <c r="E48" s="40">
        <v>6.8</v>
      </c>
      <c r="F48" s="40">
        <v>8</v>
      </c>
      <c r="G48" s="40">
        <v>9.1999999999999993</v>
      </c>
      <c r="H48" s="40">
        <v>29</v>
      </c>
      <c r="I48" s="40">
        <v>33</v>
      </c>
      <c r="J48" s="40" t="s">
        <v>52</v>
      </c>
      <c r="K48" s="40" t="s">
        <v>53</v>
      </c>
      <c r="L48" s="40">
        <v>4</v>
      </c>
      <c r="M48" s="40">
        <v>1.5</v>
      </c>
      <c r="N48" s="40">
        <v>81</v>
      </c>
      <c r="O48" s="40">
        <v>5500</v>
      </c>
      <c r="P48" s="40">
        <v>2710</v>
      </c>
      <c r="Q48" s="40" t="s">
        <v>54</v>
      </c>
      <c r="R48" s="40">
        <v>11.9</v>
      </c>
      <c r="S48" s="40">
        <v>5</v>
      </c>
    </row>
    <row r="49" spans="1:19" x14ac:dyDescent="0.3">
      <c r="A49" s="43">
        <v>45</v>
      </c>
      <c r="B49" s="40" t="s">
        <v>117</v>
      </c>
      <c r="C49" s="40" t="s">
        <v>119</v>
      </c>
      <c r="D49" s="40" t="s">
        <v>51</v>
      </c>
      <c r="E49" s="40">
        <v>9</v>
      </c>
      <c r="F49" s="40">
        <v>10</v>
      </c>
      <c r="G49" s="40">
        <v>11</v>
      </c>
      <c r="H49" s="40">
        <v>22</v>
      </c>
      <c r="I49" s="40">
        <v>29</v>
      </c>
      <c r="J49" s="40" t="s">
        <v>52</v>
      </c>
      <c r="K49" s="40" t="s">
        <v>53</v>
      </c>
      <c r="L49" s="40">
        <v>4</v>
      </c>
      <c r="M49" s="40">
        <v>1.8</v>
      </c>
      <c r="N49" s="40">
        <v>124</v>
      </c>
      <c r="O49" s="40">
        <v>6000</v>
      </c>
      <c r="P49" s="40">
        <v>2745</v>
      </c>
      <c r="Q49" s="40" t="s">
        <v>54</v>
      </c>
      <c r="R49" s="40">
        <v>13.7</v>
      </c>
      <c r="S49" s="40">
        <v>5</v>
      </c>
    </row>
    <row r="50" spans="1:19" x14ac:dyDescent="0.3">
      <c r="A50" s="43">
        <v>46</v>
      </c>
      <c r="B50" s="40" t="s">
        <v>117</v>
      </c>
      <c r="C50" s="40" t="s">
        <v>120</v>
      </c>
      <c r="D50" s="40" t="s">
        <v>78</v>
      </c>
      <c r="E50" s="40">
        <v>9.1</v>
      </c>
      <c r="F50" s="40">
        <v>10</v>
      </c>
      <c r="G50" s="40">
        <v>11</v>
      </c>
      <c r="H50" s="40">
        <v>26</v>
      </c>
      <c r="I50" s="40">
        <v>34</v>
      </c>
      <c r="J50" s="40" t="s">
        <v>57</v>
      </c>
      <c r="K50" s="40" t="s">
        <v>53</v>
      </c>
      <c r="L50" s="40">
        <v>4</v>
      </c>
      <c r="M50" s="40">
        <v>1.5</v>
      </c>
      <c r="N50" s="40">
        <v>92</v>
      </c>
      <c r="O50" s="40">
        <v>5550</v>
      </c>
      <c r="P50" s="40">
        <v>2540</v>
      </c>
      <c r="Q50" s="40" t="s">
        <v>54</v>
      </c>
      <c r="R50" s="40">
        <v>11.9</v>
      </c>
      <c r="S50" s="40">
        <v>4</v>
      </c>
    </row>
    <row r="51" spans="1:19" x14ac:dyDescent="0.3">
      <c r="A51" s="43">
        <v>47</v>
      </c>
      <c r="B51" s="40" t="s">
        <v>117</v>
      </c>
      <c r="C51" s="40" t="s">
        <v>121</v>
      </c>
      <c r="D51" s="40" t="s">
        <v>56</v>
      </c>
      <c r="E51" s="40">
        <v>12.4</v>
      </c>
      <c r="F51" s="40">
        <v>13.9</v>
      </c>
      <c r="G51" s="40">
        <v>15.3</v>
      </c>
      <c r="H51" s="40">
        <v>20</v>
      </c>
      <c r="I51" s="40">
        <v>27</v>
      </c>
      <c r="J51" s="40" t="s">
        <v>52</v>
      </c>
      <c r="K51" s="40" t="s">
        <v>53</v>
      </c>
      <c r="L51" s="40">
        <v>4</v>
      </c>
      <c r="M51" s="40">
        <v>2</v>
      </c>
      <c r="N51" s="40">
        <v>128</v>
      </c>
      <c r="O51" s="40">
        <v>6000</v>
      </c>
      <c r="P51" s="40">
        <v>2335</v>
      </c>
      <c r="Q51" s="40" t="s">
        <v>54</v>
      </c>
      <c r="R51" s="40">
        <v>17.2</v>
      </c>
      <c r="S51" s="40">
        <v>5</v>
      </c>
    </row>
    <row r="52" spans="1:19" x14ac:dyDescent="0.3">
      <c r="A52" s="43">
        <v>48</v>
      </c>
      <c r="B52" s="40" t="s">
        <v>122</v>
      </c>
      <c r="C52" s="40" t="s">
        <v>123</v>
      </c>
      <c r="D52" s="40" t="s">
        <v>56</v>
      </c>
      <c r="E52" s="40">
        <v>45.4</v>
      </c>
      <c r="F52" s="40">
        <v>47.9</v>
      </c>
      <c r="G52" s="40">
        <v>50.4</v>
      </c>
      <c r="H52" s="40">
        <v>17</v>
      </c>
      <c r="I52" s="40">
        <v>22</v>
      </c>
      <c r="J52" s="40" t="s">
        <v>60</v>
      </c>
      <c r="K52" s="40" t="s">
        <v>63</v>
      </c>
      <c r="L52" s="40">
        <v>8</v>
      </c>
      <c r="M52" s="40">
        <v>4.5</v>
      </c>
      <c r="N52" s="40">
        <v>278</v>
      </c>
      <c r="O52" s="40">
        <v>6000</v>
      </c>
      <c r="P52" s="40">
        <v>1955</v>
      </c>
      <c r="Q52" s="40" t="s">
        <v>66</v>
      </c>
      <c r="R52" s="40">
        <v>22.5</v>
      </c>
      <c r="S52" s="40">
        <v>5</v>
      </c>
    </row>
    <row r="53" spans="1:19" x14ac:dyDescent="0.3">
      <c r="A53" s="43">
        <v>49</v>
      </c>
      <c r="B53" s="40" t="s">
        <v>124</v>
      </c>
      <c r="C53" s="40" t="s">
        <v>125</v>
      </c>
      <c r="D53" s="40" t="s">
        <v>56</v>
      </c>
      <c r="E53" s="40">
        <v>27.5</v>
      </c>
      <c r="F53" s="40">
        <v>28</v>
      </c>
      <c r="G53" s="40">
        <v>28.4</v>
      </c>
      <c r="H53" s="40">
        <v>18</v>
      </c>
      <c r="I53" s="40">
        <v>24</v>
      </c>
      <c r="J53" s="40" t="s">
        <v>60</v>
      </c>
      <c r="K53" s="40" t="s">
        <v>53</v>
      </c>
      <c r="L53" s="40">
        <v>6</v>
      </c>
      <c r="M53" s="40">
        <v>3</v>
      </c>
      <c r="N53" s="40">
        <v>185</v>
      </c>
      <c r="O53" s="40">
        <v>5200</v>
      </c>
      <c r="P53" s="40">
        <v>2325</v>
      </c>
      <c r="Q53" s="40" t="s">
        <v>54</v>
      </c>
      <c r="R53" s="40">
        <v>18.5</v>
      </c>
      <c r="S53" s="40">
        <v>5</v>
      </c>
    </row>
    <row r="55" spans="1:19" x14ac:dyDescent="0.3">
      <c r="A55" s="44"/>
    </row>
    <row r="56" spans="1:19" x14ac:dyDescent="0.3">
      <c r="A56" s="44"/>
    </row>
    <row r="57" spans="1:19" x14ac:dyDescent="0.3">
      <c r="A57" s="44"/>
    </row>
    <row r="58" spans="1:19" x14ac:dyDescent="0.3">
      <c r="A58" s="44"/>
    </row>
    <row r="59" spans="1:19" x14ac:dyDescent="0.3">
      <c r="A59" s="44"/>
    </row>
    <row r="60" spans="1:19" x14ac:dyDescent="0.3">
      <c r="A60" s="44"/>
    </row>
    <row r="61" spans="1:19" x14ac:dyDescent="0.3">
      <c r="A61" s="44"/>
    </row>
    <row r="62" spans="1:19" x14ac:dyDescent="0.3">
      <c r="A62" s="44"/>
    </row>
    <row r="63" spans="1:19" x14ac:dyDescent="0.3">
      <c r="A63" s="44"/>
    </row>
    <row r="64" spans="1:19" x14ac:dyDescent="0.3">
      <c r="A64" s="44"/>
    </row>
    <row r="65" spans="1:1" x14ac:dyDescent="0.3">
      <c r="A65" s="44"/>
    </row>
    <row r="66" spans="1:1" x14ac:dyDescent="0.3">
      <c r="A66" s="44"/>
    </row>
    <row r="67" spans="1:1" x14ac:dyDescent="0.3">
      <c r="A67" s="44"/>
    </row>
    <row r="68" spans="1:1" x14ac:dyDescent="0.3">
      <c r="A68" s="44"/>
    </row>
    <row r="69" spans="1:1" x14ac:dyDescent="0.3">
      <c r="A69" s="44"/>
    </row>
    <row r="70" spans="1:1" x14ac:dyDescent="0.3">
      <c r="A70" s="44"/>
    </row>
    <row r="71" spans="1:1" x14ac:dyDescent="0.3">
      <c r="A71" s="44"/>
    </row>
    <row r="72" spans="1:1" x14ac:dyDescent="0.3">
      <c r="A72" s="44"/>
    </row>
    <row r="73" spans="1:1" x14ac:dyDescent="0.3">
      <c r="A73" s="44"/>
    </row>
    <row r="74" spans="1:1" x14ac:dyDescent="0.3">
      <c r="A74" s="44"/>
    </row>
    <row r="75" spans="1:1" x14ac:dyDescent="0.3">
      <c r="A75" s="44"/>
    </row>
    <row r="76" spans="1:1" x14ac:dyDescent="0.3">
      <c r="A76" s="44"/>
    </row>
    <row r="77" spans="1:1" x14ac:dyDescent="0.3">
      <c r="A77" s="44"/>
    </row>
    <row r="78" spans="1:1" x14ac:dyDescent="0.3">
      <c r="A78" s="44"/>
    </row>
    <row r="79" spans="1:1" x14ac:dyDescent="0.3">
      <c r="A79" s="44"/>
    </row>
    <row r="80" spans="1:1" x14ac:dyDescent="0.3">
      <c r="A80" s="44"/>
    </row>
    <row r="81" spans="1:1" x14ac:dyDescent="0.3">
      <c r="A81" s="44"/>
    </row>
    <row r="82" spans="1:1" x14ac:dyDescent="0.3">
      <c r="A82" s="44"/>
    </row>
    <row r="83" spans="1:1" x14ac:dyDescent="0.3">
      <c r="A83" s="44"/>
    </row>
    <row r="84" spans="1:1" x14ac:dyDescent="0.3">
      <c r="A84" s="44"/>
    </row>
    <row r="85" spans="1:1" x14ac:dyDescent="0.3">
      <c r="A85" s="44"/>
    </row>
    <row r="86" spans="1:1" x14ac:dyDescent="0.3">
      <c r="A86" s="44"/>
    </row>
    <row r="87" spans="1:1" x14ac:dyDescent="0.3">
      <c r="A87" s="44"/>
    </row>
    <row r="88" spans="1:1" x14ac:dyDescent="0.3">
      <c r="A88" s="44"/>
    </row>
    <row r="89" spans="1:1" x14ac:dyDescent="0.3">
      <c r="A89" s="44"/>
    </row>
    <row r="90" spans="1:1" x14ac:dyDescent="0.3">
      <c r="A90" s="44"/>
    </row>
    <row r="91" spans="1:1" x14ac:dyDescent="0.3">
      <c r="A91" s="44"/>
    </row>
    <row r="92" spans="1:1" x14ac:dyDescent="0.3">
      <c r="A92" s="44"/>
    </row>
    <row r="93" spans="1:1" x14ac:dyDescent="0.3">
      <c r="A93" s="44"/>
    </row>
    <row r="94" spans="1:1" x14ac:dyDescent="0.3">
      <c r="A94" s="44"/>
    </row>
    <row r="95" spans="1:1" x14ac:dyDescent="0.3">
      <c r="A95" s="44"/>
    </row>
    <row r="96" spans="1:1" x14ac:dyDescent="0.3">
      <c r="A96" s="44"/>
    </row>
    <row r="97" spans="1:1" x14ac:dyDescent="0.3">
      <c r="A97" s="44"/>
    </row>
    <row r="98" spans="1:1" x14ac:dyDescent="0.3">
      <c r="A98" s="44"/>
    </row>
    <row r="99" spans="1:1" x14ac:dyDescent="0.3">
      <c r="A99" s="44"/>
    </row>
    <row r="100" spans="1:1" x14ac:dyDescent="0.3">
      <c r="A100" s="44"/>
    </row>
    <row r="101" spans="1:1" x14ac:dyDescent="0.3">
      <c r="A101" s="44"/>
    </row>
    <row r="102" spans="1:1" x14ac:dyDescent="0.3">
      <c r="A102" s="44"/>
    </row>
    <row r="103" spans="1:1" x14ac:dyDescent="0.3">
      <c r="A103" s="44"/>
    </row>
    <row r="104" spans="1:1" x14ac:dyDescent="0.3">
      <c r="A104" s="44"/>
    </row>
    <row r="105" spans="1:1" x14ac:dyDescent="0.3">
      <c r="A105" s="44"/>
    </row>
    <row r="106" spans="1:1" x14ac:dyDescent="0.3">
      <c r="A106" s="44"/>
    </row>
    <row r="107" spans="1:1" x14ac:dyDescent="0.3">
      <c r="A107" s="44"/>
    </row>
    <row r="108" spans="1:1" x14ac:dyDescent="0.3">
      <c r="A108" s="44"/>
    </row>
    <row r="109" spans="1:1" x14ac:dyDescent="0.3">
      <c r="A109" s="44"/>
    </row>
    <row r="110" spans="1:1" x14ac:dyDescent="0.3">
      <c r="A110" s="44"/>
    </row>
    <row r="111" spans="1:1" x14ac:dyDescent="0.3">
      <c r="A111" s="44"/>
    </row>
    <row r="112" spans="1:1" x14ac:dyDescent="0.3">
      <c r="A112" s="44"/>
    </row>
    <row r="113" spans="1:1" x14ac:dyDescent="0.3">
      <c r="A113" s="44"/>
    </row>
    <row r="114" spans="1:1" x14ac:dyDescent="0.3">
      <c r="A114" s="44"/>
    </row>
    <row r="115" spans="1:1" x14ac:dyDescent="0.3">
      <c r="A115" s="44"/>
    </row>
    <row r="116" spans="1:1" x14ac:dyDescent="0.3">
      <c r="A116" s="44"/>
    </row>
    <row r="117" spans="1:1" x14ac:dyDescent="0.3">
      <c r="A117" s="44"/>
    </row>
    <row r="118" spans="1:1" x14ac:dyDescent="0.3">
      <c r="A118" s="44"/>
    </row>
    <row r="119" spans="1:1" x14ac:dyDescent="0.3">
      <c r="A119" s="44"/>
    </row>
    <row r="120" spans="1:1" x14ac:dyDescent="0.3">
      <c r="A120" s="44"/>
    </row>
    <row r="121" spans="1:1" x14ac:dyDescent="0.3">
      <c r="A121" s="44"/>
    </row>
    <row r="122" spans="1:1" x14ac:dyDescent="0.3">
      <c r="A122" s="44"/>
    </row>
    <row r="123" spans="1:1" x14ac:dyDescent="0.3">
      <c r="A123" s="44"/>
    </row>
    <row r="124" spans="1:1" x14ac:dyDescent="0.3">
      <c r="A124" s="44"/>
    </row>
    <row r="125" spans="1:1" x14ac:dyDescent="0.3">
      <c r="A125" s="44"/>
    </row>
    <row r="126" spans="1:1" x14ac:dyDescent="0.3">
      <c r="A126" s="44"/>
    </row>
    <row r="127" spans="1:1" x14ac:dyDescent="0.3">
      <c r="A127" s="44"/>
    </row>
    <row r="128" spans="1:1" x14ac:dyDescent="0.3">
      <c r="A128" s="44"/>
    </row>
    <row r="129" spans="1:1" x14ac:dyDescent="0.3">
      <c r="A129" s="44"/>
    </row>
    <row r="130" spans="1:1" x14ac:dyDescent="0.3">
      <c r="A130" s="44"/>
    </row>
    <row r="131" spans="1:1" x14ac:dyDescent="0.3">
      <c r="A131" s="44"/>
    </row>
    <row r="132" spans="1:1" x14ac:dyDescent="0.3">
      <c r="A132" s="44"/>
    </row>
    <row r="133" spans="1:1" x14ac:dyDescent="0.3">
      <c r="A133" s="44"/>
    </row>
    <row r="134" spans="1:1" x14ac:dyDescent="0.3">
      <c r="A134" s="44"/>
    </row>
    <row r="135" spans="1:1" x14ac:dyDescent="0.3">
      <c r="A135" s="44"/>
    </row>
    <row r="136" spans="1:1" x14ac:dyDescent="0.3">
      <c r="A136" s="44"/>
    </row>
    <row r="137" spans="1:1" x14ac:dyDescent="0.3">
      <c r="A137" s="44"/>
    </row>
    <row r="138" spans="1:1" x14ac:dyDescent="0.3">
      <c r="A138" s="44"/>
    </row>
    <row r="139" spans="1:1" x14ac:dyDescent="0.3">
      <c r="A139" s="44"/>
    </row>
    <row r="140" spans="1:1" x14ac:dyDescent="0.3">
      <c r="A140" s="44"/>
    </row>
    <row r="141" spans="1:1" x14ac:dyDescent="0.3">
      <c r="A141" s="44"/>
    </row>
    <row r="142" spans="1:1" x14ac:dyDescent="0.3">
      <c r="A142" s="44"/>
    </row>
    <row r="143" spans="1:1" x14ac:dyDescent="0.3">
      <c r="A143" s="44"/>
    </row>
    <row r="144" spans="1:1" x14ac:dyDescent="0.3">
      <c r="A144" s="44"/>
    </row>
    <row r="145" spans="1:1" x14ac:dyDescent="0.3">
      <c r="A145" s="44"/>
    </row>
    <row r="146" spans="1:1" x14ac:dyDescent="0.3">
      <c r="A146" s="44"/>
    </row>
    <row r="147" spans="1:1" x14ac:dyDescent="0.3">
      <c r="A147" s="44"/>
    </row>
    <row r="148" spans="1:1" x14ac:dyDescent="0.3">
      <c r="A148" s="44"/>
    </row>
    <row r="149" spans="1:1" x14ac:dyDescent="0.3">
      <c r="A149" s="44"/>
    </row>
    <row r="150" spans="1:1" x14ac:dyDescent="0.3">
      <c r="A150" s="44"/>
    </row>
    <row r="151" spans="1:1" x14ac:dyDescent="0.3">
      <c r="A151" s="44"/>
    </row>
    <row r="152" spans="1:1" x14ac:dyDescent="0.3">
      <c r="A152" s="44"/>
    </row>
    <row r="153" spans="1:1" x14ac:dyDescent="0.3">
      <c r="A153" s="44"/>
    </row>
    <row r="154" spans="1:1" x14ac:dyDescent="0.3">
      <c r="A154" s="44"/>
    </row>
    <row r="155" spans="1:1" x14ac:dyDescent="0.3">
      <c r="A155" s="44"/>
    </row>
    <row r="156" spans="1:1" x14ac:dyDescent="0.3">
      <c r="A156" s="44"/>
    </row>
    <row r="157" spans="1:1" x14ac:dyDescent="0.3">
      <c r="A157" s="44"/>
    </row>
    <row r="158" spans="1:1" x14ac:dyDescent="0.3">
      <c r="A158" s="44"/>
    </row>
    <row r="159" spans="1:1" x14ac:dyDescent="0.3">
      <c r="A159" s="44"/>
    </row>
    <row r="160" spans="1:1" x14ac:dyDescent="0.3">
      <c r="A160" s="44"/>
    </row>
    <row r="161" spans="1:1" x14ac:dyDescent="0.3">
      <c r="A161" s="44"/>
    </row>
    <row r="162" spans="1:1" x14ac:dyDescent="0.3">
      <c r="A162" s="44"/>
    </row>
    <row r="163" spans="1:1" x14ac:dyDescent="0.3">
      <c r="A163" s="44"/>
    </row>
    <row r="164" spans="1:1" x14ac:dyDescent="0.3">
      <c r="A164" s="44"/>
    </row>
    <row r="165" spans="1:1" x14ac:dyDescent="0.3">
      <c r="A165" s="44"/>
    </row>
    <row r="166" spans="1:1" x14ac:dyDescent="0.3">
      <c r="A166" s="44"/>
    </row>
    <row r="167" spans="1:1" x14ac:dyDescent="0.3">
      <c r="A167" s="44"/>
    </row>
    <row r="168" spans="1:1" x14ac:dyDescent="0.3">
      <c r="A168" s="44"/>
    </row>
    <row r="169" spans="1:1" x14ac:dyDescent="0.3">
      <c r="A169" s="44"/>
    </row>
    <row r="170" spans="1:1" x14ac:dyDescent="0.3">
      <c r="A170" s="44"/>
    </row>
    <row r="171" spans="1:1" x14ac:dyDescent="0.3">
      <c r="A171" s="44"/>
    </row>
    <row r="172" spans="1:1" x14ac:dyDescent="0.3">
      <c r="A172" s="44"/>
    </row>
    <row r="173" spans="1:1" x14ac:dyDescent="0.3">
      <c r="A173" s="44"/>
    </row>
    <row r="174" spans="1:1" x14ac:dyDescent="0.3">
      <c r="A174" s="44"/>
    </row>
    <row r="175" spans="1:1" x14ac:dyDescent="0.3">
      <c r="A175" s="44"/>
    </row>
    <row r="176" spans="1:1" x14ac:dyDescent="0.3">
      <c r="A176" s="44"/>
    </row>
    <row r="177" spans="1:1" x14ac:dyDescent="0.3">
      <c r="A177" s="44"/>
    </row>
    <row r="178" spans="1:1" x14ac:dyDescent="0.3">
      <c r="A178" s="44"/>
    </row>
    <row r="179" spans="1:1" x14ac:dyDescent="0.3">
      <c r="A179" s="44"/>
    </row>
    <row r="180" spans="1:1" x14ac:dyDescent="0.3">
      <c r="A180" s="44"/>
    </row>
    <row r="181" spans="1:1" x14ac:dyDescent="0.3">
      <c r="A181" s="44"/>
    </row>
    <row r="182" spans="1:1" x14ac:dyDescent="0.3">
      <c r="A182" s="44"/>
    </row>
    <row r="183" spans="1:1" x14ac:dyDescent="0.3">
      <c r="A183" s="44"/>
    </row>
    <row r="184" spans="1:1" x14ac:dyDescent="0.3">
      <c r="A184" s="44"/>
    </row>
    <row r="185" spans="1:1" x14ac:dyDescent="0.3">
      <c r="A185" s="44"/>
    </row>
    <row r="186" spans="1:1" x14ac:dyDescent="0.3">
      <c r="A186" s="44"/>
    </row>
    <row r="187" spans="1:1" x14ac:dyDescent="0.3">
      <c r="A187" s="44"/>
    </row>
    <row r="188" spans="1:1" x14ac:dyDescent="0.3">
      <c r="A188" s="44"/>
    </row>
    <row r="189" spans="1:1" x14ac:dyDescent="0.3">
      <c r="A189" s="44"/>
    </row>
    <row r="190" spans="1:1" x14ac:dyDescent="0.3">
      <c r="A190" s="44"/>
    </row>
    <row r="191" spans="1:1" x14ac:dyDescent="0.3">
      <c r="A191" s="44"/>
    </row>
    <row r="192" spans="1:1" x14ac:dyDescent="0.3">
      <c r="A192" s="44"/>
    </row>
    <row r="193" spans="1:1" x14ac:dyDescent="0.3">
      <c r="A193" s="44"/>
    </row>
    <row r="194" spans="1:1" x14ac:dyDescent="0.3">
      <c r="A194" s="44"/>
    </row>
    <row r="195" spans="1:1" x14ac:dyDescent="0.3">
      <c r="A195" s="44"/>
    </row>
    <row r="196" spans="1:1" x14ac:dyDescent="0.3">
      <c r="A196" s="44"/>
    </row>
    <row r="197" spans="1:1" x14ac:dyDescent="0.3">
      <c r="A197" s="44"/>
    </row>
    <row r="198" spans="1:1" x14ac:dyDescent="0.3">
      <c r="A198" s="44"/>
    </row>
    <row r="199" spans="1:1" x14ac:dyDescent="0.3">
      <c r="A199" s="44"/>
    </row>
    <row r="200" spans="1:1" x14ac:dyDescent="0.3">
      <c r="A200" s="44"/>
    </row>
    <row r="201" spans="1:1" x14ac:dyDescent="0.3">
      <c r="A201" s="44"/>
    </row>
    <row r="202" spans="1:1" x14ac:dyDescent="0.3">
      <c r="A202" s="44"/>
    </row>
    <row r="203" spans="1:1" x14ac:dyDescent="0.3">
      <c r="A203" s="44"/>
    </row>
    <row r="204" spans="1:1" x14ac:dyDescent="0.3">
      <c r="A204" s="44"/>
    </row>
    <row r="205" spans="1:1" x14ac:dyDescent="0.3">
      <c r="A205" s="44"/>
    </row>
    <row r="206" spans="1:1" x14ac:dyDescent="0.3">
      <c r="A206" s="44"/>
    </row>
    <row r="207" spans="1:1" x14ac:dyDescent="0.3">
      <c r="A207" s="44"/>
    </row>
    <row r="208" spans="1:1" x14ac:dyDescent="0.3">
      <c r="A208" s="44"/>
    </row>
    <row r="209" spans="1:1" x14ac:dyDescent="0.3">
      <c r="A209" s="44"/>
    </row>
    <row r="210" spans="1:1" x14ac:dyDescent="0.3">
      <c r="A210" s="44"/>
    </row>
    <row r="211" spans="1:1" x14ac:dyDescent="0.3">
      <c r="A211" s="44"/>
    </row>
    <row r="212" spans="1:1" x14ac:dyDescent="0.3">
      <c r="A212" s="44"/>
    </row>
    <row r="213" spans="1:1" x14ac:dyDescent="0.3">
      <c r="A213" s="44"/>
    </row>
    <row r="214" spans="1:1" x14ac:dyDescent="0.3">
      <c r="A214" s="44"/>
    </row>
    <row r="215" spans="1:1" x14ac:dyDescent="0.3">
      <c r="A215" s="44"/>
    </row>
    <row r="216" spans="1:1" x14ac:dyDescent="0.3">
      <c r="A216" s="44"/>
    </row>
    <row r="217" spans="1:1" x14ac:dyDescent="0.3">
      <c r="A217" s="44"/>
    </row>
    <row r="218" spans="1:1" x14ac:dyDescent="0.3">
      <c r="A218" s="44"/>
    </row>
    <row r="219" spans="1:1" x14ac:dyDescent="0.3">
      <c r="A219" s="44"/>
    </row>
    <row r="220" spans="1:1" x14ac:dyDescent="0.3">
      <c r="A220" s="44"/>
    </row>
    <row r="221" spans="1:1" x14ac:dyDescent="0.3">
      <c r="A221" s="44"/>
    </row>
    <row r="222" spans="1:1" x14ac:dyDescent="0.3">
      <c r="A222" s="44"/>
    </row>
    <row r="223" spans="1:1" x14ac:dyDescent="0.3">
      <c r="A223" s="44"/>
    </row>
    <row r="224" spans="1:1" x14ac:dyDescent="0.3">
      <c r="A224" s="44"/>
    </row>
    <row r="225" spans="1:1" x14ac:dyDescent="0.3">
      <c r="A225" s="44"/>
    </row>
    <row r="226" spans="1:1" x14ac:dyDescent="0.3">
      <c r="A226" s="44"/>
    </row>
    <row r="227" spans="1:1" x14ac:dyDescent="0.3">
      <c r="A227" s="44"/>
    </row>
    <row r="228" spans="1:1" x14ac:dyDescent="0.3">
      <c r="A228" s="44"/>
    </row>
    <row r="229" spans="1:1" x14ac:dyDescent="0.3">
      <c r="A229" s="44"/>
    </row>
    <row r="230" spans="1:1" x14ac:dyDescent="0.3">
      <c r="A230" s="44"/>
    </row>
    <row r="231" spans="1:1" x14ac:dyDescent="0.3">
      <c r="A231" s="44"/>
    </row>
    <row r="232" spans="1:1" x14ac:dyDescent="0.3">
      <c r="A232" s="44"/>
    </row>
    <row r="233" spans="1:1" x14ac:dyDescent="0.3">
      <c r="A233" s="44"/>
    </row>
    <row r="234" spans="1:1" x14ac:dyDescent="0.3">
      <c r="A234" s="44"/>
    </row>
    <row r="235" spans="1:1" x14ac:dyDescent="0.3">
      <c r="A235" s="44"/>
    </row>
    <row r="236" spans="1:1" x14ac:dyDescent="0.3">
      <c r="A236" s="44"/>
    </row>
    <row r="237" spans="1:1" x14ac:dyDescent="0.3">
      <c r="A237" s="44"/>
    </row>
    <row r="238" spans="1:1" x14ac:dyDescent="0.3">
      <c r="A238" s="44"/>
    </row>
    <row r="239" spans="1:1" x14ac:dyDescent="0.3">
      <c r="A239" s="44"/>
    </row>
    <row r="240" spans="1:1" x14ac:dyDescent="0.3">
      <c r="A240" s="44"/>
    </row>
    <row r="241" spans="1:1" x14ac:dyDescent="0.3">
      <c r="A241" s="44"/>
    </row>
    <row r="242" spans="1:1" x14ac:dyDescent="0.3">
      <c r="A242" s="44"/>
    </row>
    <row r="243" spans="1:1" x14ac:dyDescent="0.3">
      <c r="A243" s="44"/>
    </row>
    <row r="244" spans="1:1" x14ac:dyDescent="0.3">
      <c r="A244" s="44"/>
    </row>
    <row r="245" spans="1:1" x14ac:dyDescent="0.3">
      <c r="A245" s="44"/>
    </row>
    <row r="246" spans="1:1" x14ac:dyDescent="0.3">
      <c r="A246" s="44"/>
    </row>
    <row r="247" spans="1:1" x14ac:dyDescent="0.3">
      <c r="A247" s="44"/>
    </row>
    <row r="248" spans="1:1" x14ac:dyDescent="0.3">
      <c r="A248" s="44"/>
    </row>
    <row r="249" spans="1:1" x14ac:dyDescent="0.3">
      <c r="A249" s="44"/>
    </row>
    <row r="250" spans="1:1" x14ac:dyDescent="0.3">
      <c r="A250" s="44"/>
    </row>
    <row r="251" spans="1:1" x14ac:dyDescent="0.3">
      <c r="A251" s="44"/>
    </row>
    <row r="252" spans="1:1" x14ac:dyDescent="0.3">
      <c r="A252" s="44"/>
    </row>
    <row r="253" spans="1:1" x14ac:dyDescent="0.3">
      <c r="A253" s="44"/>
    </row>
    <row r="254" spans="1:1" x14ac:dyDescent="0.3">
      <c r="A254" s="44"/>
    </row>
    <row r="255" spans="1:1" x14ac:dyDescent="0.3">
      <c r="A255" s="44"/>
    </row>
    <row r="256" spans="1:1" x14ac:dyDescent="0.3">
      <c r="A256" s="44"/>
    </row>
    <row r="257" spans="1:1" x14ac:dyDescent="0.3">
      <c r="A257" s="44"/>
    </row>
    <row r="258" spans="1:1" x14ac:dyDescent="0.3">
      <c r="A258" s="44"/>
    </row>
    <row r="259" spans="1:1" x14ac:dyDescent="0.3">
      <c r="A259" s="44"/>
    </row>
    <row r="260" spans="1:1" x14ac:dyDescent="0.3">
      <c r="A260" s="44"/>
    </row>
    <row r="261" spans="1:1" x14ac:dyDescent="0.3">
      <c r="A261" s="44"/>
    </row>
    <row r="262" spans="1:1" x14ac:dyDescent="0.3">
      <c r="A262" s="44"/>
    </row>
    <row r="263" spans="1:1" x14ac:dyDescent="0.3">
      <c r="A263" s="44"/>
    </row>
    <row r="264" spans="1:1" x14ac:dyDescent="0.3">
      <c r="A264" s="44"/>
    </row>
    <row r="265" spans="1:1" x14ac:dyDescent="0.3">
      <c r="A265" s="44"/>
    </row>
    <row r="266" spans="1:1" x14ac:dyDescent="0.3">
      <c r="A266" s="44"/>
    </row>
    <row r="267" spans="1:1" x14ac:dyDescent="0.3">
      <c r="A267" s="44"/>
    </row>
    <row r="268" spans="1:1" x14ac:dyDescent="0.3">
      <c r="A268" s="44"/>
    </row>
    <row r="269" spans="1:1" x14ac:dyDescent="0.3">
      <c r="A269" s="44"/>
    </row>
    <row r="270" spans="1:1" x14ac:dyDescent="0.3">
      <c r="A270" s="44"/>
    </row>
    <row r="271" spans="1:1" x14ac:dyDescent="0.3">
      <c r="A271" s="44"/>
    </row>
    <row r="272" spans="1:1" x14ac:dyDescent="0.3">
      <c r="A272" s="44"/>
    </row>
    <row r="273" spans="1:1" x14ac:dyDescent="0.3">
      <c r="A273" s="44"/>
    </row>
    <row r="274" spans="1:1" x14ac:dyDescent="0.3">
      <c r="A274" s="44"/>
    </row>
    <row r="275" spans="1:1" x14ac:dyDescent="0.3">
      <c r="A275" s="44"/>
    </row>
    <row r="276" spans="1:1" x14ac:dyDescent="0.3">
      <c r="A276" s="44"/>
    </row>
    <row r="277" spans="1:1" x14ac:dyDescent="0.3">
      <c r="A277" s="44"/>
    </row>
    <row r="278" spans="1:1" x14ac:dyDescent="0.3">
      <c r="A278" s="44"/>
    </row>
    <row r="279" spans="1:1" x14ac:dyDescent="0.3">
      <c r="A279" s="44"/>
    </row>
    <row r="280" spans="1:1" x14ac:dyDescent="0.3">
      <c r="A280" s="44"/>
    </row>
    <row r="281" spans="1:1" x14ac:dyDescent="0.3">
      <c r="A281" s="44"/>
    </row>
    <row r="282" spans="1:1" x14ac:dyDescent="0.3">
      <c r="A282" s="44"/>
    </row>
    <row r="283" spans="1:1" x14ac:dyDescent="0.3">
      <c r="A283" s="44"/>
    </row>
    <row r="284" spans="1:1" x14ac:dyDescent="0.3">
      <c r="A284" s="44"/>
    </row>
    <row r="285" spans="1:1" x14ac:dyDescent="0.3">
      <c r="A285" s="44"/>
    </row>
    <row r="286" spans="1:1" x14ac:dyDescent="0.3">
      <c r="A286" s="44"/>
    </row>
    <row r="287" spans="1:1" x14ac:dyDescent="0.3">
      <c r="A287" s="44"/>
    </row>
    <row r="288" spans="1:1" x14ac:dyDescent="0.3">
      <c r="A288" s="44"/>
    </row>
    <row r="289" spans="1:1" x14ac:dyDescent="0.3">
      <c r="A289" s="44"/>
    </row>
    <row r="290" spans="1:1" x14ac:dyDescent="0.3">
      <c r="A290" s="44"/>
    </row>
    <row r="291" spans="1:1" x14ac:dyDescent="0.3">
      <c r="A291" s="44"/>
    </row>
    <row r="292" spans="1:1" x14ac:dyDescent="0.3">
      <c r="A292" s="44"/>
    </row>
    <row r="293" spans="1:1" x14ac:dyDescent="0.3">
      <c r="A293" s="44"/>
    </row>
    <row r="294" spans="1:1" x14ac:dyDescent="0.3">
      <c r="A294" s="44"/>
    </row>
    <row r="295" spans="1:1" x14ac:dyDescent="0.3">
      <c r="A295" s="44"/>
    </row>
    <row r="296" spans="1:1" x14ac:dyDescent="0.3">
      <c r="A296" s="44"/>
    </row>
    <row r="297" spans="1:1" x14ac:dyDescent="0.3">
      <c r="A297" s="44"/>
    </row>
    <row r="298" spans="1:1" x14ac:dyDescent="0.3">
      <c r="A298" s="44"/>
    </row>
    <row r="299" spans="1:1" x14ac:dyDescent="0.3">
      <c r="A299" s="44"/>
    </row>
    <row r="300" spans="1:1" x14ac:dyDescent="0.3">
      <c r="A300" s="44"/>
    </row>
    <row r="301" spans="1:1" x14ac:dyDescent="0.3">
      <c r="A301" s="44"/>
    </row>
    <row r="302" spans="1:1" x14ac:dyDescent="0.3">
      <c r="A302" s="44"/>
    </row>
    <row r="303" spans="1:1" x14ac:dyDescent="0.3">
      <c r="A303" s="44"/>
    </row>
    <row r="304" spans="1:1" x14ac:dyDescent="0.3">
      <c r="A304" s="44"/>
    </row>
    <row r="305" spans="1:1" x14ac:dyDescent="0.3">
      <c r="A305" s="44"/>
    </row>
    <row r="306" spans="1:1" x14ac:dyDescent="0.3">
      <c r="A306" s="44"/>
    </row>
    <row r="307" spans="1:1" x14ac:dyDescent="0.3">
      <c r="A307" s="44"/>
    </row>
    <row r="308" spans="1:1" x14ac:dyDescent="0.3">
      <c r="A308" s="44"/>
    </row>
    <row r="309" spans="1:1" x14ac:dyDescent="0.3">
      <c r="A309" s="44"/>
    </row>
    <row r="310" spans="1:1" x14ac:dyDescent="0.3">
      <c r="A310" s="44"/>
    </row>
    <row r="311" spans="1:1" x14ac:dyDescent="0.3">
      <c r="A311" s="44"/>
    </row>
    <row r="312" spans="1:1" x14ac:dyDescent="0.3">
      <c r="A312" s="44"/>
    </row>
    <row r="313" spans="1:1" x14ac:dyDescent="0.3">
      <c r="A313" s="44"/>
    </row>
    <row r="314" spans="1:1" x14ac:dyDescent="0.3">
      <c r="A314" s="44"/>
    </row>
    <row r="315" spans="1:1" x14ac:dyDescent="0.3">
      <c r="A315" s="44"/>
    </row>
    <row r="316" spans="1:1" x14ac:dyDescent="0.3">
      <c r="A316" s="44"/>
    </row>
    <row r="317" spans="1:1" x14ac:dyDescent="0.3">
      <c r="A317" s="44"/>
    </row>
    <row r="318" spans="1:1" x14ac:dyDescent="0.3">
      <c r="A318" s="44"/>
    </row>
    <row r="319" spans="1:1" x14ac:dyDescent="0.3">
      <c r="A319" s="44"/>
    </row>
    <row r="320" spans="1:1" x14ac:dyDescent="0.3">
      <c r="A320" s="44"/>
    </row>
    <row r="321" spans="1:1" x14ac:dyDescent="0.3">
      <c r="A321" s="44"/>
    </row>
    <row r="322" spans="1:1" x14ac:dyDescent="0.3">
      <c r="A322" s="44"/>
    </row>
    <row r="323" spans="1:1" x14ac:dyDescent="0.3">
      <c r="A323" s="44"/>
    </row>
    <row r="324" spans="1:1" x14ac:dyDescent="0.3">
      <c r="A324" s="44"/>
    </row>
    <row r="325" spans="1:1" x14ac:dyDescent="0.3">
      <c r="A325" s="44"/>
    </row>
    <row r="326" spans="1:1" x14ac:dyDescent="0.3">
      <c r="A326" s="44"/>
    </row>
    <row r="327" spans="1:1" x14ac:dyDescent="0.3">
      <c r="A327" s="44"/>
    </row>
    <row r="328" spans="1:1" x14ac:dyDescent="0.3">
      <c r="A328" s="44"/>
    </row>
    <row r="329" spans="1:1" x14ac:dyDescent="0.3">
      <c r="A329" s="44"/>
    </row>
    <row r="330" spans="1:1" x14ac:dyDescent="0.3">
      <c r="A330" s="44"/>
    </row>
    <row r="331" spans="1:1" x14ac:dyDescent="0.3">
      <c r="A331" s="44"/>
    </row>
    <row r="332" spans="1:1" x14ac:dyDescent="0.3">
      <c r="A332" s="44"/>
    </row>
    <row r="333" spans="1:1" x14ac:dyDescent="0.3">
      <c r="A333" s="44"/>
    </row>
    <row r="334" spans="1:1" x14ac:dyDescent="0.3">
      <c r="A334" s="44"/>
    </row>
    <row r="335" spans="1:1" x14ac:dyDescent="0.3">
      <c r="A335" s="44"/>
    </row>
    <row r="336" spans="1:1" x14ac:dyDescent="0.3">
      <c r="A336" s="44"/>
    </row>
    <row r="337" spans="1:1" x14ac:dyDescent="0.3">
      <c r="A337" s="44"/>
    </row>
    <row r="338" spans="1:1" x14ac:dyDescent="0.3">
      <c r="A338" s="44"/>
    </row>
    <row r="339" spans="1:1" x14ac:dyDescent="0.3">
      <c r="A339" s="44"/>
    </row>
    <row r="340" spans="1:1" x14ac:dyDescent="0.3">
      <c r="A340" s="44"/>
    </row>
    <row r="341" spans="1:1" x14ac:dyDescent="0.3">
      <c r="A341" s="44"/>
    </row>
    <row r="342" spans="1:1" x14ac:dyDescent="0.3">
      <c r="A342" s="44"/>
    </row>
    <row r="343" spans="1:1" x14ac:dyDescent="0.3">
      <c r="A343" s="44"/>
    </row>
    <row r="344" spans="1:1" x14ac:dyDescent="0.3">
      <c r="A344" s="44"/>
    </row>
    <row r="345" spans="1:1" x14ac:dyDescent="0.3">
      <c r="A345" s="44"/>
    </row>
    <row r="346" spans="1:1" x14ac:dyDescent="0.3">
      <c r="A346" s="44"/>
    </row>
    <row r="347" spans="1:1" x14ac:dyDescent="0.3">
      <c r="A347" s="44"/>
    </row>
    <row r="348" spans="1:1" x14ac:dyDescent="0.3">
      <c r="A348" s="44"/>
    </row>
    <row r="349" spans="1:1" x14ac:dyDescent="0.3">
      <c r="A349" s="44"/>
    </row>
    <row r="350" spans="1:1" x14ac:dyDescent="0.3">
      <c r="A350" s="44"/>
    </row>
    <row r="351" spans="1:1" x14ac:dyDescent="0.3">
      <c r="A351" s="44"/>
    </row>
    <row r="352" spans="1:1" x14ac:dyDescent="0.3">
      <c r="A352" s="44"/>
    </row>
    <row r="353" spans="1:1" x14ac:dyDescent="0.3">
      <c r="A353" s="44"/>
    </row>
    <row r="354" spans="1:1" x14ac:dyDescent="0.3">
      <c r="A354" s="44"/>
    </row>
    <row r="355" spans="1:1" x14ac:dyDescent="0.3">
      <c r="A355" s="44"/>
    </row>
    <row r="356" spans="1:1" x14ac:dyDescent="0.3">
      <c r="A356" s="44"/>
    </row>
    <row r="357" spans="1:1" x14ac:dyDescent="0.3">
      <c r="A357" s="44"/>
    </row>
    <row r="358" spans="1:1" x14ac:dyDescent="0.3">
      <c r="A358" s="44"/>
    </row>
    <row r="359" spans="1:1" x14ac:dyDescent="0.3">
      <c r="A359" s="44"/>
    </row>
    <row r="360" spans="1:1" x14ac:dyDescent="0.3">
      <c r="A360" s="44"/>
    </row>
    <row r="361" spans="1:1" x14ac:dyDescent="0.3">
      <c r="A361" s="44"/>
    </row>
    <row r="362" spans="1:1" x14ac:dyDescent="0.3">
      <c r="A362" s="44"/>
    </row>
    <row r="363" spans="1:1" x14ac:dyDescent="0.3">
      <c r="A363" s="44"/>
    </row>
    <row r="364" spans="1:1" x14ac:dyDescent="0.3">
      <c r="A364" s="44"/>
    </row>
    <row r="365" spans="1:1" x14ac:dyDescent="0.3">
      <c r="A365" s="44"/>
    </row>
    <row r="366" spans="1:1" x14ac:dyDescent="0.3">
      <c r="A366" s="44"/>
    </row>
    <row r="367" spans="1:1" x14ac:dyDescent="0.3">
      <c r="A367" s="44"/>
    </row>
    <row r="368" spans="1:1" x14ac:dyDescent="0.3">
      <c r="A368" s="44"/>
    </row>
    <row r="369" spans="1:1" x14ac:dyDescent="0.3">
      <c r="A369" s="44"/>
    </row>
    <row r="370" spans="1:1" x14ac:dyDescent="0.3">
      <c r="A370" s="44"/>
    </row>
    <row r="371" spans="1:1" x14ac:dyDescent="0.3">
      <c r="A371" s="44"/>
    </row>
    <row r="372" spans="1:1" x14ac:dyDescent="0.3">
      <c r="A372" s="44"/>
    </row>
    <row r="373" spans="1:1" x14ac:dyDescent="0.3">
      <c r="A373" s="44"/>
    </row>
    <row r="374" spans="1:1" x14ac:dyDescent="0.3">
      <c r="A374" s="44"/>
    </row>
    <row r="375" spans="1:1" x14ac:dyDescent="0.3">
      <c r="A375" s="44"/>
    </row>
    <row r="376" spans="1:1" x14ac:dyDescent="0.3">
      <c r="A376" s="44"/>
    </row>
    <row r="377" spans="1:1" x14ac:dyDescent="0.3">
      <c r="A377" s="44"/>
    </row>
    <row r="378" spans="1:1" x14ac:dyDescent="0.3">
      <c r="A378" s="44"/>
    </row>
    <row r="379" spans="1:1" x14ac:dyDescent="0.3">
      <c r="A379" s="44"/>
    </row>
    <row r="380" spans="1:1" x14ac:dyDescent="0.3">
      <c r="A380" s="44"/>
    </row>
    <row r="381" spans="1:1" x14ac:dyDescent="0.3">
      <c r="A381" s="44"/>
    </row>
    <row r="382" spans="1:1" x14ac:dyDescent="0.3">
      <c r="A382" s="44"/>
    </row>
    <row r="383" spans="1:1" x14ac:dyDescent="0.3">
      <c r="A383" s="44"/>
    </row>
    <row r="384" spans="1:1" x14ac:dyDescent="0.3">
      <c r="A384" s="44"/>
    </row>
    <row r="385" spans="1:1" x14ac:dyDescent="0.3">
      <c r="A385" s="44"/>
    </row>
    <row r="386" spans="1:1" x14ac:dyDescent="0.3">
      <c r="A386" s="44"/>
    </row>
    <row r="387" spans="1:1" x14ac:dyDescent="0.3">
      <c r="A387" s="44"/>
    </row>
    <row r="388" spans="1:1" x14ac:dyDescent="0.3">
      <c r="A388" s="44"/>
    </row>
    <row r="389" spans="1:1" x14ac:dyDescent="0.3">
      <c r="A389" s="44"/>
    </row>
    <row r="390" spans="1:1" x14ac:dyDescent="0.3">
      <c r="A390" s="44"/>
    </row>
    <row r="391" spans="1:1" x14ac:dyDescent="0.3">
      <c r="A391" s="44"/>
    </row>
    <row r="392" spans="1:1" x14ac:dyDescent="0.3">
      <c r="A392" s="44"/>
    </row>
    <row r="393" spans="1:1" x14ac:dyDescent="0.3">
      <c r="A393" s="44"/>
    </row>
    <row r="394" spans="1:1" x14ac:dyDescent="0.3">
      <c r="A394" s="44"/>
    </row>
    <row r="395" spans="1:1" x14ac:dyDescent="0.3">
      <c r="A395" s="44"/>
    </row>
    <row r="396" spans="1:1" x14ac:dyDescent="0.3">
      <c r="A396" s="44"/>
    </row>
    <row r="397" spans="1:1" x14ac:dyDescent="0.3">
      <c r="A397" s="44"/>
    </row>
    <row r="398" spans="1:1" x14ac:dyDescent="0.3">
      <c r="A398" s="44"/>
    </row>
    <row r="399" spans="1:1" x14ac:dyDescent="0.3">
      <c r="A399" s="44"/>
    </row>
    <row r="400" spans="1:1" x14ac:dyDescent="0.3">
      <c r="A400" s="44"/>
    </row>
    <row r="401" spans="1:1" x14ac:dyDescent="0.3">
      <c r="A401" s="44"/>
    </row>
    <row r="402" spans="1:1" x14ac:dyDescent="0.3">
      <c r="A402" s="44"/>
    </row>
    <row r="403" spans="1:1" x14ac:dyDescent="0.3">
      <c r="A403" s="44"/>
    </row>
    <row r="404" spans="1:1" x14ac:dyDescent="0.3">
      <c r="A404" s="44"/>
    </row>
    <row r="405" spans="1:1" x14ac:dyDescent="0.3">
      <c r="A405" s="44"/>
    </row>
    <row r="406" spans="1:1" x14ac:dyDescent="0.3">
      <c r="A406" s="44"/>
    </row>
    <row r="407" spans="1:1" x14ac:dyDescent="0.3">
      <c r="A407" s="44"/>
    </row>
    <row r="408" spans="1:1" x14ac:dyDescent="0.3">
      <c r="A408" s="44"/>
    </row>
    <row r="409" spans="1:1" x14ac:dyDescent="0.3">
      <c r="A409" s="44"/>
    </row>
    <row r="410" spans="1:1" x14ac:dyDescent="0.3">
      <c r="A410" s="44"/>
    </row>
    <row r="411" spans="1:1" x14ac:dyDescent="0.3">
      <c r="A411" s="44"/>
    </row>
    <row r="412" spans="1:1" x14ac:dyDescent="0.3">
      <c r="A412" s="44"/>
    </row>
    <row r="413" spans="1:1" x14ac:dyDescent="0.3">
      <c r="A413" s="44"/>
    </row>
    <row r="414" spans="1:1" x14ac:dyDescent="0.3">
      <c r="A414" s="44"/>
    </row>
    <row r="415" spans="1:1" x14ac:dyDescent="0.3">
      <c r="A415" s="44"/>
    </row>
    <row r="416" spans="1:1" x14ac:dyDescent="0.3">
      <c r="A416" s="44"/>
    </row>
    <row r="417" spans="1:1" x14ac:dyDescent="0.3">
      <c r="A417" s="44"/>
    </row>
    <row r="418" spans="1:1" x14ac:dyDescent="0.3">
      <c r="A418" s="44"/>
    </row>
    <row r="419" spans="1:1" x14ac:dyDescent="0.3">
      <c r="A419" s="44"/>
    </row>
    <row r="420" spans="1:1" x14ac:dyDescent="0.3">
      <c r="A420" s="44"/>
    </row>
    <row r="421" spans="1:1" x14ac:dyDescent="0.3">
      <c r="A421" s="44"/>
    </row>
    <row r="422" spans="1:1" x14ac:dyDescent="0.3">
      <c r="A422" s="44"/>
    </row>
    <row r="423" spans="1:1" x14ac:dyDescent="0.3">
      <c r="A423" s="44"/>
    </row>
    <row r="424" spans="1:1" x14ac:dyDescent="0.3">
      <c r="A424" s="44"/>
    </row>
    <row r="425" spans="1:1" x14ac:dyDescent="0.3">
      <c r="A425" s="44"/>
    </row>
    <row r="426" spans="1:1" x14ac:dyDescent="0.3">
      <c r="A426" s="44"/>
    </row>
    <row r="427" spans="1:1" x14ac:dyDescent="0.3">
      <c r="A427" s="44"/>
    </row>
    <row r="428" spans="1:1" x14ac:dyDescent="0.3">
      <c r="A428" s="44"/>
    </row>
    <row r="429" spans="1:1" x14ac:dyDescent="0.3">
      <c r="A429" s="44"/>
    </row>
    <row r="430" spans="1:1" x14ac:dyDescent="0.3">
      <c r="A430" s="44"/>
    </row>
    <row r="431" spans="1:1" x14ac:dyDescent="0.3">
      <c r="A431" s="44"/>
    </row>
    <row r="432" spans="1:1" x14ac:dyDescent="0.3">
      <c r="A432" s="44"/>
    </row>
    <row r="433" spans="1:1" x14ac:dyDescent="0.3">
      <c r="A433" s="44"/>
    </row>
    <row r="434" spans="1:1" x14ac:dyDescent="0.3">
      <c r="A434" s="44"/>
    </row>
    <row r="435" spans="1:1" x14ac:dyDescent="0.3">
      <c r="A435" s="44"/>
    </row>
    <row r="436" spans="1:1" x14ac:dyDescent="0.3">
      <c r="A436" s="44"/>
    </row>
    <row r="437" spans="1:1" x14ac:dyDescent="0.3">
      <c r="A437" s="44"/>
    </row>
    <row r="438" spans="1:1" x14ac:dyDescent="0.3">
      <c r="A438" s="44"/>
    </row>
    <row r="439" spans="1:1" x14ac:dyDescent="0.3">
      <c r="A439" s="44"/>
    </row>
    <row r="440" spans="1:1" x14ac:dyDescent="0.3">
      <c r="A440" s="44"/>
    </row>
    <row r="441" spans="1:1" x14ac:dyDescent="0.3">
      <c r="A441" s="44"/>
    </row>
    <row r="442" spans="1:1" x14ac:dyDescent="0.3">
      <c r="A442" s="44"/>
    </row>
    <row r="443" spans="1:1" x14ac:dyDescent="0.3">
      <c r="A443" s="44"/>
    </row>
    <row r="444" spans="1:1" x14ac:dyDescent="0.3">
      <c r="A444" s="44"/>
    </row>
    <row r="445" spans="1:1" x14ac:dyDescent="0.3">
      <c r="A445" s="44"/>
    </row>
    <row r="446" spans="1:1" x14ac:dyDescent="0.3">
      <c r="A446" s="44"/>
    </row>
    <row r="447" spans="1:1" x14ac:dyDescent="0.3">
      <c r="A447" s="44"/>
    </row>
    <row r="448" spans="1:1" x14ac:dyDescent="0.3">
      <c r="A448" s="44"/>
    </row>
    <row r="449" spans="1:1" x14ac:dyDescent="0.3">
      <c r="A449" s="44"/>
    </row>
    <row r="450" spans="1:1" x14ac:dyDescent="0.3">
      <c r="A450" s="44"/>
    </row>
    <row r="451" spans="1:1" x14ac:dyDescent="0.3">
      <c r="A451" s="44"/>
    </row>
    <row r="452" spans="1:1" x14ac:dyDescent="0.3">
      <c r="A452" s="44"/>
    </row>
    <row r="453" spans="1:1" x14ac:dyDescent="0.3">
      <c r="A453" s="44"/>
    </row>
    <row r="454" spans="1:1" x14ac:dyDescent="0.3">
      <c r="A454" s="44"/>
    </row>
    <row r="455" spans="1:1" x14ac:dyDescent="0.3">
      <c r="A455" s="44"/>
    </row>
    <row r="456" spans="1:1" x14ac:dyDescent="0.3">
      <c r="A456" s="44"/>
    </row>
    <row r="457" spans="1:1" x14ac:dyDescent="0.3">
      <c r="A457" s="44"/>
    </row>
    <row r="458" spans="1:1" x14ac:dyDescent="0.3">
      <c r="A458" s="44"/>
    </row>
    <row r="459" spans="1:1" x14ac:dyDescent="0.3">
      <c r="A459" s="44"/>
    </row>
    <row r="460" spans="1:1" x14ac:dyDescent="0.3">
      <c r="A460" s="44"/>
    </row>
    <row r="461" spans="1:1" x14ac:dyDescent="0.3">
      <c r="A461" s="44"/>
    </row>
    <row r="462" spans="1:1" x14ac:dyDescent="0.3">
      <c r="A462" s="44"/>
    </row>
    <row r="463" spans="1:1" x14ac:dyDescent="0.3">
      <c r="A463" s="44"/>
    </row>
    <row r="464" spans="1:1" x14ac:dyDescent="0.3">
      <c r="A464" s="44"/>
    </row>
    <row r="465" spans="1:1" x14ac:dyDescent="0.3">
      <c r="A465" s="44"/>
    </row>
    <row r="466" spans="1:1" x14ac:dyDescent="0.3">
      <c r="A466" s="44"/>
    </row>
    <row r="467" spans="1:1" x14ac:dyDescent="0.3">
      <c r="A467" s="44"/>
    </row>
    <row r="468" spans="1:1" x14ac:dyDescent="0.3">
      <c r="A468" s="44"/>
    </row>
    <row r="469" spans="1:1" x14ac:dyDescent="0.3">
      <c r="A469" s="44"/>
    </row>
    <row r="470" spans="1:1" x14ac:dyDescent="0.3">
      <c r="A470" s="44"/>
    </row>
    <row r="471" spans="1:1" x14ac:dyDescent="0.3">
      <c r="A471" s="44"/>
    </row>
    <row r="472" spans="1:1" x14ac:dyDescent="0.3">
      <c r="A472" s="44"/>
    </row>
    <row r="473" spans="1:1" x14ac:dyDescent="0.3">
      <c r="A473" s="44"/>
    </row>
    <row r="474" spans="1:1" x14ac:dyDescent="0.3">
      <c r="A474" s="44"/>
    </row>
    <row r="475" spans="1:1" x14ac:dyDescent="0.3">
      <c r="A475" s="44"/>
    </row>
    <row r="476" spans="1:1" x14ac:dyDescent="0.3">
      <c r="A476" s="44"/>
    </row>
    <row r="477" spans="1:1" x14ac:dyDescent="0.3">
      <c r="A477" s="44"/>
    </row>
    <row r="478" spans="1:1" x14ac:dyDescent="0.3">
      <c r="A478" s="44"/>
    </row>
    <row r="479" spans="1:1" x14ac:dyDescent="0.3">
      <c r="A479" s="44"/>
    </row>
    <row r="480" spans="1:1" x14ac:dyDescent="0.3">
      <c r="A480" s="44"/>
    </row>
    <row r="481" spans="1:1" x14ac:dyDescent="0.3">
      <c r="A481" s="44"/>
    </row>
    <row r="482" spans="1:1" x14ac:dyDescent="0.3">
      <c r="A482" s="44"/>
    </row>
    <row r="483" spans="1:1" x14ac:dyDescent="0.3">
      <c r="A483" s="44"/>
    </row>
    <row r="484" spans="1:1" x14ac:dyDescent="0.3">
      <c r="A484" s="44"/>
    </row>
    <row r="485" spans="1:1" x14ac:dyDescent="0.3">
      <c r="A485" s="44"/>
    </row>
    <row r="486" spans="1:1" x14ac:dyDescent="0.3">
      <c r="A486" s="44"/>
    </row>
    <row r="487" spans="1:1" x14ac:dyDescent="0.3">
      <c r="A487" s="44"/>
    </row>
    <row r="488" spans="1:1" x14ac:dyDescent="0.3">
      <c r="A488" s="44"/>
    </row>
    <row r="489" spans="1:1" x14ac:dyDescent="0.3">
      <c r="A489" s="44"/>
    </row>
    <row r="490" spans="1:1" x14ac:dyDescent="0.3">
      <c r="A490" s="44"/>
    </row>
    <row r="491" spans="1:1" x14ac:dyDescent="0.3">
      <c r="A491" s="44"/>
    </row>
    <row r="492" spans="1:1" x14ac:dyDescent="0.3">
      <c r="A492" s="44"/>
    </row>
    <row r="493" spans="1:1" x14ac:dyDescent="0.3">
      <c r="A493" s="44"/>
    </row>
    <row r="494" spans="1:1" x14ac:dyDescent="0.3">
      <c r="A494" s="44"/>
    </row>
    <row r="495" spans="1:1" x14ac:dyDescent="0.3">
      <c r="A495" s="44"/>
    </row>
    <row r="496" spans="1:1" x14ac:dyDescent="0.3">
      <c r="A496" s="44"/>
    </row>
    <row r="497" spans="1:1" x14ac:dyDescent="0.3">
      <c r="A497" s="44"/>
    </row>
    <row r="498" spans="1:1" x14ac:dyDescent="0.3">
      <c r="A498" s="44"/>
    </row>
    <row r="499" spans="1:1" x14ac:dyDescent="0.3">
      <c r="A499" s="44"/>
    </row>
    <row r="500" spans="1:1" x14ac:dyDescent="0.3">
      <c r="A500" s="44"/>
    </row>
    <row r="501" spans="1:1" x14ac:dyDescent="0.3">
      <c r="A501" s="44"/>
    </row>
    <row r="502" spans="1:1" x14ac:dyDescent="0.3">
      <c r="A502" s="44"/>
    </row>
    <row r="503" spans="1:1" x14ac:dyDescent="0.3">
      <c r="A503" s="44"/>
    </row>
    <row r="504" spans="1:1" x14ac:dyDescent="0.3">
      <c r="A504" s="44"/>
    </row>
    <row r="505" spans="1:1" x14ac:dyDescent="0.3">
      <c r="A505" s="44"/>
    </row>
    <row r="506" spans="1:1" x14ac:dyDescent="0.3">
      <c r="A506" s="44"/>
    </row>
    <row r="507" spans="1:1" x14ac:dyDescent="0.3">
      <c r="A507" s="44"/>
    </row>
    <row r="508" spans="1:1" x14ac:dyDescent="0.3">
      <c r="A508" s="44"/>
    </row>
    <row r="509" spans="1:1" x14ac:dyDescent="0.3">
      <c r="A509" s="44"/>
    </row>
    <row r="510" spans="1:1" x14ac:dyDescent="0.3">
      <c r="A510" s="44"/>
    </row>
    <row r="511" spans="1:1" x14ac:dyDescent="0.3">
      <c r="A511" s="44"/>
    </row>
    <row r="512" spans="1:1" x14ac:dyDescent="0.3">
      <c r="A512" s="44"/>
    </row>
    <row r="513" spans="1:1" x14ac:dyDescent="0.3">
      <c r="A513" s="44"/>
    </row>
    <row r="514" spans="1:1" x14ac:dyDescent="0.3">
      <c r="A514" s="44"/>
    </row>
    <row r="515" spans="1:1" x14ac:dyDescent="0.3">
      <c r="A515" s="44"/>
    </row>
    <row r="516" spans="1:1" x14ac:dyDescent="0.3">
      <c r="A516" s="44"/>
    </row>
    <row r="517" spans="1:1" x14ac:dyDescent="0.3">
      <c r="A517" s="44"/>
    </row>
    <row r="518" spans="1:1" x14ac:dyDescent="0.3">
      <c r="A518" s="44"/>
    </row>
    <row r="519" spans="1:1" x14ac:dyDescent="0.3">
      <c r="A519" s="44"/>
    </row>
    <row r="520" spans="1:1" x14ac:dyDescent="0.3">
      <c r="A520" s="44"/>
    </row>
    <row r="521" spans="1:1" x14ac:dyDescent="0.3">
      <c r="A521" s="44"/>
    </row>
    <row r="522" spans="1:1" x14ac:dyDescent="0.3">
      <c r="A522" s="44"/>
    </row>
    <row r="523" spans="1:1" x14ac:dyDescent="0.3">
      <c r="A523" s="44"/>
    </row>
    <row r="524" spans="1:1" x14ac:dyDescent="0.3">
      <c r="A524" s="44"/>
    </row>
    <row r="525" spans="1:1" x14ac:dyDescent="0.3">
      <c r="A525" s="44"/>
    </row>
    <row r="526" spans="1:1" x14ac:dyDescent="0.3">
      <c r="A526" s="44"/>
    </row>
    <row r="527" spans="1:1" x14ac:dyDescent="0.3">
      <c r="A527" s="44"/>
    </row>
    <row r="528" spans="1:1" x14ac:dyDescent="0.3">
      <c r="A528" s="44"/>
    </row>
    <row r="529" spans="1:1" x14ac:dyDescent="0.3">
      <c r="A529" s="44"/>
    </row>
    <row r="530" spans="1:1" x14ac:dyDescent="0.3">
      <c r="A530" s="44"/>
    </row>
    <row r="531" spans="1:1" x14ac:dyDescent="0.3">
      <c r="A531" s="44"/>
    </row>
    <row r="532" spans="1:1" x14ac:dyDescent="0.3">
      <c r="A532" s="44"/>
    </row>
    <row r="533" spans="1:1" x14ac:dyDescent="0.3">
      <c r="A533" s="44"/>
    </row>
    <row r="534" spans="1:1" x14ac:dyDescent="0.3">
      <c r="A534" s="44"/>
    </row>
    <row r="535" spans="1:1" x14ac:dyDescent="0.3">
      <c r="A535" s="44"/>
    </row>
    <row r="536" spans="1:1" x14ac:dyDescent="0.3">
      <c r="A536" s="44"/>
    </row>
    <row r="537" spans="1:1" x14ac:dyDescent="0.3">
      <c r="A537" s="44"/>
    </row>
    <row r="538" spans="1:1" x14ac:dyDescent="0.3">
      <c r="A538" s="44"/>
    </row>
    <row r="539" spans="1:1" x14ac:dyDescent="0.3">
      <c r="A539" s="44"/>
    </row>
    <row r="540" spans="1:1" x14ac:dyDescent="0.3">
      <c r="A540" s="44"/>
    </row>
    <row r="541" spans="1:1" x14ac:dyDescent="0.3">
      <c r="A541" s="44"/>
    </row>
    <row r="542" spans="1:1" x14ac:dyDescent="0.3">
      <c r="A542" s="44"/>
    </row>
    <row r="543" spans="1:1" x14ac:dyDescent="0.3">
      <c r="A543" s="44"/>
    </row>
    <row r="544" spans="1:1" x14ac:dyDescent="0.3">
      <c r="A544" s="44"/>
    </row>
    <row r="545" spans="1:1" x14ac:dyDescent="0.3">
      <c r="A545" s="44"/>
    </row>
    <row r="546" spans="1:1" x14ac:dyDescent="0.3">
      <c r="A546" s="44"/>
    </row>
    <row r="547" spans="1:1" x14ac:dyDescent="0.3">
      <c r="A547" s="44"/>
    </row>
    <row r="548" spans="1:1" x14ac:dyDescent="0.3">
      <c r="A548" s="44"/>
    </row>
    <row r="549" spans="1:1" x14ac:dyDescent="0.3">
      <c r="A549" s="44"/>
    </row>
    <row r="550" spans="1:1" x14ac:dyDescent="0.3">
      <c r="A550" s="44"/>
    </row>
    <row r="551" spans="1:1" x14ac:dyDescent="0.3">
      <c r="A551" s="44"/>
    </row>
    <row r="552" spans="1:1" x14ac:dyDescent="0.3">
      <c r="A552" s="44"/>
    </row>
    <row r="553" spans="1:1" x14ac:dyDescent="0.3">
      <c r="A553" s="44"/>
    </row>
    <row r="554" spans="1:1" x14ac:dyDescent="0.3">
      <c r="A554" s="44"/>
    </row>
    <row r="555" spans="1:1" x14ac:dyDescent="0.3">
      <c r="A555" s="44"/>
    </row>
    <row r="556" spans="1:1" x14ac:dyDescent="0.3">
      <c r="A556" s="44"/>
    </row>
    <row r="557" spans="1:1" x14ac:dyDescent="0.3">
      <c r="A557" s="44"/>
    </row>
    <row r="558" spans="1:1" x14ac:dyDescent="0.3">
      <c r="A558" s="44"/>
    </row>
    <row r="559" spans="1:1" x14ac:dyDescent="0.3">
      <c r="A559" s="44"/>
    </row>
    <row r="560" spans="1:1" x14ac:dyDescent="0.3">
      <c r="A560" s="44"/>
    </row>
    <row r="561" spans="1:1" x14ac:dyDescent="0.3">
      <c r="A561" s="44"/>
    </row>
    <row r="562" spans="1:1" x14ac:dyDescent="0.3">
      <c r="A562" s="44"/>
    </row>
    <row r="563" spans="1:1" x14ac:dyDescent="0.3">
      <c r="A563" s="44"/>
    </row>
    <row r="564" spans="1:1" x14ac:dyDescent="0.3">
      <c r="A564" s="44"/>
    </row>
    <row r="565" spans="1:1" x14ac:dyDescent="0.3">
      <c r="A565" s="44"/>
    </row>
    <row r="566" spans="1:1" x14ac:dyDescent="0.3">
      <c r="A566" s="44"/>
    </row>
    <row r="567" spans="1:1" x14ac:dyDescent="0.3">
      <c r="A567" s="44"/>
    </row>
    <row r="568" spans="1:1" x14ac:dyDescent="0.3">
      <c r="A568" s="44"/>
    </row>
    <row r="569" spans="1:1" x14ac:dyDescent="0.3">
      <c r="A569" s="44"/>
    </row>
    <row r="570" spans="1:1" x14ac:dyDescent="0.3">
      <c r="A570" s="44"/>
    </row>
    <row r="571" spans="1:1" x14ac:dyDescent="0.3">
      <c r="A571" s="44"/>
    </row>
    <row r="572" spans="1:1" x14ac:dyDescent="0.3">
      <c r="A572" s="44"/>
    </row>
    <row r="573" spans="1:1" x14ac:dyDescent="0.3">
      <c r="A573" s="44"/>
    </row>
    <row r="574" spans="1:1" x14ac:dyDescent="0.3">
      <c r="A574" s="44"/>
    </row>
    <row r="575" spans="1:1" x14ac:dyDescent="0.3">
      <c r="A575" s="44"/>
    </row>
    <row r="576" spans="1:1" x14ac:dyDescent="0.3">
      <c r="A576" s="44"/>
    </row>
    <row r="577" spans="1:1" x14ac:dyDescent="0.3">
      <c r="A577" s="44"/>
    </row>
    <row r="578" spans="1:1" x14ac:dyDescent="0.3">
      <c r="A578" s="44"/>
    </row>
    <row r="579" spans="1:1" x14ac:dyDescent="0.3">
      <c r="A579" s="44"/>
    </row>
    <row r="580" spans="1:1" x14ac:dyDescent="0.3">
      <c r="A580" s="44"/>
    </row>
    <row r="581" spans="1:1" x14ac:dyDescent="0.3">
      <c r="A581" s="44"/>
    </row>
    <row r="582" spans="1:1" x14ac:dyDescent="0.3">
      <c r="A582" s="44"/>
    </row>
    <row r="583" spans="1:1" x14ac:dyDescent="0.3">
      <c r="A583" s="44"/>
    </row>
    <row r="584" spans="1:1" x14ac:dyDescent="0.3">
      <c r="A584" s="44"/>
    </row>
    <row r="585" spans="1:1" x14ac:dyDescent="0.3">
      <c r="A585" s="44"/>
    </row>
    <row r="586" spans="1:1" x14ac:dyDescent="0.3">
      <c r="A586" s="44"/>
    </row>
    <row r="587" spans="1:1" x14ac:dyDescent="0.3">
      <c r="A587" s="44"/>
    </row>
    <row r="588" spans="1:1" x14ac:dyDescent="0.3">
      <c r="A588" s="44"/>
    </row>
    <row r="589" spans="1:1" x14ac:dyDescent="0.3">
      <c r="A589" s="44"/>
    </row>
    <row r="590" spans="1:1" x14ac:dyDescent="0.3">
      <c r="A590" s="44"/>
    </row>
    <row r="591" spans="1:1" x14ac:dyDescent="0.3">
      <c r="A591" s="44"/>
    </row>
    <row r="592" spans="1:1" x14ac:dyDescent="0.3">
      <c r="A592" s="44"/>
    </row>
    <row r="593" spans="1:1" x14ac:dyDescent="0.3">
      <c r="A593" s="44"/>
    </row>
    <row r="594" spans="1:1" x14ac:dyDescent="0.3">
      <c r="A594" s="44"/>
    </row>
    <row r="595" spans="1:1" x14ac:dyDescent="0.3">
      <c r="A595" s="44"/>
    </row>
    <row r="596" spans="1:1" x14ac:dyDescent="0.3">
      <c r="A596" s="44"/>
    </row>
    <row r="597" spans="1:1" x14ac:dyDescent="0.3">
      <c r="A597" s="44"/>
    </row>
    <row r="598" spans="1:1" x14ac:dyDescent="0.3">
      <c r="A598" s="44"/>
    </row>
    <row r="599" spans="1:1" x14ac:dyDescent="0.3">
      <c r="A599" s="44"/>
    </row>
    <row r="600" spans="1:1" x14ac:dyDescent="0.3">
      <c r="A600" s="44"/>
    </row>
    <row r="601" spans="1:1" x14ac:dyDescent="0.3">
      <c r="A601" s="44"/>
    </row>
    <row r="602" spans="1:1" x14ac:dyDescent="0.3">
      <c r="A602" s="44"/>
    </row>
    <row r="603" spans="1:1" x14ac:dyDescent="0.3">
      <c r="A603" s="44"/>
    </row>
    <row r="604" spans="1:1" x14ac:dyDescent="0.3">
      <c r="A604" s="44"/>
    </row>
    <row r="605" spans="1:1" x14ac:dyDescent="0.3">
      <c r="A605" s="44"/>
    </row>
    <row r="606" spans="1:1" x14ac:dyDescent="0.3">
      <c r="A606" s="44"/>
    </row>
    <row r="607" spans="1:1" x14ac:dyDescent="0.3">
      <c r="A607" s="44"/>
    </row>
    <row r="608" spans="1:1" x14ac:dyDescent="0.3">
      <c r="A608" s="44"/>
    </row>
    <row r="609" spans="1:1" x14ac:dyDescent="0.3">
      <c r="A609" s="44"/>
    </row>
    <row r="610" spans="1:1" x14ac:dyDescent="0.3">
      <c r="A610" s="44"/>
    </row>
    <row r="611" spans="1:1" x14ac:dyDescent="0.3">
      <c r="A611" s="44"/>
    </row>
    <row r="612" spans="1:1" x14ac:dyDescent="0.3">
      <c r="A612" s="44"/>
    </row>
    <row r="613" spans="1:1" x14ac:dyDescent="0.3">
      <c r="A613" s="44"/>
    </row>
    <row r="614" spans="1:1" x14ac:dyDescent="0.3">
      <c r="A614" s="44"/>
    </row>
    <row r="615" spans="1:1" x14ac:dyDescent="0.3">
      <c r="A615" s="44"/>
    </row>
    <row r="616" spans="1:1" x14ac:dyDescent="0.3">
      <c r="A616" s="44"/>
    </row>
    <row r="617" spans="1:1" x14ac:dyDescent="0.3">
      <c r="A617" s="44"/>
    </row>
    <row r="618" spans="1:1" x14ac:dyDescent="0.3">
      <c r="A618" s="44"/>
    </row>
    <row r="619" spans="1:1" x14ac:dyDescent="0.3">
      <c r="A619" s="44"/>
    </row>
    <row r="620" spans="1:1" x14ac:dyDescent="0.3">
      <c r="A620" s="44"/>
    </row>
    <row r="621" spans="1:1" x14ac:dyDescent="0.3">
      <c r="A621" s="44"/>
    </row>
    <row r="622" spans="1:1" x14ac:dyDescent="0.3">
      <c r="A622" s="44"/>
    </row>
    <row r="623" spans="1:1" x14ac:dyDescent="0.3">
      <c r="A623" s="44"/>
    </row>
    <row r="624" spans="1:1" x14ac:dyDescent="0.3">
      <c r="A624" s="44"/>
    </row>
    <row r="625" spans="1:1" x14ac:dyDescent="0.3">
      <c r="A625" s="44"/>
    </row>
    <row r="626" spans="1:1" x14ac:dyDescent="0.3">
      <c r="A626" s="44"/>
    </row>
    <row r="627" spans="1:1" x14ac:dyDescent="0.3">
      <c r="A627" s="44"/>
    </row>
    <row r="628" spans="1:1" x14ac:dyDescent="0.3">
      <c r="A628" s="44"/>
    </row>
    <row r="629" spans="1:1" x14ac:dyDescent="0.3">
      <c r="A629" s="44"/>
    </row>
    <row r="630" spans="1:1" x14ac:dyDescent="0.3">
      <c r="A630" s="44"/>
    </row>
    <row r="631" spans="1:1" x14ac:dyDescent="0.3">
      <c r="A631" s="44"/>
    </row>
    <row r="632" spans="1:1" x14ac:dyDescent="0.3">
      <c r="A632" s="44"/>
    </row>
    <row r="633" spans="1:1" x14ac:dyDescent="0.3">
      <c r="A633" s="44"/>
    </row>
    <row r="634" spans="1:1" x14ac:dyDescent="0.3">
      <c r="A634" s="44"/>
    </row>
    <row r="635" spans="1:1" x14ac:dyDescent="0.3">
      <c r="A635" s="44"/>
    </row>
    <row r="636" spans="1:1" x14ac:dyDescent="0.3">
      <c r="A636" s="44"/>
    </row>
    <row r="637" spans="1:1" x14ac:dyDescent="0.3">
      <c r="A637" s="44"/>
    </row>
    <row r="638" spans="1:1" x14ac:dyDescent="0.3">
      <c r="A638" s="44"/>
    </row>
    <row r="639" spans="1:1" x14ac:dyDescent="0.3">
      <c r="A639" s="44"/>
    </row>
    <row r="640" spans="1:1" x14ac:dyDescent="0.3">
      <c r="A640" s="44"/>
    </row>
    <row r="641" spans="1:1" x14ac:dyDescent="0.3">
      <c r="A641" s="44"/>
    </row>
    <row r="642" spans="1:1" x14ac:dyDescent="0.3">
      <c r="A642" s="44"/>
    </row>
    <row r="643" spans="1:1" x14ac:dyDescent="0.3">
      <c r="A643" s="44"/>
    </row>
    <row r="644" spans="1:1" x14ac:dyDescent="0.3">
      <c r="A644" s="44"/>
    </row>
    <row r="645" spans="1:1" x14ac:dyDescent="0.3">
      <c r="A645" s="44"/>
    </row>
    <row r="646" spans="1:1" x14ac:dyDescent="0.3">
      <c r="A646" s="44"/>
    </row>
    <row r="647" spans="1:1" x14ac:dyDescent="0.3">
      <c r="A647" s="44"/>
    </row>
    <row r="648" spans="1:1" x14ac:dyDescent="0.3">
      <c r="A648" s="44"/>
    </row>
    <row r="649" spans="1:1" x14ac:dyDescent="0.3">
      <c r="A649" s="44"/>
    </row>
    <row r="650" spans="1:1" x14ac:dyDescent="0.3">
      <c r="A650" s="44"/>
    </row>
    <row r="651" spans="1:1" x14ac:dyDescent="0.3">
      <c r="A651" s="44"/>
    </row>
    <row r="652" spans="1:1" x14ac:dyDescent="0.3">
      <c r="A652" s="44"/>
    </row>
    <row r="653" spans="1:1" x14ac:dyDescent="0.3">
      <c r="A653" s="44"/>
    </row>
    <row r="654" spans="1:1" x14ac:dyDescent="0.3">
      <c r="A654" s="44"/>
    </row>
    <row r="655" spans="1:1" x14ac:dyDescent="0.3">
      <c r="A655" s="44"/>
    </row>
    <row r="656" spans="1:1" x14ac:dyDescent="0.3">
      <c r="A656" s="44"/>
    </row>
    <row r="657" spans="1:1" x14ac:dyDescent="0.3">
      <c r="A657" s="44"/>
    </row>
    <row r="658" spans="1:1" x14ac:dyDescent="0.3">
      <c r="A658" s="44"/>
    </row>
    <row r="659" spans="1:1" x14ac:dyDescent="0.3">
      <c r="A659" s="44"/>
    </row>
    <row r="660" spans="1:1" x14ac:dyDescent="0.3">
      <c r="A660" s="44"/>
    </row>
    <row r="661" spans="1:1" x14ac:dyDescent="0.3">
      <c r="A661" s="44"/>
    </row>
    <row r="662" spans="1:1" x14ac:dyDescent="0.3">
      <c r="A662" s="44"/>
    </row>
    <row r="663" spans="1:1" x14ac:dyDescent="0.3">
      <c r="A663" s="44"/>
    </row>
    <row r="664" spans="1:1" x14ac:dyDescent="0.3">
      <c r="A664" s="44"/>
    </row>
    <row r="665" spans="1:1" x14ac:dyDescent="0.3">
      <c r="A665" s="44"/>
    </row>
    <row r="666" spans="1:1" x14ac:dyDescent="0.3">
      <c r="A666" s="44"/>
    </row>
    <row r="667" spans="1:1" x14ac:dyDescent="0.3">
      <c r="A667" s="44"/>
    </row>
    <row r="668" spans="1:1" x14ac:dyDescent="0.3">
      <c r="A668" s="44"/>
    </row>
    <row r="669" spans="1:1" x14ac:dyDescent="0.3">
      <c r="A669" s="44"/>
    </row>
    <row r="670" spans="1:1" x14ac:dyDescent="0.3">
      <c r="A670" s="44"/>
    </row>
    <row r="671" spans="1:1" x14ac:dyDescent="0.3">
      <c r="A671" s="44"/>
    </row>
    <row r="672" spans="1:1" x14ac:dyDescent="0.3">
      <c r="A672" s="44"/>
    </row>
    <row r="673" spans="1:1" x14ac:dyDescent="0.3">
      <c r="A673" s="44"/>
    </row>
    <row r="674" spans="1:1" x14ac:dyDescent="0.3">
      <c r="A674" s="44"/>
    </row>
    <row r="675" spans="1:1" x14ac:dyDescent="0.3">
      <c r="A675" s="44"/>
    </row>
    <row r="676" spans="1:1" x14ac:dyDescent="0.3">
      <c r="A676" s="44"/>
    </row>
    <row r="677" spans="1:1" x14ac:dyDescent="0.3">
      <c r="A677" s="44"/>
    </row>
    <row r="678" spans="1:1" x14ac:dyDescent="0.3">
      <c r="A678" s="44"/>
    </row>
    <row r="679" spans="1:1" x14ac:dyDescent="0.3">
      <c r="A679" s="44"/>
    </row>
    <row r="680" spans="1:1" x14ac:dyDescent="0.3">
      <c r="A680" s="44"/>
    </row>
    <row r="681" spans="1:1" x14ac:dyDescent="0.3">
      <c r="A681" s="44"/>
    </row>
    <row r="682" spans="1:1" x14ac:dyDescent="0.3">
      <c r="A682" s="44"/>
    </row>
    <row r="683" spans="1:1" x14ac:dyDescent="0.3">
      <c r="A683" s="44"/>
    </row>
    <row r="684" spans="1:1" x14ac:dyDescent="0.3">
      <c r="A684" s="44"/>
    </row>
    <row r="685" spans="1:1" x14ac:dyDescent="0.3">
      <c r="A685" s="44"/>
    </row>
    <row r="686" spans="1:1" x14ac:dyDescent="0.3">
      <c r="A686" s="44"/>
    </row>
    <row r="687" spans="1:1" x14ac:dyDescent="0.3">
      <c r="A687" s="44"/>
    </row>
    <row r="688" spans="1:1" x14ac:dyDescent="0.3">
      <c r="A688" s="44"/>
    </row>
    <row r="689" spans="1:1" x14ac:dyDescent="0.3">
      <c r="A689" s="44"/>
    </row>
    <row r="690" spans="1:1" x14ac:dyDescent="0.3">
      <c r="A690" s="44"/>
    </row>
    <row r="691" spans="1:1" x14ac:dyDescent="0.3">
      <c r="A691" s="44"/>
    </row>
    <row r="692" spans="1:1" x14ac:dyDescent="0.3">
      <c r="A692" s="44"/>
    </row>
    <row r="693" spans="1:1" x14ac:dyDescent="0.3">
      <c r="A693" s="44"/>
    </row>
    <row r="694" spans="1:1" x14ac:dyDescent="0.3">
      <c r="A694" s="44"/>
    </row>
    <row r="695" spans="1:1" x14ac:dyDescent="0.3">
      <c r="A695" s="44"/>
    </row>
    <row r="696" spans="1:1" x14ac:dyDescent="0.3">
      <c r="A696" s="44"/>
    </row>
    <row r="697" spans="1:1" x14ac:dyDescent="0.3">
      <c r="A697" s="44"/>
    </row>
    <row r="698" spans="1:1" x14ac:dyDescent="0.3">
      <c r="A698" s="44"/>
    </row>
    <row r="699" spans="1:1" x14ac:dyDescent="0.3">
      <c r="A699" s="44"/>
    </row>
    <row r="700" spans="1:1" x14ac:dyDescent="0.3">
      <c r="A700" s="44"/>
    </row>
    <row r="701" spans="1:1" x14ac:dyDescent="0.3">
      <c r="A701" s="44"/>
    </row>
    <row r="702" spans="1:1" x14ac:dyDescent="0.3">
      <c r="A702" s="44"/>
    </row>
    <row r="703" spans="1:1" x14ac:dyDescent="0.3">
      <c r="A703" s="44"/>
    </row>
    <row r="704" spans="1:1" x14ac:dyDescent="0.3">
      <c r="A704" s="44"/>
    </row>
    <row r="705" spans="1:1" x14ac:dyDescent="0.3">
      <c r="A705" s="44"/>
    </row>
    <row r="706" spans="1:1" x14ac:dyDescent="0.3">
      <c r="A706" s="44"/>
    </row>
    <row r="707" spans="1:1" x14ac:dyDescent="0.3">
      <c r="A707" s="44"/>
    </row>
    <row r="708" spans="1:1" x14ac:dyDescent="0.3">
      <c r="A708" s="44"/>
    </row>
    <row r="709" spans="1:1" x14ac:dyDescent="0.3">
      <c r="A709" s="44"/>
    </row>
    <row r="710" spans="1:1" x14ac:dyDescent="0.3">
      <c r="A710" s="44"/>
    </row>
    <row r="711" spans="1:1" x14ac:dyDescent="0.3">
      <c r="A711" s="44"/>
    </row>
    <row r="712" spans="1:1" x14ac:dyDescent="0.3">
      <c r="A712" s="44"/>
    </row>
    <row r="713" spans="1:1" x14ac:dyDescent="0.3">
      <c r="A713" s="44"/>
    </row>
    <row r="714" spans="1:1" x14ac:dyDescent="0.3">
      <c r="A714" s="44"/>
    </row>
    <row r="715" spans="1:1" x14ac:dyDescent="0.3">
      <c r="A715" s="44"/>
    </row>
    <row r="716" spans="1:1" x14ac:dyDescent="0.3">
      <c r="A716" s="44"/>
    </row>
    <row r="717" spans="1:1" x14ac:dyDescent="0.3">
      <c r="A717" s="44"/>
    </row>
    <row r="718" spans="1:1" x14ac:dyDescent="0.3">
      <c r="A718" s="44"/>
    </row>
    <row r="719" spans="1:1" x14ac:dyDescent="0.3">
      <c r="A719" s="44"/>
    </row>
    <row r="720" spans="1:1" x14ac:dyDescent="0.3">
      <c r="A720" s="44"/>
    </row>
    <row r="721" spans="1:1" x14ac:dyDescent="0.3">
      <c r="A721" s="44"/>
    </row>
    <row r="722" spans="1:1" x14ac:dyDescent="0.3">
      <c r="A722" s="44"/>
    </row>
    <row r="723" spans="1:1" x14ac:dyDescent="0.3">
      <c r="A723" s="44"/>
    </row>
    <row r="724" spans="1:1" x14ac:dyDescent="0.3">
      <c r="A724" s="44"/>
    </row>
    <row r="725" spans="1:1" x14ac:dyDescent="0.3">
      <c r="A725" s="44"/>
    </row>
    <row r="726" spans="1:1" x14ac:dyDescent="0.3">
      <c r="A726" s="44"/>
    </row>
    <row r="727" spans="1:1" x14ac:dyDescent="0.3">
      <c r="A727" s="44"/>
    </row>
    <row r="728" spans="1:1" x14ac:dyDescent="0.3">
      <c r="A728" s="44"/>
    </row>
    <row r="729" spans="1:1" x14ac:dyDescent="0.3">
      <c r="A729" s="44"/>
    </row>
    <row r="730" spans="1:1" x14ac:dyDescent="0.3">
      <c r="A730" s="44"/>
    </row>
    <row r="731" spans="1:1" x14ac:dyDescent="0.3">
      <c r="A731" s="44"/>
    </row>
    <row r="732" spans="1:1" x14ac:dyDescent="0.3">
      <c r="A732" s="44"/>
    </row>
    <row r="733" spans="1:1" x14ac:dyDescent="0.3">
      <c r="A733" s="44"/>
    </row>
    <row r="734" spans="1:1" x14ac:dyDescent="0.3">
      <c r="A734" s="44"/>
    </row>
    <row r="735" spans="1:1" x14ac:dyDescent="0.3">
      <c r="A735" s="44"/>
    </row>
    <row r="736" spans="1:1" x14ac:dyDescent="0.3">
      <c r="A736" s="44"/>
    </row>
    <row r="737" spans="1:1" x14ac:dyDescent="0.3">
      <c r="A737" s="44"/>
    </row>
    <row r="738" spans="1:1" x14ac:dyDescent="0.3">
      <c r="A738" s="44"/>
    </row>
    <row r="739" spans="1:1" x14ac:dyDescent="0.3">
      <c r="A739" s="44"/>
    </row>
    <row r="740" spans="1:1" x14ac:dyDescent="0.3">
      <c r="A740" s="44"/>
    </row>
    <row r="741" spans="1:1" x14ac:dyDescent="0.3">
      <c r="A741" s="44"/>
    </row>
    <row r="742" spans="1:1" x14ac:dyDescent="0.3">
      <c r="A742" s="44"/>
    </row>
    <row r="743" spans="1:1" x14ac:dyDescent="0.3">
      <c r="A743" s="44"/>
    </row>
    <row r="744" spans="1:1" x14ac:dyDescent="0.3">
      <c r="A744" s="44"/>
    </row>
    <row r="745" spans="1:1" x14ac:dyDescent="0.3">
      <c r="A745" s="44"/>
    </row>
    <row r="746" spans="1:1" x14ac:dyDescent="0.3">
      <c r="A746" s="44"/>
    </row>
    <row r="747" spans="1:1" x14ac:dyDescent="0.3">
      <c r="A747" s="44"/>
    </row>
    <row r="748" spans="1:1" x14ac:dyDescent="0.3">
      <c r="A748" s="44"/>
    </row>
    <row r="749" spans="1:1" x14ac:dyDescent="0.3">
      <c r="A749" s="44"/>
    </row>
    <row r="750" spans="1:1" x14ac:dyDescent="0.3">
      <c r="A750" s="44"/>
    </row>
    <row r="751" spans="1:1" x14ac:dyDescent="0.3">
      <c r="A751" s="44"/>
    </row>
    <row r="752" spans="1:1" x14ac:dyDescent="0.3">
      <c r="A752" s="44"/>
    </row>
    <row r="753" spans="1:1" x14ac:dyDescent="0.3">
      <c r="A753" s="44"/>
    </row>
    <row r="754" spans="1:1" x14ac:dyDescent="0.3">
      <c r="A754" s="44"/>
    </row>
    <row r="755" spans="1:1" x14ac:dyDescent="0.3">
      <c r="A755" s="44"/>
    </row>
    <row r="756" spans="1:1" x14ac:dyDescent="0.3">
      <c r="A756" s="44"/>
    </row>
    <row r="757" spans="1:1" x14ac:dyDescent="0.3">
      <c r="A757" s="44"/>
    </row>
    <row r="758" spans="1:1" x14ac:dyDescent="0.3">
      <c r="A758" s="44"/>
    </row>
    <row r="759" spans="1:1" x14ac:dyDescent="0.3">
      <c r="A759" s="44"/>
    </row>
    <row r="760" spans="1:1" x14ac:dyDescent="0.3">
      <c r="A760" s="44"/>
    </row>
    <row r="761" spans="1:1" x14ac:dyDescent="0.3">
      <c r="A761" s="44"/>
    </row>
    <row r="762" spans="1:1" x14ac:dyDescent="0.3">
      <c r="A762" s="44"/>
    </row>
    <row r="763" spans="1:1" x14ac:dyDescent="0.3">
      <c r="A763" s="44"/>
    </row>
    <row r="764" spans="1:1" x14ac:dyDescent="0.3">
      <c r="A764" s="44"/>
    </row>
    <row r="765" spans="1:1" x14ac:dyDescent="0.3">
      <c r="A765" s="44"/>
    </row>
    <row r="766" spans="1:1" x14ac:dyDescent="0.3">
      <c r="A766" s="44"/>
    </row>
    <row r="767" spans="1:1" x14ac:dyDescent="0.3">
      <c r="A767" s="44"/>
    </row>
    <row r="768" spans="1:1" x14ac:dyDescent="0.3">
      <c r="A768" s="44"/>
    </row>
    <row r="769" spans="1:1" x14ac:dyDescent="0.3">
      <c r="A769" s="44"/>
    </row>
    <row r="770" spans="1:1" x14ac:dyDescent="0.3">
      <c r="A770" s="44"/>
    </row>
    <row r="771" spans="1:1" x14ac:dyDescent="0.3">
      <c r="A771" s="44"/>
    </row>
    <row r="772" spans="1:1" x14ac:dyDescent="0.3">
      <c r="A772" s="44"/>
    </row>
    <row r="773" spans="1:1" x14ac:dyDescent="0.3">
      <c r="A773" s="44"/>
    </row>
    <row r="774" spans="1:1" x14ac:dyDescent="0.3">
      <c r="A774" s="44"/>
    </row>
    <row r="775" spans="1:1" x14ac:dyDescent="0.3">
      <c r="A775" s="44"/>
    </row>
    <row r="776" spans="1:1" x14ac:dyDescent="0.3">
      <c r="A776" s="44"/>
    </row>
    <row r="777" spans="1:1" x14ac:dyDescent="0.3">
      <c r="A777" s="44"/>
    </row>
    <row r="778" spans="1:1" x14ac:dyDescent="0.3">
      <c r="A778" s="44"/>
    </row>
    <row r="779" spans="1:1" x14ac:dyDescent="0.3">
      <c r="A779" s="44"/>
    </row>
    <row r="780" spans="1:1" x14ac:dyDescent="0.3">
      <c r="A780" s="44"/>
    </row>
    <row r="781" spans="1:1" x14ac:dyDescent="0.3">
      <c r="A781" s="44"/>
    </row>
    <row r="782" spans="1:1" x14ac:dyDescent="0.3">
      <c r="A782" s="44"/>
    </row>
    <row r="783" spans="1:1" x14ac:dyDescent="0.3">
      <c r="A783" s="44"/>
    </row>
    <row r="784" spans="1:1" x14ac:dyDescent="0.3">
      <c r="A784" s="44"/>
    </row>
    <row r="785" spans="1:1" x14ac:dyDescent="0.3">
      <c r="A785" s="44"/>
    </row>
    <row r="786" spans="1:1" x14ac:dyDescent="0.3">
      <c r="A786" s="44"/>
    </row>
    <row r="787" spans="1:1" x14ac:dyDescent="0.3">
      <c r="A787" s="44"/>
    </row>
    <row r="788" spans="1:1" x14ac:dyDescent="0.3">
      <c r="A788" s="44"/>
    </row>
    <row r="789" spans="1:1" x14ac:dyDescent="0.3">
      <c r="A789" s="44"/>
    </row>
    <row r="790" spans="1:1" x14ac:dyDescent="0.3">
      <c r="A790" s="44"/>
    </row>
    <row r="791" spans="1:1" x14ac:dyDescent="0.3">
      <c r="A791" s="44"/>
    </row>
    <row r="792" spans="1:1" x14ac:dyDescent="0.3">
      <c r="A792" s="44"/>
    </row>
    <row r="793" spans="1:1" x14ac:dyDescent="0.3">
      <c r="A793" s="44"/>
    </row>
    <row r="794" spans="1:1" x14ac:dyDescent="0.3">
      <c r="A794" s="44"/>
    </row>
    <row r="795" spans="1:1" x14ac:dyDescent="0.3">
      <c r="A795" s="44"/>
    </row>
    <row r="796" spans="1:1" x14ac:dyDescent="0.3">
      <c r="A796" s="44"/>
    </row>
    <row r="797" spans="1:1" x14ac:dyDescent="0.3">
      <c r="A797" s="44"/>
    </row>
    <row r="798" spans="1:1" x14ac:dyDescent="0.3">
      <c r="A798" s="44"/>
    </row>
    <row r="799" spans="1:1" x14ac:dyDescent="0.3">
      <c r="A799" s="44"/>
    </row>
    <row r="800" spans="1:1" x14ac:dyDescent="0.3">
      <c r="A800" s="44"/>
    </row>
    <row r="801" spans="1:1" x14ac:dyDescent="0.3">
      <c r="A801" s="44"/>
    </row>
    <row r="802" spans="1:1" x14ac:dyDescent="0.3">
      <c r="A802" s="44"/>
    </row>
    <row r="803" spans="1:1" x14ac:dyDescent="0.3">
      <c r="A803" s="44"/>
    </row>
    <row r="804" spans="1:1" x14ac:dyDescent="0.3">
      <c r="A804" s="44"/>
    </row>
    <row r="805" spans="1:1" x14ac:dyDescent="0.3">
      <c r="A805" s="44"/>
    </row>
    <row r="806" spans="1:1" x14ac:dyDescent="0.3">
      <c r="A806" s="44"/>
    </row>
    <row r="807" spans="1:1" x14ac:dyDescent="0.3">
      <c r="A807" s="44"/>
    </row>
    <row r="808" spans="1:1" x14ac:dyDescent="0.3">
      <c r="A808" s="44"/>
    </row>
    <row r="809" spans="1:1" x14ac:dyDescent="0.3">
      <c r="A809" s="44"/>
    </row>
    <row r="810" spans="1:1" x14ac:dyDescent="0.3">
      <c r="A810" s="44"/>
    </row>
    <row r="811" spans="1:1" x14ac:dyDescent="0.3">
      <c r="A811" s="44"/>
    </row>
    <row r="812" spans="1:1" x14ac:dyDescent="0.3">
      <c r="A812" s="44"/>
    </row>
    <row r="813" spans="1:1" x14ac:dyDescent="0.3">
      <c r="A813" s="44"/>
    </row>
    <row r="814" spans="1:1" x14ac:dyDescent="0.3">
      <c r="A814" s="44"/>
    </row>
    <row r="815" spans="1:1" x14ac:dyDescent="0.3">
      <c r="A815" s="44"/>
    </row>
    <row r="816" spans="1:1" x14ac:dyDescent="0.3">
      <c r="A816" s="44"/>
    </row>
    <row r="817" spans="1:1" x14ac:dyDescent="0.3">
      <c r="A817" s="44"/>
    </row>
    <row r="818" spans="1:1" x14ac:dyDescent="0.3">
      <c r="A818" s="44"/>
    </row>
    <row r="819" spans="1:1" x14ac:dyDescent="0.3">
      <c r="A819" s="44"/>
    </row>
    <row r="820" spans="1:1" x14ac:dyDescent="0.3">
      <c r="A820" s="44"/>
    </row>
    <row r="821" spans="1:1" x14ac:dyDescent="0.3">
      <c r="A821" s="44"/>
    </row>
    <row r="822" spans="1:1" x14ac:dyDescent="0.3">
      <c r="A822" s="44"/>
    </row>
    <row r="823" spans="1:1" x14ac:dyDescent="0.3">
      <c r="A823" s="44"/>
    </row>
    <row r="824" spans="1:1" x14ac:dyDescent="0.3">
      <c r="A824" s="44"/>
    </row>
    <row r="825" spans="1:1" x14ac:dyDescent="0.3">
      <c r="A825" s="44"/>
    </row>
    <row r="826" spans="1:1" x14ac:dyDescent="0.3">
      <c r="A826" s="44"/>
    </row>
    <row r="827" spans="1:1" x14ac:dyDescent="0.3">
      <c r="A827" s="44"/>
    </row>
    <row r="828" spans="1:1" x14ac:dyDescent="0.3">
      <c r="A828" s="44"/>
    </row>
    <row r="829" spans="1:1" x14ac:dyDescent="0.3">
      <c r="A829" s="44"/>
    </row>
    <row r="830" spans="1:1" x14ac:dyDescent="0.3">
      <c r="A830" s="44"/>
    </row>
    <row r="831" spans="1:1" x14ac:dyDescent="0.3">
      <c r="A831" s="44"/>
    </row>
    <row r="832" spans="1:1" x14ac:dyDescent="0.3">
      <c r="A832" s="44"/>
    </row>
    <row r="833" spans="1:1" x14ac:dyDescent="0.3">
      <c r="A833" s="44"/>
    </row>
    <row r="834" spans="1:1" x14ac:dyDescent="0.3">
      <c r="A834" s="44"/>
    </row>
    <row r="835" spans="1:1" x14ac:dyDescent="0.3">
      <c r="A835" s="44"/>
    </row>
    <row r="836" spans="1:1" x14ac:dyDescent="0.3">
      <c r="A836" s="44"/>
    </row>
    <row r="837" spans="1:1" x14ac:dyDescent="0.3">
      <c r="A837" s="44"/>
    </row>
    <row r="838" spans="1:1" x14ac:dyDescent="0.3">
      <c r="A838" s="44"/>
    </row>
    <row r="839" spans="1:1" x14ac:dyDescent="0.3">
      <c r="A839" s="44"/>
    </row>
    <row r="840" spans="1:1" x14ac:dyDescent="0.3">
      <c r="A840" s="44"/>
    </row>
    <row r="841" spans="1:1" x14ac:dyDescent="0.3">
      <c r="A841" s="44"/>
    </row>
    <row r="842" spans="1:1" x14ac:dyDescent="0.3">
      <c r="A842" s="44"/>
    </row>
    <row r="843" spans="1:1" x14ac:dyDescent="0.3">
      <c r="A843" s="44"/>
    </row>
    <row r="844" spans="1:1" x14ac:dyDescent="0.3">
      <c r="A844" s="44"/>
    </row>
    <row r="845" spans="1:1" x14ac:dyDescent="0.3">
      <c r="A845" s="44"/>
    </row>
    <row r="846" spans="1:1" x14ac:dyDescent="0.3">
      <c r="A846" s="44"/>
    </row>
    <row r="847" spans="1:1" x14ac:dyDescent="0.3">
      <c r="A847" s="44"/>
    </row>
    <row r="848" spans="1:1" x14ac:dyDescent="0.3">
      <c r="A848" s="44"/>
    </row>
    <row r="849" spans="1:1" x14ac:dyDescent="0.3">
      <c r="A849" s="44"/>
    </row>
    <row r="850" spans="1:1" x14ac:dyDescent="0.3">
      <c r="A850" s="44"/>
    </row>
    <row r="851" spans="1:1" x14ac:dyDescent="0.3">
      <c r="A851" s="44"/>
    </row>
    <row r="852" spans="1:1" x14ac:dyDescent="0.3">
      <c r="A852" s="44"/>
    </row>
    <row r="853" spans="1:1" x14ac:dyDescent="0.3">
      <c r="A853" s="44"/>
    </row>
    <row r="854" spans="1:1" x14ac:dyDescent="0.3">
      <c r="A854" s="44"/>
    </row>
    <row r="855" spans="1:1" x14ac:dyDescent="0.3">
      <c r="A855" s="44"/>
    </row>
    <row r="856" spans="1:1" x14ac:dyDescent="0.3">
      <c r="A856" s="44"/>
    </row>
    <row r="857" spans="1:1" x14ac:dyDescent="0.3">
      <c r="A857" s="44"/>
    </row>
    <row r="858" spans="1:1" x14ac:dyDescent="0.3">
      <c r="A858" s="44"/>
    </row>
    <row r="859" spans="1:1" x14ac:dyDescent="0.3">
      <c r="A859" s="44"/>
    </row>
    <row r="860" spans="1:1" x14ac:dyDescent="0.3">
      <c r="A860" s="44"/>
    </row>
    <row r="861" spans="1:1" x14ac:dyDescent="0.3">
      <c r="A861" s="44"/>
    </row>
    <row r="862" spans="1:1" x14ac:dyDescent="0.3">
      <c r="A862" s="44"/>
    </row>
    <row r="863" spans="1:1" x14ac:dyDescent="0.3">
      <c r="A863" s="44"/>
    </row>
    <row r="864" spans="1:1" x14ac:dyDescent="0.3">
      <c r="A864" s="44"/>
    </row>
    <row r="865" spans="1:1" x14ac:dyDescent="0.3">
      <c r="A865" s="44"/>
    </row>
    <row r="866" spans="1:1" x14ac:dyDescent="0.3">
      <c r="A866" s="44"/>
    </row>
    <row r="867" spans="1:1" x14ac:dyDescent="0.3">
      <c r="A867" s="44"/>
    </row>
    <row r="868" spans="1:1" x14ac:dyDescent="0.3">
      <c r="A868" s="44"/>
    </row>
    <row r="869" spans="1:1" x14ac:dyDescent="0.3">
      <c r="A869" s="44"/>
    </row>
    <row r="870" spans="1:1" x14ac:dyDescent="0.3">
      <c r="A870" s="44"/>
    </row>
    <row r="871" spans="1:1" x14ac:dyDescent="0.3">
      <c r="A871" s="44"/>
    </row>
    <row r="872" spans="1:1" x14ac:dyDescent="0.3">
      <c r="A872" s="44"/>
    </row>
    <row r="873" spans="1:1" x14ac:dyDescent="0.3">
      <c r="A873" s="44"/>
    </row>
    <row r="874" spans="1:1" x14ac:dyDescent="0.3">
      <c r="A874" s="44"/>
    </row>
    <row r="875" spans="1:1" x14ac:dyDescent="0.3">
      <c r="A875" s="44"/>
    </row>
    <row r="876" spans="1:1" x14ac:dyDescent="0.3">
      <c r="A876" s="44"/>
    </row>
    <row r="877" spans="1:1" x14ac:dyDescent="0.3">
      <c r="A877" s="44"/>
    </row>
    <row r="878" spans="1:1" x14ac:dyDescent="0.3">
      <c r="A878" s="44"/>
    </row>
    <row r="879" spans="1:1" x14ac:dyDescent="0.3">
      <c r="A879" s="44"/>
    </row>
    <row r="880" spans="1:1" x14ac:dyDescent="0.3">
      <c r="A880" s="44"/>
    </row>
    <row r="881" spans="1:1" x14ac:dyDescent="0.3">
      <c r="A881" s="44"/>
    </row>
    <row r="882" spans="1:1" x14ac:dyDescent="0.3">
      <c r="A882" s="44"/>
    </row>
    <row r="883" spans="1:1" x14ac:dyDescent="0.3">
      <c r="A883" s="44"/>
    </row>
    <row r="884" spans="1:1" x14ac:dyDescent="0.3">
      <c r="A884" s="44"/>
    </row>
    <row r="885" spans="1:1" x14ac:dyDescent="0.3">
      <c r="A885" s="44"/>
    </row>
    <row r="886" spans="1:1" x14ac:dyDescent="0.3">
      <c r="A886" s="44"/>
    </row>
    <row r="887" spans="1:1" x14ac:dyDescent="0.3">
      <c r="A887" s="44"/>
    </row>
    <row r="888" spans="1:1" x14ac:dyDescent="0.3">
      <c r="A888" s="44"/>
    </row>
    <row r="889" spans="1:1" x14ac:dyDescent="0.3">
      <c r="A889" s="44"/>
    </row>
    <row r="890" spans="1:1" x14ac:dyDescent="0.3">
      <c r="A890" s="44"/>
    </row>
    <row r="891" spans="1:1" x14ac:dyDescent="0.3">
      <c r="A891" s="44"/>
    </row>
    <row r="892" spans="1:1" x14ac:dyDescent="0.3">
      <c r="A892" s="44"/>
    </row>
    <row r="893" spans="1:1" x14ac:dyDescent="0.3">
      <c r="A893" s="44"/>
    </row>
    <row r="894" spans="1:1" x14ac:dyDescent="0.3">
      <c r="A894" s="44"/>
    </row>
    <row r="895" spans="1:1" x14ac:dyDescent="0.3">
      <c r="A895" s="44"/>
    </row>
    <row r="896" spans="1:1" x14ac:dyDescent="0.3">
      <c r="A896" s="44"/>
    </row>
    <row r="897" spans="1:1" x14ac:dyDescent="0.3">
      <c r="A897" s="44"/>
    </row>
    <row r="898" spans="1:1" x14ac:dyDescent="0.3">
      <c r="A898" s="44"/>
    </row>
    <row r="899" spans="1:1" x14ac:dyDescent="0.3">
      <c r="A899" s="44"/>
    </row>
    <row r="900" spans="1:1" x14ac:dyDescent="0.3">
      <c r="A900" s="44"/>
    </row>
    <row r="901" spans="1:1" x14ac:dyDescent="0.3">
      <c r="A901" s="44"/>
    </row>
    <row r="902" spans="1:1" x14ac:dyDescent="0.3">
      <c r="A902" s="44"/>
    </row>
    <row r="903" spans="1:1" x14ac:dyDescent="0.3">
      <c r="A903" s="44"/>
    </row>
    <row r="904" spans="1:1" x14ac:dyDescent="0.3">
      <c r="A904" s="44"/>
    </row>
    <row r="905" spans="1:1" x14ac:dyDescent="0.3">
      <c r="A905" s="44"/>
    </row>
    <row r="906" spans="1:1" x14ac:dyDescent="0.3">
      <c r="A906" s="44"/>
    </row>
    <row r="907" spans="1:1" x14ac:dyDescent="0.3">
      <c r="A907" s="44"/>
    </row>
    <row r="908" spans="1:1" x14ac:dyDescent="0.3">
      <c r="A908" s="44"/>
    </row>
    <row r="909" spans="1:1" x14ac:dyDescent="0.3">
      <c r="A909" s="44"/>
    </row>
    <row r="910" spans="1:1" x14ac:dyDescent="0.3">
      <c r="A910" s="44"/>
    </row>
    <row r="911" spans="1:1" x14ac:dyDescent="0.3">
      <c r="A911" s="44"/>
    </row>
    <row r="912" spans="1:1" x14ac:dyDescent="0.3">
      <c r="A912" s="44"/>
    </row>
    <row r="913" spans="1:1" x14ac:dyDescent="0.3">
      <c r="A913" s="44"/>
    </row>
    <row r="914" spans="1:1" x14ac:dyDescent="0.3">
      <c r="A914" s="44"/>
    </row>
    <row r="915" spans="1:1" x14ac:dyDescent="0.3">
      <c r="A915" s="44"/>
    </row>
    <row r="916" spans="1:1" x14ac:dyDescent="0.3">
      <c r="A916" s="44"/>
    </row>
    <row r="917" spans="1:1" x14ac:dyDescent="0.3">
      <c r="A917" s="44"/>
    </row>
    <row r="918" spans="1:1" x14ac:dyDescent="0.3">
      <c r="A918" s="44"/>
    </row>
    <row r="919" spans="1:1" x14ac:dyDescent="0.3">
      <c r="A919" s="44"/>
    </row>
    <row r="920" spans="1:1" x14ac:dyDescent="0.3">
      <c r="A920" s="44"/>
    </row>
    <row r="921" spans="1:1" x14ac:dyDescent="0.3">
      <c r="A921" s="44"/>
    </row>
    <row r="922" spans="1:1" x14ac:dyDescent="0.3">
      <c r="A922" s="44"/>
    </row>
    <row r="923" spans="1:1" x14ac:dyDescent="0.3">
      <c r="A923" s="44"/>
    </row>
    <row r="924" spans="1:1" x14ac:dyDescent="0.3">
      <c r="A924" s="44"/>
    </row>
    <row r="925" spans="1:1" x14ac:dyDescent="0.3">
      <c r="A925" s="44"/>
    </row>
    <row r="926" spans="1:1" x14ac:dyDescent="0.3">
      <c r="A926" s="44"/>
    </row>
    <row r="927" spans="1:1" x14ac:dyDescent="0.3">
      <c r="A927" s="44"/>
    </row>
    <row r="928" spans="1:1" x14ac:dyDescent="0.3">
      <c r="A928" s="44"/>
    </row>
    <row r="929" spans="1:1" x14ac:dyDescent="0.3">
      <c r="A929" s="44"/>
    </row>
    <row r="930" spans="1:1" x14ac:dyDescent="0.3">
      <c r="A930" s="44"/>
    </row>
    <row r="931" spans="1:1" x14ac:dyDescent="0.3">
      <c r="A931" s="44"/>
    </row>
    <row r="932" spans="1:1" x14ac:dyDescent="0.3">
      <c r="A932" s="44"/>
    </row>
    <row r="933" spans="1:1" x14ac:dyDescent="0.3">
      <c r="A933" s="44"/>
    </row>
    <row r="934" spans="1:1" x14ac:dyDescent="0.3">
      <c r="A934" s="44"/>
    </row>
    <row r="935" spans="1:1" x14ac:dyDescent="0.3">
      <c r="A935" s="44"/>
    </row>
    <row r="936" spans="1:1" x14ac:dyDescent="0.3">
      <c r="A936" s="44"/>
    </row>
    <row r="937" spans="1:1" x14ac:dyDescent="0.3">
      <c r="A937" s="44"/>
    </row>
    <row r="938" spans="1:1" x14ac:dyDescent="0.3">
      <c r="A938" s="44"/>
    </row>
    <row r="939" spans="1:1" x14ac:dyDescent="0.3">
      <c r="A939" s="44"/>
    </row>
    <row r="940" spans="1:1" x14ac:dyDescent="0.3">
      <c r="A940" s="44"/>
    </row>
    <row r="941" spans="1:1" x14ac:dyDescent="0.3">
      <c r="A941" s="44"/>
    </row>
    <row r="942" spans="1:1" x14ac:dyDescent="0.3">
      <c r="A942" s="44"/>
    </row>
    <row r="943" spans="1:1" x14ac:dyDescent="0.3">
      <c r="A943" s="44"/>
    </row>
    <row r="944" spans="1:1" x14ac:dyDescent="0.3">
      <c r="A944" s="44"/>
    </row>
    <row r="945" spans="1:1" x14ac:dyDescent="0.3">
      <c r="A945" s="44"/>
    </row>
    <row r="946" spans="1:1" x14ac:dyDescent="0.3">
      <c r="A946" s="44"/>
    </row>
    <row r="947" spans="1:1" x14ac:dyDescent="0.3">
      <c r="A947" s="44"/>
    </row>
    <row r="948" spans="1:1" x14ac:dyDescent="0.3">
      <c r="A948" s="44"/>
    </row>
    <row r="949" spans="1:1" x14ac:dyDescent="0.3">
      <c r="A949" s="44"/>
    </row>
    <row r="950" spans="1:1" x14ac:dyDescent="0.3">
      <c r="A950" s="44"/>
    </row>
    <row r="951" spans="1:1" x14ac:dyDescent="0.3">
      <c r="A951" s="44"/>
    </row>
    <row r="952" spans="1:1" x14ac:dyDescent="0.3">
      <c r="A952" s="44"/>
    </row>
    <row r="953" spans="1:1" x14ac:dyDescent="0.3">
      <c r="A953" s="44"/>
    </row>
    <row r="954" spans="1:1" x14ac:dyDescent="0.3">
      <c r="A954" s="44"/>
    </row>
    <row r="955" spans="1:1" x14ac:dyDescent="0.3">
      <c r="A955" s="44"/>
    </row>
    <row r="956" spans="1:1" x14ac:dyDescent="0.3">
      <c r="A956" s="44"/>
    </row>
    <row r="957" spans="1:1" x14ac:dyDescent="0.3">
      <c r="A957" s="44"/>
    </row>
    <row r="958" spans="1:1" x14ac:dyDescent="0.3">
      <c r="A958" s="44"/>
    </row>
    <row r="959" spans="1:1" x14ac:dyDescent="0.3">
      <c r="A959" s="44"/>
    </row>
    <row r="960" spans="1:1" x14ac:dyDescent="0.3">
      <c r="A960" s="44"/>
    </row>
    <row r="961" spans="1:1" x14ac:dyDescent="0.3">
      <c r="A961" s="44"/>
    </row>
    <row r="962" spans="1:1" x14ac:dyDescent="0.3">
      <c r="A962" s="44"/>
    </row>
    <row r="963" spans="1:1" x14ac:dyDescent="0.3">
      <c r="A963" s="44"/>
    </row>
    <row r="964" spans="1:1" x14ac:dyDescent="0.3">
      <c r="A964" s="44"/>
    </row>
    <row r="965" spans="1:1" x14ac:dyDescent="0.3">
      <c r="A965" s="44"/>
    </row>
    <row r="966" spans="1:1" x14ac:dyDescent="0.3">
      <c r="A966" s="44"/>
    </row>
    <row r="967" spans="1:1" x14ac:dyDescent="0.3">
      <c r="A967" s="44"/>
    </row>
    <row r="968" spans="1:1" x14ac:dyDescent="0.3">
      <c r="A968" s="44"/>
    </row>
    <row r="969" spans="1:1" x14ac:dyDescent="0.3">
      <c r="A969" s="44"/>
    </row>
    <row r="970" spans="1:1" x14ac:dyDescent="0.3">
      <c r="A970" s="44"/>
    </row>
    <row r="971" spans="1:1" x14ac:dyDescent="0.3">
      <c r="A971" s="44"/>
    </row>
    <row r="972" spans="1:1" x14ac:dyDescent="0.3">
      <c r="A972" s="44"/>
    </row>
    <row r="973" spans="1:1" x14ac:dyDescent="0.3">
      <c r="A973" s="44"/>
    </row>
    <row r="974" spans="1:1" x14ac:dyDescent="0.3">
      <c r="A974" s="44"/>
    </row>
    <row r="975" spans="1:1" x14ac:dyDescent="0.3">
      <c r="A975" s="44"/>
    </row>
    <row r="976" spans="1:1" x14ac:dyDescent="0.3">
      <c r="A976" s="44"/>
    </row>
    <row r="977" spans="1:1" x14ac:dyDescent="0.3">
      <c r="A977" s="44"/>
    </row>
    <row r="978" spans="1:1" x14ac:dyDescent="0.3">
      <c r="A978" s="44"/>
    </row>
    <row r="979" spans="1:1" x14ac:dyDescent="0.3">
      <c r="A979" s="44"/>
    </row>
    <row r="980" spans="1:1" x14ac:dyDescent="0.3">
      <c r="A980" s="44"/>
    </row>
    <row r="981" spans="1:1" x14ac:dyDescent="0.3">
      <c r="A981" s="44"/>
    </row>
    <row r="982" spans="1:1" x14ac:dyDescent="0.3">
      <c r="A982" s="44"/>
    </row>
    <row r="983" spans="1:1" x14ac:dyDescent="0.3">
      <c r="A983" s="44"/>
    </row>
    <row r="984" spans="1:1" x14ac:dyDescent="0.3">
      <c r="A984" s="44"/>
    </row>
    <row r="985" spans="1:1" x14ac:dyDescent="0.3">
      <c r="A985" s="44"/>
    </row>
    <row r="986" spans="1:1" x14ac:dyDescent="0.3">
      <c r="A986" s="44"/>
    </row>
    <row r="987" spans="1:1" x14ac:dyDescent="0.3">
      <c r="A987" s="44"/>
    </row>
    <row r="988" spans="1:1" x14ac:dyDescent="0.3">
      <c r="A988" s="44"/>
    </row>
    <row r="989" spans="1:1" x14ac:dyDescent="0.3">
      <c r="A989" s="44"/>
    </row>
    <row r="990" spans="1:1" x14ac:dyDescent="0.3">
      <c r="A990" s="44"/>
    </row>
    <row r="991" spans="1:1" x14ac:dyDescent="0.3">
      <c r="A991" s="44"/>
    </row>
    <row r="992" spans="1:1" x14ac:dyDescent="0.3">
      <c r="A992" s="44"/>
    </row>
    <row r="993" spans="1:1" x14ac:dyDescent="0.3">
      <c r="A993" s="44"/>
    </row>
    <row r="994" spans="1:1" x14ac:dyDescent="0.3">
      <c r="A994" s="44"/>
    </row>
    <row r="995" spans="1:1" x14ac:dyDescent="0.3">
      <c r="A995" s="44"/>
    </row>
    <row r="996" spans="1:1" x14ac:dyDescent="0.3">
      <c r="A996" s="44"/>
    </row>
    <row r="997" spans="1:1" x14ac:dyDescent="0.3">
      <c r="A997" s="44"/>
    </row>
    <row r="998" spans="1:1" x14ac:dyDescent="0.3">
      <c r="A998" s="44"/>
    </row>
    <row r="999" spans="1:1" x14ac:dyDescent="0.3">
      <c r="A999" s="44"/>
    </row>
    <row r="1000" spans="1:1" x14ac:dyDescent="0.3">
      <c r="A1000" s="44"/>
    </row>
    <row r="1001" spans="1:1" x14ac:dyDescent="0.3">
      <c r="A1001" s="44"/>
    </row>
    <row r="1002" spans="1:1" x14ac:dyDescent="0.3">
      <c r="A1002" s="44"/>
    </row>
    <row r="1003" spans="1:1" x14ac:dyDescent="0.3">
      <c r="A1003" s="44"/>
    </row>
    <row r="1004" spans="1:1" x14ac:dyDescent="0.3">
      <c r="A1004" s="44"/>
    </row>
    <row r="1005" spans="1:1" x14ac:dyDescent="0.3">
      <c r="A1005" s="44"/>
    </row>
    <row r="1006" spans="1:1" x14ac:dyDescent="0.3">
      <c r="A1006" s="44"/>
    </row>
    <row r="1007" spans="1:1" x14ac:dyDescent="0.3">
      <c r="A1007" s="44"/>
    </row>
    <row r="1008" spans="1:1" x14ac:dyDescent="0.3">
      <c r="A1008" s="44"/>
    </row>
    <row r="1009" spans="1:1" x14ac:dyDescent="0.3">
      <c r="A1009" s="44"/>
    </row>
    <row r="1010" spans="1:1" x14ac:dyDescent="0.3">
      <c r="A1010" s="44"/>
    </row>
    <row r="1011" spans="1:1" x14ac:dyDescent="0.3">
      <c r="A1011" s="44"/>
    </row>
    <row r="1012" spans="1:1" x14ac:dyDescent="0.3">
      <c r="A1012" s="44"/>
    </row>
    <row r="1013" spans="1:1" x14ac:dyDescent="0.3">
      <c r="A1013" s="44"/>
    </row>
    <row r="1014" spans="1:1" x14ac:dyDescent="0.3">
      <c r="A1014" s="44"/>
    </row>
    <row r="1015" spans="1:1" x14ac:dyDescent="0.3">
      <c r="A1015" s="44"/>
    </row>
    <row r="1016" spans="1:1" x14ac:dyDescent="0.3">
      <c r="A1016" s="44"/>
    </row>
    <row r="1017" spans="1:1" x14ac:dyDescent="0.3">
      <c r="A1017" s="44"/>
    </row>
    <row r="1018" spans="1:1" x14ac:dyDescent="0.3">
      <c r="A1018" s="44"/>
    </row>
    <row r="1019" spans="1:1" x14ac:dyDescent="0.3">
      <c r="A1019" s="44"/>
    </row>
    <row r="1020" spans="1:1" x14ac:dyDescent="0.3">
      <c r="A1020" s="44"/>
    </row>
    <row r="1021" spans="1:1" x14ac:dyDescent="0.3">
      <c r="A1021" s="44"/>
    </row>
    <row r="1022" spans="1:1" x14ac:dyDescent="0.3">
      <c r="A1022" s="44"/>
    </row>
    <row r="1023" spans="1:1" x14ac:dyDescent="0.3">
      <c r="A1023" s="44"/>
    </row>
    <row r="1024" spans="1:1" x14ac:dyDescent="0.3">
      <c r="A1024" s="44"/>
    </row>
    <row r="1025" spans="1:1" x14ac:dyDescent="0.3">
      <c r="A1025" s="44"/>
    </row>
    <row r="1026" spans="1:1" x14ac:dyDescent="0.3">
      <c r="A1026" s="44"/>
    </row>
    <row r="1027" spans="1:1" x14ac:dyDescent="0.3">
      <c r="A1027" s="44"/>
    </row>
    <row r="1028" spans="1:1" x14ac:dyDescent="0.3">
      <c r="A1028" s="44"/>
    </row>
    <row r="1029" spans="1:1" x14ac:dyDescent="0.3">
      <c r="A1029" s="44"/>
    </row>
    <row r="1030" spans="1:1" x14ac:dyDescent="0.3">
      <c r="A1030" s="44"/>
    </row>
    <row r="1031" spans="1:1" x14ac:dyDescent="0.3">
      <c r="A1031" s="44"/>
    </row>
    <row r="1032" spans="1:1" x14ac:dyDescent="0.3">
      <c r="A1032" s="44"/>
    </row>
    <row r="1033" spans="1:1" x14ac:dyDescent="0.3">
      <c r="A1033" s="44"/>
    </row>
    <row r="1034" spans="1:1" x14ac:dyDescent="0.3">
      <c r="A1034" s="44"/>
    </row>
    <row r="1035" spans="1:1" x14ac:dyDescent="0.3">
      <c r="A1035" s="44"/>
    </row>
    <row r="1036" spans="1:1" x14ac:dyDescent="0.3">
      <c r="A1036" s="44"/>
    </row>
    <row r="1037" spans="1:1" x14ac:dyDescent="0.3">
      <c r="A1037" s="44"/>
    </row>
    <row r="1038" spans="1:1" x14ac:dyDescent="0.3">
      <c r="A1038" s="44"/>
    </row>
    <row r="1039" spans="1:1" x14ac:dyDescent="0.3">
      <c r="A1039" s="44"/>
    </row>
    <row r="1040" spans="1:1" x14ac:dyDescent="0.3">
      <c r="A1040" s="44"/>
    </row>
    <row r="1041" spans="1:1" x14ac:dyDescent="0.3">
      <c r="A1041" s="44"/>
    </row>
    <row r="1042" spans="1:1" x14ac:dyDescent="0.3">
      <c r="A1042" s="44"/>
    </row>
    <row r="1043" spans="1:1" x14ac:dyDescent="0.3">
      <c r="A1043" s="44"/>
    </row>
    <row r="1044" spans="1:1" x14ac:dyDescent="0.3">
      <c r="A1044" s="44"/>
    </row>
    <row r="1045" spans="1:1" x14ac:dyDescent="0.3">
      <c r="A1045" s="44"/>
    </row>
    <row r="1046" spans="1:1" x14ac:dyDescent="0.3">
      <c r="A1046" s="44"/>
    </row>
    <row r="1047" spans="1:1" x14ac:dyDescent="0.3">
      <c r="A1047" s="44"/>
    </row>
    <row r="1048" spans="1:1" x14ac:dyDescent="0.3">
      <c r="A1048" s="44"/>
    </row>
    <row r="1049" spans="1:1" x14ac:dyDescent="0.3">
      <c r="A1049" s="44"/>
    </row>
    <row r="1050" spans="1:1" x14ac:dyDescent="0.3">
      <c r="A1050" s="44"/>
    </row>
    <row r="1051" spans="1:1" x14ac:dyDescent="0.3">
      <c r="A1051" s="44"/>
    </row>
    <row r="1052" spans="1:1" x14ac:dyDescent="0.3">
      <c r="A1052" s="44"/>
    </row>
    <row r="1053" spans="1:1" x14ac:dyDescent="0.3">
      <c r="A1053" s="44"/>
    </row>
    <row r="1054" spans="1:1" x14ac:dyDescent="0.3">
      <c r="A1054" s="44"/>
    </row>
    <row r="1055" spans="1:1" x14ac:dyDescent="0.3">
      <c r="A1055" s="44"/>
    </row>
    <row r="1056" spans="1:1" x14ac:dyDescent="0.3">
      <c r="A1056" s="44"/>
    </row>
    <row r="1057" spans="1:1" x14ac:dyDescent="0.3">
      <c r="A1057" s="44"/>
    </row>
    <row r="1058" spans="1:1" x14ac:dyDescent="0.3">
      <c r="A1058" s="44"/>
    </row>
    <row r="1059" spans="1:1" x14ac:dyDescent="0.3">
      <c r="A1059" s="44"/>
    </row>
    <row r="1060" spans="1:1" x14ac:dyDescent="0.3">
      <c r="A1060" s="44"/>
    </row>
    <row r="1061" spans="1:1" x14ac:dyDescent="0.3">
      <c r="A1061" s="44"/>
    </row>
    <row r="1062" spans="1:1" x14ac:dyDescent="0.3">
      <c r="A1062" s="44"/>
    </row>
    <row r="1063" spans="1:1" x14ac:dyDescent="0.3">
      <c r="A1063" s="44"/>
    </row>
    <row r="1064" spans="1:1" x14ac:dyDescent="0.3">
      <c r="A1064" s="44"/>
    </row>
    <row r="1065" spans="1:1" x14ac:dyDescent="0.3">
      <c r="A1065" s="44"/>
    </row>
    <row r="1066" spans="1:1" x14ac:dyDescent="0.3">
      <c r="A1066" s="44"/>
    </row>
    <row r="1067" spans="1:1" x14ac:dyDescent="0.3">
      <c r="A1067" s="44"/>
    </row>
    <row r="1068" spans="1:1" x14ac:dyDescent="0.3">
      <c r="A1068" s="44"/>
    </row>
    <row r="1069" spans="1:1" x14ac:dyDescent="0.3">
      <c r="A1069" s="44"/>
    </row>
    <row r="1070" spans="1:1" x14ac:dyDescent="0.3">
      <c r="A1070" s="44"/>
    </row>
    <row r="1071" spans="1:1" x14ac:dyDescent="0.3">
      <c r="A1071" s="44"/>
    </row>
    <row r="1072" spans="1:1" x14ac:dyDescent="0.3">
      <c r="A1072" s="44"/>
    </row>
    <row r="1073" spans="1:1" x14ac:dyDescent="0.3">
      <c r="A1073" s="44"/>
    </row>
    <row r="1074" spans="1:1" x14ac:dyDescent="0.3">
      <c r="A1074" s="44"/>
    </row>
    <row r="1075" spans="1:1" x14ac:dyDescent="0.3">
      <c r="A1075" s="44"/>
    </row>
    <row r="1076" spans="1:1" x14ac:dyDescent="0.3">
      <c r="A1076" s="44"/>
    </row>
    <row r="1077" spans="1:1" x14ac:dyDescent="0.3">
      <c r="A1077" s="44"/>
    </row>
    <row r="1078" spans="1:1" x14ac:dyDescent="0.3">
      <c r="A1078" s="44"/>
    </row>
    <row r="1079" spans="1:1" x14ac:dyDescent="0.3">
      <c r="A1079" s="44"/>
    </row>
    <row r="1080" spans="1:1" x14ac:dyDescent="0.3">
      <c r="A1080" s="44"/>
    </row>
    <row r="1081" spans="1:1" x14ac:dyDescent="0.3">
      <c r="A1081" s="44"/>
    </row>
    <row r="1082" spans="1:1" x14ac:dyDescent="0.3">
      <c r="A1082" s="44"/>
    </row>
    <row r="1083" spans="1:1" x14ac:dyDescent="0.3">
      <c r="A1083" s="44"/>
    </row>
    <row r="1084" spans="1:1" x14ac:dyDescent="0.3">
      <c r="A1084" s="44"/>
    </row>
    <row r="1085" spans="1:1" x14ac:dyDescent="0.3">
      <c r="A1085" s="44"/>
    </row>
    <row r="1086" spans="1:1" x14ac:dyDescent="0.3">
      <c r="A1086" s="44"/>
    </row>
    <row r="1087" spans="1:1" x14ac:dyDescent="0.3">
      <c r="A1087" s="44"/>
    </row>
    <row r="1088" spans="1:1" x14ac:dyDescent="0.3">
      <c r="A1088" s="44"/>
    </row>
    <row r="1089" spans="1:1" x14ac:dyDescent="0.3">
      <c r="A1089" s="44"/>
    </row>
    <row r="1090" spans="1:1" x14ac:dyDescent="0.3">
      <c r="A1090" s="44"/>
    </row>
    <row r="1091" spans="1:1" x14ac:dyDescent="0.3">
      <c r="A1091" s="44"/>
    </row>
    <row r="1092" spans="1:1" x14ac:dyDescent="0.3">
      <c r="A1092" s="44"/>
    </row>
    <row r="1093" spans="1:1" x14ac:dyDescent="0.3">
      <c r="A1093" s="44"/>
    </row>
    <row r="1094" spans="1:1" x14ac:dyDescent="0.3">
      <c r="A1094" s="44"/>
    </row>
    <row r="1095" spans="1:1" x14ac:dyDescent="0.3">
      <c r="A1095" s="44"/>
    </row>
    <row r="1096" spans="1:1" x14ac:dyDescent="0.3">
      <c r="A1096" s="44"/>
    </row>
    <row r="1097" spans="1:1" x14ac:dyDescent="0.3">
      <c r="A1097" s="44"/>
    </row>
    <row r="1098" spans="1:1" x14ac:dyDescent="0.3">
      <c r="A1098" s="44"/>
    </row>
    <row r="1099" spans="1:1" x14ac:dyDescent="0.3">
      <c r="A1099" s="44"/>
    </row>
    <row r="1100" spans="1:1" x14ac:dyDescent="0.3">
      <c r="A1100" s="44"/>
    </row>
    <row r="1101" spans="1:1" x14ac:dyDescent="0.3">
      <c r="A1101" s="44"/>
    </row>
    <row r="1102" spans="1:1" x14ac:dyDescent="0.3">
      <c r="A1102" s="44"/>
    </row>
    <row r="1103" spans="1:1" x14ac:dyDescent="0.3">
      <c r="A1103" s="44"/>
    </row>
    <row r="1104" spans="1:1" x14ac:dyDescent="0.3">
      <c r="A1104" s="44"/>
    </row>
    <row r="1105" spans="1:1" x14ac:dyDescent="0.3">
      <c r="A1105" s="44"/>
    </row>
    <row r="1106" spans="1:1" x14ac:dyDescent="0.3">
      <c r="A1106" s="44"/>
    </row>
    <row r="1107" spans="1:1" x14ac:dyDescent="0.3">
      <c r="A1107" s="44"/>
    </row>
    <row r="1108" spans="1:1" x14ac:dyDescent="0.3">
      <c r="A1108" s="44"/>
    </row>
    <row r="1109" spans="1:1" x14ac:dyDescent="0.3">
      <c r="A1109" s="44"/>
    </row>
    <row r="1110" spans="1:1" x14ac:dyDescent="0.3">
      <c r="A1110" s="44"/>
    </row>
    <row r="1111" spans="1:1" x14ac:dyDescent="0.3">
      <c r="A1111" s="44"/>
    </row>
    <row r="1112" spans="1:1" x14ac:dyDescent="0.3">
      <c r="A1112" s="44"/>
    </row>
    <row r="1113" spans="1:1" x14ac:dyDescent="0.3">
      <c r="A1113" s="44"/>
    </row>
    <row r="1114" spans="1:1" x14ac:dyDescent="0.3">
      <c r="A1114" s="44"/>
    </row>
    <row r="1115" spans="1:1" x14ac:dyDescent="0.3">
      <c r="A1115" s="44"/>
    </row>
    <row r="1116" spans="1:1" x14ac:dyDescent="0.3">
      <c r="A1116" s="44"/>
    </row>
    <row r="1117" spans="1:1" x14ac:dyDescent="0.3">
      <c r="A1117" s="44"/>
    </row>
    <row r="1118" spans="1:1" x14ac:dyDescent="0.3">
      <c r="A1118" s="44"/>
    </row>
    <row r="1119" spans="1:1" x14ac:dyDescent="0.3">
      <c r="A1119" s="44"/>
    </row>
    <row r="1120" spans="1:1" x14ac:dyDescent="0.3">
      <c r="A1120" s="44"/>
    </row>
    <row r="1121" spans="1:1" x14ac:dyDescent="0.3">
      <c r="A1121" s="44"/>
    </row>
    <row r="1122" spans="1:1" x14ac:dyDescent="0.3">
      <c r="A1122" s="44"/>
    </row>
    <row r="1123" spans="1:1" x14ac:dyDescent="0.3">
      <c r="A1123" s="44"/>
    </row>
    <row r="1124" spans="1:1" x14ac:dyDescent="0.3">
      <c r="A1124" s="44"/>
    </row>
    <row r="1125" spans="1:1" x14ac:dyDescent="0.3">
      <c r="A1125" s="44"/>
    </row>
    <row r="1126" spans="1:1" x14ac:dyDescent="0.3">
      <c r="A1126" s="44"/>
    </row>
    <row r="1127" spans="1:1" x14ac:dyDescent="0.3">
      <c r="A1127" s="44"/>
    </row>
    <row r="1128" spans="1:1" x14ac:dyDescent="0.3">
      <c r="A1128" s="44"/>
    </row>
    <row r="1129" spans="1:1" x14ac:dyDescent="0.3">
      <c r="A1129" s="44"/>
    </row>
    <row r="1130" spans="1:1" x14ac:dyDescent="0.3">
      <c r="A1130" s="44"/>
    </row>
    <row r="1131" spans="1:1" x14ac:dyDescent="0.3">
      <c r="A1131" s="44"/>
    </row>
    <row r="1132" spans="1:1" x14ac:dyDescent="0.3">
      <c r="A1132" s="44"/>
    </row>
    <row r="1133" spans="1:1" x14ac:dyDescent="0.3">
      <c r="A1133" s="44"/>
    </row>
    <row r="1134" spans="1:1" x14ac:dyDescent="0.3">
      <c r="A1134" s="44"/>
    </row>
    <row r="1135" spans="1:1" x14ac:dyDescent="0.3">
      <c r="A1135" s="44"/>
    </row>
    <row r="1136" spans="1:1" x14ac:dyDescent="0.3">
      <c r="A1136" s="44"/>
    </row>
    <row r="1137" spans="1:1" x14ac:dyDescent="0.3">
      <c r="A1137" s="44"/>
    </row>
    <row r="1138" spans="1:1" x14ac:dyDescent="0.3">
      <c r="A1138" s="44"/>
    </row>
    <row r="1139" spans="1:1" x14ac:dyDescent="0.3">
      <c r="A1139" s="44"/>
    </row>
    <row r="1140" spans="1:1" x14ac:dyDescent="0.3">
      <c r="A1140" s="44"/>
    </row>
    <row r="1141" spans="1:1" x14ac:dyDescent="0.3">
      <c r="A1141" s="44"/>
    </row>
    <row r="1142" spans="1:1" x14ac:dyDescent="0.3">
      <c r="A1142" s="44"/>
    </row>
    <row r="1143" spans="1:1" x14ac:dyDescent="0.3">
      <c r="A1143" s="44"/>
    </row>
    <row r="1144" spans="1:1" x14ac:dyDescent="0.3">
      <c r="A1144" s="44"/>
    </row>
    <row r="1145" spans="1:1" x14ac:dyDescent="0.3">
      <c r="A1145" s="44"/>
    </row>
    <row r="1146" spans="1:1" x14ac:dyDescent="0.3">
      <c r="A1146" s="44"/>
    </row>
    <row r="1147" spans="1:1" x14ac:dyDescent="0.3">
      <c r="A1147" s="44"/>
    </row>
    <row r="1148" spans="1:1" x14ac:dyDescent="0.3">
      <c r="A1148" s="44"/>
    </row>
    <row r="1149" spans="1:1" x14ac:dyDescent="0.3">
      <c r="A1149" s="44"/>
    </row>
    <row r="1150" spans="1:1" x14ac:dyDescent="0.3">
      <c r="A1150" s="44"/>
    </row>
    <row r="1151" spans="1:1" x14ac:dyDescent="0.3">
      <c r="A1151" s="44"/>
    </row>
    <row r="1152" spans="1:1" x14ac:dyDescent="0.3">
      <c r="A1152" s="44"/>
    </row>
    <row r="1153" spans="1:1" x14ac:dyDescent="0.3">
      <c r="A1153" s="44"/>
    </row>
    <row r="1154" spans="1:1" x14ac:dyDescent="0.3">
      <c r="A1154" s="44"/>
    </row>
    <row r="1155" spans="1:1" x14ac:dyDescent="0.3">
      <c r="A1155" s="44"/>
    </row>
    <row r="1156" spans="1:1" x14ac:dyDescent="0.3">
      <c r="A1156" s="44"/>
    </row>
    <row r="1157" spans="1:1" x14ac:dyDescent="0.3">
      <c r="A1157" s="44"/>
    </row>
    <row r="1158" spans="1:1" x14ac:dyDescent="0.3">
      <c r="A1158" s="44"/>
    </row>
    <row r="1159" spans="1:1" x14ac:dyDescent="0.3">
      <c r="A1159" s="44"/>
    </row>
    <row r="1160" spans="1:1" x14ac:dyDescent="0.3">
      <c r="A1160" s="44"/>
    </row>
    <row r="1161" spans="1:1" x14ac:dyDescent="0.3">
      <c r="A1161" s="44"/>
    </row>
    <row r="1162" spans="1:1" x14ac:dyDescent="0.3">
      <c r="A1162" s="44"/>
    </row>
    <row r="1163" spans="1:1" x14ac:dyDescent="0.3">
      <c r="A1163" s="44"/>
    </row>
    <row r="1164" spans="1:1" x14ac:dyDescent="0.3">
      <c r="A1164" s="44"/>
    </row>
    <row r="1165" spans="1:1" x14ac:dyDescent="0.3">
      <c r="A1165" s="44"/>
    </row>
    <row r="1166" spans="1:1" x14ac:dyDescent="0.3">
      <c r="A1166" s="44"/>
    </row>
    <row r="1167" spans="1:1" x14ac:dyDescent="0.3">
      <c r="A1167" s="44"/>
    </row>
    <row r="1168" spans="1:1" x14ac:dyDescent="0.3">
      <c r="A1168" s="44"/>
    </row>
    <row r="1169" spans="1:1" x14ac:dyDescent="0.3">
      <c r="A1169" s="44"/>
    </row>
    <row r="1170" spans="1:1" x14ac:dyDescent="0.3">
      <c r="A1170" s="44"/>
    </row>
    <row r="1171" spans="1:1" x14ac:dyDescent="0.3">
      <c r="A1171" s="44"/>
    </row>
    <row r="1172" spans="1:1" x14ac:dyDescent="0.3">
      <c r="A1172" s="44"/>
    </row>
    <row r="1173" spans="1:1" x14ac:dyDescent="0.3">
      <c r="A1173" s="44"/>
    </row>
    <row r="1174" spans="1:1" x14ac:dyDescent="0.3">
      <c r="A1174" s="44"/>
    </row>
    <row r="1175" spans="1:1" x14ac:dyDescent="0.3">
      <c r="A1175" s="44"/>
    </row>
    <row r="1176" spans="1:1" x14ac:dyDescent="0.3">
      <c r="A1176" s="44"/>
    </row>
    <row r="1177" spans="1:1" x14ac:dyDescent="0.3">
      <c r="A1177" s="44"/>
    </row>
    <row r="1178" spans="1:1" x14ac:dyDescent="0.3">
      <c r="A1178" s="44"/>
    </row>
    <row r="1179" spans="1:1" x14ac:dyDescent="0.3">
      <c r="A1179" s="44"/>
    </row>
    <row r="1180" spans="1:1" x14ac:dyDescent="0.3">
      <c r="A1180" s="44"/>
    </row>
    <row r="1181" spans="1:1" x14ac:dyDescent="0.3">
      <c r="A1181" s="44"/>
    </row>
    <row r="1182" spans="1:1" x14ac:dyDescent="0.3">
      <c r="A1182" s="44"/>
    </row>
    <row r="1183" spans="1:1" x14ac:dyDescent="0.3">
      <c r="A1183" s="44"/>
    </row>
    <row r="1184" spans="1:1" x14ac:dyDescent="0.3">
      <c r="A1184" s="44"/>
    </row>
    <row r="1185" spans="1:1" x14ac:dyDescent="0.3">
      <c r="A1185" s="44"/>
    </row>
    <row r="1186" spans="1:1" x14ac:dyDescent="0.3">
      <c r="A1186" s="44"/>
    </row>
    <row r="1187" spans="1:1" x14ac:dyDescent="0.3">
      <c r="A1187" s="44"/>
    </row>
    <row r="1188" spans="1:1" x14ac:dyDescent="0.3">
      <c r="A1188" s="44"/>
    </row>
    <row r="1189" spans="1:1" x14ac:dyDescent="0.3">
      <c r="A1189" s="44"/>
    </row>
    <row r="1190" spans="1:1" x14ac:dyDescent="0.3">
      <c r="A1190" s="44"/>
    </row>
    <row r="1191" spans="1:1" x14ac:dyDescent="0.3">
      <c r="A1191" s="44"/>
    </row>
    <row r="1192" spans="1:1" x14ac:dyDescent="0.3">
      <c r="A1192" s="44"/>
    </row>
    <row r="1193" spans="1:1" x14ac:dyDescent="0.3">
      <c r="A1193" s="44"/>
    </row>
    <row r="1194" spans="1:1" x14ac:dyDescent="0.3">
      <c r="A1194" s="44"/>
    </row>
    <row r="1195" spans="1:1" x14ac:dyDescent="0.3">
      <c r="A1195" s="44"/>
    </row>
    <row r="1196" spans="1:1" x14ac:dyDescent="0.3">
      <c r="A1196" s="44"/>
    </row>
    <row r="1197" spans="1:1" x14ac:dyDescent="0.3">
      <c r="A1197" s="44"/>
    </row>
    <row r="1198" spans="1:1" x14ac:dyDescent="0.3">
      <c r="A1198" s="44"/>
    </row>
    <row r="1199" spans="1:1" x14ac:dyDescent="0.3">
      <c r="A1199" s="44"/>
    </row>
    <row r="1200" spans="1:1" x14ac:dyDescent="0.3">
      <c r="A1200" s="44"/>
    </row>
    <row r="1201" spans="1:1" x14ac:dyDescent="0.3">
      <c r="A1201" s="44"/>
    </row>
    <row r="1202" spans="1:1" x14ac:dyDescent="0.3">
      <c r="A1202" s="44"/>
    </row>
    <row r="1203" spans="1:1" x14ac:dyDescent="0.3">
      <c r="A1203" s="44"/>
    </row>
    <row r="1204" spans="1:1" x14ac:dyDescent="0.3">
      <c r="A1204" s="44"/>
    </row>
    <row r="1205" spans="1:1" x14ac:dyDescent="0.3">
      <c r="A1205" s="44"/>
    </row>
    <row r="1206" spans="1:1" x14ac:dyDescent="0.3">
      <c r="A1206" s="44"/>
    </row>
    <row r="1207" spans="1:1" x14ac:dyDescent="0.3">
      <c r="A1207" s="44"/>
    </row>
    <row r="1208" spans="1:1" x14ac:dyDescent="0.3">
      <c r="A1208" s="44"/>
    </row>
    <row r="1209" spans="1:1" x14ac:dyDescent="0.3">
      <c r="A1209" s="44"/>
    </row>
    <row r="1210" spans="1:1" x14ac:dyDescent="0.3">
      <c r="A1210" s="44"/>
    </row>
    <row r="1211" spans="1:1" x14ac:dyDescent="0.3">
      <c r="A1211" s="44"/>
    </row>
    <row r="1212" spans="1:1" x14ac:dyDescent="0.3">
      <c r="A1212" s="44"/>
    </row>
    <row r="1213" spans="1:1" x14ac:dyDescent="0.3">
      <c r="A1213" s="44"/>
    </row>
    <row r="1214" spans="1:1" x14ac:dyDescent="0.3">
      <c r="A1214" s="44"/>
    </row>
    <row r="1215" spans="1:1" x14ac:dyDescent="0.3">
      <c r="A1215" s="44"/>
    </row>
    <row r="1216" spans="1:1" x14ac:dyDescent="0.3">
      <c r="A1216" s="44"/>
    </row>
    <row r="1217" spans="1:1" x14ac:dyDescent="0.3">
      <c r="A1217" s="44"/>
    </row>
    <row r="1218" spans="1:1" x14ac:dyDescent="0.3">
      <c r="A1218" s="44"/>
    </row>
    <row r="1219" spans="1:1" x14ac:dyDescent="0.3">
      <c r="A1219" s="44"/>
    </row>
    <row r="1220" spans="1:1" x14ac:dyDescent="0.3">
      <c r="A1220" s="44"/>
    </row>
    <row r="1221" spans="1:1" x14ac:dyDescent="0.3">
      <c r="A1221" s="44"/>
    </row>
    <row r="1222" spans="1:1" x14ac:dyDescent="0.3">
      <c r="A1222" s="44"/>
    </row>
    <row r="1223" spans="1:1" x14ac:dyDescent="0.3">
      <c r="A1223" s="44"/>
    </row>
    <row r="1224" spans="1:1" x14ac:dyDescent="0.3">
      <c r="A1224" s="44"/>
    </row>
    <row r="1225" spans="1:1" x14ac:dyDescent="0.3">
      <c r="A1225" s="44"/>
    </row>
    <row r="1226" spans="1:1" x14ac:dyDescent="0.3">
      <c r="A1226" s="44"/>
    </row>
    <row r="1227" spans="1:1" x14ac:dyDescent="0.3">
      <c r="A1227" s="44"/>
    </row>
    <row r="1228" spans="1:1" x14ac:dyDescent="0.3">
      <c r="A1228" s="44"/>
    </row>
    <row r="1229" spans="1:1" x14ac:dyDescent="0.3">
      <c r="A1229" s="44"/>
    </row>
    <row r="1230" spans="1:1" x14ac:dyDescent="0.3">
      <c r="A1230" s="44"/>
    </row>
    <row r="1231" spans="1:1" x14ac:dyDescent="0.3">
      <c r="A1231" s="44"/>
    </row>
    <row r="1232" spans="1:1" x14ac:dyDescent="0.3">
      <c r="A1232" s="44"/>
    </row>
    <row r="1233" spans="1:1" x14ac:dyDescent="0.3">
      <c r="A1233" s="44"/>
    </row>
    <row r="1234" spans="1:1" x14ac:dyDescent="0.3">
      <c r="A1234" s="44"/>
    </row>
    <row r="1235" spans="1:1" x14ac:dyDescent="0.3">
      <c r="A1235" s="44"/>
    </row>
    <row r="1236" spans="1:1" x14ac:dyDescent="0.3">
      <c r="A1236" s="44"/>
    </row>
    <row r="1237" spans="1:1" x14ac:dyDescent="0.3">
      <c r="A1237" s="44"/>
    </row>
    <row r="1238" spans="1:1" x14ac:dyDescent="0.3">
      <c r="A1238" s="44"/>
    </row>
    <row r="1239" spans="1:1" x14ac:dyDescent="0.3">
      <c r="A1239" s="44"/>
    </row>
    <row r="1240" spans="1:1" x14ac:dyDescent="0.3">
      <c r="A1240" s="44"/>
    </row>
    <row r="1241" spans="1:1" x14ac:dyDescent="0.3">
      <c r="A1241" s="44"/>
    </row>
    <row r="1242" spans="1:1" x14ac:dyDescent="0.3">
      <c r="A1242" s="44"/>
    </row>
    <row r="1243" spans="1:1" x14ac:dyDescent="0.3">
      <c r="A1243" s="44"/>
    </row>
    <row r="1244" spans="1:1" x14ac:dyDescent="0.3">
      <c r="A1244" s="44"/>
    </row>
    <row r="1245" spans="1:1" x14ac:dyDescent="0.3">
      <c r="A1245" s="44"/>
    </row>
    <row r="1246" spans="1:1" x14ac:dyDescent="0.3">
      <c r="A1246" s="44"/>
    </row>
    <row r="1247" spans="1:1" x14ac:dyDescent="0.3">
      <c r="A1247" s="44"/>
    </row>
    <row r="1248" spans="1:1" x14ac:dyDescent="0.3">
      <c r="A1248" s="44"/>
    </row>
    <row r="1249" spans="1:1" x14ac:dyDescent="0.3">
      <c r="A1249" s="44"/>
    </row>
    <row r="1250" spans="1:1" x14ac:dyDescent="0.3">
      <c r="A1250" s="44"/>
    </row>
    <row r="1251" spans="1:1" x14ac:dyDescent="0.3">
      <c r="A1251" s="44"/>
    </row>
    <row r="1252" spans="1:1" x14ac:dyDescent="0.3">
      <c r="A1252" s="44"/>
    </row>
    <row r="1253" spans="1:1" x14ac:dyDescent="0.3">
      <c r="A1253" s="44"/>
    </row>
    <row r="1254" spans="1:1" x14ac:dyDescent="0.3">
      <c r="A1254" s="44"/>
    </row>
    <row r="1255" spans="1:1" x14ac:dyDescent="0.3">
      <c r="A1255" s="44"/>
    </row>
    <row r="1256" spans="1:1" x14ac:dyDescent="0.3">
      <c r="A1256" s="44"/>
    </row>
    <row r="1257" spans="1:1" x14ac:dyDescent="0.3">
      <c r="A1257" s="44"/>
    </row>
    <row r="1258" spans="1:1" x14ac:dyDescent="0.3">
      <c r="A1258" s="44"/>
    </row>
    <row r="1259" spans="1:1" x14ac:dyDescent="0.3">
      <c r="A1259" s="44"/>
    </row>
    <row r="1260" spans="1:1" x14ac:dyDescent="0.3">
      <c r="A1260" s="44"/>
    </row>
    <row r="1261" spans="1:1" x14ac:dyDescent="0.3">
      <c r="A1261" s="44"/>
    </row>
    <row r="1262" spans="1:1" x14ac:dyDescent="0.3">
      <c r="A1262" s="44"/>
    </row>
    <row r="1263" spans="1:1" x14ac:dyDescent="0.3">
      <c r="A1263" s="44"/>
    </row>
    <row r="1264" spans="1:1" x14ac:dyDescent="0.3">
      <c r="A1264" s="44"/>
    </row>
    <row r="1265" spans="1:1" x14ac:dyDescent="0.3">
      <c r="A1265" s="44"/>
    </row>
    <row r="1266" spans="1:1" x14ac:dyDescent="0.3">
      <c r="A1266" s="44"/>
    </row>
    <row r="1267" spans="1:1" x14ac:dyDescent="0.3">
      <c r="A1267" s="44"/>
    </row>
    <row r="1268" spans="1:1" x14ac:dyDescent="0.3">
      <c r="A1268" s="44"/>
    </row>
    <row r="1269" spans="1:1" x14ac:dyDescent="0.3">
      <c r="A1269" s="44"/>
    </row>
    <row r="1270" spans="1:1" x14ac:dyDescent="0.3">
      <c r="A1270" s="44"/>
    </row>
    <row r="1271" spans="1:1" x14ac:dyDescent="0.3">
      <c r="A1271" s="44"/>
    </row>
    <row r="1272" spans="1:1" x14ac:dyDescent="0.3">
      <c r="A1272" s="44"/>
    </row>
    <row r="1273" spans="1:1" x14ac:dyDescent="0.3">
      <c r="A1273" s="44"/>
    </row>
    <row r="1274" spans="1:1" x14ac:dyDescent="0.3">
      <c r="A1274" s="44"/>
    </row>
    <row r="1275" spans="1:1" x14ac:dyDescent="0.3">
      <c r="A1275" s="44"/>
    </row>
    <row r="1276" spans="1:1" x14ac:dyDescent="0.3">
      <c r="A1276" s="44"/>
    </row>
    <row r="1277" spans="1:1" x14ac:dyDescent="0.3">
      <c r="A1277" s="44"/>
    </row>
    <row r="1278" spans="1:1" x14ac:dyDescent="0.3">
      <c r="A1278" s="44"/>
    </row>
    <row r="1279" spans="1:1" x14ac:dyDescent="0.3">
      <c r="A1279" s="44"/>
    </row>
    <row r="1280" spans="1:1" x14ac:dyDescent="0.3">
      <c r="A1280" s="44"/>
    </row>
    <row r="1281" spans="1:1" x14ac:dyDescent="0.3">
      <c r="A1281" s="44"/>
    </row>
    <row r="1282" spans="1:1" x14ac:dyDescent="0.3">
      <c r="A1282" s="44"/>
    </row>
    <row r="1283" spans="1:1" x14ac:dyDescent="0.3">
      <c r="A1283" s="44"/>
    </row>
    <row r="1284" spans="1:1" x14ac:dyDescent="0.3">
      <c r="A1284" s="44"/>
    </row>
    <row r="1285" spans="1:1" x14ac:dyDescent="0.3">
      <c r="A1285" s="44"/>
    </row>
    <row r="1286" spans="1:1" x14ac:dyDescent="0.3">
      <c r="A1286" s="44"/>
    </row>
    <row r="1287" spans="1:1" x14ac:dyDescent="0.3">
      <c r="A1287" s="44"/>
    </row>
    <row r="1288" spans="1:1" x14ac:dyDescent="0.3">
      <c r="A1288" s="44"/>
    </row>
    <row r="1289" spans="1:1" x14ac:dyDescent="0.3">
      <c r="A1289" s="44"/>
    </row>
    <row r="1290" spans="1:1" x14ac:dyDescent="0.3">
      <c r="A1290" s="44"/>
    </row>
    <row r="1291" spans="1:1" x14ac:dyDescent="0.3">
      <c r="A1291" s="44"/>
    </row>
    <row r="1292" spans="1:1" x14ac:dyDescent="0.3">
      <c r="A1292" s="44"/>
    </row>
    <row r="1293" spans="1:1" x14ac:dyDescent="0.3">
      <c r="A1293" s="44"/>
    </row>
    <row r="1294" spans="1:1" x14ac:dyDescent="0.3">
      <c r="A1294" s="44"/>
    </row>
    <row r="1295" spans="1:1" x14ac:dyDescent="0.3">
      <c r="A1295" s="44"/>
    </row>
    <row r="1296" spans="1:1" x14ac:dyDescent="0.3">
      <c r="A1296" s="44"/>
    </row>
    <row r="1297" spans="1:1" x14ac:dyDescent="0.3">
      <c r="A1297" s="44"/>
    </row>
    <row r="1298" spans="1:1" x14ac:dyDescent="0.3">
      <c r="A1298" s="44"/>
    </row>
    <row r="1299" spans="1:1" x14ac:dyDescent="0.3">
      <c r="A1299" s="44"/>
    </row>
    <row r="1300" spans="1:1" x14ac:dyDescent="0.3">
      <c r="A1300" s="44"/>
    </row>
    <row r="1301" spans="1:1" x14ac:dyDescent="0.3">
      <c r="A1301" s="44"/>
    </row>
    <row r="1302" spans="1:1" x14ac:dyDescent="0.3">
      <c r="A1302" s="44"/>
    </row>
    <row r="1303" spans="1:1" x14ac:dyDescent="0.3">
      <c r="A1303" s="44"/>
    </row>
    <row r="1304" spans="1:1" x14ac:dyDescent="0.3">
      <c r="A1304" s="44"/>
    </row>
    <row r="1305" spans="1:1" x14ac:dyDescent="0.3">
      <c r="A1305" s="44"/>
    </row>
    <row r="1306" spans="1:1" x14ac:dyDescent="0.3">
      <c r="A1306" s="44"/>
    </row>
    <row r="1307" spans="1:1" x14ac:dyDescent="0.3">
      <c r="A1307" s="44"/>
    </row>
    <row r="1308" spans="1:1" x14ac:dyDescent="0.3">
      <c r="A1308" s="44"/>
    </row>
    <row r="1309" spans="1:1" x14ac:dyDescent="0.3">
      <c r="A1309" s="44"/>
    </row>
    <row r="1310" spans="1:1" x14ac:dyDescent="0.3">
      <c r="A1310" s="44"/>
    </row>
    <row r="1311" spans="1:1" x14ac:dyDescent="0.3">
      <c r="A1311" s="44"/>
    </row>
    <row r="1312" spans="1:1" x14ac:dyDescent="0.3">
      <c r="A1312" s="44"/>
    </row>
    <row r="1313" spans="1:1" x14ac:dyDescent="0.3">
      <c r="A1313" s="44"/>
    </row>
    <row r="1314" spans="1:1" x14ac:dyDescent="0.3">
      <c r="A1314" s="44"/>
    </row>
    <row r="1315" spans="1:1" x14ac:dyDescent="0.3">
      <c r="A1315" s="44"/>
    </row>
    <row r="1316" spans="1:1" x14ac:dyDescent="0.3">
      <c r="A1316" s="44"/>
    </row>
    <row r="1317" spans="1:1" x14ac:dyDescent="0.3">
      <c r="A1317" s="44"/>
    </row>
    <row r="1318" spans="1:1" x14ac:dyDescent="0.3">
      <c r="A1318" s="44"/>
    </row>
    <row r="1319" spans="1:1" x14ac:dyDescent="0.3">
      <c r="A1319" s="44"/>
    </row>
    <row r="1320" spans="1:1" x14ac:dyDescent="0.3">
      <c r="A1320" s="44"/>
    </row>
    <row r="1321" spans="1:1" x14ac:dyDescent="0.3">
      <c r="A1321" s="44"/>
    </row>
    <row r="1322" spans="1:1" x14ac:dyDescent="0.3">
      <c r="A1322" s="44"/>
    </row>
    <row r="1323" spans="1:1" x14ac:dyDescent="0.3">
      <c r="A1323" s="44"/>
    </row>
    <row r="1324" spans="1:1" x14ac:dyDescent="0.3">
      <c r="A1324" s="44"/>
    </row>
    <row r="1325" spans="1:1" x14ac:dyDescent="0.3">
      <c r="A1325" s="44"/>
    </row>
    <row r="1326" spans="1:1" x14ac:dyDescent="0.3">
      <c r="A1326" s="44"/>
    </row>
    <row r="1327" spans="1:1" x14ac:dyDescent="0.3">
      <c r="A1327" s="44"/>
    </row>
    <row r="1328" spans="1:1" x14ac:dyDescent="0.3">
      <c r="A1328" s="44"/>
    </row>
    <row r="1329" spans="1:1" x14ac:dyDescent="0.3">
      <c r="A1329" s="44"/>
    </row>
    <row r="1330" spans="1:1" x14ac:dyDescent="0.3">
      <c r="A1330" s="44"/>
    </row>
    <row r="1331" spans="1:1" x14ac:dyDescent="0.3">
      <c r="A1331" s="44"/>
    </row>
    <row r="1332" spans="1:1" x14ac:dyDescent="0.3">
      <c r="A1332" s="44"/>
    </row>
    <row r="1333" spans="1:1" x14ac:dyDescent="0.3">
      <c r="A1333" s="44"/>
    </row>
    <row r="1334" spans="1:1" x14ac:dyDescent="0.3">
      <c r="A1334" s="44"/>
    </row>
    <row r="1335" spans="1:1" x14ac:dyDescent="0.3">
      <c r="A1335" s="44"/>
    </row>
    <row r="1336" spans="1:1" x14ac:dyDescent="0.3">
      <c r="A1336" s="44"/>
    </row>
    <row r="1337" spans="1:1" x14ac:dyDescent="0.3">
      <c r="A1337" s="44"/>
    </row>
    <row r="1338" spans="1:1" x14ac:dyDescent="0.3">
      <c r="A1338" s="44"/>
    </row>
    <row r="1339" spans="1:1" x14ac:dyDescent="0.3">
      <c r="A1339" s="44"/>
    </row>
    <row r="1340" spans="1:1" x14ac:dyDescent="0.3">
      <c r="A1340" s="44"/>
    </row>
    <row r="1341" spans="1:1" x14ac:dyDescent="0.3">
      <c r="A1341" s="44"/>
    </row>
    <row r="1342" spans="1:1" x14ac:dyDescent="0.3">
      <c r="A1342" s="44"/>
    </row>
    <row r="1343" spans="1:1" x14ac:dyDescent="0.3">
      <c r="A1343" s="44"/>
    </row>
    <row r="1344" spans="1:1" x14ac:dyDescent="0.3">
      <c r="A1344" s="44"/>
    </row>
    <row r="1345" spans="1:1" x14ac:dyDescent="0.3">
      <c r="A1345" s="44"/>
    </row>
    <row r="1346" spans="1:1" x14ac:dyDescent="0.3">
      <c r="A1346" s="44"/>
    </row>
    <row r="1347" spans="1:1" x14ac:dyDescent="0.3">
      <c r="A1347" s="44"/>
    </row>
    <row r="1348" spans="1:1" x14ac:dyDescent="0.3">
      <c r="A1348" s="44"/>
    </row>
    <row r="1349" spans="1:1" x14ac:dyDescent="0.3">
      <c r="A1349" s="44"/>
    </row>
    <row r="1350" spans="1:1" x14ac:dyDescent="0.3">
      <c r="A1350" s="44"/>
    </row>
    <row r="1351" spans="1:1" x14ac:dyDescent="0.3">
      <c r="A1351" s="44"/>
    </row>
    <row r="1352" spans="1:1" x14ac:dyDescent="0.3">
      <c r="A1352" s="44"/>
    </row>
    <row r="1353" spans="1:1" x14ac:dyDescent="0.3">
      <c r="A1353" s="44"/>
    </row>
    <row r="1354" spans="1:1" x14ac:dyDescent="0.3">
      <c r="A1354" s="44"/>
    </row>
    <row r="1355" spans="1:1" x14ac:dyDescent="0.3">
      <c r="A1355" s="44"/>
    </row>
    <row r="1356" spans="1:1" x14ac:dyDescent="0.3">
      <c r="A1356" s="44"/>
    </row>
    <row r="1357" spans="1:1" x14ac:dyDescent="0.3">
      <c r="A1357" s="44"/>
    </row>
    <row r="1358" spans="1:1" x14ac:dyDescent="0.3">
      <c r="A1358" s="44"/>
    </row>
    <row r="1359" spans="1:1" x14ac:dyDescent="0.3">
      <c r="A1359" s="44"/>
    </row>
    <row r="1360" spans="1:1" x14ac:dyDescent="0.3">
      <c r="A1360" s="44"/>
    </row>
    <row r="1361" spans="1:1" x14ac:dyDescent="0.3">
      <c r="A1361" s="44"/>
    </row>
    <row r="1362" spans="1:1" x14ac:dyDescent="0.3">
      <c r="A1362" s="44"/>
    </row>
    <row r="1363" spans="1:1" x14ac:dyDescent="0.3">
      <c r="A1363" s="44"/>
    </row>
    <row r="1364" spans="1:1" x14ac:dyDescent="0.3">
      <c r="A1364" s="44"/>
    </row>
    <row r="1365" spans="1:1" x14ac:dyDescent="0.3">
      <c r="A1365" s="44"/>
    </row>
    <row r="1366" spans="1:1" x14ac:dyDescent="0.3">
      <c r="A1366" s="44"/>
    </row>
    <row r="1367" spans="1:1" x14ac:dyDescent="0.3">
      <c r="A1367" s="44"/>
    </row>
    <row r="1368" spans="1:1" x14ac:dyDescent="0.3">
      <c r="A1368" s="44"/>
    </row>
    <row r="1369" spans="1:1" x14ac:dyDescent="0.3">
      <c r="A1369" s="44"/>
    </row>
    <row r="1370" spans="1:1" x14ac:dyDescent="0.3">
      <c r="A1370" s="44"/>
    </row>
    <row r="1371" spans="1:1" x14ac:dyDescent="0.3">
      <c r="A1371" s="44"/>
    </row>
    <row r="1372" spans="1:1" x14ac:dyDescent="0.3">
      <c r="A1372" s="44"/>
    </row>
    <row r="1373" spans="1:1" x14ac:dyDescent="0.3">
      <c r="A1373" s="44"/>
    </row>
    <row r="1374" spans="1:1" x14ac:dyDescent="0.3">
      <c r="A1374" s="44"/>
    </row>
    <row r="1375" spans="1:1" x14ac:dyDescent="0.3">
      <c r="A1375" s="44"/>
    </row>
    <row r="1376" spans="1:1" x14ac:dyDescent="0.3">
      <c r="A1376" s="44"/>
    </row>
    <row r="1377" spans="1:1" x14ac:dyDescent="0.3">
      <c r="A1377" s="44"/>
    </row>
    <row r="1378" spans="1:1" x14ac:dyDescent="0.3">
      <c r="A1378" s="44"/>
    </row>
    <row r="1379" spans="1:1" x14ac:dyDescent="0.3">
      <c r="A1379" s="44"/>
    </row>
    <row r="1380" spans="1:1" x14ac:dyDescent="0.3">
      <c r="A1380" s="44"/>
    </row>
    <row r="1381" spans="1:1" x14ac:dyDescent="0.3">
      <c r="A1381" s="44"/>
    </row>
    <row r="1382" spans="1:1" x14ac:dyDescent="0.3">
      <c r="A1382" s="44"/>
    </row>
    <row r="1383" spans="1:1" x14ac:dyDescent="0.3">
      <c r="A1383" s="44"/>
    </row>
    <row r="1384" spans="1:1" x14ac:dyDescent="0.3">
      <c r="A1384" s="44"/>
    </row>
    <row r="1385" spans="1:1" x14ac:dyDescent="0.3">
      <c r="A1385" s="44"/>
    </row>
    <row r="1386" spans="1:1" x14ac:dyDescent="0.3">
      <c r="A1386" s="44"/>
    </row>
    <row r="1387" spans="1:1" x14ac:dyDescent="0.3">
      <c r="A1387" s="44"/>
    </row>
    <row r="1388" spans="1:1" x14ac:dyDescent="0.3">
      <c r="A1388" s="44"/>
    </row>
    <row r="1389" spans="1:1" x14ac:dyDescent="0.3">
      <c r="A1389" s="44"/>
    </row>
    <row r="1390" spans="1:1" x14ac:dyDescent="0.3">
      <c r="A1390" s="44"/>
    </row>
    <row r="1391" spans="1:1" x14ac:dyDescent="0.3">
      <c r="A1391" s="44"/>
    </row>
    <row r="1392" spans="1:1" x14ac:dyDescent="0.3">
      <c r="A1392" s="44"/>
    </row>
    <row r="1393" spans="1:1" x14ac:dyDescent="0.3">
      <c r="A1393" s="44"/>
    </row>
    <row r="1394" spans="1:1" x14ac:dyDescent="0.3">
      <c r="A1394" s="44"/>
    </row>
    <row r="1395" spans="1:1" x14ac:dyDescent="0.3">
      <c r="A1395" s="44"/>
    </row>
    <row r="1396" spans="1:1" x14ac:dyDescent="0.3">
      <c r="A1396" s="44"/>
    </row>
    <row r="1397" spans="1:1" x14ac:dyDescent="0.3">
      <c r="A1397" s="44"/>
    </row>
    <row r="1398" spans="1:1" x14ac:dyDescent="0.3">
      <c r="A1398" s="44"/>
    </row>
    <row r="1399" spans="1:1" x14ac:dyDescent="0.3">
      <c r="A1399" s="44"/>
    </row>
    <row r="1400" spans="1:1" x14ac:dyDescent="0.3">
      <c r="A1400" s="44"/>
    </row>
    <row r="1401" spans="1:1" x14ac:dyDescent="0.3">
      <c r="A1401" s="44"/>
    </row>
    <row r="1402" spans="1:1" x14ac:dyDescent="0.3">
      <c r="A1402" s="44"/>
    </row>
    <row r="1403" spans="1:1" x14ac:dyDescent="0.3">
      <c r="A1403" s="44"/>
    </row>
    <row r="1404" spans="1:1" x14ac:dyDescent="0.3">
      <c r="A1404" s="44"/>
    </row>
    <row r="1405" spans="1:1" x14ac:dyDescent="0.3">
      <c r="A1405" s="44"/>
    </row>
    <row r="1406" spans="1:1" x14ac:dyDescent="0.3">
      <c r="A1406" s="44"/>
    </row>
    <row r="1407" spans="1:1" x14ac:dyDescent="0.3">
      <c r="A1407" s="44"/>
    </row>
    <row r="1408" spans="1:1" x14ac:dyDescent="0.3">
      <c r="A1408" s="44"/>
    </row>
    <row r="1409" spans="1:1" x14ac:dyDescent="0.3">
      <c r="A1409" s="44"/>
    </row>
    <row r="1410" spans="1:1" x14ac:dyDescent="0.3">
      <c r="A1410" s="44"/>
    </row>
    <row r="1411" spans="1:1" x14ac:dyDescent="0.3">
      <c r="A1411" s="44"/>
    </row>
    <row r="1412" spans="1:1" x14ac:dyDescent="0.3">
      <c r="A1412" s="44"/>
    </row>
    <row r="1413" spans="1:1" x14ac:dyDescent="0.3">
      <c r="A1413" s="44"/>
    </row>
    <row r="1414" spans="1:1" x14ac:dyDescent="0.3">
      <c r="A1414" s="44"/>
    </row>
    <row r="1415" spans="1:1" x14ac:dyDescent="0.3">
      <c r="A1415" s="44"/>
    </row>
    <row r="1416" spans="1:1" x14ac:dyDescent="0.3">
      <c r="A1416" s="44"/>
    </row>
    <row r="1417" spans="1:1" x14ac:dyDescent="0.3">
      <c r="A1417" s="44"/>
    </row>
    <row r="1418" spans="1:1" x14ac:dyDescent="0.3">
      <c r="A1418" s="44"/>
    </row>
    <row r="1419" spans="1:1" x14ac:dyDescent="0.3">
      <c r="A1419" s="44"/>
    </row>
    <row r="1420" spans="1:1" x14ac:dyDescent="0.3">
      <c r="A1420" s="44"/>
    </row>
    <row r="1421" spans="1:1" x14ac:dyDescent="0.3">
      <c r="A1421" s="44"/>
    </row>
    <row r="1422" spans="1:1" x14ac:dyDescent="0.3">
      <c r="A1422" s="44"/>
    </row>
    <row r="1423" spans="1:1" x14ac:dyDescent="0.3">
      <c r="A1423" s="44"/>
    </row>
    <row r="1424" spans="1:1" x14ac:dyDescent="0.3">
      <c r="A1424" s="44"/>
    </row>
    <row r="1425" spans="1:1" x14ac:dyDescent="0.3">
      <c r="A1425" s="44"/>
    </row>
    <row r="1426" spans="1:1" x14ac:dyDescent="0.3">
      <c r="A1426" s="44"/>
    </row>
    <row r="1427" spans="1:1" x14ac:dyDescent="0.3">
      <c r="A1427" s="44"/>
    </row>
    <row r="1428" spans="1:1" x14ac:dyDescent="0.3">
      <c r="A1428" s="44"/>
    </row>
    <row r="1429" spans="1:1" x14ac:dyDescent="0.3">
      <c r="A1429" s="44"/>
    </row>
    <row r="1430" spans="1:1" x14ac:dyDescent="0.3">
      <c r="A1430" s="44"/>
    </row>
    <row r="1431" spans="1:1" x14ac:dyDescent="0.3">
      <c r="A1431" s="44"/>
    </row>
    <row r="1432" spans="1:1" x14ac:dyDescent="0.3">
      <c r="A1432" s="44"/>
    </row>
    <row r="1433" spans="1:1" x14ac:dyDescent="0.3">
      <c r="A1433" s="44"/>
    </row>
    <row r="1434" spans="1:1" x14ac:dyDescent="0.3">
      <c r="A1434" s="44"/>
    </row>
    <row r="1435" spans="1:1" x14ac:dyDescent="0.3">
      <c r="A1435" s="44"/>
    </row>
    <row r="1436" spans="1:1" x14ac:dyDescent="0.3">
      <c r="A1436" s="44"/>
    </row>
    <row r="1437" spans="1:1" x14ac:dyDescent="0.3">
      <c r="A1437" s="44"/>
    </row>
    <row r="1438" spans="1:1" x14ac:dyDescent="0.3">
      <c r="A1438" s="44"/>
    </row>
    <row r="1439" spans="1:1" x14ac:dyDescent="0.3">
      <c r="A1439" s="44"/>
    </row>
    <row r="1440" spans="1:1" x14ac:dyDescent="0.3">
      <c r="A1440" s="44"/>
    </row>
    <row r="1441" spans="1:1" x14ac:dyDescent="0.3">
      <c r="A1441" s="44"/>
    </row>
    <row r="1442" spans="1:1" x14ac:dyDescent="0.3">
      <c r="A1442" s="44"/>
    </row>
    <row r="1443" spans="1:1" x14ac:dyDescent="0.3">
      <c r="A1443" s="44"/>
    </row>
    <row r="1444" spans="1:1" x14ac:dyDescent="0.3">
      <c r="A1444" s="44"/>
    </row>
    <row r="1445" spans="1:1" x14ac:dyDescent="0.3">
      <c r="A1445" s="44"/>
    </row>
    <row r="1446" spans="1:1" x14ac:dyDescent="0.3">
      <c r="A1446" s="44"/>
    </row>
    <row r="1447" spans="1:1" x14ac:dyDescent="0.3">
      <c r="A1447" s="44"/>
    </row>
    <row r="1448" spans="1:1" x14ac:dyDescent="0.3">
      <c r="A1448" s="44"/>
    </row>
    <row r="1449" spans="1:1" x14ac:dyDescent="0.3">
      <c r="A1449" s="44"/>
    </row>
    <row r="1450" spans="1:1" x14ac:dyDescent="0.3">
      <c r="A1450" s="44"/>
    </row>
    <row r="1451" spans="1:1" x14ac:dyDescent="0.3">
      <c r="A1451" s="44"/>
    </row>
    <row r="1452" spans="1:1" x14ac:dyDescent="0.3">
      <c r="A1452" s="44"/>
    </row>
    <row r="1453" spans="1:1" x14ac:dyDescent="0.3">
      <c r="A1453" s="44"/>
    </row>
    <row r="1454" spans="1:1" x14ac:dyDescent="0.3">
      <c r="A1454" s="44"/>
    </row>
    <row r="1455" spans="1:1" x14ac:dyDescent="0.3">
      <c r="A1455" s="44"/>
    </row>
    <row r="1456" spans="1:1" x14ac:dyDescent="0.3">
      <c r="A1456" s="44"/>
    </row>
    <row r="1457" spans="1:1" x14ac:dyDescent="0.3">
      <c r="A1457" s="44"/>
    </row>
    <row r="1458" spans="1:1" x14ac:dyDescent="0.3">
      <c r="A1458" s="44"/>
    </row>
    <row r="1459" spans="1:1" x14ac:dyDescent="0.3">
      <c r="A1459" s="44"/>
    </row>
    <row r="1460" spans="1:1" x14ac:dyDescent="0.3">
      <c r="A1460" s="44"/>
    </row>
    <row r="1461" spans="1:1" x14ac:dyDescent="0.3">
      <c r="A1461" s="44"/>
    </row>
    <row r="1462" spans="1:1" x14ac:dyDescent="0.3">
      <c r="A1462" s="44"/>
    </row>
    <row r="1463" spans="1:1" x14ac:dyDescent="0.3">
      <c r="A1463" s="44"/>
    </row>
    <row r="1464" spans="1:1" x14ac:dyDescent="0.3">
      <c r="A1464" s="44"/>
    </row>
    <row r="1465" spans="1:1" x14ac:dyDescent="0.3">
      <c r="A1465" s="44"/>
    </row>
    <row r="1466" spans="1:1" x14ac:dyDescent="0.3">
      <c r="A1466" s="44"/>
    </row>
    <row r="1467" spans="1:1" x14ac:dyDescent="0.3">
      <c r="A1467" s="44"/>
    </row>
    <row r="1468" spans="1:1" x14ac:dyDescent="0.3">
      <c r="A1468" s="44"/>
    </row>
    <row r="1469" spans="1:1" x14ac:dyDescent="0.3">
      <c r="A1469" s="44"/>
    </row>
    <row r="1470" spans="1:1" x14ac:dyDescent="0.3">
      <c r="A1470" s="44"/>
    </row>
    <row r="1471" spans="1:1" x14ac:dyDescent="0.3">
      <c r="A1471" s="44"/>
    </row>
    <row r="1472" spans="1:1" x14ac:dyDescent="0.3">
      <c r="A1472" s="44"/>
    </row>
    <row r="1473" spans="1:1" x14ac:dyDescent="0.3">
      <c r="A1473" s="44"/>
    </row>
    <row r="1474" spans="1:1" x14ac:dyDescent="0.3">
      <c r="A1474" s="44"/>
    </row>
    <row r="1475" spans="1:1" x14ac:dyDescent="0.3">
      <c r="A1475" s="44"/>
    </row>
    <row r="1476" spans="1:1" x14ac:dyDescent="0.3">
      <c r="A1476" s="44"/>
    </row>
    <row r="1477" spans="1:1" x14ac:dyDescent="0.3">
      <c r="A1477" s="44"/>
    </row>
    <row r="1478" spans="1:1" x14ac:dyDescent="0.3">
      <c r="A1478" s="44"/>
    </row>
    <row r="1479" spans="1:1" x14ac:dyDescent="0.3">
      <c r="A1479" s="44"/>
    </row>
    <row r="1480" spans="1:1" x14ac:dyDescent="0.3">
      <c r="A1480" s="44"/>
    </row>
    <row r="1481" spans="1:1" x14ac:dyDescent="0.3">
      <c r="A1481" s="44"/>
    </row>
    <row r="1482" spans="1:1" x14ac:dyDescent="0.3">
      <c r="A1482" s="44"/>
    </row>
    <row r="1483" spans="1:1" x14ac:dyDescent="0.3">
      <c r="A1483" s="44"/>
    </row>
    <row r="1484" spans="1:1" x14ac:dyDescent="0.3">
      <c r="A1484" s="44"/>
    </row>
    <row r="1485" spans="1:1" x14ac:dyDescent="0.3">
      <c r="A1485" s="44"/>
    </row>
    <row r="1486" spans="1:1" x14ac:dyDescent="0.3">
      <c r="A1486" s="44"/>
    </row>
    <row r="1487" spans="1:1" x14ac:dyDescent="0.3">
      <c r="A1487" s="44"/>
    </row>
    <row r="1488" spans="1:1" x14ac:dyDescent="0.3">
      <c r="A1488" s="44"/>
    </row>
    <row r="1489" spans="1:1" x14ac:dyDescent="0.3">
      <c r="A1489" s="44"/>
    </row>
    <row r="1490" spans="1:1" x14ac:dyDescent="0.3">
      <c r="A1490" s="44"/>
    </row>
    <row r="1491" spans="1:1" x14ac:dyDescent="0.3">
      <c r="A1491" s="44"/>
    </row>
    <row r="1492" spans="1:1" x14ac:dyDescent="0.3">
      <c r="A1492" s="44"/>
    </row>
    <row r="1493" spans="1:1" x14ac:dyDescent="0.3">
      <c r="A1493" s="44"/>
    </row>
    <row r="1494" spans="1:1" x14ac:dyDescent="0.3">
      <c r="A1494" s="44"/>
    </row>
    <row r="1495" spans="1:1" x14ac:dyDescent="0.3">
      <c r="A1495" s="44"/>
    </row>
    <row r="1496" spans="1:1" x14ac:dyDescent="0.3">
      <c r="A1496" s="44"/>
    </row>
    <row r="1497" spans="1:1" x14ac:dyDescent="0.3">
      <c r="A1497" s="44"/>
    </row>
    <row r="1498" spans="1:1" x14ac:dyDescent="0.3">
      <c r="A1498" s="44"/>
    </row>
    <row r="1499" spans="1:1" x14ac:dyDescent="0.3">
      <c r="A1499" s="44"/>
    </row>
    <row r="1500" spans="1:1" x14ac:dyDescent="0.3">
      <c r="A1500" s="44"/>
    </row>
    <row r="1501" spans="1:1" x14ac:dyDescent="0.3">
      <c r="A1501" s="44"/>
    </row>
    <row r="1502" spans="1:1" x14ac:dyDescent="0.3">
      <c r="A1502" s="44"/>
    </row>
    <row r="1503" spans="1:1" x14ac:dyDescent="0.3">
      <c r="A1503" s="44"/>
    </row>
    <row r="1504" spans="1:1" x14ac:dyDescent="0.3">
      <c r="A1504" s="44"/>
    </row>
    <row r="1505" spans="1:1" x14ac:dyDescent="0.3">
      <c r="A1505" s="44"/>
    </row>
    <row r="1506" spans="1:1" x14ac:dyDescent="0.3">
      <c r="A1506" s="44"/>
    </row>
    <row r="1507" spans="1:1" x14ac:dyDescent="0.3">
      <c r="A1507" s="44"/>
    </row>
    <row r="1508" spans="1:1" x14ac:dyDescent="0.3">
      <c r="A1508" s="44"/>
    </row>
    <row r="1509" spans="1:1" x14ac:dyDescent="0.3">
      <c r="A1509" s="44"/>
    </row>
    <row r="1510" spans="1:1" x14ac:dyDescent="0.3">
      <c r="A1510" s="44"/>
    </row>
    <row r="1511" spans="1:1" x14ac:dyDescent="0.3">
      <c r="A1511" s="44"/>
    </row>
    <row r="1512" spans="1:1" x14ac:dyDescent="0.3">
      <c r="A1512" s="44"/>
    </row>
    <row r="1513" spans="1:1" x14ac:dyDescent="0.3">
      <c r="A1513" s="44"/>
    </row>
    <row r="1514" spans="1:1" x14ac:dyDescent="0.3">
      <c r="A1514" s="44"/>
    </row>
    <row r="1515" spans="1:1" x14ac:dyDescent="0.3">
      <c r="A1515" s="44"/>
    </row>
    <row r="1516" spans="1:1" x14ac:dyDescent="0.3">
      <c r="A1516" s="44"/>
    </row>
    <row r="1517" spans="1:1" x14ac:dyDescent="0.3">
      <c r="A1517" s="44"/>
    </row>
    <row r="1518" spans="1:1" x14ac:dyDescent="0.3">
      <c r="A1518" s="44"/>
    </row>
    <row r="1519" spans="1:1" x14ac:dyDescent="0.3">
      <c r="A1519" s="44"/>
    </row>
    <row r="1520" spans="1:1" x14ac:dyDescent="0.3">
      <c r="A1520" s="44"/>
    </row>
    <row r="1521" spans="1:1" x14ac:dyDescent="0.3">
      <c r="A1521" s="44"/>
    </row>
    <row r="1522" spans="1:1" x14ac:dyDescent="0.3">
      <c r="A1522" s="44"/>
    </row>
    <row r="1523" spans="1:1" x14ac:dyDescent="0.3">
      <c r="A1523" s="44"/>
    </row>
    <row r="1524" spans="1:1" x14ac:dyDescent="0.3">
      <c r="A1524" s="44"/>
    </row>
    <row r="1525" spans="1:1" x14ac:dyDescent="0.3">
      <c r="A1525" s="44"/>
    </row>
    <row r="1526" spans="1:1" x14ac:dyDescent="0.3">
      <c r="A1526" s="44"/>
    </row>
    <row r="1527" spans="1:1" x14ac:dyDescent="0.3">
      <c r="A1527" s="44"/>
    </row>
    <row r="1528" spans="1:1" x14ac:dyDescent="0.3">
      <c r="A1528" s="44"/>
    </row>
    <row r="1529" spans="1:1" x14ac:dyDescent="0.3">
      <c r="A1529" s="44"/>
    </row>
    <row r="1530" spans="1:1" x14ac:dyDescent="0.3">
      <c r="A1530" s="44"/>
    </row>
    <row r="1531" spans="1:1" x14ac:dyDescent="0.3">
      <c r="A1531" s="44"/>
    </row>
    <row r="1532" spans="1:1" x14ac:dyDescent="0.3">
      <c r="A1532" s="44"/>
    </row>
    <row r="1533" spans="1:1" x14ac:dyDescent="0.3">
      <c r="A1533" s="44"/>
    </row>
    <row r="1534" spans="1:1" x14ac:dyDescent="0.3">
      <c r="A1534" s="44"/>
    </row>
    <row r="1535" spans="1:1" x14ac:dyDescent="0.3">
      <c r="A1535" s="44"/>
    </row>
    <row r="1536" spans="1:1" x14ac:dyDescent="0.3">
      <c r="A1536" s="44"/>
    </row>
    <row r="1537" spans="1:1" x14ac:dyDescent="0.3">
      <c r="A1537" s="44"/>
    </row>
    <row r="1538" spans="1:1" x14ac:dyDescent="0.3">
      <c r="A1538" s="44"/>
    </row>
    <row r="1539" spans="1:1" x14ac:dyDescent="0.3">
      <c r="A1539" s="44"/>
    </row>
    <row r="1540" spans="1:1" x14ac:dyDescent="0.3">
      <c r="A1540" s="44"/>
    </row>
    <row r="1541" spans="1:1" x14ac:dyDescent="0.3">
      <c r="A1541" s="44"/>
    </row>
    <row r="1542" spans="1:1" x14ac:dyDescent="0.3">
      <c r="A1542" s="44"/>
    </row>
    <row r="1543" spans="1:1" x14ac:dyDescent="0.3">
      <c r="A1543" s="44"/>
    </row>
    <row r="1544" spans="1:1" x14ac:dyDescent="0.3">
      <c r="A1544" s="44"/>
    </row>
    <row r="1545" spans="1:1" x14ac:dyDescent="0.3">
      <c r="A1545" s="44"/>
    </row>
    <row r="1546" spans="1:1" x14ac:dyDescent="0.3">
      <c r="A1546" s="44"/>
    </row>
    <row r="1547" spans="1:1" x14ac:dyDescent="0.3">
      <c r="A1547" s="44"/>
    </row>
    <row r="1548" spans="1:1" x14ac:dyDescent="0.3">
      <c r="A1548" s="44"/>
    </row>
    <row r="1549" spans="1:1" x14ac:dyDescent="0.3">
      <c r="A1549" s="44"/>
    </row>
    <row r="1550" spans="1:1" x14ac:dyDescent="0.3">
      <c r="A1550" s="44"/>
    </row>
    <row r="1551" spans="1:1" x14ac:dyDescent="0.3">
      <c r="A1551" s="44"/>
    </row>
    <row r="1552" spans="1:1" x14ac:dyDescent="0.3">
      <c r="A1552" s="44"/>
    </row>
    <row r="1553" spans="1:1" x14ac:dyDescent="0.3">
      <c r="A1553" s="44"/>
    </row>
    <row r="1554" spans="1:1" x14ac:dyDescent="0.3">
      <c r="A1554" s="44"/>
    </row>
    <row r="1555" spans="1:1" x14ac:dyDescent="0.3">
      <c r="A1555" s="44"/>
    </row>
    <row r="1556" spans="1:1" x14ac:dyDescent="0.3">
      <c r="A1556" s="44"/>
    </row>
    <row r="1557" spans="1:1" x14ac:dyDescent="0.3">
      <c r="A1557" s="44"/>
    </row>
    <row r="1558" spans="1:1" x14ac:dyDescent="0.3">
      <c r="A1558" s="44"/>
    </row>
    <row r="1559" spans="1:1" x14ac:dyDescent="0.3">
      <c r="A1559" s="44"/>
    </row>
    <row r="1560" spans="1:1" x14ac:dyDescent="0.3">
      <c r="A1560" s="44"/>
    </row>
    <row r="1561" spans="1:1" x14ac:dyDescent="0.3">
      <c r="A1561" s="44"/>
    </row>
    <row r="1562" spans="1:1" x14ac:dyDescent="0.3">
      <c r="A1562" s="44"/>
    </row>
    <row r="1563" spans="1:1" x14ac:dyDescent="0.3">
      <c r="A1563" s="44"/>
    </row>
    <row r="1564" spans="1:1" x14ac:dyDescent="0.3">
      <c r="A1564" s="44"/>
    </row>
    <row r="1565" spans="1:1" x14ac:dyDescent="0.3">
      <c r="A1565" s="44"/>
    </row>
    <row r="1566" spans="1:1" x14ac:dyDescent="0.3">
      <c r="A1566" s="44"/>
    </row>
    <row r="1567" spans="1:1" x14ac:dyDescent="0.3">
      <c r="A1567" s="44"/>
    </row>
    <row r="1568" spans="1:1" x14ac:dyDescent="0.3">
      <c r="A1568" s="44"/>
    </row>
    <row r="1569" spans="1:1" x14ac:dyDescent="0.3">
      <c r="A1569" s="44"/>
    </row>
    <row r="1570" spans="1:1" x14ac:dyDescent="0.3">
      <c r="A1570" s="44"/>
    </row>
    <row r="1571" spans="1:1" x14ac:dyDescent="0.3">
      <c r="A1571" s="44"/>
    </row>
    <row r="1572" spans="1:1" x14ac:dyDescent="0.3">
      <c r="A1572" s="44"/>
    </row>
    <row r="1573" spans="1:1" x14ac:dyDescent="0.3">
      <c r="A1573" s="44"/>
    </row>
    <row r="1574" spans="1:1" x14ac:dyDescent="0.3">
      <c r="A1574" s="44"/>
    </row>
    <row r="1575" spans="1:1" x14ac:dyDescent="0.3">
      <c r="A1575" s="44"/>
    </row>
    <row r="1576" spans="1:1" x14ac:dyDescent="0.3">
      <c r="A1576" s="44"/>
    </row>
    <row r="1577" spans="1:1" x14ac:dyDescent="0.3">
      <c r="A1577" s="44"/>
    </row>
    <row r="1578" spans="1:1" x14ac:dyDescent="0.3">
      <c r="A1578" s="44"/>
    </row>
    <row r="1579" spans="1:1" x14ac:dyDescent="0.3">
      <c r="A1579" s="44"/>
    </row>
    <row r="1580" spans="1:1" x14ac:dyDescent="0.3">
      <c r="A1580" s="44"/>
    </row>
    <row r="1581" spans="1:1" x14ac:dyDescent="0.3">
      <c r="A1581" s="44"/>
    </row>
    <row r="1582" spans="1:1" x14ac:dyDescent="0.3">
      <c r="A1582" s="44"/>
    </row>
    <row r="1583" spans="1:1" x14ac:dyDescent="0.3">
      <c r="A1583" s="44"/>
    </row>
    <row r="1584" spans="1:1" x14ac:dyDescent="0.3">
      <c r="A1584" s="44"/>
    </row>
    <row r="1585" spans="1:1" x14ac:dyDescent="0.3">
      <c r="A1585" s="44"/>
    </row>
    <row r="1586" spans="1:1" x14ac:dyDescent="0.3">
      <c r="A1586" s="44"/>
    </row>
    <row r="1587" spans="1:1" x14ac:dyDescent="0.3">
      <c r="A1587" s="44"/>
    </row>
    <row r="1588" spans="1:1" x14ac:dyDescent="0.3">
      <c r="A1588" s="44"/>
    </row>
    <row r="1589" spans="1:1" x14ac:dyDescent="0.3">
      <c r="A1589" s="44"/>
    </row>
    <row r="1590" spans="1:1" x14ac:dyDescent="0.3">
      <c r="A1590" s="44"/>
    </row>
    <row r="1591" spans="1:1" x14ac:dyDescent="0.3">
      <c r="A1591" s="44"/>
    </row>
    <row r="1592" spans="1:1" x14ac:dyDescent="0.3">
      <c r="A1592" s="44"/>
    </row>
    <row r="1593" spans="1:1" x14ac:dyDescent="0.3">
      <c r="A1593" s="44"/>
    </row>
    <row r="1594" spans="1:1" x14ac:dyDescent="0.3">
      <c r="A1594" s="44"/>
    </row>
    <row r="1595" spans="1:1" x14ac:dyDescent="0.3">
      <c r="A1595" s="44"/>
    </row>
    <row r="1596" spans="1:1" x14ac:dyDescent="0.3">
      <c r="A1596" s="44"/>
    </row>
    <row r="1597" spans="1:1" x14ac:dyDescent="0.3">
      <c r="A1597" s="44"/>
    </row>
    <row r="1598" spans="1:1" x14ac:dyDescent="0.3">
      <c r="A1598" s="44"/>
    </row>
    <row r="1599" spans="1:1" x14ac:dyDescent="0.3">
      <c r="A1599" s="44"/>
    </row>
    <row r="1600" spans="1:1" x14ac:dyDescent="0.3">
      <c r="A1600" s="44"/>
    </row>
    <row r="1601" spans="1:1" x14ac:dyDescent="0.3">
      <c r="A1601" s="44"/>
    </row>
    <row r="1602" spans="1:1" x14ac:dyDescent="0.3">
      <c r="A1602" s="44"/>
    </row>
    <row r="1603" spans="1:1" x14ac:dyDescent="0.3">
      <c r="A1603" s="44"/>
    </row>
    <row r="1604" spans="1:1" x14ac:dyDescent="0.3">
      <c r="A1604" s="44"/>
    </row>
    <row r="1605" spans="1:1" x14ac:dyDescent="0.3">
      <c r="A1605" s="44"/>
    </row>
    <row r="1606" spans="1:1" x14ac:dyDescent="0.3">
      <c r="A1606" s="44"/>
    </row>
    <row r="1607" spans="1:1" x14ac:dyDescent="0.3">
      <c r="A1607" s="44"/>
    </row>
    <row r="1608" spans="1:1" x14ac:dyDescent="0.3">
      <c r="A1608" s="44"/>
    </row>
    <row r="1609" spans="1:1" x14ac:dyDescent="0.3">
      <c r="A1609" s="44"/>
    </row>
    <row r="1610" spans="1:1" x14ac:dyDescent="0.3">
      <c r="A1610" s="44"/>
    </row>
    <row r="1611" spans="1:1" x14ac:dyDescent="0.3">
      <c r="A1611" s="44"/>
    </row>
    <row r="1612" spans="1:1" x14ac:dyDescent="0.3">
      <c r="A1612" s="44"/>
    </row>
    <row r="1613" spans="1:1" x14ac:dyDescent="0.3">
      <c r="A1613" s="44"/>
    </row>
    <row r="1614" spans="1:1" x14ac:dyDescent="0.3">
      <c r="A1614" s="44"/>
    </row>
    <row r="1615" spans="1:1" x14ac:dyDescent="0.3">
      <c r="A1615" s="44"/>
    </row>
    <row r="1616" spans="1:1" x14ac:dyDescent="0.3">
      <c r="A1616" s="44"/>
    </row>
    <row r="1617" spans="1:1" x14ac:dyDescent="0.3">
      <c r="A1617" s="44"/>
    </row>
    <row r="1618" spans="1:1" x14ac:dyDescent="0.3">
      <c r="A1618" s="44"/>
    </row>
    <row r="1619" spans="1:1" x14ac:dyDescent="0.3">
      <c r="A1619" s="44"/>
    </row>
    <row r="1620" spans="1:1" x14ac:dyDescent="0.3">
      <c r="A1620" s="44"/>
    </row>
    <row r="1621" spans="1:1" x14ac:dyDescent="0.3">
      <c r="A1621" s="44"/>
    </row>
    <row r="1622" spans="1:1" x14ac:dyDescent="0.3">
      <c r="A1622" s="44"/>
    </row>
    <row r="1623" spans="1:1" x14ac:dyDescent="0.3">
      <c r="A1623" s="44"/>
    </row>
    <row r="1624" spans="1:1" x14ac:dyDescent="0.3">
      <c r="A1624" s="44"/>
    </row>
    <row r="1625" spans="1:1" x14ac:dyDescent="0.3">
      <c r="A1625" s="44"/>
    </row>
    <row r="1626" spans="1:1" x14ac:dyDescent="0.3">
      <c r="A1626" s="44"/>
    </row>
    <row r="1627" spans="1:1" x14ac:dyDescent="0.3">
      <c r="A1627" s="44"/>
    </row>
    <row r="1628" spans="1:1" x14ac:dyDescent="0.3">
      <c r="A1628" s="44"/>
    </row>
    <row r="1629" spans="1:1" x14ac:dyDescent="0.3">
      <c r="A1629" s="44"/>
    </row>
    <row r="1630" spans="1:1" x14ac:dyDescent="0.3">
      <c r="A1630" s="44"/>
    </row>
    <row r="1631" spans="1:1" x14ac:dyDescent="0.3">
      <c r="A1631" s="44"/>
    </row>
    <row r="1632" spans="1:1" x14ac:dyDescent="0.3">
      <c r="A1632" s="44"/>
    </row>
    <row r="1633" spans="1:1" x14ac:dyDescent="0.3">
      <c r="A1633" s="44"/>
    </row>
    <row r="1634" spans="1:1" x14ac:dyDescent="0.3">
      <c r="A1634" s="44"/>
    </row>
    <row r="1635" spans="1:1" x14ac:dyDescent="0.3">
      <c r="A1635" s="44"/>
    </row>
    <row r="1636" spans="1:1" x14ac:dyDescent="0.3">
      <c r="A1636" s="44"/>
    </row>
    <row r="1637" spans="1:1" x14ac:dyDescent="0.3">
      <c r="A1637" s="44"/>
    </row>
  </sheetData>
  <mergeCells count="1">
    <mergeCell ref="B3:D3"/>
  </mergeCells>
  <pageMargins left="0.7" right="0.7" top="0.75" bottom="0.75" header="0.3" footer="0.3"/>
  <pageSetup scale="2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3"/>
  <sheetViews>
    <sheetView workbookViewId="0">
      <selection activeCell="T5" sqref="T5"/>
    </sheetView>
  </sheetViews>
  <sheetFormatPr defaultRowHeight="14.4" x14ac:dyDescent="0.3"/>
  <cols>
    <col min="2" max="2" width="14.44140625" bestFit="1" customWidth="1"/>
    <col min="17" max="17" width="16.21875" bestFit="1" customWidth="1"/>
  </cols>
  <sheetData>
    <row r="4" spans="1:17" x14ac:dyDescent="0.3">
      <c r="A4" s="46"/>
      <c r="B4" s="46"/>
      <c r="C4" s="70" t="s">
        <v>495</v>
      </c>
      <c r="D4" s="70"/>
      <c r="E4" s="70"/>
      <c r="F4" s="70"/>
      <c r="G4" s="70"/>
      <c r="H4" s="70"/>
      <c r="I4" s="70"/>
      <c r="J4" s="70"/>
      <c r="K4" s="46"/>
      <c r="L4" s="46"/>
      <c r="M4" s="46"/>
      <c r="N4" s="46"/>
      <c r="O4" s="46"/>
      <c r="P4" s="46"/>
    </row>
    <row r="5" spans="1:17" ht="28.8" x14ac:dyDescent="0.3">
      <c r="A5" s="28" t="s">
        <v>496</v>
      </c>
      <c r="B5" s="28" t="s">
        <v>657</v>
      </c>
      <c r="C5" s="29" t="s">
        <v>497</v>
      </c>
      <c r="D5" s="29" t="s">
        <v>498</v>
      </c>
      <c r="E5" s="29" t="s">
        <v>499</v>
      </c>
      <c r="F5" s="29" t="s">
        <v>500</v>
      </c>
      <c r="G5" s="29" t="s">
        <v>501</v>
      </c>
      <c r="H5" s="29" t="s">
        <v>502</v>
      </c>
      <c r="I5" s="29" t="s">
        <v>503</v>
      </c>
      <c r="J5" s="29" t="s">
        <v>504</v>
      </c>
      <c r="K5" s="29" t="s">
        <v>505</v>
      </c>
      <c r="L5" s="29" t="s">
        <v>506</v>
      </c>
      <c r="M5" s="29" t="s">
        <v>507</v>
      </c>
      <c r="N5" s="29" t="s">
        <v>508</v>
      </c>
      <c r="O5" s="29" t="s">
        <v>509</v>
      </c>
      <c r="P5" s="29" t="s">
        <v>510</v>
      </c>
      <c r="Q5" s="56" t="s">
        <v>664</v>
      </c>
    </row>
    <row r="6" spans="1:17" ht="43.2" x14ac:dyDescent="0.3">
      <c r="A6" s="28" t="s">
        <v>511</v>
      </c>
      <c r="B6" s="28" t="s">
        <v>658</v>
      </c>
      <c r="C6" s="29" t="s">
        <v>13</v>
      </c>
      <c r="D6" s="29" t="s">
        <v>9</v>
      </c>
      <c r="E6" s="29" t="s">
        <v>10</v>
      </c>
      <c r="F6" s="29" t="s">
        <v>8</v>
      </c>
      <c r="G6" s="29" t="s">
        <v>512</v>
      </c>
      <c r="H6" s="29" t="s">
        <v>513</v>
      </c>
      <c r="I6" s="29" t="s">
        <v>514</v>
      </c>
      <c r="J6" s="29" t="s">
        <v>515</v>
      </c>
      <c r="K6" s="29" t="s">
        <v>516</v>
      </c>
      <c r="L6" s="29" t="s">
        <v>517</v>
      </c>
      <c r="M6" s="29" t="s">
        <v>16</v>
      </c>
      <c r="N6" s="29" t="s">
        <v>493</v>
      </c>
      <c r="O6" s="29" t="s">
        <v>17</v>
      </c>
      <c r="P6" s="29" t="s">
        <v>518</v>
      </c>
      <c r="Q6" s="55" t="str">
        <f>CONCATENATE(Table23[[#This Row],[Column1]]," ",Table23[[#This Row],[Column16]])</f>
        <v>Name Surname</v>
      </c>
    </row>
    <row r="7" spans="1:17" x14ac:dyDescent="0.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55" t="str">
        <f>CONCATENATE(Table23[[#This Row],[Column1]]," ",Table23[[#This Row],[Column16]])</f>
        <v xml:space="preserve"> </v>
      </c>
    </row>
    <row r="8" spans="1:17" x14ac:dyDescent="0.3">
      <c r="A8" s="28" t="s">
        <v>520</v>
      </c>
      <c r="B8" s="28" t="s">
        <v>659</v>
      </c>
      <c r="C8" s="28">
        <v>80</v>
      </c>
      <c r="D8" s="28">
        <v>50</v>
      </c>
      <c r="E8" s="28">
        <v>55</v>
      </c>
      <c r="F8" s="28">
        <v>54</v>
      </c>
      <c r="G8" s="28">
        <v>48</v>
      </c>
      <c r="H8" s="28">
        <v>35</v>
      </c>
      <c r="I8" s="28">
        <v>35</v>
      </c>
      <c r="J8" s="28">
        <v>85</v>
      </c>
      <c r="K8" s="28">
        <f>MAX(C8:J8)</f>
        <v>85</v>
      </c>
      <c r="L8" s="28">
        <f>MIN(C8:J8)</f>
        <v>35</v>
      </c>
      <c r="M8" s="28">
        <f>SUM(C8:J8)</f>
        <v>442</v>
      </c>
      <c r="N8" s="28">
        <f>AVERAGE(C8:J8)</f>
        <v>55.25</v>
      </c>
      <c r="O8" s="30">
        <f>M8/620*100</f>
        <v>71.290322580645153</v>
      </c>
      <c r="P8" s="28" t="str">
        <f>IF(O8&gt;=70,"A",IF(O8&gt;=55,"B",IF(O8&gt;=45,"C",IF(O8&gt;=38,"D","Failed"))))</f>
        <v>A</v>
      </c>
      <c r="Q8" s="55" t="str">
        <f>CONCATENATE(Table23[[#This Row],[Column1]]," ",Table23[[#This Row],[Column16]])</f>
        <v>Ajay  Patil</v>
      </c>
    </row>
    <row r="9" spans="1:17" x14ac:dyDescent="0.3">
      <c r="A9" s="28" t="s">
        <v>0</v>
      </c>
      <c r="B9" s="28" t="s">
        <v>660</v>
      </c>
      <c r="C9" s="28">
        <v>75</v>
      </c>
      <c r="D9" s="28">
        <v>60</v>
      </c>
      <c r="E9" s="28">
        <v>85</v>
      </c>
      <c r="F9" s="28">
        <v>45</v>
      </c>
      <c r="G9" s="28">
        <v>35</v>
      </c>
      <c r="H9" s="28">
        <v>25</v>
      </c>
      <c r="I9" s="28">
        <v>15</v>
      </c>
      <c r="J9" s="28">
        <v>75</v>
      </c>
      <c r="K9" s="28">
        <f t="shared" ref="K9:K12" si="0">MAX(C9:J9)</f>
        <v>85</v>
      </c>
      <c r="L9" s="28">
        <f>MIN(C9:J9)</f>
        <v>15</v>
      </c>
      <c r="M9" s="28">
        <f t="shared" ref="M9:M12" si="1">SUM(C9:J9)</f>
        <v>415</v>
      </c>
      <c r="N9" s="28">
        <f t="shared" ref="N9:N12" si="2">AVERAGE(C9:J9)</f>
        <v>51.875</v>
      </c>
      <c r="O9" s="30">
        <f t="shared" ref="O9:O12" si="3">M9/620*100</f>
        <v>66.935483870967744</v>
      </c>
      <c r="P9" s="28" t="str">
        <f t="shared" ref="P9:P12" si="4">IF(O9&gt;=70,"A",IF(O9&gt;=55,"B",IF(O9&gt;=45,"C",IF(O9&gt;=38,"D","Failed"))))</f>
        <v>B</v>
      </c>
      <c r="Q9" s="55" t="str">
        <f>CONCATENATE(Table23[[#This Row],[Column1]]," ",Table23[[#This Row],[Column16]])</f>
        <v>Sagar Gujar</v>
      </c>
    </row>
    <row r="10" spans="1:17" x14ac:dyDescent="0.3">
      <c r="A10" s="28" t="s">
        <v>5</v>
      </c>
      <c r="B10" s="28" t="s">
        <v>661</v>
      </c>
      <c r="C10" s="28">
        <v>45</v>
      </c>
      <c r="D10" s="28">
        <v>25</v>
      </c>
      <c r="E10" s="28">
        <v>58</v>
      </c>
      <c r="F10" s="28">
        <v>68</v>
      </c>
      <c r="G10" s="28">
        <v>45</v>
      </c>
      <c r="H10" s="28">
        <v>15</v>
      </c>
      <c r="I10" s="28">
        <v>45</v>
      </c>
      <c r="J10" s="28">
        <v>48</v>
      </c>
      <c r="K10" s="28">
        <f t="shared" si="0"/>
        <v>68</v>
      </c>
      <c r="L10" s="28">
        <f>MIN(C10:J10)</f>
        <v>15</v>
      </c>
      <c r="M10" s="28">
        <f t="shared" si="1"/>
        <v>349</v>
      </c>
      <c r="N10" s="28">
        <f t="shared" si="2"/>
        <v>43.625</v>
      </c>
      <c r="O10" s="30">
        <f t="shared" si="3"/>
        <v>56.29032258064516</v>
      </c>
      <c r="P10" s="28" t="str">
        <f t="shared" si="4"/>
        <v>B</v>
      </c>
      <c r="Q10" s="55" t="str">
        <f>CONCATENATE(Table23[[#This Row],[Column1]]," ",Table23[[#This Row],[Column16]])</f>
        <v>Vijay Saho</v>
      </c>
    </row>
    <row r="11" spans="1:17" x14ac:dyDescent="0.3">
      <c r="A11" s="28" t="s">
        <v>524</v>
      </c>
      <c r="B11" s="28" t="s">
        <v>662</v>
      </c>
      <c r="C11" s="28">
        <v>25</v>
      </c>
      <c r="D11" s="28">
        <v>56</v>
      </c>
      <c r="E11" s="28">
        <v>45</v>
      </c>
      <c r="F11" s="28">
        <v>45</v>
      </c>
      <c r="G11" s="28">
        <v>26</v>
      </c>
      <c r="H11" s="28">
        <v>16</v>
      </c>
      <c r="I11" s="28">
        <v>25</v>
      </c>
      <c r="J11" s="28">
        <v>54</v>
      </c>
      <c r="K11" s="28">
        <f t="shared" si="0"/>
        <v>56</v>
      </c>
      <c r="L11" s="28">
        <f>MIN(C11:J11)</f>
        <v>16</v>
      </c>
      <c r="M11" s="28">
        <f t="shared" si="1"/>
        <v>292</v>
      </c>
      <c r="N11" s="28">
        <f t="shared" si="2"/>
        <v>36.5</v>
      </c>
      <c r="O11" s="30">
        <f t="shared" si="3"/>
        <v>47.096774193548384</v>
      </c>
      <c r="P11" s="28" t="str">
        <f t="shared" si="4"/>
        <v>C</v>
      </c>
      <c r="Q11" s="55" t="str">
        <f>CONCATENATE(Table23[[#This Row],[Column1]]," ",Table23[[#This Row],[Column16]])</f>
        <v>Narayan Gumate</v>
      </c>
    </row>
    <row r="12" spans="1:17" x14ac:dyDescent="0.3">
      <c r="A12" s="28" t="s">
        <v>526</v>
      </c>
      <c r="B12" s="28" t="s">
        <v>663</v>
      </c>
      <c r="C12" s="28">
        <v>15</v>
      </c>
      <c r="D12" s="28">
        <v>45</v>
      </c>
      <c r="E12" s="28">
        <v>25</v>
      </c>
      <c r="F12" s="28">
        <v>15</v>
      </c>
      <c r="G12" s="28">
        <v>35</v>
      </c>
      <c r="H12" s="28">
        <v>20</v>
      </c>
      <c r="I12" s="28">
        <v>15</v>
      </c>
      <c r="J12" s="28">
        <v>55</v>
      </c>
      <c r="K12" s="28">
        <f t="shared" si="0"/>
        <v>55</v>
      </c>
      <c r="L12" s="28">
        <f>MIN(C12:J12)</f>
        <v>15</v>
      </c>
      <c r="M12" s="28">
        <f t="shared" si="1"/>
        <v>225</v>
      </c>
      <c r="N12" s="28">
        <f t="shared" si="2"/>
        <v>28.125</v>
      </c>
      <c r="O12" s="30">
        <f t="shared" si="3"/>
        <v>36.29032258064516</v>
      </c>
      <c r="P12" s="28" t="str">
        <f t="shared" si="4"/>
        <v>Failed</v>
      </c>
      <c r="Q12" s="55" t="str">
        <f>CONCATENATE(Table23[[#This Row],[Column1]]," ",Table23[[#This Row],[Column16]])</f>
        <v>Vinod Chaudhari</v>
      </c>
    </row>
    <row r="13" spans="1:17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55" t="str">
        <f>CONCATENATE(Table23[[#This Row],[Column1]]," ",Table23[[#This Row],[Column16]])</f>
        <v xml:space="preserve"> </v>
      </c>
    </row>
  </sheetData>
  <mergeCells count="1">
    <mergeCell ref="C4:J4"/>
  </mergeCells>
  <conditionalFormatting sqref="P8:P12">
    <cfRule type="containsText" dxfId="26" priority="4" operator="containsText" text="Failed">
      <formula>NOT(ISERROR(SEARCH("Failed",P8)))</formula>
    </cfRule>
    <cfRule type="containsText" dxfId="25" priority="5" operator="containsText" text="C">
      <formula>NOT(ISERROR(SEARCH("C",P8)))</formula>
    </cfRule>
    <cfRule type="containsText" dxfId="24" priority="6" operator="containsText" text="B">
      <formula>NOT(ISERROR(SEARCH("B",P8)))</formula>
    </cfRule>
    <cfRule type="containsText" dxfId="23" priority="7" operator="containsText" text="B">
      <formula>NOT(ISERROR(SEARCH("B",P8)))</formula>
    </cfRule>
    <cfRule type="containsText" dxfId="22" priority="8" operator="containsText" text="B">
      <formula>NOT(ISERROR(SEARCH("B",P8)))</formula>
    </cfRule>
    <cfRule type="containsText" dxfId="21" priority="9" operator="containsText" text="A">
      <formula>NOT(ISERROR(SEARCH("A",P8)))</formula>
    </cfRule>
  </conditionalFormatting>
  <conditionalFormatting sqref="P6:P12">
    <cfRule type="containsText" dxfId="20" priority="3" operator="containsText" text="B">
      <formula>NOT(ISERROR(SEARCH("B",P6)))</formula>
    </cfRule>
  </conditionalFormatting>
  <conditionalFormatting sqref="C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{FE6680E2-9746-4123-B9BC-33E153344D9B}</x14:id>
        </ext>
      </extLst>
    </cfRule>
  </conditionalFormatting>
  <conditionalFormatting sqref="C6:J1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{F47C4B40-D8D5-46FE-A9E3-9717525873C5}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6680E2-9746-4123-B9BC-33E153344D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F47C4B40-D8D5-46FE-A9E3-9717525873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C6:J12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"/>
  <sheetViews>
    <sheetView topLeftCell="A8" workbookViewId="0">
      <selection activeCell="A2" sqref="A2:O13"/>
    </sheetView>
  </sheetViews>
  <sheetFormatPr defaultRowHeight="14.4" x14ac:dyDescent="0.3"/>
  <cols>
    <col min="2" max="2" width="15.5546875" bestFit="1" customWidth="1"/>
    <col min="13" max="13" width="10.109375" bestFit="1" customWidth="1"/>
    <col min="14" max="14" width="13.88671875" customWidth="1"/>
  </cols>
  <sheetData>
    <row r="2" spans="2:20" ht="15" thickBot="1" x14ac:dyDescent="0.35"/>
    <row r="3" spans="2:20" ht="43.8" thickBot="1" x14ac:dyDescent="0.35">
      <c r="B3" s="33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33"/>
      <c r="L3" s="7" t="s">
        <v>16</v>
      </c>
      <c r="M3" s="33" t="s">
        <v>17</v>
      </c>
      <c r="N3" s="7" t="s">
        <v>18</v>
      </c>
      <c r="P3" s="27"/>
      <c r="Q3" s="27"/>
      <c r="R3" s="27"/>
      <c r="S3" s="27"/>
      <c r="T3" s="27"/>
    </row>
    <row r="4" spans="2:20" ht="15" thickBot="1" x14ac:dyDescent="0.35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P4" s="27"/>
      <c r="Q4" s="27"/>
      <c r="R4" s="27"/>
      <c r="S4" s="27"/>
      <c r="T4" s="27"/>
    </row>
    <row r="5" spans="2:20" ht="42.6" customHeight="1" thickBot="1" x14ac:dyDescent="0.35">
      <c r="B5" s="33" t="s">
        <v>0</v>
      </c>
      <c r="C5" s="33">
        <v>50</v>
      </c>
      <c r="D5" s="33">
        <v>78</v>
      </c>
      <c r="E5" s="33">
        <v>90</v>
      </c>
      <c r="F5" s="33">
        <v>65</v>
      </c>
      <c r="G5" s="33">
        <v>45</v>
      </c>
      <c r="H5" s="33">
        <v>85</v>
      </c>
      <c r="I5" s="33">
        <v>59</v>
      </c>
      <c r="J5" s="33">
        <v>65</v>
      </c>
      <c r="K5" s="33"/>
      <c r="L5" s="33">
        <f>SUM(C5:J5)</f>
        <v>537</v>
      </c>
      <c r="M5" s="8">
        <f>L5/680*100</f>
        <v>78.970588235294116</v>
      </c>
      <c r="N5" s="33" t="str">
        <f>IF(M5&gt;=60,"A",IF(M5&gt;=48,"B",IF(M5&gt;=36,"C","Failed")))</f>
        <v>A</v>
      </c>
      <c r="P5" s="27"/>
      <c r="Q5" s="27"/>
      <c r="R5" s="27"/>
      <c r="S5" s="27"/>
      <c r="T5" s="27"/>
    </row>
    <row r="6" spans="2:20" ht="42.6" customHeight="1" thickBot="1" x14ac:dyDescent="0.35">
      <c r="B6" s="33" t="s">
        <v>1</v>
      </c>
      <c r="C6" s="33">
        <v>20</v>
      </c>
      <c r="D6" s="33">
        <v>45</v>
      </c>
      <c r="E6" s="33">
        <v>70</v>
      </c>
      <c r="F6" s="33">
        <v>65</v>
      </c>
      <c r="G6" s="33">
        <v>32</v>
      </c>
      <c r="H6" s="33">
        <v>85</v>
      </c>
      <c r="I6" s="33">
        <v>58</v>
      </c>
      <c r="J6" s="33">
        <v>75</v>
      </c>
      <c r="K6" s="33"/>
      <c r="L6" s="33">
        <f t="shared" ref="L6:L12" si="0">SUM(C6:J6)</f>
        <v>450</v>
      </c>
      <c r="M6" s="8">
        <f t="shared" ref="M6:M12" si="1">L6/680*100</f>
        <v>66.17647058823529</v>
      </c>
      <c r="N6" s="33" t="str">
        <f t="shared" ref="N6:N12" si="2">IF(M6&gt;=60,"A",IF(M6&gt;=48,"B",IF(M6&gt;=36,"C","Failed")))</f>
        <v>A</v>
      </c>
      <c r="P6" s="27"/>
      <c r="Q6" s="27"/>
      <c r="R6" s="27"/>
      <c r="S6" s="27"/>
      <c r="T6" s="27"/>
    </row>
    <row r="7" spans="2:20" ht="42.6" customHeight="1" thickBot="1" x14ac:dyDescent="0.35">
      <c r="B7" s="33" t="s">
        <v>2</v>
      </c>
      <c r="C7" s="33">
        <v>65</v>
      </c>
      <c r="D7" s="33">
        <v>55</v>
      </c>
      <c r="E7" s="33">
        <v>75</v>
      </c>
      <c r="F7" s="33">
        <v>55</v>
      </c>
      <c r="G7" s="33">
        <v>45</v>
      </c>
      <c r="H7" s="33">
        <v>55</v>
      </c>
      <c r="I7" s="33">
        <v>65</v>
      </c>
      <c r="J7" s="33">
        <v>45</v>
      </c>
      <c r="K7" s="33"/>
      <c r="L7" s="33">
        <f t="shared" si="0"/>
        <v>460</v>
      </c>
      <c r="M7" s="8">
        <f t="shared" si="1"/>
        <v>67.64705882352942</v>
      </c>
      <c r="N7" s="33" t="str">
        <f t="shared" si="2"/>
        <v>A</v>
      </c>
      <c r="P7" s="27"/>
      <c r="Q7" s="27"/>
      <c r="R7" s="27"/>
      <c r="S7" s="27"/>
      <c r="T7" s="27"/>
    </row>
    <row r="8" spans="2:20" ht="42.6" customHeight="1" thickBot="1" x14ac:dyDescent="0.35">
      <c r="B8" s="33" t="s">
        <v>3</v>
      </c>
      <c r="C8" s="33">
        <v>70</v>
      </c>
      <c r="D8" s="33">
        <v>64</v>
      </c>
      <c r="E8" s="33">
        <v>84</v>
      </c>
      <c r="F8" s="33">
        <v>45</v>
      </c>
      <c r="G8" s="33">
        <v>52</v>
      </c>
      <c r="H8" s="33">
        <v>65</v>
      </c>
      <c r="I8" s="33">
        <v>90</v>
      </c>
      <c r="J8" s="33">
        <v>55</v>
      </c>
      <c r="K8" s="33"/>
      <c r="L8" s="33">
        <f t="shared" si="0"/>
        <v>525</v>
      </c>
      <c r="M8" s="8">
        <f t="shared" si="1"/>
        <v>77.205882352941174</v>
      </c>
      <c r="N8" s="33" t="str">
        <f t="shared" si="2"/>
        <v>A</v>
      </c>
      <c r="P8" s="27"/>
      <c r="Q8" s="27"/>
      <c r="R8" s="27"/>
      <c r="S8" s="27"/>
      <c r="T8" s="27"/>
    </row>
    <row r="9" spans="2:20" ht="42.6" customHeight="1" thickBot="1" x14ac:dyDescent="0.35">
      <c r="B9" s="33" t="s">
        <v>4</v>
      </c>
      <c r="C9" s="33">
        <v>20</v>
      </c>
      <c r="D9" s="33">
        <v>65</v>
      </c>
      <c r="E9" s="33">
        <v>85</v>
      </c>
      <c r="F9" s="33">
        <v>15</v>
      </c>
      <c r="G9" s="33">
        <v>48</v>
      </c>
      <c r="H9" s="33">
        <v>45</v>
      </c>
      <c r="I9" s="33">
        <v>25</v>
      </c>
      <c r="J9" s="33">
        <v>65</v>
      </c>
      <c r="K9" s="33"/>
      <c r="L9" s="33">
        <f t="shared" si="0"/>
        <v>368</v>
      </c>
      <c r="M9" s="8">
        <f t="shared" si="1"/>
        <v>54.117647058823529</v>
      </c>
      <c r="N9" s="33" t="str">
        <f t="shared" si="2"/>
        <v>B</v>
      </c>
    </row>
    <row r="10" spans="2:20" ht="42.6" customHeight="1" thickBot="1" x14ac:dyDescent="0.35">
      <c r="B10" s="33" t="s">
        <v>5</v>
      </c>
      <c r="C10" s="33">
        <v>78</v>
      </c>
      <c r="D10" s="33">
        <v>56</v>
      </c>
      <c r="E10" s="33">
        <v>90</v>
      </c>
      <c r="F10" s="33">
        <v>65</v>
      </c>
      <c r="G10" s="33">
        <v>36</v>
      </c>
      <c r="H10" s="33">
        <v>55</v>
      </c>
      <c r="I10" s="33">
        <v>55</v>
      </c>
      <c r="J10" s="33">
        <v>70</v>
      </c>
      <c r="K10" s="33"/>
      <c r="L10" s="33">
        <f t="shared" si="0"/>
        <v>505</v>
      </c>
      <c r="M10" s="8">
        <f t="shared" si="1"/>
        <v>74.264705882352942</v>
      </c>
      <c r="N10" s="33" t="str">
        <f t="shared" si="2"/>
        <v>A</v>
      </c>
    </row>
    <row r="11" spans="2:20" ht="42.6" customHeight="1" thickBot="1" x14ac:dyDescent="0.35">
      <c r="B11" s="33" t="s">
        <v>19</v>
      </c>
      <c r="C11" s="33">
        <v>25</v>
      </c>
      <c r="D11" s="33">
        <v>36</v>
      </c>
      <c r="E11" s="33">
        <v>45</v>
      </c>
      <c r="F11" s="33">
        <v>25</v>
      </c>
      <c r="G11" s="33">
        <v>15</v>
      </c>
      <c r="H11" s="33">
        <v>15</v>
      </c>
      <c r="I11" s="33">
        <v>16</v>
      </c>
      <c r="J11" s="33">
        <v>25</v>
      </c>
      <c r="K11" s="33"/>
      <c r="L11" s="33">
        <f t="shared" si="0"/>
        <v>202</v>
      </c>
      <c r="M11" s="8">
        <f t="shared" si="1"/>
        <v>29.705882352941178</v>
      </c>
      <c r="N11" s="33" t="str">
        <f t="shared" si="2"/>
        <v>Failed</v>
      </c>
    </row>
    <row r="12" spans="2:20" ht="42.6" customHeight="1" thickBot="1" x14ac:dyDescent="0.35">
      <c r="B12" s="33" t="s">
        <v>24</v>
      </c>
      <c r="C12" s="33">
        <v>10</v>
      </c>
      <c r="D12" s="33">
        <v>20</v>
      </c>
      <c r="E12" s="33">
        <v>25</v>
      </c>
      <c r="F12" s="33">
        <v>36</v>
      </c>
      <c r="G12" s="33">
        <v>45</v>
      </c>
      <c r="H12" s="33">
        <v>52</v>
      </c>
      <c r="I12" s="33">
        <v>56</v>
      </c>
      <c r="J12" s="33">
        <v>48</v>
      </c>
      <c r="K12" s="33"/>
      <c r="L12" s="33">
        <f t="shared" si="0"/>
        <v>292</v>
      </c>
      <c r="M12" s="8">
        <f t="shared" si="1"/>
        <v>42.941176470588232</v>
      </c>
      <c r="N12" s="33" t="str">
        <f t="shared" si="2"/>
        <v>C</v>
      </c>
    </row>
    <row r="13" spans="2:20" ht="48" customHeight="1" x14ac:dyDescent="0.3"/>
    <row r="14" spans="2:20" ht="48" customHeight="1" x14ac:dyDescent="0.3"/>
    <row r="15" spans="2:20" ht="48" customHeight="1" x14ac:dyDescent="0.3"/>
    <row r="16" spans="2:20" ht="48" customHeight="1" x14ac:dyDescent="0.3"/>
    <row r="17" spans="6:13" ht="48" customHeight="1" thickBot="1" x14ac:dyDescent="0.35"/>
    <row r="18" spans="6:13" ht="36.6" thickBot="1" x14ac:dyDescent="0.7">
      <c r="F18" s="6" t="s">
        <v>19</v>
      </c>
      <c r="G18" s="6">
        <v>25</v>
      </c>
      <c r="H18" s="6">
        <v>36</v>
      </c>
      <c r="I18" s="6">
        <v>45</v>
      </c>
      <c r="K18" t="s">
        <v>28</v>
      </c>
      <c r="L18" s="9" t="s">
        <v>29</v>
      </c>
      <c r="M18" s="10" t="s">
        <v>0</v>
      </c>
    </row>
    <row r="19" spans="6:13" ht="15" thickBot="1" x14ac:dyDescent="0.35">
      <c r="F19" s="6" t="s">
        <v>24</v>
      </c>
      <c r="G19" s="6">
        <v>10</v>
      </c>
      <c r="H19" s="6">
        <v>20</v>
      </c>
      <c r="I19" s="6">
        <v>25</v>
      </c>
    </row>
  </sheetData>
  <dataValidations xWindow="460" yWindow="495" count="2">
    <dataValidation type="whole" allowBlank="1" showInputMessage="1" showErrorMessage="1" errorTitle="Not betn 0-80" sqref="H18:H19 D5:D12">
      <formula1>35</formula1>
      <formula2>80</formula2>
    </dataValidation>
    <dataValidation type="whole" allowBlank="1" showInputMessage="1" showErrorMessage="1" error="not between 35-100" promptTitle="enter the value" prompt="enter the value between 35-100" sqref="I18:I19 E5:E12">
      <formula1>35</formula1>
      <formula2>100</formula2>
    </dataValidation>
  </dataValidations>
  <pageMargins left="0.7" right="0.7" top="0.75" bottom="0.75" header="0.3" footer="0.3"/>
  <pageSetup scale="6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G11"/>
  <sheetViews>
    <sheetView workbookViewId="0">
      <selection activeCell="J11" sqref="J11"/>
    </sheetView>
  </sheetViews>
  <sheetFormatPr defaultRowHeight="14.4" x14ac:dyDescent="0.3"/>
  <cols>
    <col min="6" max="6" width="9" bestFit="1" customWidth="1"/>
    <col min="7" max="7" width="10.77734375" bestFit="1" customWidth="1"/>
  </cols>
  <sheetData>
    <row r="4" spans="5:7" x14ac:dyDescent="0.3">
      <c r="E4" s="43" t="s">
        <v>667</v>
      </c>
      <c r="F4" s="43" t="s">
        <v>665</v>
      </c>
      <c r="G4" s="43" t="s">
        <v>666</v>
      </c>
    </row>
    <row r="5" spans="5:7" x14ac:dyDescent="0.3">
      <c r="E5" s="57">
        <v>1.2456</v>
      </c>
      <c r="F5" s="57">
        <f>ROUNDUP(E5,3)</f>
        <v>1.246</v>
      </c>
      <c r="G5" s="57">
        <f>ROUNDDOWN(E5,3)</f>
        <v>1.2450000000000001</v>
      </c>
    </row>
    <row r="6" spans="5:7" x14ac:dyDescent="0.3">
      <c r="E6" s="57">
        <v>5.1235999999999997</v>
      </c>
      <c r="F6" s="57">
        <f t="shared" ref="F6:F11" si="0">ROUNDUP(E6,3)</f>
        <v>5.1240000000000006</v>
      </c>
      <c r="G6" s="57">
        <f t="shared" ref="G6:G10" si="1">ROUNDDOWN(E6,3)</f>
        <v>5.1230000000000002</v>
      </c>
    </row>
    <row r="7" spans="5:7" x14ac:dyDescent="0.3">
      <c r="E7" s="57">
        <v>214.55</v>
      </c>
      <c r="F7" s="57">
        <f t="shared" si="0"/>
        <v>214.55</v>
      </c>
      <c r="G7" s="57">
        <f t="shared" si="1"/>
        <v>214.55</v>
      </c>
    </row>
    <row r="8" spans="5:7" x14ac:dyDescent="0.3">
      <c r="E8" s="57">
        <v>1458.6980000000001</v>
      </c>
      <c r="F8" s="57">
        <f t="shared" si="0"/>
        <v>1458.6980000000001</v>
      </c>
      <c r="G8" s="57">
        <f t="shared" si="1"/>
        <v>1458.6980000000001</v>
      </c>
    </row>
    <row r="9" spans="5:7" x14ac:dyDescent="0.3">
      <c r="E9" s="57">
        <v>123.45</v>
      </c>
      <c r="F9" s="57">
        <f t="shared" si="0"/>
        <v>123.45</v>
      </c>
      <c r="G9" s="57">
        <f t="shared" si="1"/>
        <v>123.45</v>
      </c>
    </row>
    <row r="10" spans="5:7" x14ac:dyDescent="0.3">
      <c r="E10" s="57">
        <v>55.89</v>
      </c>
      <c r="F10" s="57">
        <f t="shared" si="0"/>
        <v>55.89</v>
      </c>
      <c r="G10" s="57">
        <f t="shared" si="1"/>
        <v>55.89</v>
      </c>
    </row>
    <row r="11" spans="5:7" x14ac:dyDescent="0.3">
      <c r="E11" s="57">
        <v>1.9988999999999999</v>
      </c>
      <c r="F11" s="57">
        <f t="shared" si="0"/>
        <v>1.9989999999999999</v>
      </c>
      <c r="G11" s="57">
        <f>ROUNDDOWN(E11,3)</f>
        <v>1.998</v>
      </c>
    </row>
  </sheetData>
  <autoFilter ref="E4:G1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defaultRowHeight="14.4" x14ac:dyDescent="0.3"/>
  <cols>
    <col min="2" max="2" width="14.5546875" customWidth="1"/>
    <col min="5" max="5" width="10.88671875" customWidth="1"/>
    <col min="7" max="7" width="11.21875" customWidth="1"/>
    <col min="8" max="8" width="10.5546875" customWidth="1"/>
    <col min="9" max="9" width="14.6640625" customWidth="1"/>
    <col min="10" max="10" width="9.109375" customWidth="1"/>
    <col min="11" max="11" width="11.44140625" customWidth="1"/>
    <col min="12" max="12" width="10.5546875" customWidth="1"/>
    <col min="13" max="13" width="11.77734375" customWidth="1"/>
    <col min="14" max="14" width="13" customWidth="1"/>
    <col min="16" max="16" width="12.33203125" customWidth="1"/>
    <col min="17" max="17" width="16" customWidth="1"/>
    <col min="18" max="18" width="18.21875" customWidth="1"/>
    <col min="19" max="19" width="12.109375" customWidth="1"/>
    <col min="21" max="21" width="12.109375" customWidth="1"/>
    <col min="23" max="23" width="11.6640625" customWidth="1"/>
    <col min="24" max="24" width="15.77734375" customWidth="1"/>
    <col min="25" max="25" width="15" customWidth="1"/>
    <col min="28" max="28" width="21.88671875" bestFit="1" customWidth="1"/>
  </cols>
  <sheetData>
    <row r="1" spans="1:28" x14ac:dyDescent="0.3">
      <c r="A1" s="58" t="s">
        <v>30</v>
      </c>
      <c r="B1" s="58" t="s">
        <v>31</v>
      </c>
      <c r="C1" s="58" t="s">
        <v>32</v>
      </c>
      <c r="D1" s="58" t="s">
        <v>33</v>
      </c>
      <c r="E1" s="58" t="s">
        <v>34</v>
      </c>
      <c r="F1" s="58" t="s">
        <v>35</v>
      </c>
      <c r="G1" s="58" t="s">
        <v>36</v>
      </c>
      <c r="H1" s="58" t="s">
        <v>37</v>
      </c>
      <c r="I1" s="58" t="s">
        <v>38</v>
      </c>
      <c r="J1" s="58" t="s">
        <v>39</v>
      </c>
      <c r="K1" s="58" t="s">
        <v>40</v>
      </c>
      <c r="L1" s="58" t="s">
        <v>41</v>
      </c>
      <c r="M1" s="58" t="s">
        <v>42</v>
      </c>
      <c r="N1" s="58" t="s">
        <v>43</v>
      </c>
      <c r="O1" s="58" t="s">
        <v>44</v>
      </c>
      <c r="P1" s="58" t="s">
        <v>45</v>
      </c>
      <c r="Q1" s="58" t="s">
        <v>46</v>
      </c>
      <c r="R1" s="58" t="s">
        <v>47</v>
      </c>
      <c r="S1" s="58" t="s">
        <v>48</v>
      </c>
      <c r="T1" s="58" t="s">
        <v>527</v>
      </c>
      <c r="U1" s="58" t="s">
        <v>528</v>
      </c>
      <c r="V1" s="58" t="s">
        <v>529</v>
      </c>
      <c r="W1" s="58" t="s">
        <v>530</v>
      </c>
      <c r="X1" s="58" t="s">
        <v>531</v>
      </c>
      <c r="Y1" s="58" t="s">
        <v>532</v>
      </c>
      <c r="Z1" s="58" t="s">
        <v>533</v>
      </c>
      <c r="AA1" s="58" t="s">
        <v>534</v>
      </c>
      <c r="AB1" s="58" t="s">
        <v>535</v>
      </c>
    </row>
    <row r="2" spans="1:28" x14ac:dyDescent="0.3">
      <c r="A2">
        <v>1</v>
      </c>
      <c r="B2" t="s">
        <v>49</v>
      </c>
      <c r="C2" t="s">
        <v>50</v>
      </c>
      <c r="D2" t="s">
        <v>51</v>
      </c>
      <c r="E2">
        <v>12.9</v>
      </c>
      <c r="F2">
        <v>15.9</v>
      </c>
      <c r="G2">
        <v>18.8</v>
      </c>
      <c r="H2">
        <v>25</v>
      </c>
      <c r="I2">
        <v>31</v>
      </c>
      <c r="J2" t="s">
        <v>52</v>
      </c>
      <c r="K2" t="s">
        <v>53</v>
      </c>
      <c r="L2">
        <v>4</v>
      </c>
      <c r="M2">
        <v>1.8</v>
      </c>
      <c r="N2">
        <v>140</v>
      </c>
      <c r="O2">
        <v>6300</v>
      </c>
      <c r="P2">
        <v>2890</v>
      </c>
      <c r="Q2" t="s">
        <v>54</v>
      </c>
      <c r="R2">
        <v>13.2</v>
      </c>
      <c r="S2">
        <v>5</v>
      </c>
      <c r="T2">
        <v>177</v>
      </c>
      <c r="U2">
        <v>102</v>
      </c>
      <c r="V2">
        <v>68</v>
      </c>
      <c r="W2">
        <v>37</v>
      </c>
      <c r="X2">
        <v>26.5</v>
      </c>
      <c r="Y2">
        <v>11</v>
      </c>
      <c r="Z2">
        <v>2705</v>
      </c>
      <c r="AA2" t="s">
        <v>536</v>
      </c>
      <c r="AB2" t="s">
        <v>537</v>
      </c>
    </row>
    <row r="3" spans="1:28" x14ac:dyDescent="0.3">
      <c r="A3">
        <v>2</v>
      </c>
      <c r="B3" t="s">
        <v>49</v>
      </c>
      <c r="C3" t="s">
        <v>55</v>
      </c>
      <c r="D3" t="s">
        <v>56</v>
      </c>
      <c r="E3">
        <v>29.2</v>
      </c>
      <c r="F3">
        <v>33.9</v>
      </c>
      <c r="G3">
        <v>38.700000000000003</v>
      </c>
      <c r="H3">
        <v>18</v>
      </c>
      <c r="I3">
        <v>25</v>
      </c>
      <c r="J3" t="s">
        <v>57</v>
      </c>
      <c r="K3" t="s">
        <v>53</v>
      </c>
      <c r="L3">
        <v>6</v>
      </c>
      <c r="M3">
        <v>3.2</v>
      </c>
      <c r="N3">
        <v>200</v>
      </c>
      <c r="O3">
        <v>5500</v>
      </c>
      <c r="P3">
        <v>2335</v>
      </c>
      <c r="Q3" t="s">
        <v>54</v>
      </c>
      <c r="R3">
        <v>18</v>
      </c>
      <c r="S3">
        <v>5</v>
      </c>
      <c r="T3">
        <v>195</v>
      </c>
      <c r="U3">
        <v>115</v>
      </c>
      <c r="V3">
        <v>71</v>
      </c>
      <c r="W3">
        <v>38</v>
      </c>
      <c r="X3">
        <v>30</v>
      </c>
      <c r="Y3">
        <v>15</v>
      </c>
      <c r="Z3">
        <v>3560</v>
      </c>
      <c r="AA3" t="s">
        <v>536</v>
      </c>
      <c r="AB3" t="s">
        <v>538</v>
      </c>
    </row>
    <row r="4" spans="1:28" x14ac:dyDescent="0.3">
      <c r="A4">
        <v>3</v>
      </c>
      <c r="B4" t="s">
        <v>58</v>
      </c>
      <c r="C4">
        <v>90</v>
      </c>
      <c r="D4" t="s">
        <v>59</v>
      </c>
      <c r="E4">
        <v>25.9</v>
      </c>
      <c r="F4">
        <v>29.1</v>
      </c>
      <c r="G4">
        <v>32.299999999999997</v>
      </c>
      <c r="H4">
        <v>20</v>
      </c>
      <c r="I4">
        <v>26</v>
      </c>
      <c r="J4" t="s">
        <v>60</v>
      </c>
      <c r="K4" t="s">
        <v>53</v>
      </c>
      <c r="L4">
        <v>6</v>
      </c>
      <c r="M4">
        <v>2.8</v>
      </c>
      <c r="N4">
        <v>172</v>
      </c>
      <c r="O4">
        <v>5500</v>
      </c>
      <c r="P4">
        <v>2280</v>
      </c>
      <c r="Q4" t="s">
        <v>54</v>
      </c>
      <c r="R4">
        <v>16.899999999999999</v>
      </c>
      <c r="S4">
        <v>5</v>
      </c>
      <c r="T4">
        <v>180</v>
      </c>
      <c r="U4">
        <v>102</v>
      </c>
      <c r="V4">
        <v>67</v>
      </c>
      <c r="W4">
        <v>37</v>
      </c>
      <c r="X4">
        <v>28</v>
      </c>
      <c r="Y4">
        <v>14</v>
      </c>
      <c r="Z4">
        <v>3375</v>
      </c>
      <c r="AA4" t="s">
        <v>536</v>
      </c>
      <c r="AB4" t="s">
        <v>539</v>
      </c>
    </row>
    <row r="5" spans="1:28" x14ac:dyDescent="0.3">
      <c r="A5">
        <v>4</v>
      </c>
      <c r="B5" t="s">
        <v>58</v>
      </c>
      <c r="C5">
        <v>100</v>
      </c>
      <c r="D5" t="s">
        <v>56</v>
      </c>
      <c r="E5">
        <v>30.8</v>
      </c>
      <c r="F5">
        <v>37.700000000000003</v>
      </c>
      <c r="G5">
        <v>44.6</v>
      </c>
      <c r="H5">
        <v>19</v>
      </c>
      <c r="I5">
        <v>26</v>
      </c>
      <c r="K5" t="s">
        <v>53</v>
      </c>
      <c r="L5">
        <v>6</v>
      </c>
      <c r="M5">
        <v>2.8</v>
      </c>
      <c r="N5">
        <v>172</v>
      </c>
      <c r="O5">
        <v>5500</v>
      </c>
      <c r="P5">
        <v>2535</v>
      </c>
      <c r="Q5" t="s">
        <v>54</v>
      </c>
      <c r="R5">
        <v>21.1</v>
      </c>
      <c r="S5">
        <v>6</v>
      </c>
      <c r="T5">
        <v>193</v>
      </c>
      <c r="U5">
        <v>106</v>
      </c>
      <c r="V5">
        <v>70</v>
      </c>
      <c r="W5">
        <v>37</v>
      </c>
      <c r="X5">
        <v>31</v>
      </c>
      <c r="Y5">
        <v>17</v>
      </c>
      <c r="Z5">
        <v>3405</v>
      </c>
      <c r="AA5" t="s">
        <v>536</v>
      </c>
      <c r="AB5" t="s">
        <v>540</v>
      </c>
    </row>
    <row r="6" spans="1:28" x14ac:dyDescent="0.3">
      <c r="A6">
        <v>5</v>
      </c>
      <c r="B6" t="s">
        <v>61</v>
      </c>
      <c r="C6" t="s">
        <v>62</v>
      </c>
      <c r="D6" t="s">
        <v>56</v>
      </c>
      <c r="E6">
        <v>23.7</v>
      </c>
      <c r="F6">
        <v>30</v>
      </c>
      <c r="G6">
        <v>36.200000000000003</v>
      </c>
      <c r="H6">
        <v>22</v>
      </c>
      <c r="I6">
        <v>30</v>
      </c>
      <c r="J6" t="s">
        <v>60</v>
      </c>
      <c r="K6" t="s">
        <v>63</v>
      </c>
      <c r="L6">
        <v>4</v>
      </c>
      <c r="M6">
        <v>3.5</v>
      </c>
      <c r="N6">
        <v>208</v>
      </c>
      <c r="O6">
        <v>5700</v>
      </c>
      <c r="P6">
        <v>2545</v>
      </c>
      <c r="Q6" t="s">
        <v>54</v>
      </c>
      <c r="R6">
        <v>21.1</v>
      </c>
      <c r="S6">
        <v>4</v>
      </c>
      <c r="T6">
        <v>186</v>
      </c>
      <c r="U6">
        <v>109</v>
      </c>
      <c r="V6">
        <v>69</v>
      </c>
      <c r="W6">
        <v>39</v>
      </c>
      <c r="X6">
        <v>27</v>
      </c>
      <c r="Y6">
        <v>13</v>
      </c>
      <c r="Z6">
        <v>3640</v>
      </c>
      <c r="AA6" t="s">
        <v>536</v>
      </c>
      <c r="AB6" t="s">
        <v>541</v>
      </c>
    </row>
    <row r="7" spans="1:28" x14ac:dyDescent="0.3">
      <c r="A7">
        <v>6</v>
      </c>
      <c r="B7" t="s">
        <v>64</v>
      </c>
      <c r="C7" t="s">
        <v>65</v>
      </c>
      <c r="D7" t="s">
        <v>56</v>
      </c>
      <c r="E7">
        <v>14.2</v>
      </c>
      <c r="F7">
        <v>15.7</v>
      </c>
      <c r="G7">
        <v>17.3</v>
      </c>
      <c r="H7">
        <v>22</v>
      </c>
      <c r="I7">
        <v>31</v>
      </c>
      <c r="J7" t="s">
        <v>60</v>
      </c>
      <c r="K7" t="s">
        <v>53</v>
      </c>
      <c r="L7">
        <v>4</v>
      </c>
      <c r="M7">
        <v>2.2000000000000002</v>
      </c>
      <c r="N7">
        <v>110</v>
      </c>
      <c r="O7">
        <v>5200</v>
      </c>
      <c r="P7">
        <v>2565</v>
      </c>
      <c r="Q7" t="s">
        <v>66</v>
      </c>
      <c r="R7">
        <v>16.399999999999999</v>
      </c>
      <c r="S7">
        <v>6</v>
      </c>
      <c r="T7">
        <v>189</v>
      </c>
      <c r="U7">
        <v>105</v>
      </c>
      <c r="V7">
        <v>69</v>
      </c>
      <c r="W7">
        <v>41</v>
      </c>
      <c r="X7">
        <v>28</v>
      </c>
      <c r="Y7">
        <v>16</v>
      </c>
      <c r="Z7">
        <v>2880</v>
      </c>
      <c r="AA7" t="s">
        <v>542</v>
      </c>
      <c r="AB7" t="s">
        <v>543</v>
      </c>
    </row>
    <row r="8" spans="1:28" x14ac:dyDescent="0.3">
      <c r="A8">
        <v>7</v>
      </c>
      <c r="B8" t="s">
        <v>64</v>
      </c>
      <c r="C8" t="s">
        <v>67</v>
      </c>
      <c r="D8" t="s">
        <v>68</v>
      </c>
      <c r="E8">
        <v>19.899999999999999</v>
      </c>
      <c r="F8">
        <v>20.8</v>
      </c>
      <c r="G8">
        <v>21.7</v>
      </c>
      <c r="H8">
        <v>19</v>
      </c>
      <c r="I8">
        <v>28</v>
      </c>
      <c r="J8" t="s">
        <v>60</v>
      </c>
      <c r="K8" t="s">
        <v>53</v>
      </c>
      <c r="L8">
        <v>6</v>
      </c>
      <c r="M8">
        <v>3.8</v>
      </c>
      <c r="N8">
        <v>170</v>
      </c>
      <c r="O8">
        <v>4800</v>
      </c>
      <c r="P8">
        <v>1570</v>
      </c>
      <c r="Q8" t="s">
        <v>66</v>
      </c>
      <c r="R8">
        <v>18</v>
      </c>
      <c r="S8">
        <v>6</v>
      </c>
      <c r="T8">
        <v>200</v>
      </c>
      <c r="U8">
        <v>111</v>
      </c>
      <c r="V8">
        <v>74</v>
      </c>
      <c r="W8">
        <v>42</v>
      </c>
      <c r="X8">
        <v>30.5</v>
      </c>
      <c r="Y8">
        <v>17</v>
      </c>
      <c r="Z8">
        <v>3470</v>
      </c>
      <c r="AA8" t="s">
        <v>542</v>
      </c>
      <c r="AB8" t="s">
        <v>544</v>
      </c>
    </row>
    <row r="9" spans="1:28" x14ac:dyDescent="0.3">
      <c r="A9">
        <v>8</v>
      </c>
      <c r="B9" t="s">
        <v>64</v>
      </c>
      <c r="C9" t="s">
        <v>69</v>
      </c>
      <c r="D9" t="s">
        <v>68</v>
      </c>
      <c r="E9">
        <v>22.6</v>
      </c>
      <c r="F9">
        <v>23.7</v>
      </c>
      <c r="G9">
        <v>24.9</v>
      </c>
      <c r="H9">
        <v>16</v>
      </c>
      <c r="I9">
        <v>25</v>
      </c>
      <c r="J9" t="s">
        <v>60</v>
      </c>
      <c r="K9" t="s">
        <v>63</v>
      </c>
      <c r="L9">
        <v>6</v>
      </c>
      <c r="M9">
        <v>5.7</v>
      </c>
      <c r="N9">
        <v>180</v>
      </c>
      <c r="O9">
        <v>4000</v>
      </c>
      <c r="P9">
        <v>1320</v>
      </c>
      <c r="Q9" t="s">
        <v>66</v>
      </c>
      <c r="R9">
        <v>23</v>
      </c>
      <c r="S9">
        <v>6</v>
      </c>
      <c r="T9">
        <v>216</v>
      </c>
      <c r="U9">
        <v>116</v>
      </c>
      <c r="V9">
        <v>78</v>
      </c>
      <c r="W9">
        <v>45</v>
      </c>
      <c r="X9">
        <v>30.5</v>
      </c>
      <c r="Y9">
        <v>21</v>
      </c>
      <c r="Z9">
        <v>4105</v>
      </c>
      <c r="AA9" t="s">
        <v>542</v>
      </c>
      <c r="AB9" t="s">
        <v>545</v>
      </c>
    </row>
    <row r="10" spans="1:28" x14ac:dyDescent="0.3">
      <c r="A10">
        <v>9</v>
      </c>
      <c r="B10" t="s">
        <v>64</v>
      </c>
      <c r="C10" t="s">
        <v>70</v>
      </c>
      <c r="D10" t="s">
        <v>56</v>
      </c>
      <c r="E10">
        <v>26.3</v>
      </c>
      <c r="F10">
        <v>26.3</v>
      </c>
      <c r="G10">
        <v>26.3</v>
      </c>
      <c r="H10">
        <v>19</v>
      </c>
      <c r="I10">
        <v>27</v>
      </c>
      <c r="J10" t="s">
        <v>60</v>
      </c>
      <c r="K10" t="s">
        <v>53</v>
      </c>
      <c r="L10">
        <v>6</v>
      </c>
      <c r="M10">
        <v>3.8</v>
      </c>
      <c r="N10">
        <v>170</v>
      </c>
      <c r="O10">
        <v>4800</v>
      </c>
      <c r="P10">
        <v>1690</v>
      </c>
      <c r="Q10" t="s">
        <v>66</v>
      </c>
      <c r="R10">
        <v>18.8</v>
      </c>
      <c r="S10">
        <v>5</v>
      </c>
      <c r="T10">
        <v>198</v>
      </c>
      <c r="U10">
        <v>108</v>
      </c>
      <c r="V10">
        <v>73</v>
      </c>
      <c r="W10">
        <v>41</v>
      </c>
      <c r="X10">
        <v>26.5</v>
      </c>
      <c r="Y10">
        <v>14</v>
      </c>
      <c r="Z10">
        <v>3495</v>
      </c>
      <c r="AA10" t="s">
        <v>542</v>
      </c>
      <c r="AB10" t="s">
        <v>546</v>
      </c>
    </row>
    <row r="11" spans="1:28" x14ac:dyDescent="0.3">
      <c r="A11">
        <v>10</v>
      </c>
      <c r="B11" t="s">
        <v>71</v>
      </c>
      <c r="C11" t="s">
        <v>72</v>
      </c>
      <c r="D11" t="s">
        <v>68</v>
      </c>
      <c r="E11">
        <v>33</v>
      </c>
      <c r="F11">
        <v>34.700000000000003</v>
      </c>
      <c r="G11">
        <v>36.299999999999997</v>
      </c>
      <c r="H11">
        <v>16</v>
      </c>
      <c r="I11">
        <v>25</v>
      </c>
      <c r="J11" t="s">
        <v>60</v>
      </c>
      <c r="K11" t="s">
        <v>53</v>
      </c>
      <c r="L11">
        <v>8</v>
      </c>
      <c r="M11">
        <v>4.9000000000000004</v>
      </c>
      <c r="N11">
        <v>200</v>
      </c>
      <c r="O11">
        <v>4100</v>
      </c>
      <c r="P11">
        <v>1510</v>
      </c>
      <c r="Q11" t="s">
        <v>66</v>
      </c>
      <c r="R11">
        <v>18</v>
      </c>
      <c r="S11">
        <v>6</v>
      </c>
      <c r="T11">
        <v>206</v>
      </c>
      <c r="U11">
        <v>114</v>
      </c>
      <c r="V11">
        <v>73</v>
      </c>
      <c r="W11">
        <v>43</v>
      </c>
      <c r="X11">
        <v>35</v>
      </c>
      <c r="Y11">
        <v>18</v>
      </c>
      <c r="Z11">
        <v>3620</v>
      </c>
      <c r="AA11" t="s">
        <v>542</v>
      </c>
      <c r="AB11" t="s">
        <v>547</v>
      </c>
    </row>
    <row r="12" spans="1:28" x14ac:dyDescent="0.3">
      <c r="A12">
        <v>11</v>
      </c>
      <c r="B12" t="s">
        <v>71</v>
      </c>
      <c r="C12" t="s">
        <v>73</v>
      </c>
      <c r="D12" t="s">
        <v>56</v>
      </c>
      <c r="E12">
        <v>37.5</v>
      </c>
      <c r="F12">
        <v>40.1</v>
      </c>
      <c r="G12">
        <v>42.7</v>
      </c>
      <c r="H12">
        <v>16</v>
      </c>
      <c r="I12">
        <v>25</v>
      </c>
      <c r="J12" t="s">
        <v>57</v>
      </c>
      <c r="K12" t="s">
        <v>53</v>
      </c>
      <c r="L12">
        <v>8</v>
      </c>
      <c r="M12">
        <v>4.5999999999999996</v>
      </c>
      <c r="N12">
        <v>295</v>
      </c>
      <c r="O12">
        <v>6000</v>
      </c>
      <c r="P12">
        <v>1985</v>
      </c>
      <c r="Q12" t="s">
        <v>66</v>
      </c>
      <c r="R12">
        <v>20</v>
      </c>
      <c r="S12">
        <v>5</v>
      </c>
      <c r="T12">
        <v>204</v>
      </c>
      <c r="U12">
        <v>111</v>
      </c>
      <c r="V12">
        <v>74</v>
      </c>
      <c r="W12">
        <v>44</v>
      </c>
      <c r="X12">
        <v>31</v>
      </c>
      <c r="Y12">
        <v>14</v>
      </c>
      <c r="Z12">
        <v>3935</v>
      </c>
      <c r="AA12" t="s">
        <v>542</v>
      </c>
      <c r="AB12" t="s">
        <v>548</v>
      </c>
    </row>
    <row r="13" spans="1:28" x14ac:dyDescent="0.3">
      <c r="A13">
        <v>12</v>
      </c>
      <c r="B13" t="s">
        <v>74</v>
      </c>
      <c r="C13" t="s">
        <v>75</v>
      </c>
      <c r="D13" t="s">
        <v>59</v>
      </c>
      <c r="E13">
        <v>8.5</v>
      </c>
      <c r="F13">
        <v>13.4</v>
      </c>
      <c r="G13">
        <v>18.3</v>
      </c>
      <c r="H13">
        <v>25</v>
      </c>
      <c r="I13">
        <v>36</v>
      </c>
      <c r="J13" t="s">
        <v>52</v>
      </c>
      <c r="K13" t="s">
        <v>53</v>
      </c>
      <c r="L13">
        <v>4</v>
      </c>
      <c r="M13">
        <v>2.2000000000000002</v>
      </c>
      <c r="N13">
        <v>110</v>
      </c>
      <c r="O13">
        <v>5200</v>
      </c>
      <c r="P13">
        <v>2380</v>
      </c>
      <c r="Q13" t="s">
        <v>54</v>
      </c>
      <c r="R13">
        <v>15.2</v>
      </c>
      <c r="S13">
        <v>5</v>
      </c>
      <c r="T13">
        <v>182</v>
      </c>
      <c r="U13">
        <v>101</v>
      </c>
      <c r="V13">
        <v>66</v>
      </c>
      <c r="W13">
        <v>38</v>
      </c>
      <c r="X13">
        <v>25</v>
      </c>
      <c r="Y13">
        <v>13</v>
      </c>
      <c r="Z13">
        <v>2490</v>
      </c>
      <c r="AA13" t="s">
        <v>542</v>
      </c>
      <c r="AB13" t="s">
        <v>549</v>
      </c>
    </row>
    <row r="14" spans="1:28" x14ac:dyDescent="0.3">
      <c r="A14">
        <v>13</v>
      </c>
      <c r="B14" t="s">
        <v>74</v>
      </c>
      <c r="C14" t="s">
        <v>76</v>
      </c>
      <c r="D14" t="s">
        <v>59</v>
      </c>
      <c r="E14">
        <v>11.4</v>
      </c>
      <c r="F14">
        <v>11.4</v>
      </c>
      <c r="G14">
        <v>11.4</v>
      </c>
      <c r="H14">
        <v>25</v>
      </c>
      <c r="I14">
        <v>34</v>
      </c>
      <c r="J14" t="s">
        <v>60</v>
      </c>
      <c r="K14" t="s">
        <v>53</v>
      </c>
      <c r="L14">
        <v>4</v>
      </c>
      <c r="M14">
        <v>2.2000000000000002</v>
      </c>
      <c r="N14">
        <v>110</v>
      </c>
      <c r="O14">
        <v>5200</v>
      </c>
      <c r="P14">
        <v>2665</v>
      </c>
      <c r="Q14" t="s">
        <v>54</v>
      </c>
      <c r="R14">
        <v>15.6</v>
      </c>
      <c r="S14">
        <v>5</v>
      </c>
      <c r="T14">
        <v>184</v>
      </c>
      <c r="U14">
        <v>103</v>
      </c>
      <c r="V14">
        <v>68</v>
      </c>
      <c r="W14">
        <v>39</v>
      </c>
      <c r="X14">
        <v>26</v>
      </c>
      <c r="Y14">
        <v>14</v>
      </c>
      <c r="Z14">
        <v>2785</v>
      </c>
      <c r="AA14" t="s">
        <v>542</v>
      </c>
      <c r="AB14" t="s">
        <v>550</v>
      </c>
    </row>
    <row r="15" spans="1:28" x14ac:dyDescent="0.3">
      <c r="A15">
        <v>14</v>
      </c>
      <c r="B15" t="s">
        <v>74</v>
      </c>
      <c r="C15" t="s">
        <v>77</v>
      </c>
      <c r="D15" t="s">
        <v>78</v>
      </c>
      <c r="E15">
        <v>13.4</v>
      </c>
      <c r="F15">
        <v>15.1</v>
      </c>
      <c r="G15">
        <v>16.8</v>
      </c>
      <c r="H15">
        <v>19</v>
      </c>
      <c r="I15">
        <v>28</v>
      </c>
      <c r="J15" t="s">
        <v>57</v>
      </c>
      <c r="K15" t="s">
        <v>63</v>
      </c>
      <c r="L15">
        <v>6</v>
      </c>
      <c r="M15">
        <v>3.4</v>
      </c>
      <c r="N15">
        <v>160</v>
      </c>
      <c r="O15">
        <v>4600</v>
      </c>
      <c r="P15">
        <v>1805</v>
      </c>
      <c r="Q15" t="s">
        <v>54</v>
      </c>
      <c r="R15">
        <v>15.5</v>
      </c>
      <c r="S15">
        <v>4</v>
      </c>
      <c r="T15">
        <v>193</v>
      </c>
      <c r="U15">
        <v>101</v>
      </c>
      <c r="V15">
        <v>74</v>
      </c>
      <c r="W15">
        <v>43</v>
      </c>
      <c r="X15">
        <v>25</v>
      </c>
      <c r="Y15">
        <v>13</v>
      </c>
      <c r="Z15">
        <v>3240</v>
      </c>
      <c r="AA15" t="s">
        <v>542</v>
      </c>
      <c r="AB15" t="s">
        <v>551</v>
      </c>
    </row>
    <row r="16" spans="1:28" x14ac:dyDescent="0.3">
      <c r="A16">
        <v>15</v>
      </c>
      <c r="B16" t="s">
        <v>74</v>
      </c>
      <c r="C16" t="s">
        <v>79</v>
      </c>
      <c r="D16" t="s">
        <v>56</v>
      </c>
      <c r="E16">
        <v>13.4</v>
      </c>
      <c r="F16">
        <v>15.9</v>
      </c>
      <c r="G16">
        <v>18.399999999999999</v>
      </c>
      <c r="H16">
        <v>21</v>
      </c>
      <c r="I16">
        <v>29</v>
      </c>
      <c r="J16" t="s">
        <v>52</v>
      </c>
      <c r="K16" t="s">
        <v>53</v>
      </c>
      <c r="L16">
        <v>4</v>
      </c>
      <c r="M16">
        <v>2.2000000000000002</v>
      </c>
      <c r="N16">
        <v>110</v>
      </c>
      <c r="O16">
        <v>5200</v>
      </c>
      <c r="P16">
        <v>2595</v>
      </c>
      <c r="Q16" t="s">
        <v>66</v>
      </c>
      <c r="R16">
        <v>16.5</v>
      </c>
      <c r="S16">
        <v>6</v>
      </c>
      <c r="T16">
        <v>198</v>
      </c>
      <c r="U16">
        <v>108</v>
      </c>
      <c r="V16">
        <v>71</v>
      </c>
      <c r="W16">
        <v>40</v>
      </c>
      <c r="X16">
        <v>28.5</v>
      </c>
      <c r="Y16">
        <v>16</v>
      </c>
      <c r="Z16">
        <v>3195</v>
      </c>
      <c r="AA16" t="s">
        <v>542</v>
      </c>
      <c r="AB16" t="s">
        <v>552</v>
      </c>
    </row>
    <row r="17" spans="1:28" x14ac:dyDescent="0.3">
      <c r="A17">
        <v>16</v>
      </c>
      <c r="B17" t="s">
        <v>74</v>
      </c>
      <c r="C17" t="s">
        <v>80</v>
      </c>
      <c r="D17" t="s">
        <v>81</v>
      </c>
      <c r="E17">
        <v>14.7</v>
      </c>
      <c r="F17">
        <v>16.3</v>
      </c>
      <c r="G17">
        <v>18</v>
      </c>
      <c r="H17">
        <v>18</v>
      </c>
      <c r="I17">
        <v>23</v>
      </c>
      <c r="J17" t="s">
        <v>52</v>
      </c>
      <c r="K17" t="s">
        <v>53</v>
      </c>
      <c r="L17">
        <v>6</v>
      </c>
      <c r="M17">
        <v>3.8</v>
      </c>
      <c r="N17">
        <v>170</v>
      </c>
      <c r="O17">
        <v>4800</v>
      </c>
      <c r="P17">
        <v>1690</v>
      </c>
      <c r="Q17" t="s">
        <v>66</v>
      </c>
      <c r="R17">
        <v>20</v>
      </c>
      <c r="S17">
        <v>7</v>
      </c>
      <c r="T17">
        <v>178</v>
      </c>
      <c r="U17">
        <v>110</v>
      </c>
      <c r="V17">
        <v>74</v>
      </c>
      <c r="W17">
        <v>44</v>
      </c>
      <c r="X17">
        <v>30.5</v>
      </c>
      <c r="Y17" t="s">
        <v>553</v>
      </c>
      <c r="Z17">
        <v>3715</v>
      </c>
      <c r="AA17" t="s">
        <v>542</v>
      </c>
      <c r="AB17" t="s">
        <v>554</v>
      </c>
    </row>
    <row r="18" spans="1:28" x14ac:dyDescent="0.3">
      <c r="A18">
        <v>17</v>
      </c>
      <c r="B18" t="s">
        <v>74</v>
      </c>
      <c r="C18" t="s">
        <v>82</v>
      </c>
      <c r="D18" t="s">
        <v>81</v>
      </c>
      <c r="E18">
        <v>14.7</v>
      </c>
      <c r="F18">
        <v>16.600000000000001</v>
      </c>
      <c r="G18">
        <v>18.600000000000001</v>
      </c>
      <c r="H18">
        <v>15</v>
      </c>
      <c r="I18">
        <v>20</v>
      </c>
      <c r="J18" t="s">
        <v>52</v>
      </c>
      <c r="K18" t="s">
        <v>83</v>
      </c>
      <c r="L18">
        <v>6</v>
      </c>
      <c r="M18">
        <v>4.3</v>
      </c>
      <c r="N18">
        <v>165</v>
      </c>
      <c r="O18">
        <v>4000</v>
      </c>
      <c r="P18">
        <v>1790</v>
      </c>
      <c r="Q18" t="s">
        <v>66</v>
      </c>
      <c r="R18">
        <v>27</v>
      </c>
      <c r="S18">
        <v>8</v>
      </c>
      <c r="T18">
        <v>194</v>
      </c>
      <c r="U18">
        <v>111</v>
      </c>
      <c r="V18">
        <v>78</v>
      </c>
      <c r="W18">
        <v>42</v>
      </c>
      <c r="X18">
        <v>33.5</v>
      </c>
      <c r="Y18" t="s">
        <v>553</v>
      </c>
      <c r="Z18">
        <v>4025</v>
      </c>
      <c r="AA18" t="s">
        <v>542</v>
      </c>
      <c r="AB18" t="s">
        <v>555</v>
      </c>
    </row>
    <row r="19" spans="1:28" x14ac:dyDescent="0.3">
      <c r="A19">
        <v>18</v>
      </c>
      <c r="B19" t="s">
        <v>74</v>
      </c>
      <c r="C19" t="s">
        <v>84</v>
      </c>
      <c r="D19" t="s">
        <v>68</v>
      </c>
      <c r="E19">
        <v>18</v>
      </c>
      <c r="F19">
        <v>18.8</v>
      </c>
      <c r="G19">
        <v>19.600000000000001</v>
      </c>
      <c r="H19">
        <v>17</v>
      </c>
      <c r="I19">
        <v>26</v>
      </c>
      <c r="J19" t="s">
        <v>60</v>
      </c>
      <c r="K19" t="s">
        <v>63</v>
      </c>
      <c r="L19">
        <v>8</v>
      </c>
      <c r="M19">
        <v>5</v>
      </c>
      <c r="N19">
        <v>170</v>
      </c>
      <c r="O19">
        <v>4200</v>
      </c>
      <c r="P19">
        <v>1350</v>
      </c>
      <c r="Q19" t="s">
        <v>66</v>
      </c>
      <c r="R19">
        <v>23</v>
      </c>
      <c r="S19">
        <v>6</v>
      </c>
      <c r="T19">
        <v>214</v>
      </c>
      <c r="U19">
        <v>116</v>
      </c>
      <c r="V19">
        <v>77</v>
      </c>
      <c r="W19">
        <v>42</v>
      </c>
      <c r="X19">
        <v>29.5</v>
      </c>
      <c r="Y19">
        <v>20</v>
      </c>
      <c r="Z19">
        <v>3910</v>
      </c>
      <c r="AA19" t="s">
        <v>542</v>
      </c>
      <c r="AB19" t="s">
        <v>556</v>
      </c>
    </row>
    <row r="20" spans="1:28" x14ac:dyDescent="0.3">
      <c r="A20">
        <v>19</v>
      </c>
      <c r="B20" t="s">
        <v>74</v>
      </c>
      <c r="C20" t="s">
        <v>85</v>
      </c>
      <c r="D20" t="s">
        <v>78</v>
      </c>
      <c r="E20">
        <v>34.6</v>
      </c>
      <c r="F20">
        <v>38</v>
      </c>
      <c r="G20">
        <v>41.5</v>
      </c>
      <c r="H20">
        <v>17</v>
      </c>
      <c r="I20">
        <v>25</v>
      </c>
      <c r="J20" t="s">
        <v>60</v>
      </c>
      <c r="K20" t="s">
        <v>63</v>
      </c>
      <c r="L20">
        <v>8</v>
      </c>
      <c r="M20">
        <v>5.7</v>
      </c>
      <c r="N20">
        <v>300</v>
      </c>
      <c r="O20">
        <v>5000</v>
      </c>
      <c r="P20">
        <v>1450</v>
      </c>
      <c r="Q20" t="s">
        <v>54</v>
      </c>
      <c r="R20">
        <v>20</v>
      </c>
      <c r="S20">
        <v>2</v>
      </c>
      <c r="T20">
        <v>179</v>
      </c>
      <c r="U20">
        <v>96</v>
      </c>
      <c r="V20">
        <v>74</v>
      </c>
      <c r="W20">
        <v>43</v>
      </c>
      <c r="X20" t="s">
        <v>553</v>
      </c>
      <c r="Y20" t="s">
        <v>553</v>
      </c>
      <c r="Z20">
        <v>3380</v>
      </c>
      <c r="AA20" t="s">
        <v>542</v>
      </c>
      <c r="AB20" t="s">
        <v>557</v>
      </c>
    </row>
    <row r="21" spans="1:28" x14ac:dyDescent="0.3">
      <c r="A21">
        <v>20</v>
      </c>
      <c r="B21" t="s">
        <v>86</v>
      </c>
      <c r="C21" t="s">
        <v>87</v>
      </c>
      <c r="D21" t="s">
        <v>68</v>
      </c>
      <c r="E21">
        <v>18.399999999999999</v>
      </c>
      <c r="F21">
        <v>18.399999999999999</v>
      </c>
      <c r="G21">
        <v>18.399999999999999</v>
      </c>
      <c r="H21">
        <v>20</v>
      </c>
      <c r="I21">
        <v>28</v>
      </c>
      <c r="J21" t="s">
        <v>57</v>
      </c>
      <c r="K21" t="s">
        <v>53</v>
      </c>
      <c r="L21">
        <v>6</v>
      </c>
      <c r="M21">
        <v>3.3</v>
      </c>
      <c r="N21">
        <v>153</v>
      </c>
      <c r="O21">
        <v>5300</v>
      </c>
      <c r="P21">
        <v>1990</v>
      </c>
      <c r="Q21" t="s">
        <v>66</v>
      </c>
      <c r="R21">
        <v>18</v>
      </c>
      <c r="S21">
        <v>6</v>
      </c>
      <c r="T21">
        <v>203</v>
      </c>
      <c r="U21">
        <v>113</v>
      </c>
      <c r="V21">
        <v>74</v>
      </c>
      <c r="W21">
        <v>40</v>
      </c>
      <c r="X21">
        <v>31</v>
      </c>
      <c r="Y21">
        <v>15</v>
      </c>
      <c r="Z21">
        <v>3515</v>
      </c>
      <c r="AA21" t="s">
        <v>542</v>
      </c>
      <c r="AB21" t="s">
        <v>558</v>
      </c>
    </row>
    <row r="22" spans="1:28" x14ac:dyDescent="0.3">
      <c r="A22">
        <v>21</v>
      </c>
      <c r="B22" t="s">
        <v>88</v>
      </c>
      <c r="C22" t="s">
        <v>89</v>
      </c>
      <c r="D22" t="s">
        <v>59</v>
      </c>
      <c r="E22">
        <v>14.5</v>
      </c>
      <c r="F22">
        <v>15.8</v>
      </c>
      <c r="G22">
        <v>17.100000000000001</v>
      </c>
      <c r="H22">
        <v>23</v>
      </c>
      <c r="I22">
        <v>28</v>
      </c>
      <c r="J22" t="s">
        <v>57</v>
      </c>
      <c r="K22" t="s">
        <v>53</v>
      </c>
      <c r="L22">
        <v>4</v>
      </c>
      <c r="M22">
        <v>3</v>
      </c>
      <c r="N22">
        <v>141</v>
      </c>
      <c r="O22">
        <v>5000</v>
      </c>
      <c r="P22">
        <v>2090</v>
      </c>
      <c r="Q22" t="s">
        <v>66</v>
      </c>
      <c r="R22">
        <v>16</v>
      </c>
      <c r="S22">
        <v>6</v>
      </c>
      <c r="T22">
        <v>183</v>
      </c>
      <c r="U22">
        <v>104</v>
      </c>
      <c r="V22">
        <v>68</v>
      </c>
      <c r="W22">
        <v>41</v>
      </c>
      <c r="X22">
        <v>30.5</v>
      </c>
      <c r="Y22">
        <v>14</v>
      </c>
      <c r="Z22">
        <v>3085</v>
      </c>
      <c r="AA22" t="s">
        <v>542</v>
      </c>
      <c r="AB22" t="s">
        <v>559</v>
      </c>
    </row>
    <row r="23" spans="1:28" x14ac:dyDescent="0.3">
      <c r="A23">
        <v>22</v>
      </c>
      <c r="B23" t="s">
        <v>88</v>
      </c>
      <c r="C23" t="s">
        <v>90</v>
      </c>
      <c r="D23" t="s">
        <v>68</v>
      </c>
      <c r="E23">
        <v>29.5</v>
      </c>
      <c r="F23">
        <v>29.5</v>
      </c>
      <c r="G23">
        <v>29.5</v>
      </c>
      <c r="H23">
        <v>20</v>
      </c>
      <c r="I23">
        <v>26</v>
      </c>
      <c r="K23" t="s">
        <v>53</v>
      </c>
      <c r="L23">
        <v>6</v>
      </c>
      <c r="M23">
        <v>3.3</v>
      </c>
      <c r="N23">
        <v>147</v>
      </c>
      <c r="O23">
        <v>4800</v>
      </c>
      <c r="P23">
        <v>1785</v>
      </c>
      <c r="Q23" t="s">
        <v>66</v>
      </c>
      <c r="R23">
        <v>16</v>
      </c>
      <c r="S23">
        <v>6</v>
      </c>
      <c r="T23">
        <v>203</v>
      </c>
      <c r="U23">
        <v>110</v>
      </c>
      <c r="V23">
        <v>69</v>
      </c>
      <c r="W23">
        <v>44</v>
      </c>
      <c r="X23">
        <v>36</v>
      </c>
      <c r="Y23">
        <v>17</v>
      </c>
      <c r="Z23">
        <v>3570</v>
      </c>
      <c r="AA23" t="s">
        <v>542</v>
      </c>
      <c r="AB23" t="s">
        <v>560</v>
      </c>
    </row>
    <row r="24" spans="1:28" x14ac:dyDescent="0.3">
      <c r="A24">
        <v>23</v>
      </c>
      <c r="B24" t="s">
        <v>91</v>
      </c>
      <c r="C24" t="s">
        <v>92</v>
      </c>
      <c r="D24" t="s">
        <v>51</v>
      </c>
      <c r="E24">
        <v>7.9</v>
      </c>
      <c r="F24">
        <v>9.1999999999999993</v>
      </c>
      <c r="G24">
        <v>10.6</v>
      </c>
      <c r="H24">
        <v>29</v>
      </c>
      <c r="I24">
        <v>33</v>
      </c>
      <c r="J24" t="s">
        <v>52</v>
      </c>
      <c r="K24" t="s">
        <v>53</v>
      </c>
      <c r="L24">
        <v>4</v>
      </c>
      <c r="M24">
        <v>1.5</v>
      </c>
      <c r="N24">
        <v>92</v>
      </c>
      <c r="O24">
        <v>6000</v>
      </c>
      <c r="P24">
        <v>3285</v>
      </c>
      <c r="Q24" t="s">
        <v>54</v>
      </c>
      <c r="R24">
        <v>13.2</v>
      </c>
      <c r="S24">
        <v>5</v>
      </c>
      <c r="T24">
        <v>174</v>
      </c>
      <c r="U24">
        <v>98</v>
      </c>
      <c r="V24">
        <v>66</v>
      </c>
      <c r="W24">
        <v>32</v>
      </c>
      <c r="X24">
        <v>26.5</v>
      </c>
      <c r="Y24">
        <v>11</v>
      </c>
      <c r="Z24">
        <v>2270</v>
      </c>
      <c r="AA24" t="s">
        <v>542</v>
      </c>
      <c r="AB24" t="s">
        <v>561</v>
      </c>
    </row>
    <row r="25" spans="1:28" x14ac:dyDescent="0.3">
      <c r="A25">
        <v>24</v>
      </c>
      <c r="B25" t="s">
        <v>91</v>
      </c>
      <c r="C25" t="s">
        <v>93</v>
      </c>
      <c r="D25" t="s">
        <v>51</v>
      </c>
      <c r="E25">
        <v>8.4</v>
      </c>
      <c r="F25">
        <v>11.3</v>
      </c>
      <c r="G25">
        <v>14.2</v>
      </c>
      <c r="H25">
        <v>23</v>
      </c>
      <c r="I25">
        <v>29</v>
      </c>
      <c r="J25" t="s">
        <v>60</v>
      </c>
      <c r="K25" t="s">
        <v>53</v>
      </c>
      <c r="L25">
        <v>4</v>
      </c>
      <c r="M25">
        <v>2.2000000000000002</v>
      </c>
      <c r="N25">
        <v>93</v>
      </c>
      <c r="O25">
        <v>4800</v>
      </c>
      <c r="P25">
        <v>2595</v>
      </c>
      <c r="Q25" t="s">
        <v>54</v>
      </c>
      <c r="R25">
        <v>14</v>
      </c>
      <c r="S25">
        <v>5</v>
      </c>
      <c r="T25">
        <v>172</v>
      </c>
      <c r="U25">
        <v>97</v>
      </c>
      <c r="V25">
        <v>67</v>
      </c>
      <c r="W25">
        <v>38</v>
      </c>
      <c r="X25">
        <v>26.5</v>
      </c>
      <c r="Y25">
        <v>13</v>
      </c>
      <c r="Z25">
        <v>2670</v>
      </c>
      <c r="AA25" t="s">
        <v>542</v>
      </c>
      <c r="AB25" t="s">
        <v>562</v>
      </c>
    </row>
    <row r="26" spans="1:28" x14ac:dyDescent="0.3">
      <c r="A26">
        <v>25</v>
      </c>
      <c r="B26" t="s">
        <v>91</v>
      </c>
      <c r="C26" t="s">
        <v>94</v>
      </c>
      <c r="D26" t="s">
        <v>59</v>
      </c>
      <c r="E26">
        <v>11.9</v>
      </c>
      <c r="F26">
        <v>13.3</v>
      </c>
      <c r="G26">
        <v>14.7</v>
      </c>
      <c r="H26">
        <v>22</v>
      </c>
      <c r="I26">
        <v>27</v>
      </c>
      <c r="J26" t="s">
        <v>60</v>
      </c>
      <c r="K26" t="s">
        <v>53</v>
      </c>
      <c r="L26">
        <v>4</v>
      </c>
      <c r="M26">
        <v>2.5</v>
      </c>
      <c r="N26">
        <v>100</v>
      </c>
      <c r="O26">
        <v>4800</v>
      </c>
      <c r="P26">
        <v>2535</v>
      </c>
      <c r="Q26" t="s">
        <v>54</v>
      </c>
      <c r="R26">
        <v>16</v>
      </c>
      <c r="S26">
        <v>6</v>
      </c>
      <c r="T26">
        <v>181</v>
      </c>
      <c r="U26">
        <v>104</v>
      </c>
      <c r="V26">
        <v>68</v>
      </c>
      <c r="W26">
        <v>39</v>
      </c>
      <c r="X26">
        <v>30.5</v>
      </c>
      <c r="Y26">
        <v>14</v>
      </c>
      <c r="Z26">
        <v>2970</v>
      </c>
      <c r="AA26" t="s">
        <v>542</v>
      </c>
      <c r="AB26" t="s">
        <v>563</v>
      </c>
    </row>
    <row r="27" spans="1:28" x14ac:dyDescent="0.3">
      <c r="A27">
        <v>26</v>
      </c>
      <c r="B27" t="s">
        <v>91</v>
      </c>
      <c r="C27" t="s">
        <v>95</v>
      </c>
      <c r="D27" t="s">
        <v>81</v>
      </c>
      <c r="E27">
        <v>13.6</v>
      </c>
      <c r="F27">
        <v>19</v>
      </c>
      <c r="G27">
        <v>24.4</v>
      </c>
      <c r="H27">
        <v>17</v>
      </c>
      <c r="I27">
        <v>21</v>
      </c>
      <c r="J27" t="s">
        <v>60</v>
      </c>
      <c r="K27" t="s">
        <v>83</v>
      </c>
      <c r="L27">
        <v>6</v>
      </c>
      <c r="M27">
        <v>3</v>
      </c>
      <c r="N27">
        <v>142</v>
      </c>
      <c r="O27">
        <v>5000</v>
      </c>
      <c r="P27">
        <v>1970</v>
      </c>
      <c r="Q27" t="s">
        <v>66</v>
      </c>
      <c r="R27">
        <v>20</v>
      </c>
      <c r="S27">
        <v>7</v>
      </c>
      <c r="T27">
        <v>175</v>
      </c>
      <c r="U27">
        <v>112</v>
      </c>
      <c r="V27">
        <v>72</v>
      </c>
      <c r="W27">
        <v>42</v>
      </c>
      <c r="X27">
        <v>26.5</v>
      </c>
      <c r="Y27" t="s">
        <v>553</v>
      </c>
      <c r="Z27">
        <v>3705</v>
      </c>
      <c r="AA27" t="s">
        <v>542</v>
      </c>
      <c r="AB27" t="s">
        <v>564</v>
      </c>
    </row>
    <row r="28" spans="1:28" x14ac:dyDescent="0.3">
      <c r="A28">
        <v>27</v>
      </c>
      <c r="B28" t="s">
        <v>91</v>
      </c>
      <c r="C28" t="s">
        <v>96</v>
      </c>
      <c r="D28" t="s">
        <v>56</v>
      </c>
      <c r="E28">
        <v>14.8</v>
      </c>
      <c r="F28">
        <v>15.6</v>
      </c>
      <c r="G28">
        <v>16.399999999999999</v>
      </c>
      <c r="H28">
        <v>21</v>
      </c>
      <c r="I28">
        <v>27</v>
      </c>
      <c r="J28" t="s">
        <v>60</v>
      </c>
      <c r="K28" t="s">
        <v>53</v>
      </c>
      <c r="L28">
        <v>4</v>
      </c>
      <c r="M28">
        <v>2.5</v>
      </c>
      <c r="N28">
        <v>100</v>
      </c>
      <c r="O28">
        <v>4800</v>
      </c>
      <c r="P28">
        <v>2465</v>
      </c>
      <c r="Q28" t="s">
        <v>66</v>
      </c>
      <c r="R28">
        <v>16</v>
      </c>
      <c r="S28">
        <v>6</v>
      </c>
      <c r="T28">
        <v>192</v>
      </c>
      <c r="U28">
        <v>105</v>
      </c>
      <c r="V28">
        <v>69</v>
      </c>
      <c r="W28">
        <v>42</v>
      </c>
      <c r="X28">
        <v>30.5</v>
      </c>
      <c r="Y28">
        <v>16</v>
      </c>
      <c r="Z28">
        <v>3080</v>
      </c>
      <c r="AA28" t="s">
        <v>542</v>
      </c>
      <c r="AB28" t="s">
        <v>565</v>
      </c>
    </row>
    <row r="29" spans="1:28" x14ac:dyDescent="0.3">
      <c r="A29">
        <v>28</v>
      </c>
      <c r="B29" t="s">
        <v>91</v>
      </c>
      <c r="C29" t="s">
        <v>97</v>
      </c>
      <c r="D29" t="s">
        <v>78</v>
      </c>
      <c r="E29">
        <v>18.5</v>
      </c>
      <c r="F29">
        <v>25.8</v>
      </c>
      <c r="G29">
        <v>33.1</v>
      </c>
      <c r="H29">
        <v>18</v>
      </c>
      <c r="I29">
        <v>24</v>
      </c>
      <c r="J29" t="s">
        <v>60</v>
      </c>
      <c r="K29" t="s">
        <v>83</v>
      </c>
      <c r="L29">
        <v>6</v>
      </c>
      <c r="M29">
        <v>3</v>
      </c>
      <c r="N29">
        <v>300</v>
      </c>
      <c r="O29">
        <v>6000</v>
      </c>
      <c r="P29">
        <v>2120</v>
      </c>
      <c r="Q29" t="s">
        <v>54</v>
      </c>
      <c r="R29">
        <v>19.8</v>
      </c>
      <c r="S29">
        <v>4</v>
      </c>
      <c r="T29">
        <v>180</v>
      </c>
      <c r="U29">
        <v>97</v>
      </c>
      <c r="V29">
        <v>72</v>
      </c>
      <c r="W29">
        <v>40</v>
      </c>
      <c r="X29">
        <v>20</v>
      </c>
      <c r="Y29">
        <v>11</v>
      </c>
      <c r="Z29">
        <v>3805</v>
      </c>
      <c r="AA29" t="s">
        <v>542</v>
      </c>
      <c r="AB29" t="s">
        <v>566</v>
      </c>
    </row>
    <row r="30" spans="1:28" x14ac:dyDescent="0.3">
      <c r="A30">
        <v>29</v>
      </c>
      <c r="B30" t="s">
        <v>98</v>
      </c>
      <c r="C30" t="s">
        <v>99</v>
      </c>
      <c r="D30" t="s">
        <v>51</v>
      </c>
      <c r="E30">
        <v>7.9</v>
      </c>
      <c r="F30">
        <v>12.2</v>
      </c>
      <c r="G30">
        <v>16.5</v>
      </c>
      <c r="H30">
        <v>29</v>
      </c>
      <c r="I30">
        <v>33</v>
      </c>
      <c r="J30" t="s">
        <v>52</v>
      </c>
      <c r="K30" t="s">
        <v>53</v>
      </c>
      <c r="L30">
        <v>4</v>
      </c>
      <c r="M30">
        <v>1.5</v>
      </c>
      <c r="N30">
        <v>92</v>
      </c>
      <c r="O30">
        <v>6000</v>
      </c>
      <c r="P30">
        <v>2505</v>
      </c>
      <c r="Q30" t="s">
        <v>54</v>
      </c>
      <c r="R30">
        <v>13.2</v>
      </c>
      <c r="S30">
        <v>5</v>
      </c>
      <c r="T30">
        <v>174</v>
      </c>
      <c r="U30">
        <v>98</v>
      </c>
      <c r="V30">
        <v>66</v>
      </c>
      <c r="W30">
        <v>36</v>
      </c>
      <c r="X30">
        <v>26.5</v>
      </c>
      <c r="Y30">
        <v>11</v>
      </c>
      <c r="Z30">
        <v>2295</v>
      </c>
      <c r="AA30" t="s">
        <v>542</v>
      </c>
      <c r="AB30" t="s">
        <v>567</v>
      </c>
    </row>
    <row r="31" spans="1:28" x14ac:dyDescent="0.3">
      <c r="A31">
        <v>30</v>
      </c>
      <c r="B31" t="s">
        <v>98</v>
      </c>
      <c r="C31" t="s">
        <v>100</v>
      </c>
      <c r="D31" t="s">
        <v>68</v>
      </c>
      <c r="E31">
        <v>17.5</v>
      </c>
      <c r="F31">
        <v>19.3</v>
      </c>
      <c r="G31">
        <v>21.2</v>
      </c>
      <c r="H31">
        <v>20</v>
      </c>
      <c r="I31">
        <v>28</v>
      </c>
      <c r="J31" t="s">
        <v>57</v>
      </c>
      <c r="K31" t="s">
        <v>53</v>
      </c>
      <c r="L31">
        <v>6</v>
      </c>
      <c r="M31">
        <v>3.5</v>
      </c>
      <c r="N31">
        <v>214</v>
      </c>
      <c r="O31">
        <v>5800</v>
      </c>
      <c r="P31">
        <v>1980</v>
      </c>
      <c r="Q31" t="s">
        <v>66</v>
      </c>
      <c r="R31">
        <v>18</v>
      </c>
      <c r="S31">
        <v>6</v>
      </c>
      <c r="T31">
        <v>202</v>
      </c>
      <c r="U31">
        <v>113</v>
      </c>
      <c r="V31">
        <v>74</v>
      </c>
      <c r="W31">
        <v>40</v>
      </c>
      <c r="X31">
        <v>30</v>
      </c>
      <c r="Y31">
        <v>15</v>
      </c>
      <c r="Z31">
        <v>3490</v>
      </c>
      <c r="AA31" t="s">
        <v>542</v>
      </c>
      <c r="AB31" t="s">
        <v>568</v>
      </c>
    </row>
    <row r="32" spans="1:28" x14ac:dyDescent="0.3">
      <c r="A32">
        <v>31</v>
      </c>
      <c r="B32" t="s">
        <v>101</v>
      </c>
      <c r="C32" t="s">
        <v>102</v>
      </c>
      <c r="D32" t="s">
        <v>51</v>
      </c>
      <c r="E32">
        <v>6.9</v>
      </c>
      <c r="F32">
        <v>7.4</v>
      </c>
      <c r="G32">
        <v>7.9</v>
      </c>
      <c r="H32">
        <v>31</v>
      </c>
      <c r="I32">
        <v>33</v>
      </c>
      <c r="J32" t="s">
        <v>52</v>
      </c>
      <c r="K32" t="s">
        <v>53</v>
      </c>
      <c r="L32">
        <v>4</v>
      </c>
      <c r="M32">
        <v>1.3</v>
      </c>
      <c r="N32">
        <v>63</v>
      </c>
      <c r="O32">
        <v>5000</v>
      </c>
      <c r="P32">
        <v>3150</v>
      </c>
      <c r="Q32" t="s">
        <v>54</v>
      </c>
      <c r="R32">
        <v>10</v>
      </c>
      <c r="S32">
        <v>4</v>
      </c>
      <c r="T32">
        <v>141</v>
      </c>
      <c r="U32">
        <v>90</v>
      </c>
      <c r="V32">
        <v>63</v>
      </c>
      <c r="W32">
        <v>33</v>
      </c>
      <c r="X32">
        <v>26</v>
      </c>
      <c r="Y32">
        <v>12</v>
      </c>
      <c r="Z32">
        <v>1845</v>
      </c>
      <c r="AA32" t="s">
        <v>542</v>
      </c>
      <c r="AB32" t="s">
        <v>569</v>
      </c>
    </row>
    <row r="33" spans="1:28" x14ac:dyDescent="0.3">
      <c r="A33">
        <v>32</v>
      </c>
      <c r="B33" t="s">
        <v>101</v>
      </c>
      <c r="C33" t="s">
        <v>103</v>
      </c>
      <c r="D33" t="s">
        <v>51</v>
      </c>
      <c r="E33">
        <v>8.4</v>
      </c>
      <c r="F33">
        <v>10.1</v>
      </c>
      <c r="G33">
        <v>11.9</v>
      </c>
      <c r="H33">
        <v>23</v>
      </c>
      <c r="I33">
        <v>30</v>
      </c>
      <c r="J33" t="s">
        <v>52</v>
      </c>
      <c r="K33" t="s">
        <v>53</v>
      </c>
      <c r="L33">
        <v>4</v>
      </c>
      <c r="M33">
        <v>1.8</v>
      </c>
      <c r="N33">
        <v>127</v>
      </c>
      <c r="O33">
        <v>6500</v>
      </c>
      <c r="P33">
        <v>2410</v>
      </c>
      <c r="Q33" t="s">
        <v>54</v>
      </c>
      <c r="R33">
        <v>13.2</v>
      </c>
      <c r="S33">
        <v>5</v>
      </c>
      <c r="T33">
        <v>171</v>
      </c>
      <c r="U33">
        <v>98</v>
      </c>
      <c r="V33">
        <v>67</v>
      </c>
      <c r="W33">
        <v>36</v>
      </c>
      <c r="X33">
        <v>28</v>
      </c>
      <c r="Y33">
        <v>12</v>
      </c>
      <c r="Z33">
        <v>2530</v>
      </c>
      <c r="AA33" t="s">
        <v>542</v>
      </c>
      <c r="AB33" t="s">
        <v>570</v>
      </c>
    </row>
    <row r="34" spans="1:28" x14ac:dyDescent="0.3">
      <c r="A34">
        <v>33</v>
      </c>
      <c r="B34" t="s">
        <v>101</v>
      </c>
      <c r="C34" t="s">
        <v>104</v>
      </c>
      <c r="D34" t="s">
        <v>59</v>
      </c>
      <c r="E34">
        <v>10.4</v>
      </c>
      <c r="F34">
        <v>11.3</v>
      </c>
      <c r="G34">
        <v>12.2</v>
      </c>
      <c r="H34">
        <v>22</v>
      </c>
      <c r="I34">
        <v>27</v>
      </c>
      <c r="J34" t="s">
        <v>52</v>
      </c>
      <c r="K34" t="s">
        <v>53</v>
      </c>
      <c r="L34">
        <v>4</v>
      </c>
      <c r="M34">
        <v>2.2999999999999998</v>
      </c>
      <c r="N34">
        <v>96</v>
      </c>
      <c r="O34">
        <v>4200</v>
      </c>
      <c r="P34">
        <v>2805</v>
      </c>
      <c r="Q34" t="s">
        <v>54</v>
      </c>
      <c r="R34">
        <v>15.9</v>
      </c>
      <c r="S34">
        <v>5</v>
      </c>
      <c r="T34">
        <v>177</v>
      </c>
      <c r="U34">
        <v>100</v>
      </c>
      <c r="V34">
        <v>68</v>
      </c>
      <c r="W34">
        <v>39</v>
      </c>
      <c r="X34">
        <v>27.5</v>
      </c>
      <c r="Y34">
        <v>13</v>
      </c>
      <c r="Z34">
        <v>2690</v>
      </c>
      <c r="AA34" t="s">
        <v>542</v>
      </c>
      <c r="AB34" t="s">
        <v>571</v>
      </c>
    </row>
    <row r="35" spans="1:28" x14ac:dyDescent="0.3">
      <c r="A35">
        <v>34</v>
      </c>
      <c r="B35" t="s">
        <v>101</v>
      </c>
      <c r="C35" t="s">
        <v>105</v>
      </c>
      <c r="D35" t="s">
        <v>78</v>
      </c>
      <c r="E35">
        <v>10.8</v>
      </c>
      <c r="F35">
        <v>15.9</v>
      </c>
      <c r="G35">
        <v>21</v>
      </c>
      <c r="H35">
        <v>22</v>
      </c>
      <c r="I35">
        <v>29</v>
      </c>
      <c r="J35" t="s">
        <v>60</v>
      </c>
      <c r="K35" t="s">
        <v>63</v>
      </c>
      <c r="L35">
        <v>4</v>
      </c>
      <c r="M35">
        <v>2.2999999999999998</v>
      </c>
      <c r="N35">
        <v>105</v>
      </c>
      <c r="O35">
        <v>4600</v>
      </c>
      <c r="P35">
        <v>2285</v>
      </c>
      <c r="Q35" t="s">
        <v>54</v>
      </c>
      <c r="R35">
        <v>15.4</v>
      </c>
      <c r="S35">
        <v>4</v>
      </c>
      <c r="T35">
        <v>180</v>
      </c>
      <c r="U35">
        <v>101</v>
      </c>
      <c r="V35">
        <v>68</v>
      </c>
      <c r="W35">
        <v>40</v>
      </c>
      <c r="X35">
        <v>24</v>
      </c>
      <c r="Y35">
        <v>12</v>
      </c>
      <c r="Z35">
        <v>2850</v>
      </c>
      <c r="AA35" t="s">
        <v>542</v>
      </c>
      <c r="AB35" t="s">
        <v>572</v>
      </c>
    </row>
    <row r="36" spans="1:28" x14ac:dyDescent="0.3">
      <c r="A36">
        <v>35</v>
      </c>
      <c r="B36" t="s">
        <v>101</v>
      </c>
      <c r="C36" t="s">
        <v>106</v>
      </c>
      <c r="D36" t="s">
        <v>78</v>
      </c>
      <c r="E36">
        <v>12.8</v>
      </c>
      <c r="F36">
        <v>14</v>
      </c>
      <c r="G36">
        <v>15.2</v>
      </c>
      <c r="H36">
        <v>24</v>
      </c>
      <c r="I36">
        <v>30</v>
      </c>
      <c r="J36" t="s">
        <v>60</v>
      </c>
      <c r="K36" t="s">
        <v>53</v>
      </c>
      <c r="L36">
        <v>4</v>
      </c>
      <c r="M36">
        <v>2</v>
      </c>
      <c r="N36">
        <v>115</v>
      </c>
      <c r="O36">
        <v>5500</v>
      </c>
      <c r="P36">
        <v>2340</v>
      </c>
      <c r="Q36" t="s">
        <v>54</v>
      </c>
      <c r="R36">
        <v>15.5</v>
      </c>
      <c r="S36">
        <v>4</v>
      </c>
      <c r="T36">
        <v>179</v>
      </c>
      <c r="U36">
        <v>103</v>
      </c>
      <c r="V36">
        <v>70</v>
      </c>
      <c r="W36">
        <v>38</v>
      </c>
      <c r="X36">
        <v>23</v>
      </c>
      <c r="Y36">
        <v>18</v>
      </c>
      <c r="Z36">
        <v>2710</v>
      </c>
      <c r="AA36" t="s">
        <v>542</v>
      </c>
      <c r="AB36" t="s">
        <v>573</v>
      </c>
    </row>
    <row r="37" spans="1:28" x14ac:dyDescent="0.3">
      <c r="A37">
        <v>36</v>
      </c>
      <c r="B37" t="s">
        <v>101</v>
      </c>
      <c r="C37" t="s">
        <v>107</v>
      </c>
      <c r="D37" t="s">
        <v>81</v>
      </c>
      <c r="E37">
        <v>14.5</v>
      </c>
      <c r="F37">
        <v>19.899999999999999</v>
      </c>
      <c r="G37">
        <v>25.3</v>
      </c>
      <c r="H37">
        <v>15</v>
      </c>
      <c r="I37">
        <v>20</v>
      </c>
      <c r="J37" t="s">
        <v>60</v>
      </c>
      <c r="K37" t="s">
        <v>83</v>
      </c>
      <c r="L37">
        <v>6</v>
      </c>
      <c r="M37">
        <v>3</v>
      </c>
      <c r="N37">
        <v>145</v>
      </c>
      <c r="O37">
        <v>4800</v>
      </c>
      <c r="P37">
        <v>2080</v>
      </c>
      <c r="Q37" t="s">
        <v>54</v>
      </c>
      <c r="R37">
        <v>21</v>
      </c>
      <c r="S37">
        <v>7</v>
      </c>
      <c r="T37">
        <v>176</v>
      </c>
      <c r="U37">
        <v>119</v>
      </c>
      <c r="V37">
        <v>72</v>
      </c>
      <c r="W37">
        <v>45</v>
      </c>
      <c r="X37">
        <v>30</v>
      </c>
      <c r="Y37" t="s">
        <v>553</v>
      </c>
      <c r="Z37">
        <v>3735</v>
      </c>
      <c r="AA37" t="s">
        <v>542</v>
      </c>
      <c r="AB37" t="s">
        <v>574</v>
      </c>
    </row>
    <row r="38" spans="1:28" x14ac:dyDescent="0.3">
      <c r="A38">
        <v>37</v>
      </c>
      <c r="B38" t="s">
        <v>101</v>
      </c>
      <c r="C38" t="s">
        <v>108</v>
      </c>
      <c r="D38" t="s">
        <v>56</v>
      </c>
      <c r="E38">
        <v>15.6</v>
      </c>
      <c r="F38">
        <v>20.2</v>
      </c>
      <c r="G38">
        <v>24.8</v>
      </c>
      <c r="H38">
        <v>21</v>
      </c>
      <c r="I38">
        <v>30</v>
      </c>
      <c r="J38" t="s">
        <v>60</v>
      </c>
      <c r="K38" t="s">
        <v>53</v>
      </c>
      <c r="L38">
        <v>6</v>
      </c>
      <c r="M38">
        <v>3</v>
      </c>
      <c r="N38">
        <v>140</v>
      </c>
      <c r="O38">
        <v>4800</v>
      </c>
      <c r="P38">
        <v>1885</v>
      </c>
      <c r="Q38" t="s">
        <v>66</v>
      </c>
      <c r="R38">
        <v>16</v>
      </c>
      <c r="S38">
        <v>5</v>
      </c>
      <c r="T38">
        <v>192</v>
      </c>
      <c r="U38">
        <v>106</v>
      </c>
      <c r="V38">
        <v>71</v>
      </c>
      <c r="W38">
        <v>40</v>
      </c>
      <c r="X38">
        <v>27.5</v>
      </c>
      <c r="Y38">
        <v>18</v>
      </c>
      <c r="Z38">
        <v>3325</v>
      </c>
      <c r="AA38" t="s">
        <v>542</v>
      </c>
      <c r="AB38" t="s">
        <v>575</v>
      </c>
    </row>
    <row r="39" spans="1:28" x14ac:dyDescent="0.3">
      <c r="A39">
        <v>38</v>
      </c>
      <c r="B39" t="s">
        <v>101</v>
      </c>
      <c r="C39" t="s">
        <v>109</v>
      </c>
      <c r="D39" t="s">
        <v>68</v>
      </c>
      <c r="E39">
        <v>20.100000000000001</v>
      </c>
      <c r="F39">
        <v>20.9</v>
      </c>
      <c r="G39">
        <v>21.7</v>
      </c>
      <c r="H39">
        <v>18</v>
      </c>
      <c r="I39">
        <v>26</v>
      </c>
      <c r="J39" t="s">
        <v>60</v>
      </c>
      <c r="K39" t="s">
        <v>63</v>
      </c>
      <c r="L39">
        <v>8</v>
      </c>
      <c r="M39">
        <v>4.5999999999999996</v>
      </c>
      <c r="N39">
        <v>190</v>
      </c>
      <c r="O39">
        <v>4200</v>
      </c>
      <c r="P39">
        <v>1415</v>
      </c>
      <c r="Q39" t="s">
        <v>66</v>
      </c>
      <c r="R39">
        <v>20</v>
      </c>
      <c r="S39">
        <v>6</v>
      </c>
      <c r="T39">
        <v>212</v>
      </c>
      <c r="U39">
        <v>114</v>
      </c>
      <c r="V39">
        <v>78</v>
      </c>
      <c r="W39">
        <v>43</v>
      </c>
      <c r="X39">
        <v>30</v>
      </c>
      <c r="Y39">
        <v>21</v>
      </c>
      <c r="Z39">
        <v>3950</v>
      </c>
      <c r="AA39" t="s">
        <v>542</v>
      </c>
      <c r="AB39" t="s">
        <v>576</v>
      </c>
    </row>
    <row r="40" spans="1:28" x14ac:dyDescent="0.3">
      <c r="A40">
        <v>39</v>
      </c>
      <c r="B40" t="s">
        <v>110</v>
      </c>
      <c r="C40" t="s">
        <v>111</v>
      </c>
      <c r="D40" t="s">
        <v>51</v>
      </c>
      <c r="E40">
        <v>6.7</v>
      </c>
      <c r="F40">
        <v>8.4</v>
      </c>
      <c r="G40">
        <v>10</v>
      </c>
      <c r="H40">
        <v>46</v>
      </c>
      <c r="I40">
        <v>50</v>
      </c>
      <c r="J40" t="s">
        <v>52</v>
      </c>
      <c r="K40" t="s">
        <v>53</v>
      </c>
      <c r="L40">
        <v>3</v>
      </c>
      <c r="M40">
        <v>1</v>
      </c>
      <c r="N40">
        <v>55</v>
      </c>
      <c r="O40">
        <v>5700</v>
      </c>
      <c r="P40">
        <v>3755</v>
      </c>
      <c r="Q40" t="s">
        <v>54</v>
      </c>
      <c r="R40">
        <v>10.6</v>
      </c>
      <c r="S40">
        <v>4</v>
      </c>
      <c r="T40">
        <v>151</v>
      </c>
      <c r="U40">
        <v>93</v>
      </c>
      <c r="V40">
        <v>63</v>
      </c>
      <c r="W40">
        <v>34</v>
      </c>
      <c r="X40">
        <v>27.5</v>
      </c>
      <c r="Y40">
        <v>10</v>
      </c>
      <c r="Z40">
        <v>1695</v>
      </c>
      <c r="AA40" t="s">
        <v>536</v>
      </c>
      <c r="AB40" t="s">
        <v>577</v>
      </c>
    </row>
    <row r="41" spans="1:28" x14ac:dyDescent="0.3">
      <c r="A41">
        <v>40</v>
      </c>
      <c r="B41" t="s">
        <v>110</v>
      </c>
      <c r="C41" t="s">
        <v>112</v>
      </c>
      <c r="D41" t="s">
        <v>78</v>
      </c>
      <c r="E41">
        <v>11.5</v>
      </c>
      <c r="F41">
        <v>12.5</v>
      </c>
      <c r="G41">
        <v>13.5</v>
      </c>
      <c r="H41">
        <v>30</v>
      </c>
      <c r="I41">
        <v>36</v>
      </c>
      <c r="J41" t="s">
        <v>60</v>
      </c>
      <c r="K41" t="s">
        <v>53</v>
      </c>
      <c r="L41">
        <v>4</v>
      </c>
      <c r="M41">
        <v>1.6</v>
      </c>
      <c r="N41">
        <v>90</v>
      </c>
      <c r="O41">
        <v>5400</v>
      </c>
      <c r="P41">
        <v>3250</v>
      </c>
      <c r="Q41" t="s">
        <v>54</v>
      </c>
      <c r="R41">
        <v>12.4</v>
      </c>
      <c r="S41">
        <v>4</v>
      </c>
      <c r="T41">
        <v>164</v>
      </c>
      <c r="U41">
        <v>97</v>
      </c>
      <c r="V41">
        <v>67</v>
      </c>
      <c r="W41">
        <v>37</v>
      </c>
      <c r="X41">
        <v>24.5</v>
      </c>
      <c r="Y41">
        <v>11</v>
      </c>
      <c r="Z41">
        <v>2475</v>
      </c>
      <c r="AA41" t="s">
        <v>536</v>
      </c>
      <c r="AB41" t="s">
        <v>578</v>
      </c>
    </row>
    <row r="42" spans="1:28" x14ac:dyDescent="0.3">
      <c r="A42">
        <v>41</v>
      </c>
      <c r="B42" t="s">
        <v>113</v>
      </c>
      <c r="C42" t="s">
        <v>114</v>
      </c>
      <c r="D42" t="s">
        <v>78</v>
      </c>
      <c r="E42">
        <v>17</v>
      </c>
      <c r="F42">
        <v>19.8</v>
      </c>
      <c r="G42">
        <v>22.7</v>
      </c>
      <c r="H42">
        <v>24</v>
      </c>
      <c r="I42">
        <v>31</v>
      </c>
      <c r="J42" t="s">
        <v>57</v>
      </c>
      <c r="K42" t="s">
        <v>53</v>
      </c>
      <c r="L42">
        <v>4</v>
      </c>
      <c r="M42">
        <v>2.2999999999999998</v>
      </c>
      <c r="N42">
        <v>160</v>
      </c>
      <c r="O42">
        <v>5800</v>
      </c>
      <c r="P42">
        <v>2855</v>
      </c>
      <c r="Q42" t="s">
        <v>54</v>
      </c>
      <c r="R42">
        <v>15.9</v>
      </c>
      <c r="S42">
        <v>4</v>
      </c>
      <c r="T42">
        <v>175</v>
      </c>
      <c r="U42">
        <v>100</v>
      </c>
      <c r="V42">
        <v>70</v>
      </c>
      <c r="W42">
        <v>39</v>
      </c>
      <c r="X42">
        <v>23.5</v>
      </c>
      <c r="Y42">
        <v>8</v>
      </c>
      <c r="Z42">
        <v>2865</v>
      </c>
      <c r="AA42" t="s">
        <v>536</v>
      </c>
      <c r="AB42" t="s">
        <v>579</v>
      </c>
    </row>
    <row r="43" spans="1:28" x14ac:dyDescent="0.3">
      <c r="A43">
        <v>42</v>
      </c>
      <c r="B43" t="s">
        <v>113</v>
      </c>
      <c r="C43" t="s">
        <v>115</v>
      </c>
      <c r="D43" t="s">
        <v>51</v>
      </c>
      <c r="E43">
        <v>8.4</v>
      </c>
      <c r="F43">
        <v>12.1</v>
      </c>
      <c r="G43">
        <v>15.8</v>
      </c>
      <c r="H43">
        <v>42</v>
      </c>
      <c r="I43">
        <v>46</v>
      </c>
      <c r="J43" t="s">
        <v>60</v>
      </c>
      <c r="K43" t="s">
        <v>53</v>
      </c>
      <c r="L43">
        <v>4</v>
      </c>
      <c r="M43">
        <v>1.5</v>
      </c>
      <c r="N43">
        <v>102</v>
      </c>
      <c r="O43">
        <v>5900</v>
      </c>
      <c r="P43">
        <v>2650</v>
      </c>
      <c r="Q43" t="s">
        <v>54</v>
      </c>
      <c r="R43">
        <v>11.9</v>
      </c>
      <c r="S43">
        <v>4</v>
      </c>
      <c r="T43">
        <v>173</v>
      </c>
      <c r="U43">
        <v>103</v>
      </c>
      <c r="V43">
        <v>67</v>
      </c>
      <c r="W43">
        <v>36</v>
      </c>
      <c r="X43">
        <v>28</v>
      </c>
      <c r="Y43">
        <v>12</v>
      </c>
      <c r="Z43">
        <v>2350</v>
      </c>
      <c r="AA43" t="s">
        <v>536</v>
      </c>
      <c r="AB43" t="s">
        <v>580</v>
      </c>
    </row>
    <row r="44" spans="1:28" x14ac:dyDescent="0.3">
      <c r="A44">
        <v>43</v>
      </c>
      <c r="B44" t="s">
        <v>113</v>
      </c>
      <c r="C44" t="s">
        <v>116</v>
      </c>
      <c r="D44" t="s">
        <v>59</v>
      </c>
      <c r="E44">
        <v>13.8</v>
      </c>
      <c r="F44">
        <v>17.5</v>
      </c>
      <c r="G44">
        <v>21.2</v>
      </c>
      <c r="H44">
        <v>24</v>
      </c>
      <c r="I44">
        <v>31</v>
      </c>
      <c r="J44" t="s">
        <v>57</v>
      </c>
      <c r="K44" t="s">
        <v>53</v>
      </c>
      <c r="L44">
        <v>4</v>
      </c>
      <c r="M44">
        <v>2.2000000000000002</v>
      </c>
      <c r="N44">
        <v>140</v>
      </c>
      <c r="O44">
        <v>5600</v>
      </c>
      <c r="P44">
        <v>2610</v>
      </c>
      <c r="Q44" t="s">
        <v>54</v>
      </c>
      <c r="R44">
        <v>17</v>
      </c>
      <c r="S44">
        <v>4</v>
      </c>
      <c r="T44">
        <v>185</v>
      </c>
      <c r="U44">
        <v>107</v>
      </c>
      <c r="V44">
        <v>67</v>
      </c>
      <c r="W44">
        <v>41</v>
      </c>
      <c r="X44">
        <v>28</v>
      </c>
      <c r="Y44">
        <v>14</v>
      </c>
      <c r="Z44">
        <v>3040</v>
      </c>
      <c r="AA44" t="s">
        <v>536</v>
      </c>
      <c r="AB44" t="s">
        <v>581</v>
      </c>
    </row>
    <row r="45" spans="1:28" x14ac:dyDescent="0.3">
      <c r="A45">
        <v>44</v>
      </c>
      <c r="B45" t="s">
        <v>117</v>
      </c>
      <c r="C45" t="s">
        <v>118</v>
      </c>
      <c r="D45" t="s">
        <v>51</v>
      </c>
      <c r="E45">
        <v>6.8</v>
      </c>
      <c r="F45">
        <v>8</v>
      </c>
      <c r="G45">
        <v>9.1999999999999993</v>
      </c>
      <c r="H45">
        <v>29</v>
      </c>
      <c r="I45">
        <v>33</v>
      </c>
      <c r="J45" t="s">
        <v>52</v>
      </c>
      <c r="K45" t="s">
        <v>53</v>
      </c>
      <c r="L45">
        <v>4</v>
      </c>
      <c r="M45">
        <v>1.5</v>
      </c>
      <c r="N45">
        <v>81</v>
      </c>
      <c r="O45">
        <v>5500</v>
      </c>
      <c r="P45">
        <v>2710</v>
      </c>
      <c r="Q45" t="s">
        <v>54</v>
      </c>
      <c r="R45">
        <v>11.9</v>
      </c>
      <c r="S45">
        <v>5</v>
      </c>
      <c r="T45">
        <v>168</v>
      </c>
      <c r="U45">
        <v>94</v>
      </c>
      <c r="V45">
        <v>63</v>
      </c>
      <c r="W45">
        <v>35</v>
      </c>
      <c r="X45">
        <v>26</v>
      </c>
      <c r="Y45">
        <v>11</v>
      </c>
      <c r="Z45">
        <v>2345</v>
      </c>
      <c r="AA45" t="s">
        <v>536</v>
      </c>
      <c r="AB45" t="s">
        <v>582</v>
      </c>
    </row>
    <row r="46" spans="1:28" x14ac:dyDescent="0.3">
      <c r="A46">
        <v>45</v>
      </c>
      <c r="B46" t="s">
        <v>117</v>
      </c>
      <c r="C46" t="s">
        <v>119</v>
      </c>
      <c r="D46" t="s">
        <v>51</v>
      </c>
      <c r="E46">
        <v>9</v>
      </c>
      <c r="F46">
        <v>10</v>
      </c>
      <c r="G46">
        <v>11</v>
      </c>
      <c r="H46">
        <v>22</v>
      </c>
      <c r="I46">
        <v>29</v>
      </c>
      <c r="J46" t="s">
        <v>52</v>
      </c>
      <c r="K46" t="s">
        <v>53</v>
      </c>
      <c r="L46">
        <v>4</v>
      </c>
      <c r="M46">
        <v>1.8</v>
      </c>
      <c r="N46">
        <v>124</v>
      </c>
      <c r="O46">
        <v>6000</v>
      </c>
      <c r="P46">
        <v>2745</v>
      </c>
      <c r="Q46" t="s">
        <v>54</v>
      </c>
      <c r="R46">
        <v>13.7</v>
      </c>
      <c r="S46">
        <v>5</v>
      </c>
      <c r="T46">
        <v>172</v>
      </c>
      <c r="U46">
        <v>98</v>
      </c>
      <c r="V46">
        <v>66</v>
      </c>
      <c r="W46">
        <v>36</v>
      </c>
      <c r="X46">
        <v>28</v>
      </c>
      <c r="Y46">
        <v>12</v>
      </c>
      <c r="Z46">
        <v>2620</v>
      </c>
      <c r="AA46" t="s">
        <v>536</v>
      </c>
      <c r="AB46" t="s">
        <v>583</v>
      </c>
    </row>
    <row r="47" spans="1:28" x14ac:dyDescent="0.3">
      <c r="A47">
        <v>46</v>
      </c>
      <c r="B47" t="s">
        <v>117</v>
      </c>
      <c r="C47" t="s">
        <v>120</v>
      </c>
      <c r="D47" t="s">
        <v>78</v>
      </c>
      <c r="E47">
        <v>9.1</v>
      </c>
      <c r="F47">
        <v>10</v>
      </c>
      <c r="G47">
        <v>11</v>
      </c>
      <c r="H47">
        <v>26</v>
      </c>
      <c r="I47">
        <v>34</v>
      </c>
      <c r="K47" t="s">
        <v>53</v>
      </c>
      <c r="L47">
        <v>4</v>
      </c>
      <c r="M47">
        <v>1.5</v>
      </c>
      <c r="N47">
        <v>92</v>
      </c>
      <c r="O47">
        <v>5550</v>
      </c>
      <c r="P47">
        <v>2540</v>
      </c>
      <c r="Q47" t="s">
        <v>54</v>
      </c>
      <c r="R47">
        <v>11.9</v>
      </c>
      <c r="S47">
        <v>4</v>
      </c>
      <c r="T47">
        <v>166</v>
      </c>
      <c r="U47">
        <v>94</v>
      </c>
      <c r="V47">
        <v>64</v>
      </c>
      <c r="W47">
        <v>34</v>
      </c>
      <c r="X47">
        <v>23.5</v>
      </c>
      <c r="Y47">
        <v>9</v>
      </c>
      <c r="Z47">
        <v>2285</v>
      </c>
      <c r="AA47" t="s">
        <v>536</v>
      </c>
      <c r="AB47" t="s">
        <v>584</v>
      </c>
    </row>
    <row r="48" spans="1:28" x14ac:dyDescent="0.3">
      <c r="A48">
        <v>47</v>
      </c>
      <c r="B48" t="s">
        <v>117</v>
      </c>
      <c r="C48" t="s">
        <v>121</v>
      </c>
      <c r="D48" t="s">
        <v>56</v>
      </c>
      <c r="E48">
        <v>12.4</v>
      </c>
      <c r="F48">
        <v>13.9</v>
      </c>
      <c r="G48">
        <v>15.3</v>
      </c>
      <c r="H48">
        <v>20</v>
      </c>
      <c r="I48">
        <v>27</v>
      </c>
      <c r="J48" t="s">
        <v>52</v>
      </c>
      <c r="K48" t="s">
        <v>53</v>
      </c>
      <c r="L48">
        <v>4</v>
      </c>
      <c r="M48">
        <v>2</v>
      </c>
      <c r="N48">
        <v>128</v>
      </c>
      <c r="O48">
        <v>6000</v>
      </c>
      <c r="P48">
        <v>2335</v>
      </c>
      <c r="Q48" t="s">
        <v>54</v>
      </c>
      <c r="R48">
        <v>17.2</v>
      </c>
      <c r="S48">
        <v>5</v>
      </c>
      <c r="T48">
        <v>184</v>
      </c>
      <c r="U48">
        <v>104</v>
      </c>
      <c r="V48">
        <v>69</v>
      </c>
      <c r="W48">
        <v>41</v>
      </c>
      <c r="X48">
        <v>31</v>
      </c>
      <c r="Y48">
        <v>14</v>
      </c>
      <c r="Z48">
        <v>2885</v>
      </c>
      <c r="AA48" t="s">
        <v>536</v>
      </c>
      <c r="AB48" t="s">
        <v>585</v>
      </c>
    </row>
    <row r="49" spans="1:28" x14ac:dyDescent="0.3">
      <c r="A49">
        <v>48</v>
      </c>
      <c r="B49" t="s">
        <v>122</v>
      </c>
      <c r="C49" t="s">
        <v>123</v>
      </c>
      <c r="D49" t="s">
        <v>56</v>
      </c>
      <c r="E49">
        <v>45.4</v>
      </c>
      <c r="F49">
        <v>47.9</v>
      </c>
      <c r="G49">
        <v>50.4</v>
      </c>
      <c r="H49">
        <v>17</v>
      </c>
      <c r="I49">
        <v>22</v>
      </c>
      <c r="J49" t="s">
        <v>60</v>
      </c>
      <c r="K49" t="s">
        <v>63</v>
      </c>
      <c r="L49">
        <v>8</v>
      </c>
      <c r="M49">
        <v>4.5</v>
      </c>
      <c r="N49">
        <v>278</v>
      </c>
      <c r="O49">
        <v>6000</v>
      </c>
      <c r="P49">
        <v>1955</v>
      </c>
      <c r="Q49" t="s">
        <v>66</v>
      </c>
      <c r="R49">
        <v>22.5</v>
      </c>
      <c r="S49">
        <v>5</v>
      </c>
      <c r="T49">
        <v>200</v>
      </c>
      <c r="U49">
        <v>113</v>
      </c>
      <c r="V49">
        <v>72</v>
      </c>
      <c r="W49">
        <v>42</v>
      </c>
      <c r="X49">
        <v>29</v>
      </c>
      <c r="Y49">
        <v>15</v>
      </c>
      <c r="Z49">
        <v>4000</v>
      </c>
      <c r="AA49" t="s">
        <v>536</v>
      </c>
      <c r="AB49" t="s">
        <v>586</v>
      </c>
    </row>
    <row r="50" spans="1:28" x14ac:dyDescent="0.3">
      <c r="A50">
        <v>49</v>
      </c>
      <c r="B50" t="s">
        <v>124</v>
      </c>
      <c r="C50" t="s">
        <v>125</v>
      </c>
      <c r="D50" t="s">
        <v>56</v>
      </c>
      <c r="E50">
        <v>27.5</v>
      </c>
      <c r="F50">
        <v>28</v>
      </c>
      <c r="G50">
        <v>28.4</v>
      </c>
      <c r="H50">
        <v>18</v>
      </c>
      <c r="I50">
        <v>24</v>
      </c>
      <c r="J50" t="s">
        <v>60</v>
      </c>
      <c r="K50" t="s">
        <v>53</v>
      </c>
      <c r="L50">
        <v>6</v>
      </c>
      <c r="M50">
        <v>3</v>
      </c>
      <c r="N50">
        <v>185</v>
      </c>
      <c r="O50">
        <v>5200</v>
      </c>
      <c r="P50">
        <v>2325</v>
      </c>
      <c r="Q50" t="s">
        <v>54</v>
      </c>
      <c r="R50">
        <v>18.5</v>
      </c>
      <c r="S50">
        <v>5</v>
      </c>
      <c r="T50">
        <v>188</v>
      </c>
      <c r="U50">
        <v>103</v>
      </c>
      <c r="V50">
        <v>70</v>
      </c>
      <c r="W50">
        <v>40</v>
      </c>
      <c r="X50">
        <v>27.5</v>
      </c>
      <c r="Y50">
        <v>14</v>
      </c>
      <c r="Z50">
        <v>3510</v>
      </c>
      <c r="AA50" t="s">
        <v>536</v>
      </c>
      <c r="AB50" t="s">
        <v>587</v>
      </c>
    </row>
    <row r="51" spans="1:28" x14ac:dyDescent="0.3">
      <c r="A51">
        <v>50</v>
      </c>
      <c r="B51" t="s">
        <v>124</v>
      </c>
      <c r="C51" t="s">
        <v>126</v>
      </c>
      <c r="D51" t="s">
        <v>56</v>
      </c>
      <c r="E51">
        <v>34.700000000000003</v>
      </c>
      <c r="F51">
        <v>35.200000000000003</v>
      </c>
      <c r="G51">
        <v>35.6</v>
      </c>
      <c r="H51">
        <v>18</v>
      </c>
      <c r="I51">
        <v>23</v>
      </c>
      <c r="J51" t="s">
        <v>57</v>
      </c>
      <c r="K51" t="s">
        <v>63</v>
      </c>
      <c r="L51">
        <v>6</v>
      </c>
      <c r="M51">
        <v>3</v>
      </c>
      <c r="N51">
        <v>225</v>
      </c>
      <c r="O51">
        <v>6000</v>
      </c>
      <c r="P51">
        <v>2510</v>
      </c>
      <c r="Q51" t="s">
        <v>54</v>
      </c>
      <c r="R51">
        <v>20.6</v>
      </c>
      <c r="S51">
        <v>4</v>
      </c>
      <c r="T51">
        <v>191</v>
      </c>
      <c r="U51">
        <v>106</v>
      </c>
      <c r="V51">
        <v>71</v>
      </c>
      <c r="W51">
        <v>39</v>
      </c>
      <c r="X51">
        <v>25</v>
      </c>
      <c r="Y51">
        <v>9</v>
      </c>
      <c r="Z51">
        <v>3515</v>
      </c>
      <c r="AA51" t="s">
        <v>536</v>
      </c>
      <c r="AB51" t="s">
        <v>588</v>
      </c>
    </row>
    <row r="52" spans="1:28" x14ac:dyDescent="0.3">
      <c r="A52">
        <v>51</v>
      </c>
      <c r="B52" t="s">
        <v>127</v>
      </c>
      <c r="C52" t="s">
        <v>128</v>
      </c>
      <c r="D52" t="s">
        <v>56</v>
      </c>
      <c r="E52">
        <v>33.299999999999997</v>
      </c>
      <c r="F52">
        <v>34.299999999999997</v>
      </c>
      <c r="G52">
        <v>35.299999999999997</v>
      </c>
      <c r="H52">
        <v>17</v>
      </c>
      <c r="I52">
        <v>26</v>
      </c>
      <c r="J52" t="s">
        <v>57</v>
      </c>
      <c r="K52" t="s">
        <v>53</v>
      </c>
      <c r="L52">
        <v>6</v>
      </c>
      <c r="M52">
        <v>3.8</v>
      </c>
      <c r="N52">
        <v>160</v>
      </c>
      <c r="O52">
        <v>4400</v>
      </c>
      <c r="P52">
        <v>1835</v>
      </c>
      <c r="Q52" t="s">
        <v>66</v>
      </c>
      <c r="R52">
        <v>18.399999999999999</v>
      </c>
      <c r="S52">
        <v>6</v>
      </c>
      <c r="T52">
        <v>205</v>
      </c>
      <c r="U52">
        <v>109</v>
      </c>
      <c r="V52">
        <v>73</v>
      </c>
      <c r="W52">
        <v>42</v>
      </c>
      <c r="X52">
        <v>30</v>
      </c>
      <c r="Y52">
        <v>19</v>
      </c>
      <c r="Z52">
        <v>3695</v>
      </c>
      <c r="AA52" t="s">
        <v>542</v>
      </c>
      <c r="AB52" t="s">
        <v>589</v>
      </c>
    </row>
    <row r="53" spans="1:28" x14ac:dyDescent="0.3">
      <c r="A53">
        <v>52</v>
      </c>
      <c r="B53" t="s">
        <v>127</v>
      </c>
      <c r="C53" t="s">
        <v>129</v>
      </c>
      <c r="D53" t="s">
        <v>68</v>
      </c>
      <c r="E53">
        <v>34.4</v>
      </c>
      <c r="F53">
        <v>36.1</v>
      </c>
      <c r="G53">
        <v>37.799999999999997</v>
      </c>
      <c r="H53">
        <v>18</v>
      </c>
      <c r="I53">
        <v>26</v>
      </c>
      <c r="K53" t="s">
        <v>63</v>
      </c>
      <c r="L53">
        <v>8</v>
      </c>
      <c r="M53">
        <v>4.5999999999999996</v>
      </c>
      <c r="N53">
        <v>210</v>
      </c>
      <c r="O53">
        <v>4600</v>
      </c>
      <c r="P53">
        <v>1840</v>
      </c>
      <c r="Q53" t="s">
        <v>66</v>
      </c>
      <c r="R53">
        <v>20</v>
      </c>
      <c r="S53">
        <v>6</v>
      </c>
      <c r="T53">
        <v>219</v>
      </c>
      <c r="U53">
        <v>117</v>
      </c>
      <c r="V53">
        <v>77</v>
      </c>
      <c r="W53">
        <v>45</v>
      </c>
      <c r="X53">
        <v>31.5</v>
      </c>
      <c r="Y53">
        <v>22</v>
      </c>
      <c r="Z53">
        <v>4055</v>
      </c>
      <c r="AA53" t="s">
        <v>542</v>
      </c>
      <c r="AB53" t="s">
        <v>590</v>
      </c>
    </row>
    <row r="54" spans="1:28" x14ac:dyDescent="0.3">
      <c r="A54">
        <v>53</v>
      </c>
      <c r="B54" t="s">
        <v>130</v>
      </c>
      <c r="C54">
        <v>323</v>
      </c>
      <c r="D54" t="s">
        <v>51</v>
      </c>
      <c r="E54">
        <v>7.4</v>
      </c>
      <c r="F54">
        <v>8.3000000000000007</v>
      </c>
      <c r="G54">
        <v>9.1</v>
      </c>
      <c r="H54">
        <v>29</v>
      </c>
      <c r="I54">
        <v>37</v>
      </c>
      <c r="J54" t="s">
        <v>52</v>
      </c>
      <c r="K54" t="s">
        <v>53</v>
      </c>
      <c r="L54">
        <v>4</v>
      </c>
      <c r="M54">
        <v>1.6</v>
      </c>
      <c r="N54">
        <v>82</v>
      </c>
      <c r="O54">
        <v>5000</v>
      </c>
      <c r="P54">
        <v>2370</v>
      </c>
      <c r="Q54" t="s">
        <v>54</v>
      </c>
      <c r="R54">
        <v>13.2</v>
      </c>
      <c r="S54">
        <v>4</v>
      </c>
      <c r="T54">
        <v>164</v>
      </c>
      <c r="U54">
        <v>97</v>
      </c>
      <c r="V54">
        <v>66</v>
      </c>
      <c r="W54">
        <v>34</v>
      </c>
      <c r="X54">
        <v>27</v>
      </c>
      <c r="Y54">
        <v>16</v>
      </c>
      <c r="Z54">
        <v>2325</v>
      </c>
      <c r="AA54" t="s">
        <v>536</v>
      </c>
      <c r="AB54" t="s">
        <v>591</v>
      </c>
    </row>
    <row r="55" spans="1:28" x14ac:dyDescent="0.3">
      <c r="A55">
        <v>54</v>
      </c>
      <c r="B55" t="s">
        <v>130</v>
      </c>
      <c r="C55" t="s">
        <v>131</v>
      </c>
      <c r="D55" t="s">
        <v>51</v>
      </c>
      <c r="E55">
        <v>10.9</v>
      </c>
      <c r="F55">
        <v>11.6</v>
      </c>
      <c r="G55">
        <v>12.3</v>
      </c>
      <c r="H55">
        <v>28</v>
      </c>
      <c r="I55">
        <v>36</v>
      </c>
      <c r="J55" t="s">
        <v>52</v>
      </c>
      <c r="K55" t="s">
        <v>53</v>
      </c>
      <c r="L55">
        <v>4</v>
      </c>
      <c r="M55">
        <v>1.8</v>
      </c>
      <c r="N55">
        <v>103</v>
      </c>
      <c r="O55">
        <v>5500</v>
      </c>
      <c r="P55">
        <v>2220</v>
      </c>
      <c r="Q55" t="s">
        <v>54</v>
      </c>
      <c r="R55">
        <v>14.5</v>
      </c>
      <c r="S55">
        <v>5</v>
      </c>
      <c r="T55">
        <v>172</v>
      </c>
      <c r="U55">
        <v>98</v>
      </c>
      <c r="V55">
        <v>66</v>
      </c>
      <c r="W55">
        <v>36</v>
      </c>
      <c r="X55">
        <v>26.5</v>
      </c>
      <c r="Y55">
        <v>13</v>
      </c>
      <c r="Z55">
        <v>2440</v>
      </c>
      <c r="AA55" t="s">
        <v>536</v>
      </c>
      <c r="AB55" t="s">
        <v>592</v>
      </c>
    </row>
    <row r="56" spans="1:28" x14ac:dyDescent="0.3">
      <c r="A56">
        <v>55</v>
      </c>
      <c r="B56" t="s">
        <v>130</v>
      </c>
      <c r="C56">
        <v>626</v>
      </c>
      <c r="D56" t="s">
        <v>59</v>
      </c>
      <c r="E56">
        <v>14.3</v>
      </c>
      <c r="F56">
        <v>16.5</v>
      </c>
      <c r="G56">
        <v>18.7</v>
      </c>
      <c r="H56">
        <v>26</v>
      </c>
      <c r="I56">
        <v>34</v>
      </c>
      <c r="J56" t="s">
        <v>60</v>
      </c>
      <c r="K56" t="s">
        <v>53</v>
      </c>
      <c r="L56">
        <v>4</v>
      </c>
      <c r="M56">
        <v>2.5</v>
      </c>
      <c r="N56">
        <v>164</v>
      </c>
      <c r="O56">
        <v>5600</v>
      </c>
      <c r="P56">
        <v>2505</v>
      </c>
      <c r="Q56" t="s">
        <v>54</v>
      </c>
      <c r="R56">
        <v>15.5</v>
      </c>
      <c r="S56">
        <v>5</v>
      </c>
      <c r="T56">
        <v>184</v>
      </c>
      <c r="U56">
        <v>103</v>
      </c>
      <c r="V56">
        <v>69</v>
      </c>
      <c r="W56">
        <v>40</v>
      </c>
      <c r="X56">
        <v>29.5</v>
      </c>
      <c r="Y56">
        <v>14</v>
      </c>
      <c r="Z56">
        <v>2970</v>
      </c>
      <c r="AA56" t="s">
        <v>536</v>
      </c>
      <c r="AB56" t="s">
        <v>593</v>
      </c>
    </row>
    <row r="57" spans="1:28" x14ac:dyDescent="0.3">
      <c r="A57">
        <v>56</v>
      </c>
      <c r="B57" t="s">
        <v>130</v>
      </c>
      <c r="C57" t="s">
        <v>132</v>
      </c>
      <c r="D57" t="s">
        <v>81</v>
      </c>
      <c r="E57">
        <v>16.600000000000001</v>
      </c>
      <c r="F57">
        <v>19.100000000000001</v>
      </c>
      <c r="G57">
        <v>21.7</v>
      </c>
      <c r="H57">
        <v>18</v>
      </c>
      <c r="I57">
        <v>24</v>
      </c>
      <c r="J57" t="s">
        <v>52</v>
      </c>
      <c r="K57" t="s">
        <v>83</v>
      </c>
      <c r="L57">
        <v>6</v>
      </c>
      <c r="M57">
        <v>3</v>
      </c>
      <c r="N57">
        <v>155</v>
      </c>
      <c r="O57">
        <v>5000</v>
      </c>
      <c r="P57">
        <v>2240</v>
      </c>
      <c r="Q57" t="s">
        <v>66</v>
      </c>
      <c r="R57">
        <v>19.600000000000001</v>
      </c>
      <c r="S57">
        <v>7</v>
      </c>
      <c r="T57">
        <v>190</v>
      </c>
      <c r="U57">
        <v>110</v>
      </c>
      <c r="V57">
        <v>72</v>
      </c>
      <c r="W57">
        <v>39</v>
      </c>
      <c r="X57">
        <v>27.5</v>
      </c>
      <c r="Y57" t="s">
        <v>553</v>
      </c>
      <c r="Z57">
        <v>3735</v>
      </c>
      <c r="AA57" t="s">
        <v>536</v>
      </c>
      <c r="AB57" t="s">
        <v>594</v>
      </c>
    </row>
    <row r="58" spans="1:28" x14ac:dyDescent="0.3">
      <c r="A58">
        <v>57</v>
      </c>
      <c r="B58" t="s">
        <v>130</v>
      </c>
      <c r="C58" t="s">
        <v>133</v>
      </c>
      <c r="D58" t="s">
        <v>78</v>
      </c>
      <c r="E58">
        <v>32.5</v>
      </c>
      <c r="F58">
        <v>32.5</v>
      </c>
      <c r="G58">
        <v>32.5</v>
      </c>
      <c r="H58">
        <v>17</v>
      </c>
      <c r="I58">
        <v>25</v>
      </c>
      <c r="J58" t="s">
        <v>60</v>
      </c>
      <c r="K58" t="s">
        <v>63</v>
      </c>
      <c r="L58" t="s">
        <v>134</v>
      </c>
      <c r="M58">
        <v>1.3</v>
      </c>
      <c r="N58">
        <v>255</v>
      </c>
      <c r="O58">
        <v>6500</v>
      </c>
      <c r="P58">
        <v>2325</v>
      </c>
      <c r="Q58" t="s">
        <v>54</v>
      </c>
      <c r="R58">
        <v>20</v>
      </c>
      <c r="S58">
        <v>2</v>
      </c>
      <c r="T58">
        <v>169</v>
      </c>
      <c r="U58">
        <v>96</v>
      </c>
      <c r="V58">
        <v>69</v>
      </c>
      <c r="W58">
        <v>37</v>
      </c>
      <c r="X58" t="s">
        <v>553</v>
      </c>
      <c r="Y58" t="s">
        <v>553</v>
      </c>
      <c r="Z58">
        <v>2895</v>
      </c>
      <c r="AA58" t="s">
        <v>536</v>
      </c>
      <c r="AB58" t="s">
        <v>595</v>
      </c>
    </row>
    <row r="59" spans="1:28" x14ac:dyDescent="0.3">
      <c r="A59">
        <v>58</v>
      </c>
      <c r="B59" t="s">
        <v>135</v>
      </c>
      <c r="C59" t="s">
        <v>136</v>
      </c>
      <c r="D59" t="s">
        <v>59</v>
      </c>
      <c r="E59">
        <v>29</v>
      </c>
      <c r="F59">
        <v>31.9</v>
      </c>
      <c r="G59">
        <v>34.9</v>
      </c>
      <c r="H59">
        <v>20</v>
      </c>
      <c r="I59">
        <v>29</v>
      </c>
      <c r="J59" t="s">
        <v>60</v>
      </c>
      <c r="K59" t="s">
        <v>63</v>
      </c>
      <c r="L59">
        <v>4</v>
      </c>
      <c r="M59">
        <v>2.2999999999999998</v>
      </c>
      <c r="N59">
        <v>130</v>
      </c>
      <c r="O59">
        <v>5100</v>
      </c>
      <c r="P59">
        <v>2425</v>
      </c>
      <c r="Q59" t="s">
        <v>54</v>
      </c>
      <c r="R59">
        <v>14.5</v>
      </c>
      <c r="S59">
        <v>5</v>
      </c>
      <c r="T59">
        <v>175</v>
      </c>
      <c r="U59">
        <v>105</v>
      </c>
      <c r="V59">
        <v>67</v>
      </c>
      <c r="W59">
        <v>34</v>
      </c>
      <c r="X59">
        <v>26</v>
      </c>
      <c r="Y59">
        <v>12</v>
      </c>
      <c r="Z59">
        <v>2920</v>
      </c>
      <c r="AA59" t="s">
        <v>536</v>
      </c>
      <c r="AB59" t="s">
        <v>596</v>
      </c>
    </row>
    <row r="60" spans="1:28" x14ac:dyDescent="0.3">
      <c r="A60">
        <v>59</v>
      </c>
      <c r="B60" t="s">
        <v>135</v>
      </c>
      <c r="C60" t="s">
        <v>137</v>
      </c>
      <c r="D60" t="s">
        <v>56</v>
      </c>
      <c r="E60">
        <v>43.8</v>
      </c>
      <c r="F60">
        <v>61.9</v>
      </c>
      <c r="G60">
        <v>80</v>
      </c>
      <c r="H60">
        <v>19</v>
      </c>
      <c r="I60">
        <v>25</v>
      </c>
      <c r="J60" t="s">
        <v>57</v>
      </c>
      <c r="K60" t="s">
        <v>63</v>
      </c>
      <c r="L60">
        <v>6</v>
      </c>
      <c r="M60">
        <v>3.2</v>
      </c>
      <c r="N60">
        <v>217</v>
      </c>
      <c r="O60">
        <v>5500</v>
      </c>
      <c r="P60">
        <v>2220</v>
      </c>
      <c r="Q60" t="s">
        <v>66</v>
      </c>
      <c r="R60">
        <v>18.5</v>
      </c>
      <c r="S60">
        <v>5</v>
      </c>
      <c r="T60">
        <v>187</v>
      </c>
      <c r="U60">
        <v>110</v>
      </c>
      <c r="V60">
        <v>69</v>
      </c>
      <c r="W60">
        <v>37</v>
      </c>
      <c r="X60">
        <v>27</v>
      </c>
      <c r="Y60">
        <v>15</v>
      </c>
      <c r="Z60">
        <v>3525</v>
      </c>
      <c r="AA60" t="s">
        <v>536</v>
      </c>
      <c r="AB60" t="s">
        <v>597</v>
      </c>
    </row>
    <row r="61" spans="1:28" x14ac:dyDescent="0.3">
      <c r="A61">
        <v>60</v>
      </c>
      <c r="B61" t="s">
        <v>138</v>
      </c>
      <c r="C61" t="s">
        <v>139</v>
      </c>
      <c r="D61" t="s">
        <v>78</v>
      </c>
      <c r="E61">
        <v>13.3</v>
      </c>
      <c r="F61">
        <v>14.1</v>
      </c>
      <c r="G61">
        <v>15</v>
      </c>
      <c r="H61">
        <v>23</v>
      </c>
      <c r="I61">
        <v>26</v>
      </c>
      <c r="J61" t="s">
        <v>60</v>
      </c>
      <c r="K61" t="s">
        <v>53</v>
      </c>
      <c r="L61">
        <v>4</v>
      </c>
      <c r="M61">
        <v>1.6</v>
      </c>
      <c r="N61">
        <v>100</v>
      </c>
      <c r="O61">
        <v>5750</v>
      </c>
      <c r="P61">
        <v>2475</v>
      </c>
      <c r="Q61" t="s">
        <v>54</v>
      </c>
      <c r="R61">
        <v>11.1</v>
      </c>
      <c r="S61">
        <v>4</v>
      </c>
      <c r="T61">
        <v>166</v>
      </c>
      <c r="U61">
        <v>95</v>
      </c>
      <c r="V61">
        <v>65</v>
      </c>
      <c r="W61">
        <v>36</v>
      </c>
      <c r="X61">
        <v>19</v>
      </c>
      <c r="Y61">
        <v>6</v>
      </c>
      <c r="Z61">
        <v>2450</v>
      </c>
      <c r="AA61" t="s">
        <v>542</v>
      </c>
      <c r="AB61" t="s">
        <v>598</v>
      </c>
    </row>
    <row r="62" spans="1:28" x14ac:dyDescent="0.3">
      <c r="A62">
        <v>61</v>
      </c>
      <c r="B62" t="s">
        <v>138</v>
      </c>
      <c r="C62" t="s">
        <v>140</v>
      </c>
      <c r="D62" t="s">
        <v>56</v>
      </c>
      <c r="E62">
        <v>14.9</v>
      </c>
      <c r="F62">
        <v>14.9</v>
      </c>
      <c r="G62">
        <v>14.9</v>
      </c>
      <c r="H62">
        <v>19</v>
      </c>
      <c r="I62">
        <v>26</v>
      </c>
      <c r="J62" t="s">
        <v>52</v>
      </c>
      <c r="K62" t="s">
        <v>63</v>
      </c>
      <c r="L62">
        <v>6</v>
      </c>
      <c r="M62">
        <v>3.8</v>
      </c>
      <c r="N62">
        <v>140</v>
      </c>
      <c r="O62">
        <v>3800</v>
      </c>
      <c r="P62">
        <v>1730</v>
      </c>
      <c r="Q62" t="s">
        <v>66</v>
      </c>
      <c r="R62">
        <v>18</v>
      </c>
      <c r="S62">
        <v>5</v>
      </c>
      <c r="T62">
        <v>199</v>
      </c>
      <c r="U62">
        <v>113</v>
      </c>
      <c r="V62">
        <v>73</v>
      </c>
      <c r="W62">
        <v>38</v>
      </c>
      <c r="X62">
        <v>28</v>
      </c>
      <c r="Y62">
        <v>15</v>
      </c>
      <c r="Z62">
        <v>3610</v>
      </c>
      <c r="AA62" t="s">
        <v>542</v>
      </c>
      <c r="AB62" t="s">
        <v>599</v>
      </c>
    </row>
    <row r="63" spans="1:28" x14ac:dyDescent="0.3">
      <c r="A63">
        <v>62</v>
      </c>
      <c r="B63" t="s">
        <v>141</v>
      </c>
      <c r="C63" t="s">
        <v>142</v>
      </c>
      <c r="D63" t="s">
        <v>51</v>
      </c>
      <c r="E63">
        <v>7.7</v>
      </c>
      <c r="F63">
        <v>10.3</v>
      </c>
      <c r="G63">
        <v>12.9</v>
      </c>
      <c r="H63">
        <v>29</v>
      </c>
      <c r="I63">
        <v>33</v>
      </c>
      <c r="J63" t="s">
        <v>52</v>
      </c>
      <c r="K63" t="s">
        <v>53</v>
      </c>
      <c r="L63">
        <v>4</v>
      </c>
      <c r="M63">
        <v>1.5</v>
      </c>
      <c r="N63">
        <v>92</v>
      </c>
      <c r="O63">
        <v>6000</v>
      </c>
      <c r="P63">
        <v>2505</v>
      </c>
      <c r="Q63" t="s">
        <v>54</v>
      </c>
      <c r="R63">
        <v>13.2</v>
      </c>
      <c r="S63">
        <v>5</v>
      </c>
      <c r="T63">
        <v>172</v>
      </c>
      <c r="U63">
        <v>98</v>
      </c>
      <c r="V63">
        <v>67</v>
      </c>
      <c r="W63">
        <v>36</v>
      </c>
      <c r="X63">
        <v>26</v>
      </c>
      <c r="Y63">
        <v>11</v>
      </c>
      <c r="Z63">
        <v>2295</v>
      </c>
      <c r="AA63" t="s">
        <v>536</v>
      </c>
      <c r="AB63" t="s">
        <v>600</v>
      </c>
    </row>
    <row r="64" spans="1:28" x14ac:dyDescent="0.3">
      <c r="A64">
        <v>63</v>
      </c>
      <c r="B64" t="s">
        <v>141</v>
      </c>
      <c r="C64" t="s">
        <v>143</v>
      </c>
      <c r="D64" t="s">
        <v>56</v>
      </c>
      <c r="E64">
        <v>22.4</v>
      </c>
      <c r="F64">
        <v>26.1</v>
      </c>
      <c r="G64">
        <v>29.9</v>
      </c>
      <c r="H64">
        <v>18</v>
      </c>
      <c r="I64">
        <v>24</v>
      </c>
      <c r="J64" t="s">
        <v>60</v>
      </c>
      <c r="K64" t="s">
        <v>53</v>
      </c>
      <c r="L64">
        <v>6</v>
      </c>
      <c r="M64">
        <v>3</v>
      </c>
      <c r="N64">
        <v>202</v>
      </c>
      <c r="O64">
        <v>6000</v>
      </c>
      <c r="P64">
        <v>2210</v>
      </c>
      <c r="Q64" t="s">
        <v>66</v>
      </c>
      <c r="R64">
        <v>19</v>
      </c>
      <c r="S64">
        <v>5</v>
      </c>
      <c r="T64">
        <v>190</v>
      </c>
      <c r="U64">
        <v>107</v>
      </c>
      <c r="V64">
        <v>70</v>
      </c>
      <c r="W64">
        <v>43</v>
      </c>
      <c r="X64">
        <v>27.5</v>
      </c>
      <c r="Y64">
        <v>14</v>
      </c>
      <c r="Z64">
        <v>3730</v>
      </c>
      <c r="AA64" t="s">
        <v>536</v>
      </c>
      <c r="AB64" t="s">
        <v>601</v>
      </c>
    </row>
    <row r="65" spans="1:28" x14ac:dyDescent="0.3">
      <c r="A65">
        <v>64</v>
      </c>
      <c r="B65" t="s">
        <v>144</v>
      </c>
      <c r="C65" t="s">
        <v>145</v>
      </c>
      <c r="D65" t="s">
        <v>51</v>
      </c>
      <c r="E65">
        <v>8.6999999999999993</v>
      </c>
      <c r="F65">
        <v>11.8</v>
      </c>
      <c r="G65">
        <v>14.9</v>
      </c>
      <c r="H65">
        <v>29</v>
      </c>
      <c r="I65">
        <v>33</v>
      </c>
      <c r="J65" t="s">
        <v>60</v>
      </c>
      <c r="K65" t="s">
        <v>53</v>
      </c>
      <c r="L65">
        <v>4</v>
      </c>
      <c r="M65">
        <v>1.6</v>
      </c>
      <c r="N65">
        <v>110</v>
      </c>
      <c r="O65">
        <v>6000</v>
      </c>
      <c r="P65">
        <v>2435</v>
      </c>
      <c r="Q65" t="s">
        <v>54</v>
      </c>
      <c r="R65">
        <v>13.2</v>
      </c>
      <c r="S65">
        <v>5</v>
      </c>
      <c r="T65">
        <v>170</v>
      </c>
      <c r="U65">
        <v>96</v>
      </c>
      <c r="V65">
        <v>66</v>
      </c>
      <c r="W65">
        <v>33</v>
      </c>
      <c r="X65">
        <v>26</v>
      </c>
      <c r="Y65">
        <v>12</v>
      </c>
      <c r="Z65">
        <v>2545</v>
      </c>
      <c r="AA65" t="s">
        <v>536</v>
      </c>
      <c r="AB65" t="s">
        <v>602</v>
      </c>
    </row>
    <row r="66" spans="1:28" x14ac:dyDescent="0.3">
      <c r="A66">
        <v>65</v>
      </c>
      <c r="B66" t="s">
        <v>144</v>
      </c>
      <c r="C66" t="s">
        <v>146</v>
      </c>
      <c r="D66" t="s">
        <v>59</v>
      </c>
      <c r="E66">
        <v>13</v>
      </c>
      <c r="F66">
        <v>15.7</v>
      </c>
      <c r="G66">
        <v>18.3</v>
      </c>
      <c r="H66">
        <v>24</v>
      </c>
      <c r="I66">
        <v>30</v>
      </c>
      <c r="J66" t="s">
        <v>60</v>
      </c>
      <c r="K66" t="s">
        <v>53</v>
      </c>
      <c r="L66">
        <v>4</v>
      </c>
      <c r="M66">
        <v>2.4</v>
      </c>
      <c r="N66">
        <v>150</v>
      </c>
      <c r="O66">
        <v>5600</v>
      </c>
      <c r="P66">
        <v>2130</v>
      </c>
      <c r="Q66" t="s">
        <v>54</v>
      </c>
      <c r="R66">
        <v>15.9</v>
      </c>
      <c r="S66">
        <v>5</v>
      </c>
      <c r="T66">
        <v>181</v>
      </c>
      <c r="U66">
        <v>103</v>
      </c>
      <c r="V66">
        <v>67</v>
      </c>
      <c r="W66">
        <v>40</v>
      </c>
      <c r="X66">
        <v>28.5</v>
      </c>
      <c r="Y66">
        <v>14</v>
      </c>
      <c r="Z66">
        <v>3050</v>
      </c>
      <c r="AA66" t="s">
        <v>536</v>
      </c>
      <c r="AB66" t="s">
        <v>603</v>
      </c>
    </row>
    <row r="67" spans="1:28" x14ac:dyDescent="0.3">
      <c r="A67">
        <v>66</v>
      </c>
      <c r="B67" t="s">
        <v>144</v>
      </c>
      <c r="C67" t="s">
        <v>147</v>
      </c>
      <c r="D67" t="s">
        <v>81</v>
      </c>
      <c r="E67">
        <v>16.7</v>
      </c>
      <c r="F67">
        <v>19.100000000000001</v>
      </c>
      <c r="G67">
        <v>21.5</v>
      </c>
      <c r="H67">
        <v>17</v>
      </c>
      <c r="I67">
        <v>23</v>
      </c>
      <c r="J67" t="s">
        <v>52</v>
      </c>
      <c r="K67" t="s">
        <v>53</v>
      </c>
      <c r="L67">
        <v>6</v>
      </c>
      <c r="M67">
        <v>3</v>
      </c>
      <c r="N67">
        <v>151</v>
      </c>
      <c r="O67">
        <v>4800</v>
      </c>
      <c r="P67">
        <v>2065</v>
      </c>
      <c r="Q67" t="s">
        <v>66</v>
      </c>
      <c r="R67">
        <v>20</v>
      </c>
      <c r="S67">
        <v>7</v>
      </c>
      <c r="T67">
        <v>190</v>
      </c>
      <c r="U67">
        <v>112</v>
      </c>
      <c r="V67">
        <v>74</v>
      </c>
      <c r="W67">
        <v>41</v>
      </c>
      <c r="X67">
        <v>27</v>
      </c>
      <c r="Y67" t="s">
        <v>553</v>
      </c>
      <c r="Z67">
        <v>4100</v>
      </c>
      <c r="AA67" t="s">
        <v>536</v>
      </c>
      <c r="AB67" t="s">
        <v>604</v>
      </c>
    </row>
    <row r="68" spans="1:28" x14ac:dyDescent="0.3">
      <c r="A68">
        <v>67</v>
      </c>
      <c r="B68" t="s">
        <v>144</v>
      </c>
      <c r="C68" t="s">
        <v>148</v>
      </c>
      <c r="D68" t="s">
        <v>56</v>
      </c>
      <c r="E68">
        <v>21</v>
      </c>
      <c r="F68">
        <v>21.5</v>
      </c>
      <c r="G68">
        <v>22</v>
      </c>
      <c r="H68">
        <v>21</v>
      </c>
      <c r="I68">
        <v>26</v>
      </c>
      <c r="J68" t="s">
        <v>60</v>
      </c>
      <c r="K68" t="s">
        <v>53</v>
      </c>
      <c r="L68">
        <v>6</v>
      </c>
      <c r="M68">
        <v>3</v>
      </c>
      <c r="N68">
        <v>160</v>
      </c>
      <c r="O68">
        <v>5200</v>
      </c>
      <c r="P68">
        <v>2045</v>
      </c>
      <c r="Q68" t="s">
        <v>66</v>
      </c>
      <c r="R68">
        <v>18.5</v>
      </c>
      <c r="S68">
        <v>5</v>
      </c>
      <c r="T68">
        <v>188</v>
      </c>
      <c r="U68">
        <v>104</v>
      </c>
      <c r="V68">
        <v>69</v>
      </c>
      <c r="W68">
        <v>41</v>
      </c>
      <c r="X68">
        <v>28.5</v>
      </c>
      <c r="Y68">
        <v>14</v>
      </c>
      <c r="Z68">
        <v>3200</v>
      </c>
      <c r="AA68" t="s">
        <v>536</v>
      </c>
      <c r="AB68" t="s">
        <v>605</v>
      </c>
    </row>
    <row r="69" spans="1:28" x14ac:dyDescent="0.3">
      <c r="A69">
        <v>68</v>
      </c>
      <c r="B69" t="s">
        <v>149</v>
      </c>
      <c r="C69" t="s">
        <v>150</v>
      </c>
      <c r="D69" t="s">
        <v>59</v>
      </c>
      <c r="E69">
        <v>13</v>
      </c>
      <c r="F69">
        <v>13.5</v>
      </c>
      <c r="G69">
        <v>14</v>
      </c>
      <c r="H69">
        <v>24</v>
      </c>
      <c r="I69">
        <v>31</v>
      </c>
      <c r="J69" t="s">
        <v>52</v>
      </c>
      <c r="K69" t="s">
        <v>53</v>
      </c>
      <c r="L69">
        <v>4</v>
      </c>
      <c r="M69">
        <v>2.2999999999999998</v>
      </c>
      <c r="N69">
        <v>155</v>
      </c>
      <c r="O69">
        <v>6000</v>
      </c>
      <c r="P69">
        <v>2380</v>
      </c>
      <c r="Q69" t="s">
        <v>66</v>
      </c>
      <c r="R69">
        <v>15.2</v>
      </c>
      <c r="S69">
        <v>5</v>
      </c>
      <c r="T69">
        <v>188</v>
      </c>
      <c r="U69">
        <v>103</v>
      </c>
      <c r="V69">
        <v>67</v>
      </c>
      <c r="W69">
        <v>39</v>
      </c>
      <c r="X69">
        <v>28</v>
      </c>
      <c r="Y69">
        <v>14</v>
      </c>
      <c r="Z69">
        <v>2910</v>
      </c>
      <c r="AA69" t="s">
        <v>542</v>
      </c>
      <c r="AB69" t="s">
        <v>606</v>
      </c>
    </row>
    <row r="70" spans="1:28" x14ac:dyDescent="0.3">
      <c r="A70">
        <v>69</v>
      </c>
      <c r="B70" t="s">
        <v>149</v>
      </c>
      <c r="C70" t="s">
        <v>151</v>
      </c>
      <c r="D70" t="s">
        <v>56</v>
      </c>
      <c r="E70">
        <v>14.2</v>
      </c>
      <c r="F70">
        <v>16.3</v>
      </c>
      <c r="G70">
        <v>18.399999999999999</v>
      </c>
      <c r="H70">
        <v>23</v>
      </c>
      <c r="I70">
        <v>31</v>
      </c>
      <c r="J70" t="s">
        <v>60</v>
      </c>
      <c r="K70" t="s">
        <v>53</v>
      </c>
      <c r="L70">
        <v>4</v>
      </c>
      <c r="M70">
        <v>2.2000000000000002</v>
      </c>
      <c r="N70">
        <v>110</v>
      </c>
      <c r="O70">
        <v>5200</v>
      </c>
      <c r="P70">
        <v>2565</v>
      </c>
      <c r="Q70" t="s">
        <v>66</v>
      </c>
      <c r="R70">
        <v>16.5</v>
      </c>
      <c r="S70">
        <v>5</v>
      </c>
      <c r="T70">
        <v>190</v>
      </c>
      <c r="U70">
        <v>105</v>
      </c>
      <c r="V70">
        <v>70</v>
      </c>
      <c r="W70">
        <v>42</v>
      </c>
      <c r="X70">
        <v>28</v>
      </c>
      <c r="Y70">
        <v>16</v>
      </c>
      <c r="Z70">
        <v>2890</v>
      </c>
      <c r="AA70" t="s">
        <v>542</v>
      </c>
      <c r="AB70" t="s">
        <v>607</v>
      </c>
    </row>
    <row r="71" spans="1:28" x14ac:dyDescent="0.3">
      <c r="A71">
        <v>70</v>
      </c>
      <c r="B71" t="s">
        <v>149</v>
      </c>
      <c r="C71" t="s">
        <v>152</v>
      </c>
      <c r="D71" t="s">
        <v>81</v>
      </c>
      <c r="E71">
        <v>19.5</v>
      </c>
      <c r="F71">
        <v>19.5</v>
      </c>
      <c r="G71">
        <v>19.5</v>
      </c>
      <c r="H71">
        <v>18</v>
      </c>
      <c r="I71">
        <v>23</v>
      </c>
      <c r="J71" t="s">
        <v>52</v>
      </c>
      <c r="K71" t="s">
        <v>53</v>
      </c>
      <c r="L71">
        <v>6</v>
      </c>
      <c r="M71">
        <v>3.8</v>
      </c>
      <c r="N71">
        <v>170</v>
      </c>
      <c r="O71">
        <v>4800</v>
      </c>
      <c r="P71">
        <v>1690</v>
      </c>
      <c r="Q71" t="s">
        <v>66</v>
      </c>
      <c r="R71">
        <v>20</v>
      </c>
      <c r="S71">
        <v>7</v>
      </c>
      <c r="T71">
        <v>194</v>
      </c>
      <c r="U71">
        <v>110</v>
      </c>
      <c r="V71">
        <v>74</v>
      </c>
      <c r="W71">
        <v>44</v>
      </c>
      <c r="X71">
        <v>30.5</v>
      </c>
      <c r="Y71" t="s">
        <v>553</v>
      </c>
      <c r="Z71">
        <v>3715</v>
      </c>
      <c r="AA71" t="s">
        <v>542</v>
      </c>
      <c r="AB71" t="s">
        <v>608</v>
      </c>
    </row>
    <row r="72" spans="1:28" x14ac:dyDescent="0.3">
      <c r="A72">
        <v>71</v>
      </c>
      <c r="B72" t="s">
        <v>149</v>
      </c>
      <c r="C72" t="s">
        <v>153</v>
      </c>
      <c r="D72" t="s">
        <v>68</v>
      </c>
      <c r="E72">
        <v>19.5</v>
      </c>
      <c r="F72">
        <v>20.7</v>
      </c>
      <c r="G72">
        <v>21.9</v>
      </c>
      <c r="H72">
        <v>19</v>
      </c>
      <c r="I72">
        <v>28</v>
      </c>
      <c r="J72" t="s">
        <v>60</v>
      </c>
      <c r="K72" t="s">
        <v>53</v>
      </c>
      <c r="L72">
        <v>6</v>
      </c>
      <c r="M72">
        <v>3.8</v>
      </c>
      <c r="N72">
        <v>170</v>
      </c>
      <c r="O72">
        <v>4800</v>
      </c>
      <c r="P72">
        <v>1570</v>
      </c>
      <c r="Q72" t="s">
        <v>66</v>
      </c>
      <c r="R72">
        <v>18</v>
      </c>
      <c r="S72">
        <v>6</v>
      </c>
      <c r="T72">
        <v>201</v>
      </c>
      <c r="U72">
        <v>111</v>
      </c>
      <c r="V72">
        <v>74</v>
      </c>
      <c r="W72">
        <v>42</v>
      </c>
      <c r="X72">
        <v>31.5</v>
      </c>
      <c r="Y72">
        <v>17</v>
      </c>
      <c r="Z72">
        <v>3470</v>
      </c>
      <c r="AA72" t="s">
        <v>542</v>
      </c>
      <c r="AB72" t="s">
        <v>609</v>
      </c>
    </row>
    <row r="73" spans="1:28" x14ac:dyDescent="0.3">
      <c r="A73">
        <v>72</v>
      </c>
      <c r="B73" t="s">
        <v>154</v>
      </c>
      <c r="C73" t="s">
        <v>155</v>
      </c>
      <c r="D73" t="s">
        <v>78</v>
      </c>
      <c r="E73">
        <v>11.4</v>
      </c>
      <c r="F73">
        <v>14.4</v>
      </c>
      <c r="G73">
        <v>17.399999999999999</v>
      </c>
      <c r="H73">
        <v>23</v>
      </c>
      <c r="I73">
        <v>30</v>
      </c>
      <c r="J73" t="s">
        <v>52</v>
      </c>
      <c r="K73" t="s">
        <v>83</v>
      </c>
      <c r="L73">
        <v>4</v>
      </c>
      <c r="M73">
        <v>1.8</v>
      </c>
      <c r="N73">
        <v>92</v>
      </c>
      <c r="O73">
        <v>5000</v>
      </c>
      <c r="P73">
        <v>2360</v>
      </c>
      <c r="Q73" t="s">
        <v>54</v>
      </c>
      <c r="R73">
        <v>15.9</v>
      </c>
      <c r="S73">
        <v>4</v>
      </c>
      <c r="T73">
        <v>173</v>
      </c>
      <c r="U73">
        <v>97</v>
      </c>
      <c r="V73">
        <v>67</v>
      </c>
      <c r="W73">
        <v>39</v>
      </c>
      <c r="X73">
        <v>24.5</v>
      </c>
      <c r="Y73">
        <v>8</v>
      </c>
      <c r="Z73">
        <v>2640</v>
      </c>
      <c r="AA73" t="s">
        <v>542</v>
      </c>
      <c r="AB73" t="s">
        <v>610</v>
      </c>
    </row>
    <row r="74" spans="1:28" x14ac:dyDescent="0.3">
      <c r="A74">
        <v>73</v>
      </c>
      <c r="B74" t="s">
        <v>156</v>
      </c>
      <c r="C74" t="s">
        <v>157</v>
      </c>
      <c r="D74" t="s">
        <v>51</v>
      </c>
      <c r="E74">
        <v>8.1999999999999993</v>
      </c>
      <c r="F74">
        <v>9</v>
      </c>
      <c r="G74">
        <v>9.9</v>
      </c>
      <c r="H74">
        <v>31</v>
      </c>
      <c r="I74">
        <v>41</v>
      </c>
      <c r="J74" t="s">
        <v>52</v>
      </c>
      <c r="K74" t="s">
        <v>53</v>
      </c>
      <c r="L74">
        <v>4</v>
      </c>
      <c r="M74">
        <v>1.6</v>
      </c>
      <c r="N74">
        <v>74</v>
      </c>
      <c r="O74">
        <v>5600</v>
      </c>
      <c r="P74">
        <v>3130</v>
      </c>
      <c r="Q74" t="s">
        <v>54</v>
      </c>
      <c r="R74">
        <v>13.2</v>
      </c>
      <c r="S74">
        <v>4</v>
      </c>
      <c r="T74">
        <v>177</v>
      </c>
      <c r="U74">
        <v>99</v>
      </c>
      <c r="V74">
        <v>66</v>
      </c>
      <c r="W74">
        <v>35</v>
      </c>
      <c r="X74">
        <v>25.5</v>
      </c>
      <c r="Y74">
        <v>17</v>
      </c>
      <c r="Z74">
        <v>2350</v>
      </c>
      <c r="AA74" t="s">
        <v>542</v>
      </c>
      <c r="AB74" t="s">
        <v>611</v>
      </c>
    </row>
    <row r="75" spans="1:28" x14ac:dyDescent="0.3">
      <c r="A75">
        <v>74</v>
      </c>
      <c r="B75" t="s">
        <v>156</v>
      </c>
      <c r="C75" t="s">
        <v>158</v>
      </c>
      <c r="D75" t="s">
        <v>59</v>
      </c>
      <c r="E75">
        <v>9.4</v>
      </c>
      <c r="F75">
        <v>11.1</v>
      </c>
      <c r="G75">
        <v>12.8</v>
      </c>
      <c r="H75">
        <v>23</v>
      </c>
      <c r="I75">
        <v>31</v>
      </c>
      <c r="J75" t="s">
        <v>52</v>
      </c>
      <c r="K75" t="s">
        <v>53</v>
      </c>
      <c r="L75">
        <v>4</v>
      </c>
      <c r="M75">
        <v>2</v>
      </c>
      <c r="N75">
        <v>110</v>
      </c>
      <c r="O75">
        <v>5200</v>
      </c>
      <c r="P75">
        <v>2665</v>
      </c>
      <c r="Q75" t="s">
        <v>54</v>
      </c>
      <c r="R75">
        <v>15.2</v>
      </c>
      <c r="S75">
        <v>5</v>
      </c>
      <c r="T75">
        <v>181</v>
      </c>
      <c r="U75">
        <v>101</v>
      </c>
      <c r="V75">
        <v>66</v>
      </c>
      <c r="W75">
        <v>39</v>
      </c>
      <c r="X75">
        <v>25</v>
      </c>
      <c r="Y75">
        <v>13</v>
      </c>
      <c r="Z75">
        <v>2575</v>
      </c>
      <c r="AA75" t="s">
        <v>542</v>
      </c>
      <c r="AB75" t="s">
        <v>612</v>
      </c>
    </row>
    <row r="76" spans="1:28" x14ac:dyDescent="0.3">
      <c r="A76">
        <v>75</v>
      </c>
      <c r="B76" t="s">
        <v>156</v>
      </c>
      <c r="C76" t="s">
        <v>159</v>
      </c>
      <c r="D76" t="s">
        <v>78</v>
      </c>
      <c r="E76">
        <v>14</v>
      </c>
      <c r="F76">
        <v>17.7</v>
      </c>
      <c r="G76">
        <v>21.4</v>
      </c>
      <c r="H76">
        <v>19</v>
      </c>
      <c r="I76">
        <v>28</v>
      </c>
      <c r="J76" t="s">
        <v>57</v>
      </c>
      <c r="K76" t="s">
        <v>63</v>
      </c>
      <c r="L76">
        <v>6</v>
      </c>
      <c r="M76">
        <v>3.4</v>
      </c>
      <c r="N76">
        <v>160</v>
      </c>
      <c r="O76">
        <v>4600</v>
      </c>
      <c r="P76">
        <v>1805</v>
      </c>
      <c r="Q76" t="s">
        <v>54</v>
      </c>
      <c r="R76">
        <v>15.5</v>
      </c>
      <c r="S76">
        <v>4</v>
      </c>
      <c r="T76">
        <v>196</v>
      </c>
      <c r="U76">
        <v>101</v>
      </c>
      <c r="V76">
        <v>75</v>
      </c>
      <c r="W76">
        <v>43</v>
      </c>
      <c r="X76">
        <v>25</v>
      </c>
      <c r="Y76">
        <v>13</v>
      </c>
      <c r="Z76">
        <v>3240</v>
      </c>
      <c r="AA76" t="s">
        <v>542</v>
      </c>
      <c r="AB76" t="s">
        <v>613</v>
      </c>
    </row>
    <row r="77" spans="1:28" x14ac:dyDescent="0.3">
      <c r="A77">
        <v>76</v>
      </c>
      <c r="B77" t="s">
        <v>156</v>
      </c>
      <c r="C77" t="s">
        <v>160</v>
      </c>
      <c r="D77" t="s">
        <v>56</v>
      </c>
      <c r="E77">
        <v>15.4</v>
      </c>
      <c r="F77">
        <v>18.5</v>
      </c>
      <c r="G77">
        <v>21.6</v>
      </c>
      <c r="H77">
        <v>19</v>
      </c>
      <c r="I77">
        <v>27</v>
      </c>
      <c r="J77" t="s">
        <v>52</v>
      </c>
      <c r="K77" t="s">
        <v>53</v>
      </c>
      <c r="L77">
        <v>6</v>
      </c>
      <c r="M77">
        <v>3.4</v>
      </c>
      <c r="N77">
        <v>200</v>
      </c>
      <c r="O77">
        <v>5000</v>
      </c>
      <c r="P77">
        <v>1890</v>
      </c>
      <c r="Q77" t="s">
        <v>54</v>
      </c>
      <c r="R77">
        <v>16.5</v>
      </c>
      <c r="S77">
        <v>5</v>
      </c>
      <c r="T77">
        <v>195</v>
      </c>
      <c r="U77">
        <v>108</v>
      </c>
      <c r="V77">
        <v>72</v>
      </c>
      <c r="W77">
        <v>41</v>
      </c>
      <c r="X77">
        <v>28.5</v>
      </c>
      <c r="Y77">
        <v>16</v>
      </c>
      <c r="Z77">
        <v>3450</v>
      </c>
      <c r="AA77" t="s">
        <v>542</v>
      </c>
      <c r="AB77" t="s">
        <v>614</v>
      </c>
    </row>
    <row r="78" spans="1:28" x14ac:dyDescent="0.3">
      <c r="A78">
        <v>77</v>
      </c>
      <c r="B78" t="s">
        <v>156</v>
      </c>
      <c r="C78" t="s">
        <v>161</v>
      </c>
      <c r="D78" t="s">
        <v>68</v>
      </c>
      <c r="E78">
        <v>19.399999999999999</v>
      </c>
      <c r="F78">
        <v>24.4</v>
      </c>
      <c r="G78">
        <v>29.4</v>
      </c>
      <c r="H78">
        <v>19</v>
      </c>
      <c r="I78">
        <v>28</v>
      </c>
      <c r="J78" t="s">
        <v>57</v>
      </c>
      <c r="K78" t="s">
        <v>53</v>
      </c>
      <c r="L78">
        <v>6</v>
      </c>
      <c r="M78">
        <v>3.8</v>
      </c>
      <c r="N78">
        <v>170</v>
      </c>
      <c r="O78">
        <v>4800</v>
      </c>
      <c r="P78">
        <v>1565</v>
      </c>
      <c r="Q78" t="s">
        <v>66</v>
      </c>
      <c r="R78">
        <v>18</v>
      </c>
      <c r="S78">
        <v>6</v>
      </c>
      <c r="T78">
        <v>177</v>
      </c>
      <c r="U78">
        <v>111</v>
      </c>
      <c r="V78">
        <v>74</v>
      </c>
      <c r="W78">
        <v>43</v>
      </c>
      <c r="X78">
        <v>30.5</v>
      </c>
      <c r="Y78">
        <v>18</v>
      </c>
      <c r="Z78">
        <v>3495</v>
      </c>
      <c r="AA78" t="s">
        <v>542</v>
      </c>
      <c r="AB78" t="s">
        <v>615</v>
      </c>
    </row>
    <row r="79" spans="1:28" x14ac:dyDescent="0.3">
      <c r="A79">
        <v>78</v>
      </c>
      <c r="B79" t="s">
        <v>162</v>
      </c>
      <c r="C79">
        <v>900</v>
      </c>
      <c r="D79" t="s">
        <v>59</v>
      </c>
      <c r="E79">
        <v>20.3</v>
      </c>
      <c r="F79">
        <v>28.7</v>
      </c>
      <c r="G79">
        <v>37.1</v>
      </c>
      <c r="H79">
        <v>20</v>
      </c>
      <c r="I79">
        <v>26</v>
      </c>
      <c r="J79" t="s">
        <v>60</v>
      </c>
      <c r="K79" t="s">
        <v>53</v>
      </c>
      <c r="L79">
        <v>4</v>
      </c>
      <c r="M79">
        <v>2.1</v>
      </c>
      <c r="N79">
        <v>140</v>
      </c>
      <c r="O79">
        <v>6000</v>
      </c>
      <c r="P79">
        <v>2910</v>
      </c>
      <c r="Q79" t="s">
        <v>54</v>
      </c>
      <c r="R79">
        <v>18</v>
      </c>
      <c r="S79">
        <v>5</v>
      </c>
      <c r="T79">
        <v>184</v>
      </c>
      <c r="U79">
        <v>99</v>
      </c>
      <c r="V79">
        <v>67</v>
      </c>
      <c r="W79">
        <v>37</v>
      </c>
      <c r="X79">
        <v>26.5</v>
      </c>
      <c r="Y79">
        <v>14</v>
      </c>
      <c r="Z79">
        <v>2775</v>
      </c>
      <c r="AA79" t="s">
        <v>536</v>
      </c>
      <c r="AB79" t="s">
        <v>616</v>
      </c>
    </row>
    <row r="80" spans="1:28" x14ac:dyDescent="0.3">
      <c r="A80">
        <v>79</v>
      </c>
      <c r="B80" t="s">
        <v>163</v>
      </c>
      <c r="C80" t="s">
        <v>164</v>
      </c>
      <c r="D80" t="s">
        <v>51</v>
      </c>
      <c r="E80">
        <v>9.1999999999999993</v>
      </c>
      <c r="F80">
        <v>11.1</v>
      </c>
      <c r="G80">
        <v>12.9</v>
      </c>
      <c r="H80">
        <v>28</v>
      </c>
      <c r="I80">
        <v>38</v>
      </c>
      <c r="J80" t="s">
        <v>60</v>
      </c>
      <c r="K80" t="s">
        <v>53</v>
      </c>
      <c r="L80">
        <v>4</v>
      </c>
      <c r="M80">
        <v>1.9</v>
      </c>
      <c r="N80">
        <v>85</v>
      </c>
      <c r="O80">
        <v>5000</v>
      </c>
      <c r="P80">
        <v>2145</v>
      </c>
      <c r="Q80" t="s">
        <v>54</v>
      </c>
      <c r="R80">
        <v>12.8</v>
      </c>
      <c r="S80">
        <v>5</v>
      </c>
      <c r="T80">
        <v>176</v>
      </c>
      <c r="U80">
        <v>102</v>
      </c>
      <c r="V80">
        <v>68</v>
      </c>
      <c r="W80">
        <v>40</v>
      </c>
      <c r="X80">
        <v>26.5</v>
      </c>
      <c r="Y80">
        <v>12</v>
      </c>
      <c r="Z80">
        <v>2495</v>
      </c>
      <c r="AA80" t="s">
        <v>542</v>
      </c>
      <c r="AB80" t="s">
        <v>617</v>
      </c>
    </row>
    <row r="81" spans="1:28" x14ac:dyDescent="0.3">
      <c r="A81">
        <v>80</v>
      </c>
      <c r="B81" t="s">
        <v>165</v>
      </c>
      <c r="C81" t="s">
        <v>166</v>
      </c>
      <c r="D81" t="s">
        <v>51</v>
      </c>
      <c r="E81">
        <v>7.3</v>
      </c>
      <c r="F81">
        <v>8.4</v>
      </c>
      <c r="G81">
        <v>9.5</v>
      </c>
      <c r="H81">
        <v>33</v>
      </c>
      <c r="I81">
        <v>37</v>
      </c>
      <c r="J81" t="s">
        <v>52</v>
      </c>
      <c r="K81" t="s">
        <v>83</v>
      </c>
      <c r="L81">
        <v>3</v>
      </c>
      <c r="M81">
        <v>1.2</v>
      </c>
      <c r="N81">
        <v>73</v>
      </c>
      <c r="O81">
        <v>5600</v>
      </c>
      <c r="P81">
        <v>2875</v>
      </c>
      <c r="Q81" t="s">
        <v>54</v>
      </c>
      <c r="R81">
        <v>9.1999999999999993</v>
      </c>
      <c r="S81">
        <v>4</v>
      </c>
      <c r="T81">
        <v>146</v>
      </c>
      <c r="U81">
        <v>90</v>
      </c>
      <c r="V81">
        <v>60</v>
      </c>
      <c r="W81">
        <v>32</v>
      </c>
      <c r="X81">
        <v>23.5</v>
      </c>
      <c r="Y81">
        <v>10</v>
      </c>
      <c r="Z81">
        <v>2045</v>
      </c>
      <c r="AA81" t="s">
        <v>536</v>
      </c>
      <c r="AB81" t="s">
        <v>618</v>
      </c>
    </row>
    <row r="82" spans="1:28" x14ac:dyDescent="0.3">
      <c r="A82">
        <v>81</v>
      </c>
      <c r="B82" t="s">
        <v>165</v>
      </c>
      <c r="C82" t="s">
        <v>167</v>
      </c>
      <c r="D82" t="s">
        <v>51</v>
      </c>
      <c r="E82">
        <v>10.5</v>
      </c>
      <c r="F82">
        <v>10.9</v>
      </c>
      <c r="G82">
        <v>11.3</v>
      </c>
      <c r="H82">
        <v>25</v>
      </c>
      <c r="I82">
        <v>30</v>
      </c>
      <c r="J82" t="s">
        <v>52</v>
      </c>
      <c r="K82" t="s">
        <v>83</v>
      </c>
      <c r="L82">
        <v>4</v>
      </c>
      <c r="M82">
        <v>1.8</v>
      </c>
      <c r="N82">
        <v>90</v>
      </c>
      <c r="O82">
        <v>5200</v>
      </c>
      <c r="P82">
        <v>3375</v>
      </c>
      <c r="Q82" t="s">
        <v>54</v>
      </c>
      <c r="R82">
        <v>15.9</v>
      </c>
      <c r="S82">
        <v>5</v>
      </c>
      <c r="T82">
        <v>175</v>
      </c>
      <c r="U82">
        <v>97</v>
      </c>
      <c r="V82">
        <v>65</v>
      </c>
      <c r="W82">
        <v>35</v>
      </c>
      <c r="X82">
        <v>27.5</v>
      </c>
      <c r="Y82">
        <v>15</v>
      </c>
      <c r="Z82">
        <v>2490</v>
      </c>
      <c r="AA82" t="s">
        <v>536</v>
      </c>
      <c r="AB82" t="s">
        <v>619</v>
      </c>
    </row>
    <row r="83" spans="1:28" x14ac:dyDescent="0.3">
      <c r="A83">
        <v>82</v>
      </c>
      <c r="B83" t="s">
        <v>165</v>
      </c>
      <c r="C83" t="s">
        <v>168</v>
      </c>
      <c r="D83" t="s">
        <v>59</v>
      </c>
      <c r="E83">
        <v>16.3</v>
      </c>
      <c r="F83">
        <v>19.5</v>
      </c>
      <c r="G83">
        <v>22.7</v>
      </c>
      <c r="H83">
        <v>23</v>
      </c>
      <c r="I83">
        <v>30</v>
      </c>
      <c r="J83" t="s">
        <v>60</v>
      </c>
      <c r="K83" t="s">
        <v>83</v>
      </c>
      <c r="L83">
        <v>4</v>
      </c>
      <c r="M83">
        <v>2.2000000000000002</v>
      </c>
      <c r="N83">
        <v>130</v>
      </c>
      <c r="O83">
        <v>5600</v>
      </c>
      <c r="P83">
        <v>2330</v>
      </c>
      <c r="Q83" t="s">
        <v>54</v>
      </c>
      <c r="R83">
        <v>15.9</v>
      </c>
      <c r="S83">
        <v>5</v>
      </c>
      <c r="T83">
        <v>179</v>
      </c>
      <c r="U83">
        <v>102</v>
      </c>
      <c r="V83">
        <v>67</v>
      </c>
      <c r="W83">
        <v>37</v>
      </c>
      <c r="X83">
        <v>27</v>
      </c>
      <c r="Y83">
        <v>14</v>
      </c>
      <c r="Z83">
        <v>3085</v>
      </c>
      <c r="AA83" t="s">
        <v>536</v>
      </c>
      <c r="AB83" t="s">
        <v>620</v>
      </c>
    </row>
    <row r="84" spans="1:28" x14ac:dyDescent="0.3">
      <c r="A84">
        <v>83</v>
      </c>
      <c r="B84" t="s">
        <v>169</v>
      </c>
      <c r="C84" t="s">
        <v>170</v>
      </c>
      <c r="D84" t="s">
        <v>51</v>
      </c>
      <c r="E84">
        <v>7.3</v>
      </c>
      <c r="F84">
        <v>8.6</v>
      </c>
      <c r="G84">
        <v>10</v>
      </c>
      <c r="H84">
        <v>39</v>
      </c>
      <c r="I84">
        <v>43</v>
      </c>
      <c r="J84" t="s">
        <v>52</v>
      </c>
      <c r="K84" t="s">
        <v>53</v>
      </c>
      <c r="L84">
        <v>3</v>
      </c>
      <c r="M84">
        <v>1.3</v>
      </c>
      <c r="N84">
        <v>70</v>
      </c>
      <c r="O84">
        <v>6000</v>
      </c>
      <c r="P84">
        <v>3360</v>
      </c>
      <c r="Q84" t="s">
        <v>54</v>
      </c>
      <c r="R84">
        <v>10.6</v>
      </c>
      <c r="S84">
        <v>4</v>
      </c>
      <c r="T84">
        <v>161</v>
      </c>
      <c r="U84">
        <v>93</v>
      </c>
      <c r="V84">
        <v>63</v>
      </c>
      <c r="W84">
        <v>34</v>
      </c>
      <c r="X84">
        <v>27.5</v>
      </c>
      <c r="Y84">
        <v>10</v>
      </c>
      <c r="Z84">
        <v>1965</v>
      </c>
      <c r="AA84" t="s">
        <v>536</v>
      </c>
      <c r="AB84" t="s">
        <v>621</v>
      </c>
    </row>
    <row r="85" spans="1:28" x14ac:dyDescent="0.3">
      <c r="A85">
        <v>84</v>
      </c>
      <c r="B85" t="s">
        <v>171</v>
      </c>
      <c r="C85" t="s">
        <v>172</v>
      </c>
      <c r="D85" t="s">
        <v>51</v>
      </c>
      <c r="E85">
        <v>7.8</v>
      </c>
      <c r="F85">
        <v>9.8000000000000007</v>
      </c>
      <c r="G85">
        <v>11.8</v>
      </c>
      <c r="H85">
        <v>32</v>
      </c>
      <c r="I85">
        <v>37</v>
      </c>
      <c r="J85" t="s">
        <v>60</v>
      </c>
      <c r="K85" t="s">
        <v>53</v>
      </c>
      <c r="L85">
        <v>4</v>
      </c>
      <c r="M85">
        <v>1.5</v>
      </c>
      <c r="N85">
        <v>82</v>
      </c>
      <c r="O85">
        <v>5200</v>
      </c>
      <c r="P85">
        <v>3505</v>
      </c>
      <c r="Q85" t="s">
        <v>54</v>
      </c>
      <c r="R85">
        <v>11.9</v>
      </c>
      <c r="S85">
        <v>5</v>
      </c>
      <c r="T85">
        <v>162</v>
      </c>
      <c r="U85">
        <v>94</v>
      </c>
      <c r="V85">
        <v>65</v>
      </c>
      <c r="W85">
        <v>36</v>
      </c>
      <c r="X85">
        <v>24</v>
      </c>
      <c r="Y85">
        <v>11</v>
      </c>
      <c r="Z85">
        <v>2055</v>
      </c>
      <c r="AA85" t="s">
        <v>536</v>
      </c>
      <c r="AB85" t="s">
        <v>622</v>
      </c>
    </row>
    <row r="86" spans="1:28" x14ac:dyDescent="0.3">
      <c r="A86">
        <v>85</v>
      </c>
      <c r="B86" t="s">
        <v>171</v>
      </c>
      <c r="C86" t="s">
        <v>173</v>
      </c>
      <c r="D86" t="s">
        <v>78</v>
      </c>
      <c r="E86">
        <v>14.2</v>
      </c>
      <c r="F86">
        <v>18.399999999999999</v>
      </c>
      <c r="G86">
        <v>22.6</v>
      </c>
      <c r="H86">
        <v>25</v>
      </c>
      <c r="I86">
        <v>32</v>
      </c>
      <c r="J86" t="s">
        <v>60</v>
      </c>
      <c r="K86" t="s">
        <v>53</v>
      </c>
      <c r="L86">
        <v>4</v>
      </c>
      <c r="M86">
        <v>2.2000000000000002</v>
      </c>
      <c r="N86">
        <v>135</v>
      </c>
      <c r="O86">
        <v>5400</v>
      </c>
      <c r="P86">
        <v>2405</v>
      </c>
      <c r="Q86" t="s">
        <v>54</v>
      </c>
      <c r="R86">
        <v>15.9</v>
      </c>
      <c r="S86">
        <v>4</v>
      </c>
      <c r="T86">
        <v>174</v>
      </c>
      <c r="U86">
        <v>99</v>
      </c>
      <c r="V86">
        <v>69</v>
      </c>
      <c r="W86">
        <v>39</v>
      </c>
      <c r="X86">
        <v>23</v>
      </c>
      <c r="Y86">
        <v>13</v>
      </c>
      <c r="Z86">
        <v>2950</v>
      </c>
      <c r="AA86" t="s">
        <v>536</v>
      </c>
      <c r="AB86" t="s">
        <v>623</v>
      </c>
    </row>
    <row r="87" spans="1:28" x14ac:dyDescent="0.3">
      <c r="A87">
        <v>86</v>
      </c>
      <c r="B87" t="s">
        <v>171</v>
      </c>
      <c r="C87" t="s">
        <v>174</v>
      </c>
      <c r="D87" t="s">
        <v>56</v>
      </c>
      <c r="E87">
        <v>15.2</v>
      </c>
      <c r="F87">
        <v>18.2</v>
      </c>
      <c r="G87">
        <v>21.2</v>
      </c>
      <c r="H87">
        <v>22</v>
      </c>
      <c r="I87">
        <v>29</v>
      </c>
      <c r="J87" t="s">
        <v>60</v>
      </c>
      <c r="K87" t="s">
        <v>53</v>
      </c>
      <c r="L87">
        <v>4</v>
      </c>
      <c r="M87">
        <v>2.2000000000000002</v>
      </c>
      <c r="N87">
        <v>130</v>
      </c>
      <c r="O87">
        <v>5400</v>
      </c>
      <c r="P87">
        <v>2340</v>
      </c>
      <c r="Q87" t="s">
        <v>54</v>
      </c>
      <c r="R87">
        <v>18.5</v>
      </c>
      <c r="S87">
        <v>5</v>
      </c>
      <c r="T87">
        <v>188</v>
      </c>
      <c r="U87">
        <v>103</v>
      </c>
      <c r="V87">
        <v>70</v>
      </c>
      <c r="W87">
        <v>38</v>
      </c>
      <c r="X87">
        <v>28.5</v>
      </c>
      <c r="Y87">
        <v>15</v>
      </c>
      <c r="Z87">
        <v>3030</v>
      </c>
      <c r="AA87" t="s">
        <v>536</v>
      </c>
      <c r="AB87" t="s">
        <v>624</v>
      </c>
    </row>
    <row r="88" spans="1:28" x14ac:dyDescent="0.3">
      <c r="A88">
        <v>87</v>
      </c>
      <c r="B88" t="s">
        <v>171</v>
      </c>
      <c r="C88" t="s">
        <v>175</v>
      </c>
      <c r="D88" t="s">
        <v>81</v>
      </c>
      <c r="E88">
        <v>18.899999999999999</v>
      </c>
      <c r="F88">
        <v>22.7</v>
      </c>
      <c r="G88">
        <v>26.6</v>
      </c>
      <c r="H88">
        <v>18</v>
      </c>
      <c r="I88">
        <v>22</v>
      </c>
      <c r="J88" t="s">
        <v>60</v>
      </c>
      <c r="K88" t="s">
        <v>83</v>
      </c>
      <c r="L88">
        <v>4</v>
      </c>
      <c r="M88">
        <v>2.4</v>
      </c>
      <c r="N88">
        <v>138</v>
      </c>
      <c r="O88">
        <v>5000</v>
      </c>
      <c r="P88">
        <v>2515</v>
      </c>
      <c r="Q88" t="s">
        <v>54</v>
      </c>
      <c r="R88">
        <v>19.8</v>
      </c>
      <c r="S88">
        <v>7</v>
      </c>
      <c r="T88">
        <v>187</v>
      </c>
      <c r="U88">
        <v>113</v>
      </c>
      <c r="V88">
        <v>71</v>
      </c>
      <c r="W88">
        <v>41</v>
      </c>
      <c r="X88">
        <v>35</v>
      </c>
      <c r="Y88" t="s">
        <v>553</v>
      </c>
      <c r="Z88">
        <v>3785</v>
      </c>
      <c r="AA88" t="s">
        <v>536</v>
      </c>
      <c r="AB88" t="s">
        <v>625</v>
      </c>
    </row>
    <row r="89" spans="1:28" x14ac:dyDescent="0.3">
      <c r="A89">
        <v>88</v>
      </c>
      <c r="B89" t="s">
        <v>176</v>
      </c>
      <c r="C89" t="s">
        <v>177</v>
      </c>
      <c r="D89" t="s">
        <v>51</v>
      </c>
      <c r="E89">
        <v>8.6999999999999993</v>
      </c>
      <c r="F89">
        <v>9.1</v>
      </c>
      <c r="G89">
        <v>9.5</v>
      </c>
      <c r="H89">
        <v>25</v>
      </c>
      <c r="I89">
        <v>33</v>
      </c>
      <c r="J89" t="s">
        <v>52</v>
      </c>
      <c r="K89" t="s">
        <v>53</v>
      </c>
      <c r="L89">
        <v>4</v>
      </c>
      <c r="M89">
        <v>1.8</v>
      </c>
      <c r="N89">
        <v>81</v>
      </c>
      <c r="O89">
        <v>5500</v>
      </c>
      <c r="P89">
        <v>2550</v>
      </c>
      <c r="Q89" t="s">
        <v>54</v>
      </c>
      <c r="R89">
        <v>12.4</v>
      </c>
      <c r="S89">
        <v>4</v>
      </c>
      <c r="T89">
        <v>163</v>
      </c>
      <c r="U89">
        <v>93</v>
      </c>
      <c r="V89">
        <v>63</v>
      </c>
      <c r="W89">
        <v>34</v>
      </c>
      <c r="X89">
        <v>26</v>
      </c>
      <c r="Y89">
        <v>10</v>
      </c>
      <c r="Z89">
        <v>2240</v>
      </c>
      <c r="AA89" t="s">
        <v>536</v>
      </c>
      <c r="AB89" t="s">
        <v>626</v>
      </c>
    </row>
    <row r="90" spans="1:28" x14ac:dyDescent="0.3">
      <c r="A90">
        <v>89</v>
      </c>
      <c r="B90" t="s">
        <v>176</v>
      </c>
      <c r="C90" t="s">
        <v>178</v>
      </c>
      <c r="D90" t="s">
        <v>81</v>
      </c>
      <c r="E90">
        <v>16.600000000000001</v>
      </c>
      <c r="F90">
        <v>19.7</v>
      </c>
      <c r="G90">
        <v>22.7</v>
      </c>
      <c r="H90">
        <v>17</v>
      </c>
      <c r="I90">
        <v>21</v>
      </c>
      <c r="J90" t="s">
        <v>52</v>
      </c>
      <c r="K90" t="s">
        <v>53</v>
      </c>
      <c r="L90">
        <v>5</v>
      </c>
      <c r="M90">
        <v>2.5</v>
      </c>
      <c r="N90">
        <v>109</v>
      </c>
      <c r="O90">
        <v>4500</v>
      </c>
      <c r="P90">
        <v>2915</v>
      </c>
      <c r="Q90" t="s">
        <v>54</v>
      </c>
      <c r="R90">
        <v>21.1</v>
      </c>
      <c r="S90">
        <v>7</v>
      </c>
      <c r="T90">
        <v>187</v>
      </c>
      <c r="U90">
        <v>115</v>
      </c>
      <c r="V90">
        <v>72</v>
      </c>
      <c r="W90">
        <v>38</v>
      </c>
      <c r="X90">
        <v>34</v>
      </c>
      <c r="Y90" t="s">
        <v>553</v>
      </c>
      <c r="Z90">
        <v>3960</v>
      </c>
      <c r="AA90" t="s">
        <v>536</v>
      </c>
      <c r="AB90" t="s">
        <v>627</v>
      </c>
    </row>
    <row r="91" spans="1:28" x14ac:dyDescent="0.3">
      <c r="A91">
        <v>90</v>
      </c>
      <c r="B91" t="s">
        <v>176</v>
      </c>
      <c r="C91" t="s">
        <v>179</v>
      </c>
      <c r="D91" t="s">
        <v>59</v>
      </c>
      <c r="E91">
        <v>17.600000000000001</v>
      </c>
      <c r="F91">
        <v>20</v>
      </c>
      <c r="G91">
        <v>22.4</v>
      </c>
      <c r="H91">
        <v>21</v>
      </c>
      <c r="I91">
        <v>30</v>
      </c>
      <c r="J91" t="s">
        <v>52</v>
      </c>
      <c r="K91" t="s">
        <v>53</v>
      </c>
      <c r="L91">
        <v>4</v>
      </c>
      <c r="M91">
        <v>2</v>
      </c>
      <c r="N91">
        <v>134</v>
      </c>
      <c r="O91">
        <v>5800</v>
      </c>
      <c r="P91">
        <v>2685</v>
      </c>
      <c r="Q91" t="s">
        <v>54</v>
      </c>
      <c r="R91">
        <v>18.5</v>
      </c>
      <c r="S91">
        <v>5</v>
      </c>
      <c r="T91">
        <v>180</v>
      </c>
      <c r="U91">
        <v>103</v>
      </c>
      <c r="V91">
        <v>67</v>
      </c>
      <c r="W91">
        <v>35</v>
      </c>
      <c r="X91">
        <v>31.5</v>
      </c>
      <c r="Y91">
        <v>14</v>
      </c>
      <c r="Z91">
        <v>2985</v>
      </c>
      <c r="AA91" t="s">
        <v>536</v>
      </c>
      <c r="AB91" t="s">
        <v>628</v>
      </c>
    </row>
    <row r="92" spans="1:28" x14ac:dyDescent="0.3">
      <c r="A92">
        <v>91</v>
      </c>
      <c r="B92" t="s">
        <v>176</v>
      </c>
      <c r="C92" t="s">
        <v>180</v>
      </c>
      <c r="D92" t="s">
        <v>78</v>
      </c>
      <c r="E92">
        <v>22.9</v>
      </c>
      <c r="F92">
        <v>23.3</v>
      </c>
      <c r="G92">
        <v>23.7</v>
      </c>
      <c r="H92">
        <v>18</v>
      </c>
      <c r="I92">
        <v>25</v>
      </c>
      <c r="J92" t="s">
        <v>52</v>
      </c>
      <c r="K92" t="s">
        <v>53</v>
      </c>
      <c r="L92">
        <v>6</v>
      </c>
      <c r="M92">
        <v>2.8</v>
      </c>
      <c r="N92">
        <v>178</v>
      </c>
      <c r="O92">
        <v>5800</v>
      </c>
      <c r="P92">
        <v>2385</v>
      </c>
      <c r="Q92" t="s">
        <v>54</v>
      </c>
      <c r="R92">
        <v>18.5</v>
      </c>
      <c r="S92">
        <v>4</v>
      </c>
      <c r="T92">
        <v>159</v>
      </c>
      <c r="U92">
        <v>97</v>
      </c>
      <c r="V92">
        <v>66</v>
      </c>
      <c r="W92">
        <v>36</v>
      </c>
      <c r="X92">
        <v>26</v>
      </c>
      <c r="Y92">
        <v>15</v>
      </c>
      <c r="Z92">
        <v>2810</v>
      </c>
      <c r="AA92" t="s">
        <v>536</v>
      </c>
      <c r="AB92" t="s">
        <v>629</v>
      </c>
    </row>
    <row r="93" spans="1:28" x14ac:dyDescent="0.3">
      <c r="A93">
        <v>92</v>
      </c>
      <c r="B93" t="s">
        <v>181</v>
      </c>
      <c r="C93">
        <v>240</v>
      </c>
      <c r="D93" t="s">
        <v>59</v>
      </c>
      <c r="E93">
        <v>21.8</v>
      </c>
      <c r="F93">
        <v>22.7</v>
      </c>
      <c r="G93">
        <v>23.5</v>
      </c>
      <c r="H93">
        <v>21</v>
      </c>
      <c r="I93">
        <v>28</v>
      </c>
      <c r="J93" t="s">
        <v>60</v>
      </c>
      <c r="K93" t="s">
        <v>63</v>
      </c>
      <c r="L93">
        <v>4</v>
      </c>
      <c r="M93">
        <v>2.2999999999999998</v>
      </c>
      <c r="N93">
        <v>114</v>
      </c>
      <c r="O93">
        <v>5400</v>
      </c>
      <c r="P93">
        <v>2215</v>
      </c>
      <c r="Q93" t="s">
        <v>54</v>
      </c>
      <c r="R93">
        <v>15.8</v>
      </c>
      <c r="S93">
        <v>5</v>
      </c>
      <c r="T93">
        <v>190</v>
      </c>
      <c r="U93">
        <v>104</v>
      </c>
      <c r="V93">
        <v>67</v>
      </c>
      <c r="W93">
        <v>37</v>
      </c>
      <c r="X93">
        <v>29.5</v>
      </c>
      <c r="Y93">
        <v>14</v>
      </c>
      <c r="Z93">
        <v>2985</v>
      </c>
      <c r="AA93" t="s">
        <v>536</v>
      </c>
      <c r="AB93" t="s">
        <v>630</v>
      </c>
    </row>
    <row r="94" spans="1:28" x14ac:dyDescent="0.3">
      <c r="A94">
        <v>93</v>
      </c>
      <c r="B94" t="s">
        <v>181</v>
      </c>
      <c r="C94">
        <v>850</v>
      </c>
      <c r="D94" t="s">
        <v>56</v>
      </c>
      <c r="E94">
        <v>24.8</v>
      </c>
      <c r="F94">
        <v>26.7</v>
      </c>
      <c r="G94">
        <v>28.5</v>
      </c>
      <c r="H94">
        <v>20</v>
      </c>
      <c r="I94">
        <v>28</v>
      </c>
      <c r="J94" t="s">
        <v>57</v>
      </c>
      <c r="K94" t="s">
        <v>53</v>
      </c>
      <c r="L94">
        <v>5</v>
      </c>
      <c r="M94">
        <v>2.4</v>
      </c>
      <c r="N94">
        <v>168</v>
      </c>
      <c r="O94">
        <v>6200</v>
      </c>
      <c r="P94">
        <v>2310</v>
      </c>
      <c r="Q94" t="s">
        <v>54</v>
      </c>
      <c r="R94">
        <v>19.3</v>
      </c>
      <c r="S94">
        <v>5</v>
      </c>
      <c r="T94">
        <v>184</v>
      </c>
      <c r="U94">
        <v>105</v>
      </c>
      <c r="V94">
        <v>69</v>
      </c>
      <c r="W94">
        <v>38</v>
      </c>
      <c r="X94">
        <v>30</v>
      </c>
      <c r="Y94">
        <v>15</v>
      </c>
      <c r="Z94">
        <v>3245</v>
      </c>
      <c r="AA94" t="s">
        <v>536</v>
      </c>
      <c r="AB94" t="s">
        <v>631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workbookViewId="0">
      <selection activeCell="K6" sqref="K6"/>
    </sheetView>
  </sheetViews>
  <sheetFormatPr defaultRowHeight="14.4" x14ac:dyDescent="0.3"/>
  <cols>
    <col min="1" max="5" width="15.109375" customWidth="1"/>
    <col min="6" max="6" width="19.88671875" customWidth="1"/>
    <col min="7" max="7" width="14.109375" customWidth="1"/>
    <col min="8" max="8" width="15.33203125" customWidth="1"/>
    <col min="9" max="9" width="19.44140625" customWidth="1"/>
    <col min="10" max="10" width="16.33203125" bestFit="1" customWidth="1"/>
    <col min="11" max="11" width="14.44140625" customWidth="1"/>
    <col min="12" max="12" width="14.6640625" customWidth="1"/>
    <col min="13" max="13" width="16.6640625" customWidth="1"/>
    <col min="14" max="14" width="16.21875" customWidth="1"/>
    <col min="16" max="16" width="16.6640625" customWidth="1"/>
    <col min="17" max="17" width="20.33203125" bestFit="1" customWidth="1"/>
    <col min="18" max="18" width="23.33203125" bestFit="1" customWidth="1"/>
    <col min="19" max="19" width="14.88671875" bestFit="1" customWidth="1"/>
    <col min="21" max="21" width="10" bestFit="1" customWidth="1"/>
  </cols>
  <sheetData>
    <row r="1" spans="1:22" ht="18" x14ac:dyDescent="0.3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  <c r="Q1" s="11" t="s">
        <v>46</v>
      </c>
      <c r="R1" s="11" t="s">
        <v>47</v>
      </c>
      <c r="S1" s="11" t="s">
        <v>48</v>
      </c>
      <c r="T1" s="2"/>
      <c r="U1" s="2"/>
      <c r="V1" s="2"/>
    </row>
    <row r="2" spans="1:22" x14ac:dyDescent="0.3">
      <c r="A2" s="2">
        <v>1</v>
      </c>
      <c r="B2" s="2" t="s">
        <v>49</v>
      </c>
      <c r="C2" s="2" t="s">
        <v>50</v>
      </c>
      <c r="D2" s="2" t="s">
        <v>51</v>
      </c>
      <c r="E2" s="2">
        <v>12.9</v>
      </c>
      <c r="F2" s="2">
        <v>15.9</v>
      </c>
      <c r="G2" s="2">
        <v>18.8</v>
      </c>
      <c r="H2" s="2">
        <v>25</v>
      </c>
      <c r="I2" s="2">
        <v>31</v>
      </c>
      <c r="J2" s="2" t="s">
        <v>52</v>
      </c>
      <c r="K2" s="2" t="s">
        <v>53</v>
      </c>
      <c r="L2" s="2">
        <v>4</v>
      </c>
      <c r="M2" s="2">
        <v>1.8</v>
      </c>
      <c r="N2" s="2">
        <v>140</v>
      </c>
      <c r="O2" s="2">
        <v>6300</v>
      </c>
      <c r="P2" s="2">
        <v>2890</v>
      </c>
      <c r="Q2" s="2" t="s">
        <v>54</v>
      </c>
      <c r="R2" s="2">
        <v>13.2</v>
      </c>
      <c r="S2" s="2">
        <v>5</v>
      </c>
      <c r="T2" s="2"/>
      <c r="U2" s="2"/>
      <c r="V2" s="2"/>
    </row>
    <row r="3" spans="1:22" x14ac:dyDescent="0.3">
      <c r="A3" s="2">
        <v>2</v>
      </c>
      <c r="B3" s="2" t="s">
        <v>49</v>
      </c>
      <c r="C3" s="2" t="s">
        <v>55</v>
      </c>
      <c r="D3" s="2" t="s">
        <v>56</v>
      </c>
      <c r="E3" s="2">
        <v>29.2</v>
      </c>
      <c r="F3" s="2">
        <v>33.9</v>
      </c>
      <c r="G3" s="2">
        <v>38.700000000000003</v>
      </c>
      <c r="H3" s="2">
        <v>18</v>
      </c>
      <c r="I3" s="2">
        <v>25</v>
      </c>
      <c r="J3" s="2" t="s">
        <v>57</v>
      </c>
      <c r="K3" s="2" t="s">
        <v>53</v>
      </c>
      <c r="L3" s="2">
        <v>6</v>
      </c>
      <c r="M3" s="2">
        <v>3.2</v>
      </c>
      <c r="N3" s="2">
        <v>200</v>
      </c>
      <c r="O3" s="2">
        <v>5500</v>
      </c>
      <c r="P3" s="2">
        <v>2335</v>
      </c>
      <c r="Q3" s="2" t="s">
        <v>54</v>
      </c>
      <c r="R3" s="2">
        <v>18</v>
      </c>
      <c r="S3" s="2">
        <v>5</v>
      </c>
      <c r="T3" s="2"/>
      <c r="U3" s="2"/>
      <c r="V3" s="2"/>
    </row>
    <row r="4" spans="1:22" x14ac:dyDescent="0.3">
      <c r="A4" s="2">
        <v>3</v>
      </c>
      <c r="B4" s="2" t="s">
        <v>58</v>
      </c>
      <c r="C4" s="2">
        <v>90</v>
      </c>
      <c r="D4" s="2" t="s">
        <v>59</v>
      </c>
      <c r="E4" s="2">
        <v>25.9</v>
      </c>
      <c r="F4" s="2">
        <v>29.1</v>
      </c>
      <c r="G4" s="2">
        <v>32.299999999999997</v>
      </c>
      <c r="H4" s="2">
        <v>20</v>
      </c>
      <c r="I4" s="2">
        <v>26</v>
      </c>
      <c r="J4" s="2" t="s">
        <v>60</v>
      </c>
      <c r="K4" s="2" t="s">
        <v>53</v>
      </c>
      <c r="L4" s="2">
        <v>6</v>
      </c>
      <c r="M4" s="2">
        <v>2.8</v>
      </c>
      <c r="N4" s="2">
        <v>172</v>
      </c>
      <c r="O4" s="2">
        <v>5500</v>
      </c>
      <c r="P4" s="2">
        <v>2280</v>
      </c>
      <c r="Q4" s="2" t="s">
        <v>54</v>
      </c>
      <c r="R4" s="2">
        <v>16.899999999999999</v>
      </c>
      <c r="S4" s="2">
        <v>5</v>
      </c>
      <c r="T4" s="2"/>
      <c r="U4" s="2"/>
      <c r="V4" s="2"/>
    </row>
    <row r="5" spans="1:22" x14ac:dyDescent="0.3">
      <c r="A5" s="2">
        <v>4</v>
      </c>
      <c r="B5" s="2" t="s">
        <v>58</v>
      </c>
      <c r="C5" s="2">
        <v>100</v>
      </c>
      <c r="D5" s="2" t="s">
        <v>56</v>
      </c>
      <c r="E5" s="2">
        <v>30.8</v>
      </c>
      <c r="F5" s="2">
        <v>37.700000000000003</v>
      </c>
      <c r="G5" s="2">
        <v>44.6</v>
      </c>
      <c r="H5" s="2">
        <v>19</v>
      </c>
      <c r="I5" s="2">
        <v>26</v>
      </c>
      <c r="J5" s="2" t="s">
        <v>60</v>
      </c>
      <c r="K5" s="2" t="s">
        <v>53</v>
      </c>
      <c r="L5" s="2">
        <v>6</v>
      </c>
      <c r="M5" s="2">
        <v>2.8</v>
      </c>
      <c r="N5" s="2">
        <v>172</v>
      </c>
      <c r="O5" s="2">
        <v>5500</v>
      </c>
      <c r="P5" s="2">
        <v>2535</v>
      </c>
      <c r="Q5" s="2" t="s">
        <v>54</v>
      </c>
      <c r="R5" s="2">
        <v>21.1</v>
      </c>
      <c r="S5" s="2">
        <v>6</v>
      </c>
      <c r="T5" s="2"/>
      <c r="U5" s="2"/>
      <c r="V5" s="2"/>
    </row>
    <row r="6" spans="1:22" x14ac:dyDescent="0.3">
      <c r="A6" s="2">
        <v>5</v>
      </c>
      <c r="B6" s="2" t="s">
        <v>61</v>
      </c>
      <c r="C6" s="2" t="s">
        <v>62</v>
      </c>
      <c r="D6" s="2" t="s">
        <v>56</v>
      </c>
      <c r="E6" s="2">
        <v>23.7</v>
      </c>
      <c r="F6" s="2">
        <v>30</v>
      </c>
      <c r="G6" s="2">
        <v>36.200000000000003</v>
      </c>
      <c r="H6" s="2">
        <v>22</v>
      </c>
      <c r="I6" s="2">
        <v>30</v>
      </c>
      <c r="J6" s="2" t="s">
        <v>60</v>
      </c>
      <c r="K6" s="2" t="s">
        <v>63</v>
      </c>
      <c r="L6" s="2">
        <v>4</v>
      </c>
      <c r="M6" s="2">
        <v>3.5</v>
      </c>
      <c r="N6" s="2">
        <v>208</v>
      </c>
      <c r="O6" s="2">
        <v>5700</v>
      </c>
      <c r="P6" s="2">
        <v>2545</v>
      </c>
      <c r="Q6" s="2" t="s">
        <v>54</v>
      </c>
      <c r="R6" s="2">
        <v>21.1</v>
      </c>
      <c r="S6" s="2">
        <v>4</v>
      </c>
      <c r="T6" s="2"/>
      <c r="U6" s="2"/>
      <c r="V6" s="2"/>
    </row>
    <row r="7" spans="1:22" x14ac:dyDescent="0.3">
      <c r="A7" s="2">
        <v>6</v>
      </c>
      <c r="B7" s="2" t="s">
        <v>64</v>
      </c>
      <c r="C7" s="2" t="s">
        <v>65</v>
      </c>
      <c r="D7" s="2" t="s">
        <v>56</v>
      </c>
      <c r="E7" s="2">
        <v>14.2</v>
      </c>
      <c r="F7" s="2">
        <v>15.7</v>
      </c>
      <c r="G7" s="2">
        <v>17.3</v>
      </c>
      <c r="H7" s="2">
        <v>22</v>
      </c>
      <c r="I7" s="2">
        <v>31</v>
      </c>
      <c r="J7" s="2" t="s">
        <v>60</v>
      </c>
      <c r="K7" s="2" t="s">
        <v>53</v>
      </c>
      <c r="L7" s="2">
        <v>4</v>
      </c>
      <c r="M7" s="2">
        <v>2.2000000000000002</v>
      </c>
      <c r="N7" s="2">
        <v>110</v>
      </c>
      <c r="O7" s="2">
        <v>5200</v>
      </c>
      <c r="P7" s="2">
        <v>2565</v>
      </c>
      <c r="Q7" s="2" t="s">
        <v>66</v>
      </c>
      <c r="R7" s="2">
        <v>16.399999999999999</v>
      </c>
      <c r="S7" s="2">
        <v>6</v>
      </c>
      <c r="T7" s="2"/>
      <c r="U7" s="2"/>
      <c r="V7" s="2"/>
    </row>
    <row r="8" spans="1:22" x14ac:dyDescent="0.3">
      <c r="A8" s="2">
        <v>7</v>
      </c>
      <c r="B8" s="2" t="s">
        <v>64</v>
      </c>
      <c r="C8" s="2" t="s">
        <v>67</v>
      </c>
      <c r="D8" s="2" t="s">
        <v>68</v>
      </c>
      <c r="E8" s="2">
        <v>19.899999999999999</v>
      </c>
      <c r="F8" s="2">
        <v>20.8</v>
      </c>
      <c r="G8" s="2">
        <v>21.7</v>
      </c>
      <c r="H8" s="2">
        <v>19</v>
      </c>
      <c r="I8" s="2">
        <v>28</v>
      </c>
      <c r="J8" s="2" t="s">
        <v>60</v>
      </c>
      <c r="K8" s="2" t="s">
        <v>53</v>
      </c>
      <c r="L8" s="2">
        <v>6</v>
      </c>
      <c r="M8" s="2">
        <v>3.8</v>
      </c>
      <c r="N8" s="2">
        <v>170</v>
      </c>
      <c r="O8" s="2">
        <v>4800</v>
      </c>
      <c r="P8" s="2">
        <v>1570</v>
      </c>
      <c r="Q8" s="2" t="s">
        <v>66</v>
      </c>
      <c r="R8" s="2">
        <v>18</v>
      </c>
      <c r="S8" s="2">
        <v>6</v>
      </c>
      <c r="T8" s="2"/>
      <c r="U8" s="2"/>
      <c r="V8" s="2"/>
    </row>
    <row r="9" spans="1:22" x14ac:dyDescent="0.3">
      <c r="A9" s="2">
        <v>8</v>
      </c>
      <c r="B9" s="2" t="s">
        <v>64</v>
      </c>
      <c r="C9" s="2" t="s">
        <v>69</v>
      </c>
      <c r="D9" s="2" t="s">
        <v>68</v>
      </c>
      <c r="E9" s="2">
        <v>22.6</v>
      </c>
      <c r="F9" s="2">
        <v>23.7</v>
      </c>
      <c r="G9" s="2">
        <v>24.9</v>
      </c>
      <c r="H9" s="2">
        <v>16</v>
      </c>
      <c r="I9" s="2">
        <v>25</v>
      </c>
      <c r="J9" s="2" t="s">
        <v>60</v>
      </c>
      <c r="K9" s="2" t="s">
        <v>63</v>
      </c>
      <c r="L9" s="2">
        <v>6</v>
      </c>
      <c r="M9" s="2">
        <v>5.7</v>
      </c>
      <c r="N9" s="2">
        <v>180</v>
      </c>
      <c r="O9" s="2">
        <v>4000</v>
      </c>
      <c r="P9" s="2">
        <v>1320</v>
      </c>
      <c r="Q9" s="2" t="s">
        <v>66</v>
      </c>
      <c r="R9" s="2">
        <v>23</v>
      </c>
      <c r="S9" s="2">
        <v>6</v>
      </c>
      <c r="T9" s="2"/>
      <c r="U9" s="2"/>
      <c r="V9" s="2"/>
    </row>
    <row r="10" spans="1:22" x14ac:dyDescent="0.3">
      <c r="A10" s="2">
        <v>9</v>
      </c>
      <c r="B10" s="2" t="s">
        <v>64</v>
      </c>
      <c r="C10" s="2" t="s">
        <v>70</v>
      </c>
      <c r="D10" s="2" t="s">
        <v>56</v>
      </c>
      <c r="E10" s="2">
        <v>26.3</v>
      </c>
      <c r="F10" s="2">
        <v>26.3</v>
      </c>
      <c r="G10" s="2">
        <v>26.3</v>
      </c>
      <c r="H10" s="2">
        <v>19</v>
      </c>
      <c r="I10" s="2">
        <v>27</v>
      </c>
      <c r="J10" s="2" t="s">
        <v>60</v>
      </c>
      <c r="K10" s="2" t="s">
        <v>53</v>
      </c>
      <c r="L10" s="2">
        <v>6</v>
      </c>
      <c r="M10" s="2">
        <v>3.8</v>
      </c>
      <c r="N10" s="2">
        <v>170</v>
      </c>
      <c r="O10" s="2">
        <v>4800</v>
      </c>
      <c r="P10" s="2">
        <v>1690</v>
      </c>
      <c r="Q10" s="2" t="s">
        <v>66</v>
      </c>
      <c r="R10" s="2">
        <v>18.8</v>
      </c>
      <c r="S10" s="2">
        <v>5</v>
      </c>
      <c r="T10" s="2"/>
      <c r="U10" s="2"/>
      <c r="V10" s="2"/>
    </row>
    <row r="11" spans="1:22" x14ac:dyDescent="0.3">
      <c r="A11" s="2">
        <v>10</v>
      </c>
      <c r="B11" s="2" t="s">
        <v>71</v>
      </c>
      <c r="C11" s="2" t="s">
        <v>72</v>
      </c>
      <c r="D11" s="2" t="s">
        <v>68</v>
      </c>
      <c r="E11" s="2">
        <v>33</v>
      </c>
      <c r="F11" s="2">
        <v>34.700000000000003</v>
      </c>
      <c r="G11" s="2">
        <v>36.299999999999997</v>
      </c>
      <c r="H11" s="2">
        <v>16</v>
      </c>
      <c r="I11" s="2">
        <v>25</v>
      </c>
      <c r="J11" s="2" t="s">
        <v>60</v>
      </c>
      <c r="K11" s="2" t="s">
        <v>53</v>
      </c>
      <c r="L11" s="2">
        <v>8</v>
      </c>
      <c r="M11" s="2">
        <v>4.9000000000000004</v>
      </c>
      <c r="N11" s="2">
        <v>200</v>
      </c>
      <c r="O11" s="2">
        <v>4100</v>
      </c>
      <c r="P11" s="2">
        <v>1510</v>
      </c>
      <c r="Q11" s="2" t="s">
        <v>66</v>
      </c>
      <c r="R11" s="2">
        <v>18</v>
      </c>
      <c r="S11" s="2">
        <v>6</v>
      </c>
      <c r="T11" s="2"/>
      <c r="U11" s="2"/>
      <c r="V11" s="2"/>
    </row>
    <row r="12" spans="1:22" x14ac:dyDescent="0.3">
      <c r="A12" s="2">
        <v>11</v>
      </c>
      <c r="B12" s="2" t="s">
        <v>71</v>
      </c>
      <c r="C12" s="2" t="s">
        <v>73</v>
      </c>
      <c r="D12" s="2" t="s">
        <v>56</v>
      </c>
      <c r="E12" s="2">
        <v>37.5</v>
      </c>
      <c r="F12" s="2">
        <v>40.1</v>
      </c>
      <c r="G12" s="2">
        <v>42.7</v>
      </c>
      <c r="H12" s="2">
        <v>16</v>
      </c>
      <c r="I12" s="2">
        <v>25</v>
      </c>
      <c r="J12" s="2" t="s">
        <v>57</v>
      </c>
      <c r="K12" s="2" t="s">
        <v>53</v>
      </c>
      <c r="L12" s="2">
        <v>8</v>
      </c>
      <c r="M12" s="2">
        <v>4.5999999999999996</v>
      </c>
      <c r="N12" s="2">
        <v>295</v>
      </c>
      <c r="O12" s="2">
        <v>6000</v>
      </c>
      <c r="P12" s="2">
        <v>1985</v>
      </c>
      <c r="Q12" s="2" t="s">
        <v>66</v>
      </c>
      <c r="R12" s="2">
        <v>20</v>
      </c>
      <c r="S12" s="2">
        <v>5</v>
      </c>
      <c r="T12" s="2"/>
      <c r="U12" s="2"/>
      <c r="V12" s="2"/>
    </row>
    <row r="13" spans="1:22" x14ac:dyDescent="0.3">
      <c r="A13" s="2">
        <v>12</v>
      </c>
      <c r="B13" s="2" t="s">
        <v>74</v>
      </c>
      <c r="C13" s="2" t="s">
        <v>75</v>
      </c>
      <c r="D13" s="2" t="s">
        <v>59</v>
      </c>
      <c r="E13" s="2">
        <v>8.5</v>
      </c>
      <c r="F13" s="2">
        <v>13.4</v>
      </c>
      <c r="G13" s="2">
        <v>18.3</v>
      </c>
      <c r="H13" s="2">
        <v>25</v>
      </c>
      <c r="I13" s="2">
        <v>36</v>
      </c>
      <c r="J13" s="2" t="s">
        <v>52</v>
      </c>
      <c r="K13" s="2" t="s">
        <v>53</v>
      </c>
      <c r="L13" s="2">
        <v>4</v>
      </c>
      <c r="M13" s="2">
        <v>2.2000000000000002</v>
      </c>
      <c r="N13" s="2">
        <v>110</v>
      </c>
      <c r="O13" s="2">
        <v>5200</v>
      </c>
      <c r="P13" s="2">
        <v>2380</v>
      </c>
      <c r="Q13" s="2" t="s">
        <v>54</v>
      </c>
      <c r="R13" s="2">
        <v>15.2</v>
      </c>
      <c r="S13" s="2">
        <v>5</v>
      </c>
      <c r="T13" s="2"/>
      <c r="U13" s="2"/>
      <c r="V13" s="2"/>
    </row>
    <row r="14" spans="1:22" x14ac:dyDescent="0.3">
      <c r="A14" s="2">
        <v>13</v>
      </c>
      <c r="B14" s="2" t="s">
        <v>74</v>
      </c>
      <c r="C14" s="2" t="s">
        <v>76</v>
      </c>
      <c r="D14" s="2" t="s">
        <v>59</v>
      </c>
      <c r="E14" s="2">
        <v>11.4</v>
      </c>
      <c r="F14" s="2">
        <v>11.4</v>
      </c>
      <c r="G14" s="2">
        <v>11.4</v>
      </c>
      <c r="H14" s="2">
        <v>25</v>
      </c>
      <c r="I14" s="2">
        <v>34</v>
      </c>
      <c r="J14" s="2" t="s">
        <v>60</v>
      </c>
      <c r="K14" s="2" t="s">
        <v>53</v>
      </c>
      <c r="L14" s="2">
        <v>4</v>
      </c>
      <c r="M14" s="2">
        <v>2.2000000000000002</v>
      </c>
      <c r="N14" s="2">
        <v>110</v>
      </c>
      <c r="O14" s="2">
        <v>5200</v>
      </c>
      <c r="P14" s="2">
        <v>2665</v>
      </c>
      <c r="Q14" s="2" t="s">
        <v>54</v>
      </c>
      <c r="R14" s="2">
        <v>15.6</v>
      </c>
      <c r="S14" s="2">
        <v>5</v>
      </c>
      <c r="T14" s="2"/>
      <c r="U14" s="2"/>
      <c r="V14" s="2"/>
    </row>
    <row r="15" spans="1:22" x14ac:dyDescent="0.3">
      <c r="A15" s="2">
        <v>14</v>
      </c>
      <c r="B15" s="2" t="s">
        <v>74</v>
      </c>
      <c r="C15" s="2" t="s">
        <v>77</v>
      </c>
      <c r="D15" s="2" t="s">
        <v>78</v>
      </c>
      <c r="E15" s="2">
        <v>13.4</v>
      </c>
      <c r="F15" s="2">
        <v>15.1</v>
      </c>
      <c r="G15" s="2">
        <v>16.8</v>
      </c>
      <c r="H15" s="2">
        <v>19</v>
      </c>
      <c r="I15" s="2">
        <v>28</v>
      </c>
      <c r="J15" s="2" t="s">
        <v>57</v>
      </c>
      <c r="K15" s="2" t="s">
        <v>63</v>
      </c>
      <c r="L15" s="2">
        <v>6</v>
      </c>
      <c r="M15" s="2">
        <v>3.4</v>
      </c>
      <c r="N15" s="2">
        <v>160</v>
      </c>
      <c r="O15" s="2">
        <v>4600</v>
      </c>
      <c r="P15" s="2">
        <v>1805</v>
      </c>
      <c r="Q15" s="2" t="s">
        <v>54</v>
      </c>
      <c r="R15" s="2">
        <v>15.5</v>
      </c>
      <c r="S15" s="2">
        <v>4</v>
      </c>
      <c r="T15" s="2"/>
      <c r="U15" s="2"/>
      <c r="V15" s="2"/>
    </row>
    <row r="16" spans="1:22" x14ac:dyDescent="0.3">
      <c r="A16" s="2">
        <v>15</v>
      </c>
      <c r="B16" s="2" t="s">
        <v>74</v>
      </c>
      <c r="C16" s="2" t="s">
        <v>79</v>
      </c>
      <c r="D16" s="2" t="s">
        <v>56</v>
      </c>
      <c r="E16" s="2">
        <v>13.4</v>
      </c>
      <c r="F16" s="2">
        <v>15.9</v>
      </c>
      <c r="G16" s="2">
        <v>18.399999999999999</v>
      </c>
      <c r="H16" s="2">
        <v>21</v>
      </c>
      <c r="I16" s="2">
        <v>29</v>
      </c>
      <c r="J16" s="2" t="s">
        <v>52</v>
      </c>
      <c r="K16" s="2" t="s">
        <v>53</v>
      </c>
      <c r="L16" s="2">
        <v>4</v>
      </c>
      <c r="M16" s="2">
        <v>2.2000000000000002</v>
      </c>
      <c r="N16" s="2">
        <v>110</v>
      </c>
      <c r="O16" s="2">
        <v>5200</v>
      </c>
      <c r="P16" s="2">
        <v>2595</v>
      </c>
      <c r="Q16" s="2" t="s">
        <v>66</v>
      </c>
      <c r="R16" s="2">
        <v>16.5</v>
      </c>
      <c r="S16" s="2">
        <v>6</v>
      </c>
      <c r="T16" s="2"/>
      <c r="U16" s="2"/>
      <c r="V16" s="2"/>
    </row>
    <row r="17" spans="1:22" x14ac:dyDescent="0.3">
      <c r="A17" s="2">
        <v>16</v>
      </c>
      <c r="B17" s="2" t="s">
        <v>74</v>
      </c>
      <c r="C17" s="2" t="s">
        <v>80</v>
      </c>
      <c r="D17" s="2" t="s">
        <v>81</v>
      </c>
      <c r="E17" s="2">
        <v>14.7</v>
      </c>
      <c r="F17" s="2">
        <v>16.3</v>
      </c>
      <c r="G17" s="2">
        <v>18</v>
      </c>
      <c r="H17" s="2">
        <v>18</v>
      </c>
      <c r="I17" s="2">
        <v>23</v>
      </c>
      <c r="J17" s="2" t="s">
        <v>52</v>
      </c>
      <c r="K17" s="2" t="s">
        <v>53</v>
      </c>
      <c r="L17" s="2">
        <v>6</v>
      </c>
      <c r="M17" s="2">
        <v>3.8</v>
      </c>
      <c r="N17" s="2">
        <v>170</v>
      </c>
      <c r="O17" s="2">
        <v>4800</v>
      </c>
      <c r="P17" s="2">
        <v>1690</v>
      </c>
      <c r="Q17" s="2" t="s">
        <v>66</v>
      </c>
      <c r="R17" s="2">
        <v>20</v>
      </c>
      <c r="S17" s="2">
        <v>7</v>
      </c>
      <c r="T17" s="2"/>
      <c r="U17" s="2"/>
      <c r="V17" s="2"/>
    </row>
    <row r="18" spans="1:22" x14ac:dyDescent="0.3">
      <c r="A18" s="2">
        <v>17</v>
      </c>
      <c r="B18" s="2" t="s">
        <v>74</v>
      </c>
      <c r="C18" s="2" t="s">
        <v>82</v>
      </c>
      <c r="D18" s="2" t="s">
        <v>81</v>
      </c>
      <c r="E18" s="2">
        <v>14.7</v>
      </c>
      <c r="F18" s="2">
        <v>16.600000000000001</v>
      </c>
      <c r="G18" s="2">
        <v>18.600000000000001</v>
      </c>
      <c r="H18" s="2">
        <v>15</v>
      </c>
      <c r="I18" s="2">
        <v>20</v>
      </c>
      <c r="J18" s="2" t="s">
        <v>52</v>
      </c>
      <c r="K18" s="2" t="s">
        <v>83</v>
      </c>
      <c r="L18" s="2">
        <v>6</v>
      </c>
      <c r="M18" s="2">
        <v>4.3</v>
      </c>
      <c r="N18" s="2">
        <v>165</v>
      </c>
      <c r="O18" s="2">
        <v>4000</v>
      </c>
      <c r="P18" s="2">
        <v>1790</v>
      </c>
      <c r="Q18" s="2" t="s">
        <v>66</v>
      </c>
      <c r="R18" s="2">
        <v>27</v>
      </c>
      <c r="S18" s="2">
        <v>8</v>
      </c>
      <c r="T18" s="2"/>
      <c r="U18" s="2"/>
      <c r="V18" s="2"/>
    </row>
    <row r="19" spans="1:22" x14ac:dyDescent="0.3">
      <c r="A19" s="2">
        <v>18</v>
      </c>
      <c r="B19" s="2" t="s">
        <v>74</v>
      </c>
      <c r="C19" s="2" t="s">
        <v>84</v>
      </c>
      <c r="D19" s="2" t="s">
        <v>68</v>
      </c>
      <c r="E19" s="2">
        <v>18</v>
      </c>
      <c r="F19" s="2">
        <v>18.8</v>
      </c>
      <c r="G19" s="2">
        <v>19.600000000000001</v>
      </c>
      <c r="H19" s="2">
        <v>17</v>
      </c>
      <c r="I19" s="2">
        <v>26</v>
      </c>
      <c r="J19" s="2" t="s">
        <v>60</v>
      </c>
      <c r="K19" s="2" t="s">
        <v>63</v>
      </c>
      <c r="L19" s="2">
        <v>8</v>
      </c>
      <c r="M19" s="2">
        <v>5</v>
      </c>
      <c r="N19" s="2">
        <v>170</v>
      </c>
      <c r="O19" s="2">
        <v>4200</v>
      </c>
      <c r="P19" s="2">
        <v>1350</v>
      </c>
      <c r="Q19" s="2" t="s">
        <v>66</v>
      </c>
      <c r="R19" s="2">
        <v>23</v>
      </c>
      <c r="S19" s="2">
        <v>6</v>
      </c>
      <c r="T19" s="2"/>
      <c r="U19" s="2"/>
      <c r="V19" s="2"/>
    </row>
    <row r="20" spans="1:22" x14ac:dyDescent="0.3">
      <c r="A20" s="2">
        <v>19</v>
      </c>
      <c r="B20" s="2" t="s">
        <v>74</v>
      </c>
      <c r="C20" s="2" t="s">
        <v>85</v>
      </c>
      <c r="D20" s="2" t="s">
        <v>78</v>
      </c>
      <c r="E20" s="2">
        <v>34.6</v>
      </c>
      <c r="F20" s="2">
        <v>38</v>
      </c>
      <c r="G20" s="2">
        <v>41.5</v>
      </c>
      <c r="H20" s="2">
        <v>17</v>
      </c>
      <c r="I20" s="2">
        <v>25</v>
      </c>
      <c r="J20" s="2" t="s">
        <v>60</v>
      </c>
      <c r="K20" s="2" t="s">
        <v>63</v>
      </c>
      <c r="L20" s="2">
        <v>8</v>
      </c>
      <c r="M20" s="2">
        <v>5.7</v>
      </c>
      <c r="N20" s="2">
        <v>300</v>
      </c>
      <c r="O20" s="2">
        <v>5000</v>
      </c>
      <c r="P20" s="2">
        <v>1450</v>
      </c>
      <c r="Q20" s="2" t="s">
        <v>54</v>
      </c>
      <c r="R20" s="2">
        <v>20</v>
      </c>
      <c r="S20" s="2">
        <v>2</v>
      </c>
      <c r="T20" s="2"/>
      <c r="U20" s="2"/>
      <c r="V20" s="2"/>
    </row>
    <row r="21" spans="1:22" x14ac:dyDescent="0.3">
      <c r="A21" s="2">
        <v>20</v>
      </c>
      <c r="B21" s="2" t="s">
        <v>86</v>
      </c>
      <c r="C21" s="2" t="s">
        <v>87</v>
      </c>
      <c r="D21" s="2" t="s">
        <v>68</v>
      </c>
      <c r="E21" s="2">
        <v>18.399999999999999</v>
      </c>
      <c r="F21" s="2">
        <v>18.399999999999999</v>
      </c>
      <c r="G21" s="2">
        <v>18.399999999999999</v>
      </c>
      <c r="H21" s="2">
        <v>20</v>
      </c>
      <c r="I21" s="2">
        <v>28</v>
      </c>
      <c r="J21" s="2" t="s">
        <v>57</v>
      </c>
      <c r="K21" s="2" t="s">
        <v>53</v>
      </c>
      <c r="L21" s="2">
        <v>6</v>
      </c>
      <c r="M21" s="2">
        <v>3.3</v>
      </c>
      <c r="N21" s="2">
        <v>153</v>
      </c>
      <c r="O21" s="2">
        <v>5300</v>
      </c>
      <c r="P21" s="2">
        <v>1990</v>
      </c>
      <c r="Q21" s="2" t="s">
        <v>66</v>
      </c>
      <c r="R21" s="2">
        <v>18</v>
      </c>
      <c r="S21" s="2">
        <v>6</v>
      </c>
      <c r="T21" s="2"/>
      <c r="U21" s="2"/>
      <c r="V21" s="2"/>
    </row>
    <row r="22" spans="1:22" x14ac:dyDescent="0.3">
      <c r="A22" s="2">
        <v>21</v>
      </c>
      <c r="B22" s="2" t="s">
        <v>88</v>
      </c>
      <c r="C22" s="2" t="s">
        <v>89</v>
      </c>
      <c r="D22" s="2" t="s">
        <v>59</v>
      </c>
      <c r="E22" s="2">
        <v>14.5</v>
      </c>
      <c r="F22" s="2">
        <v>15.8</v>
      </c>
      <c r="G22" s="2">
        <v>17.100000000000001</v>
      </c>
      <c r="H22" s="2">
        <v>23</v>
      </c>
      <c r="I22" s="2">
        <v>28</v>
      </c>
      <c r="J22" s="2" t="s">
        <v>57</v>
      </c>
      <c r="K22" s="2" t="s">
        <v>53</v>
      </c>
      <c r="L22" s="2">
        <v>4</v>
      </c>
      <c r="M22" s="2">
        <v>3</v>
      </c>
      <c r="N22" s="2">
        <v>141</v>
      </c>
      <c r="O22" s="2">
        <v>5000</v>
      </c>
      <c r="P22" s="2">
        <v>2090</v>
      </c>
      <c r="Q22" s="2" t="s">
        <v>66</v>
      </c>
      <c r="R22" s="2">
        <v>16</v>
      </c>
      <c r="S22" s="2">
        <v>6</v>
      </c>
      <c r="T22" s="2"/>
      <c r="U22" s="2"/>
      <c r="V22" s="2"/>
    </row>
    <row r="23" spans="1:22" x14ac:dyDescent="0.3">
      <c r="A23" s="2">
        <v>22</v>
      </c>
      <c r="B23" s="2" t="s">
        <v>88</v>
      </c>
      <c r="C23" s="2" t="s">
        <v>90</v>
      </c>
      <c r="D23" s="2" t="s">
        <v>68</v>
      </c>
      <c r="E23" s="2">
        <v>29.5</v>
      </c>
      <c r="F23" s="2">
        <v>29.5</v>
      </c>
      <c r="G23" s="2">
        <v>29.5</v>
      </c>
      <c r="H23" s="2">
        <v>20</v>
      </c>
      <c r="I23" s="2">
        <v>26</v>
      </c>
      <c r="J23" s="2" t="s">
        <v>57</v>
      </c>
      <c r="K23" s="2" t="s">
        <v>53</v>
      </c>
      <c r="L23" s="2">
        <v>6</v>
      </c>
      <c r="M23" s="2">
        <v>3.3</v>
      </c>
      <c r="N23" s="2">
        <v>147</v>
      </c>
      <c r="O23" s="2">
        <v>4800</v>
      </c>
      <c r="P23" s="2">
        <v>1785</v>
      </c>
      <c r="Q23" s="2" t="s">
        <v>66</v>
      </c>
      <c r="R23" s="2">
        <v>16</v>
      </c>
      <c r="S23" s="2">
        <v>6</v>
      </c>
      <c r="T23" s="2"/>
      <c r="U23" s="2"/>
      <c r="V23" s="2"/>
    </row>
    <row r="24" spans="1:22" x14ac:dyDescent="0.3">
      <c r="A24" s="2">
        <v>23</v>
      </c>
      <c r="B24" s="2" t="s">
        <v>91</v>
      </c>
      <c r="C24" s="2" t="s">
        <v>92</v>
      </c>
      <c r="D24" s="2" t="s">
        <v>51</v>
      </c>
      <c r="E24" s="2">
        <v>7.9</v>
      </c>
      <c r="F24" s="2">
        <v>9.1999999999999993</v>
      </c>
      <c r="G24" s="2">
        <v>10.6</v>
      </c>
      <c r="H24" s="2">
        <v>29</v>
      </c>
      <c r="I24" s="2">
        <v>33</v>
      </c>
      <c r="J24" s="2" t="s">
        <v>52</v>
      </c>
      <c r="K24" s="2" t="s">
        <v>53</v>
      </c>
      <c r="L24" s="2">
        <v>4</v>
      </c>
      <c r="M24" s="2">
        <v>1.5</v>
      </c>
      <c r="N24" s="2">
        <v>92</v>
      </c>
      <c r="O24" s="2">
        <v>6000</v>
      </c>
      <c r="P24" s="2">
        <v>3285</v>
      </c>
      <c r="Q24" s="2" t="s">
        <v>54</v>
      </c>
      <c r="R24" s="2">
        <v>13.2</v>
      </c>
      <c r="S24" s="2">
        <v>5</v>
      </c>
      <c r="T24" s="2"/>
      <c r="U24" s="2"/>
      <c r="V24" s="2"/>
    </row>
    <row r="25" spans="1:22" x14ac:dyDescent="0.3">
      <c r="A25" s="2">
        <v>24</v>
      </c>
      <c r="B25" s="2" t="s">
        <v>91</v>
      </c>
      <c r="C25" s="2" t="s">
        <v>93</v>
      </c>
      <c r="D25" s="2" t="s">
        <v>51</v>
      </c>
      <c r="E25" s="2">
        <v>8.4</v>
      </c>
      <c r="F25" s="2">
        <v>11.3</v>
      </c>
      <c r="G25" s="2">
        <v>14.2</v>
      </c>
      <c r="H25" s="2">
        <v>23</v>
      </c>
      <c r="I25" s="2">
        <v>29</v>
      </c>
      <c r="J25" s="2" t="s">
        <v>60</v>
      </c>
      <c r="K25" s="2" t="s">
        <v>53</v>
      </c>
      <c r="L25" s="2">
        <v>4</v>
      </c>
      <c r="M25" s="2">
        <v>2.2000000000000002</v>
      </c>
      <c r="N25" s="2">
        <v>93</v>
      </c>
      <c r="O25" s="2">
        <v>4800</v>
      </c>
      <c r="P25" s="2">
        <v>2595</v>
      </c>
      <c r="Q25" s="2" t="s">
        <v>54</v>
      </c>
      <c r="R25" s="2">
        <v>14</v>
      </c>
      <c r="S25" s="2">
        <v>5</v>
      </c>
      <c r="T25" s="2"/>
      <c r="U25" s="2"/>
      <c r="V25" s="2"/>
    </row>
    <row r="26" spans="1:22" x14ac:dyDescent="0.3">
      <c r="A26" s="2">
        <v>25</v>
      </c>
      <c r="B26" s="2" t="s">
        <v>91</v>
      </c>
      <c r="C26" s="2" t="s">
        <v>94</v>
      </c>
      <c r="D26" s="2" t="s">
        <v>59</v>
      </c>
      <c r="E26" s="2">
        <v>11.9</v>
      </c>
      <c r="F26" s="2">
        <v>13.3</v>
      </c>
      <c r="G26" s="2">
        <v>14.7</v>
      </c>
      <c r="H26" s="2">
        <v>22</v>
      </c>
      <c r="I26" s="2">
        <v>27</v>
      </c>
      <c r="J26" s="2" t="s">
        <v>60</v>
      </c>
      <c r="K26" s="2" t="s">
        <v>53</v>
      </c>
      <c r="L26" s="2">
        <v>4</v>
      </c>
      <c r="M26" s="2">
        <v>2.5</v>
      </c>
      <c r="N26" s="2">
        <v>100</v>
      </c>
      <c r="O26" s="2">
        <v>4800</v>
      </c>
      <c r="P26" s="2">
        <v>2535</v>
      </c>
      <c r="Q26" s="2" t="s">
        <v>54</v>
      </c>
      <c r="R26" s="2">
        <v>16</v>
      </c>
      <c r="S26" s="2">
        <v>6</v>
      </c>
      <c r="T26" s="2"/>
      <c r="U26" s="2"/>
      <c r="V26" s="2"/>
    </row>
    <row r="27" spans="1:22" x14ac:dyDescent="0.3">
      <c r="A27" s="2">
        <v>26</v>
      </c>
      <c r="B27" s="2" t="s">
        <v>91</v>
      </c>
      <c r="C27" s="2" t="s">
        <v>95</v>
      </c>
      <c r="D27" s="2" t="s">
        <v>81</v>
      </c>
      <c r="E27" s="2">
        <v>13.6</v>
      </c>
      <c r="F27" s="2">
        <v>19</v>
      </c>
      <c r="G27" s="2">
        <v>24.4</v>
      </c>
      <c r="H27" s="2">
        <v>17</v>
      </c>
      <c r="I27" s="2">
        <v>21</v>
      </c>
      <c r="J27" s="2" t="s">
        <v>60</v>
      </c>
      <c r="K27" s="2" t="s">
        <v>83</v>
      </c>
      <c r="L27" s="2">
        <v>6</v>
      </c>
      <c r="M27" s="2">
        <v>3</v>
      </c>
      <c r="N27" s="2">
        <v>142</v>
      </c>
      <c r="O27" s="2">
        <v>5000</v>
      </c>
      <c r="P27" s="2">
        <v>1970</v>
      </c>
      <c r="Q27" s="2" t="s">
        <v>66</v>
      </c>
      <c r="R27" s="2">
        <v>20</v>
      </c>
      <c r="S27" s="2">
        <v>7</v>
      </c>
      <c r="T27" s="2"/>
      <c r="U27" s="2"/>
      <c r="V27" s="2"/>
    </row>
    <row r="28" spans="1:22" x14ac:dyDescent="0.3">
      <c r="A28" s="2">
        <v>27</v>
      </c>
      <c r="B28" s="2" t="s">
        <v>91</v>
      </c>
      <c r="C28" s="2" t="s">
        <v>96</v>
      </c>
      <c r="D28" s="2" t="s">
        <v>56</v>
      </c>
      <c r="E28" s="2">
        <v>14.8</v>
      </c>
      <c r="F28" s="2">
        <v>15.6</v>
      </c>
      <c r="G28" s="2">
        <v>16.399999999999999</v>
      </c>
      <c r="H28" s="2">
        <v>21</v>
      </c>
      <c r="I28" s="2">
        <v>27</v>
      </c>
      <c r="J28" s="2" t="s">
        <v>60</v>
      </c>
      <c r="K28" s="2" t="s">
        <v>53</v>
      </c>
      <c r="L28" s="2">
        <v>4</v>
      </c>
      <c r="M28" s="2">
        <v>2.5</v>
      </c>
      <c r="N28" s="2">
        <v>100</v>
      </c>
      <c r="O28" s="2">
        <v>4800</v>
      </c>
      <c r="P28" s="2">
        <v>2465</v>
      </c>
      <c r="Q28" s="2" t="s">
        <v>66</v>
      </c>
      <c r="R28" s="2">
        <v>16</v>
      </c>
      <c r="S28" s="2">
        <v>6</v>
      </c>
      <c r="T28" s="2"/>
      <c r="U28" s="2"/>
      <c r="V28" s="2"/>
    </row>
    <row r="29" spans="1:22" x14ac:dyDescent="0.3">
      <c r="A29" s="2">
        <v>28</v>
      </c>
      <c r="B29" s="2" t="s">
        <v>91</v>
      </c>
      <c r="C29" s="2" t="s">
        <v>97</v>
      </c>
      <c r="D29" s="2" t="s">
        <v>78</v>
      </c>
      <c r="E29" s="2">
        <v>18.5</v>
      </c>
      <c r="F29" s="2">
        <v>25.8</v>
      </c>
      <c r="G29" s="2">
        <v>33.1</v>
      </c>
      <c r="H29" s="2">
        <v>18</v>
      </c>
      <c r="I29" s="2">
        <v>24</v>
      </c>
      <c r="J29" s="2" t="s">
        <v>60</v>
      </c>
      <c r="K29" s="2" t="s">
        <v>83</v>
      </c>
      <c r="L29" s="2">
        <v>6</v>
      </c>
      <c r="M29" s="2">
        <v>3</v>
      </c>
      <c r="N29" s="2">
        <v>300</v>
      </c>
      <c r="O29" s="2">
        <v>6000</v>
      </c>
      <c r="P29" s="2">
        <v>2120</v>
      </c>
      <c r="Q29" s="2" t="s">
        <v>54</v>
      </c>
      <c r="R29" s="2">
        <v>19.8</v>
      </c>
      <c r="S29" s="2">
        <v>4</v>
      </c>
      <c r="T29" s="2"/>
      <c r="U29" s="2"/>
      <c r="V29" s="2"/>
    </row>
    <row r="30" spans="1:22" x14ac:dyDescent="0.3">
      <c r="A30" s="2">
        <v>29</v>
      </c>
      <c r="B30" s="2" t="s">
        <v>98</v>
      </c>
      <c r="C30" s="2" t="s">
        <v>99</v>
      </c>
      <c r="D30" s="2" t="s">
        <v>51</v>
      </c>
      <c r="E30" s="2">
        <v>7.9</v>
      </c>
      <c r="F30" s="2">
        <v>12.2</v>
      </c>
      <c r="G30" s="2">
        <v>16.5</v>
      </c>
      <c r="H30" s="2">
        <v>29</v>
      </c>
      <c r="I30" s="2">
        <v>33</v>
      </c>
      <c r="J30" s="2" t="s">
        <v>52</v>
      </c>
      <c r="K30" s="2" t="s">
        <v>53</v>
      </c>
      <c r="L30" s="2">
        <v>4</v>
      </c>
      <c r="M30" s="2">
        <v>1.5</v>
      </c>
      <c r="N30" s="2">
        <v>92</v>
      </c>
      <c r="O30" s="2">
        <v>6000</v>
      </c>
      <c r="P30" s="2">
        <v>2505</v>
      </c>
      <c r="Q30" s="2" t="s">
        <v>54</v>
      </c>
      <c r="R30" s="2">
        <v>13.2</v>
      </c>
      <c r="S30" s="2">
        <v>5</v>
      </c>
      <c r="T30" s="2"/>
      <c r="U30" s="2"/>
      <c r="V30" s="2"/>
    </row>
    <row r="31" spans="1:22" x14ac:dyDescent="0.3">
      <c r="A31" s="2">
        <v>30</v>
      </c>
      <c r="B31" s="2" t="s">
        <v>98</v>
      </c>
      <c r="C31" s="2" t="s">
        <v>100</v>
      </c>
      <c r="D31" s="2" t="s">
        <v>68</v>
      </c>
      <c r="E31" s="2">
        <v>17.5</v>
      </c>
      <c r="F31" s="2">
        <v>19.3</v>
      </c>
      <c r="G31" s="2">
        <v>21.2</v>
      </c>
      <c r="H31" s="2">
        <v>20</v>
      </c>
      <c r="I31" s="2">
        <v>28</v>
      </c>
      <c r="J31" s="2" t="s">
        <v>57</v>
      </c>
      <c r="K31" s="2" t="s">
        <v>53</v>
      </c>
      <c r="L31" s="2">
        <v>6</v>
      </c>
      <c r="M31" s="2">
        <v>3.5</v>
      </c>
      <c r="N31" s="2">
        <v>214</v>
      </c>
      <c r="O31" s="2">
        <v>5800</v>
      </c>
      <c r="P31" s="2">
        <v>1980</v>
      </c>
      <c r="Q31" s="2" t="s">
        <v>66</v>
      </c>
      <c r="R31" s="2">
        <v>18</v>
      </c>
      <c r="S31" s="2">
        <v>6</v>
      </c>
      <c r="T31" s="2"/>
      <c r="U31" s="2"/>
      <c r="V31" s="2"/>
    </row>
    <row r="32" spans="1:22" x14ac:dyDescent="0.3">
      <c r="A32" s="2">
        <v>31</v>
      </c>
      <c r="B32" s="2" t="s">
        <v>101</v>
      </c>
      <c r="C32" s="2" t="s">
        <v>102</v>
      </c>
      <c r="D32" s="2" t="s">
        <v>51</v>
      </c>
      <c r="E32" s="2">
        <v>6.9</v>
      </c>
      <c r="F32" s="2">
        <v>7.4</v>
      </c>
      <c r="G32" s="2">
        <v>7.9</v>
      </c>
      <c r="H32" s="2">
        <v>31</v>
      </c>
      <c r="I32" s="2">
        <v>33</v>
      </c>
      <c r="J32" s="2" t="s">
        <v>52</v>
      </c>
      <c r="K32" s="2" t="s">
        <v>53</v>
      </c>
      <c r="L32" s="2">
        <v>4</v>
      </c>
      <c r="M32" s="2">
        <v>1.3</v>
      </c>
      <c r="N32" s="2">
        <v>63</v>
      </c>
      <c r="O32" s="2">
        <v>5000</v>
      </c>
      <c r="P32" s="2">
        <v>3150</v>
      </c>
      <c r="Q32" s="2" t="s">
        <v>54</v>
      </c>
      <c r="R32" s="2">
        <v>10</v>
      </c>
      <c r="S32" s="2">
        <v>4</v>
      </c>
      <c r="T32" s="2"/>
      <c r="U32" s="2"/>
      <c r="V32" s="2"/>
    </row>
    <row r="33" spans="1:22" x14ac:dyDescent="0.3">
      <c r="A33" s="2">
        <v>32</v>
      </c>
      <c r="B33" s="2" t="s">
        <v>101</v>
      </c>
      <c r="C33" s="2" t="s">
        <v>103</v>
      </c>
      <c r="D33" s="2" t="s">
        <v>51</v>
      </c>
      <c r="E33" s="2">
        <v>8.4</v>
      </c>
      <c r="F33" s="2">
        <v>10.1</v>
      </c>
      <c r="G33" s="2">
        <v>11.9</v>
      </c>
      <c r="H33" s="2">
        <v>23</v>
      </c>
      <c r="I33" s="2">
        <v>30</v>
      </c>
      <c r="J33" s="2" t="s">
        <v>52</v>
      </c>
      <c r="K33" s="2" t="s">
        <v>53</v>
      </c>
      <c r="L33" s="2">
        <v>4</v>
      </c>
      <c r="M33" s="2">
        <v>1.8</v>
      </c>
      <c r="N33" s="2">
        <v>127</v>
      </c>
      <c r="O33" s="2">
        <v>6500</v>
      </c>
      <c r="P33" s="2">
        <v>2410</v>
      </c>
      <c r="Q33" s="2" t="s">
        <v>54</v>
      </c>
      <c r="R33" s="2">
        <v>13.2</v>
      </c>
      <c r="S33" s="2">
        <v>5</v>
      </c>
      <c r="T33" s="2"/>
      <c r="U33" s="2"/>
      <c r="V33" s="2"/>
    </row>
    <row r="34" spans="1:22" x14ac:dyDescent="0.3">
      <c r="A34" s="2">
        <v>33</v>
      </c>
      <c r="B34" s="2" t="s">
        <v>101</v>
      </c>
      <c r="C34" s="2" t="s">
        <v>104</v>
      </c>
      <c r="D34" s="2" t="s">
        <v>59</v>
      </c>
      <c r="E34" s="2">
        <v>10.4</v>
      </c>
      <c r="F34" s="2">
        <v>11.3</v>
      </c>
      <c r="G34" s="2">
        <v>12.2</v>
      </c>
      <c r="H34" s="2">
        <v>22</v>
      </c>
      <c r="I34" s="2">
        <v>27</v>
      </c>
      <c r="J34" s="2" t="s">
        <v>52</v>
      </c>
      <c r="K34" s="2" t="s">
        <v>53</v>
      </c>
      <c r="L34" s="2">
        <v>4</v>
      </c>
      <c r="M34" s="2">
        <v>2.2999999999999998</v>
      </c>
      <c r="N34" s="2">
        <v>96</v>
      </c>
      <c r="O34" s="2">
        <v>4200</v>
      </c>
      <c r="P34" s="2">
        <v>2805</v>
      </c>
      <c r="Q34" s="2" t="s">
        <v>54</v>
      </c>
      <c r="R34" s="2">
        <v>15.9</v>
      </c>
      <c r="S34" s="2">
        <v>5</v>
      </c>
      <c r="T34" s="2"/>
      <c r="U34" s="2"/>
      <c r="V34" s="2"/>
    </row>
    <row r="35" spans="1:22" x14ac:dyDescent="0.3">
      <c r="A35" s="2">
        <v>34</v>
      </c>
      <c r="B35" s="2" t="s">
        <v>101</v>
      </c>
      <c r="C35" s="2" t="s">
        <v>105</v>
      </c>
      <c r="D35" s="2" t="s">
        <v>78</v>
      </c>
      <c r="E35" s="2">
        <v>10.8</v>
      </c>
      <c r="F35" s="2">
        <v>15.9</v>
      </c>
      <c r="G35" s="2">
        <v>21</v>
      </c>
      <c r="H35" s="2">
        <v>22</v>
      </c>
      <c r="I35" s="2">
        <v>29</v>
      </c>
      <c r="J35" s="2" t="s">
        <v>60</v>
      </c>
      <c r="K35" s="2" t="s">
        <v>63</v>
      </c>
      <c r="L35" s="2">
        <v>4</v>
      </c>
      <c r="M35" s="2">
        <v>2.2999999999999998</v>
      </c>
      <c r="N35" s="2">
        <v>105</v>
      </c>
      <c r="O35" s="2">
        <v>4600</v>
      </c>
      <c r="P35" s="2">
        <v>2285</v>
      </c>
      <c r="Q35" s="2" t="s">
        <v>54</v>
      </c>
      <c r="R35" s="2">
        <v>15.4</v>
      </c>
      <c r="S35" s="2">
        <v>4</v>
      </c>
      <c r="T35" s="2"/>
      <c r="U35" s="2"/>
      <c r="V35" s="2"/>
    </row>
    <row r="36" spans="1:22" x14ac:dyDescent="0.3">
      <c r="A36" s="2">
        <v>35</v>
      </c>
      <c r="B36" s="2" t="s">
        <v>101</v>
      </c>
      <c r="C36" s="2" t="s">
        <v>106</v>
      </c>
      <c r="D36" s="2" t="s">
        <v>78</v>
      </c>
      <c r="E36" s="2">
        <v>12.8</v>
      </c>
      <c r="F36" s="2">
        <v>14</v>
      </c>
      <c r="G36" s="2">
        <v>15.2</v>
      </c>
      <c r="H36" s="2">
        <v>24</v>
      </c>
      <c r="I36" s="2">
        <v>30</v>
      </c>
      <c r="J36" s="2" t="s">
        <v>60</v>
      </c>
      <c r="K36" s="2" t="s">
        <v>53</v>
      </c>
      <c r="L36" s="2">
        <v>4</v>
      </c>
      <c r="M36" s="2">
        <v>2</v>
      </c>
      <c r="N36" s="2">
        <v>115</v>
      </c>
      <c r="O36" s="2">
        <v>5500</v>
      </c>
      <c r="P36" s="2">
        <v>2340</v>
      </c>
      <c r="Q36" s="2" t="s">
        <v>54</v>
      </c>
      <c r="R36" s="2">
        <v>15.5</v>
      </c>
      <c r="S36" s="2">
        <v>4</v>
      </c>
      <c r="T36" s="2"/>
      <c r="U36" s="2"/>
      <c r="V36" s="2"/>
    </row>
    <row r="37" spans="1:22" x14ac:dyDescent="0.3">
      <c r="A37" s="2">
        <v>36</v>
      </c>
      <c r="B37" s="2" t="s">
        <v>101</v>
      </c>
      <c r="C37" s="2" t="s">
        <v>107</v>
      </c>
      <c r="D37" s="2" t="s">
        <v>81</v>
      </c>
      <c r="E37" s="2">
        <v>14.5</v>
      </c>
      <c r="F37" s="2">
        <v>19.899999999999999</v>
      </c>
      <c r="G37" s="2">
        <v>25.3</v>
      </c>
      <c r="H37" s="2">
        <v>15</v>
      </c>
      <c r="I37" s="2">
        <v>20</v>
      </c>
      <c r="J37" s="2" t="s">
        <v>60</v>
      </c>
      <c r="K37" s="2" t="s">
        <v>83</v>
      </c>
      <c r="L37" s="2">
        <v>6</v>
      </c>
      <c r="M37" s="2">
        <v>3</v>
      </c>
      <c r="N37" s="2">
        <v>145</v>
      </c>
      <c r="O37" s="2">
        <v>4800</v>
      </c>
      <c r="P37" s="2">
        <v>2080</v>
      </c>
      <c r="Q37" s="2" t="s">
        <v>54</v>
      </c>
      <c r="R37" s="2">
        <v>21</v>
      </c>
      <c r="S37" s="2">
        <v>7</v>
      </c>
      <c r="T37" s="2"/>
      <c r="U37" s="2"/>
      <c r="V37" s="2"/>
    </row>
    <row r="38" spans="1:22" x14ac:dyDescent="0.3">
      <c r="A38" s="2">
        <v>37</v>
      </c>
      <c r="B38" s="2" t="s">
        <v>101</v>
      </c>
      <c r="C38" s="2" t="s">
        <v>108</v>
      </c>
      <c r="D38" s="2" t="s">
        <v>56</v>
      </c>
      <c r="E38" s="2">
        <v>15.6</v>
      </c>
      <c r="F38" s="2">
        <v>20.2</v>
      </c>
      <c r="G38" s="2">
        <v>24.8</v>
      </c>
      <c r="H38" s="2">
        <v>21</v>
      </c>
      <c r="I38" s="2">
        <v>30</v>
      </c>
      <c r="J38" s="2" t="s">
        <v>60</v>
      </c>
      <c r="K38" s="2" t="s">
        <v>53</v>
      </c>
      <c r="L38" s="2">
        <v>6</v>
      </c>
      <c r="M38" s="2">
        <v>3</v>
      </c>
      <c r="N38" s="2">
        <v>140</v>
      </c>
      <c r="O38" s="2">
        <v>4800</v>
      </c>
      <c r="P38" s="2">
        <v>1885</v>
      </c>
      <c r="Q38" s="2" t="s">
        <v>66</v>
      </c>
      <c r="R38" s="2">
        <v>16</v>
      </c>
      <c r="S38" s="2">
        <v>5</v>
      </c>
      <c r="T38" s="2"/>
      <c r="U38" s="2"/>
      <c r="V38" s="2"/>
    </row>
    <row r="39" spans="1:22" x14ac:dyDescent="0.3">
      <c r="A39" s="2">
        <v>38</v>
      </c>
      <c r="B39" s="2" t="s">
        <v>101</v>
      </c>
      <c r="C39" s="2" t="s">
        <v>109</v>
      </c>
      <c r="D39" s="2" t="s">
        <v>68</v>
      </c>
      <c r="E39" s="2">
        <v>20.100000000000001</v>
      </c>
      <c r="F39" s="2">
        <v>20.9</v>
      </c>
      <c r="G39" s="2">
        <v>21.7</v>
      </c>
      <c r="H39" s="2">
        <v>18</v>
      </c>
      <c r="I39" s="2">
        <v>26</v>
      </c>
      <c r="J39" s="2" t="s">
        <v>60</v>
      </c>
      <c r="K39" s="2" t="s">
        <v>63</v>
      </c>
      <c r="L39" s="2">
        <v>8</v>
      </c>
      <c r="M39" s="2">
        <v>4.5999999999999996</v>
      </c>
      <c r="N39" s="2">
        <v>190</v>
      </c>
      <c r="O39" s="2">
        <v>4200</v>
      </c>
      <c r="P39" s="2">
        <v>1415</v>
      </c>
      <c r="Q39" s="2" t="s">
        <v>66</v>
      </c>
      <c r="R39" s="2">
        <v>20</v>
      </c>
      <c r="S39" s="2">
        <v>6</v>
      </c>
      <c r="T39" s="2"/>
      <c r="U39" s="2"/>
      <c r="V39" s="2"/>
    </row>
    <row r="40" spans="1:22" x14ac:dyDescent="0.3">
      <c r="A40" s="2">
        <v>39</v>
      </c>
      <c r="B40" s="2" t="s">
        <v>110</v>
      </c>
      <c r="C40" s="2" t="s">
        <v>111</v>
      </c>
      <c r="D40" s="2" t="s">
        <v>51</v>
      </c>
      <c r="E40" s="2">
        <v>6.7</v>
      </c>
      <c r="F40" s="2">
        <v>8.4</v>
      </c>
      <c r="G40" s="2">
        <v>10</v>
      </c>
      <c r="H40" s="2">
        <v>46</v>
      </c>
      <c r="I40" s="2">
        <v>50</v>
      </c>
      <c r="J40" s="2" t="s">
        <v>52</v>
      </c>
      <c r="K40" s="2" t="s">
        <v>53</v>
      </c>
      <c r="L40" s="2">
        <v>3</v>
      </c>
      <c r="M40" s="2">
        <v>1</v>
      </c>
      <c r="N40" s="2">
        <v>55</v>
      </c>
      <c r="O40" s="2">
        <v>5700</v>
      </c>
      <c r="P40" s="2">
        <v>3755</v>
      </c>
      <c r="Q40" s="2" t="s">
        <v>54</v>
      </c>
      <c r="R40" s="2">
        <v>10.6</v>
      </c>
      <c r="S40" s="2">
        <v>4</v>
      </c>
      <c r="T40" s="2"/>
      <c r="U40" s="2"/>
      <c r="V40" s="2"/>
    </row>
    <row r="41" spans="1:22" x14ac:dyDescent="0.3">
      <c r="A41" s="2">
        <v>40</v>
      </c>
      <c r="B41" s="2" t="s">
        <v>110</v>
      </c>
      <c r="C41" s="2" t="s">
        <v>112</v>
      </c>
      <c r="D41" s="2" t="s">
        <v>78</v>
      </c>
      <c r="E41" s="2">
        <v>11.5</v>
      </c>
      <c r="F41" s="2">
        <v>12.5</v>
      </c>
      <c r="G41" s="2">
        <v>13.5</v>
      </c>
      <c r="H41" s="2">
        <v>30</v>
      </c>
      <c r="I41" s="2">
        <v>36</v>
      </c>
      <c r="J41" s="2" t="s">
        <v>60</v>
      </c>
      <c r="K41" s="2" t="s">
        <v>53</v>
      </c>
      <c r="L41" s="2">
        <v>4</v>
      </c>
      <c r="M41" s="2">
        <v>1.6</v>
      </c>
      <c r="N41" s="2">
        <v>90</v>
      </c>
      <c r="O41" s="2">
        <v>5400</v>
      </c>
      <c r="P41" s="2">
        <v>3250</v>
      </c>
      <c r="Q41" s="2" t="s">
        <v>54</v>
      </c>
      <c r="R41" s="2">
        <v>12.4</v>
      </c>
      <c r="S41" s="2">
        <v>4</v>
      </c>
      <c r="T41" s="2"/>
      <c r="U41" s="2"/>
      <c r="V41" s="2"/>
    </row>
    <row r="42" spans="1:22" x14ac:dyDescent="0.3">
      <c r="A42" s="2">
        <v>41</v>
      </c>
      <c r="B42" s="2" t="s">
        <v>113</v>
      </c>
      <c r="C42" s="2" t="s">
        <v>114</v>
      </c>
      <c r="D42" s="2" t="s">
        <v>78</v>
      </c>
      <c r="E42" s="2">
        <v>17</v>
      </c>
      <c r="F42" s="2">
        <v>19.8</v>
      </c>
      <c r="G42" s="2">
        <v>22.7</v>
      </c>
      <c r="H42" s="2">
        <v>24</v>
      </c>
      <c r="I42" s="2">
        <v>31</v>
      </c>
      <c r="J42" s="2" t="s">
        <v>57</v>
      </c>
      <c r="K42" s="2" t="s">
        <v>53</v>
      </c>
      <c r="L42" s="2">
        <v>4</v>
      </c>
      <c r="M42" s="2">
        <v>2.2999999999999998</v>
      </c>
      <c r="N42" s="2">
        <v>160</v>
      </c>
      <c r="O42" s="2">
        <v>5800</v>
      </c>
      <c r="P42" s="2">
        <v>2855</v>
      </c>
      <c r="Q42" s="2" t="s">
        <v>54</v>
      </c>
      <c r="R42" s="2">
        <v>15.9</v>
      </c>
      <c r="S42" s="2">
        <v>4</v>
      </c>
      <c r="T42" s="2"/>
      <c r="U42" s="2"/>
      <c r="V42" s="2"/>
    </row>
    <row r="43" spans="1:22" x14ac:dyDescent="0.3">
      <c r="A43" s="2">
        <v>42</v>
      </c>
      <c r="B43" s="2" t="s">
        <v>113</v>
      </c>
      <c r="C43" s="2" t="s">
        <v>115</v>
      </c>
      <c r="D43" s="2" t="s">
        <v>51</v>
      </c>
      <c r="E43" s="2">
        <v>8.4</v>
      </c>
      <c r="F43" s="2">
        <v>12.1</v>
      </c>
      <c r="G43" s="2">
        <v>15.8</v>
      </c>
      <c r="H43" s="2">
        <v>42</v>
      </c>
      <c r="I43" s="2">
        <v>46</v>
      </c>
      <c r="J43" s="2" t="s">
        <v>60</v>
      </c>
      <c r="K43" s="2" t="s">
        <v>53</v>
      </c>
      <c r="L43" s="2">
        <v>4</v>
      </c>
      <c r="M43" s="2">
        <v>1.5</v>
      </c>
      <c r="N43" s="2">
        <v>102</v>
      </c>
      <c r="O43" s="2">
        <v>5900</v>
      </c>
      <c r="P43" s="2">
        <v>2650</v>
      </c>
      <c r="Q43" s="2" t="s">
        <v>54</v>
      </c>
      <c r="R43" s="2">
        <v>11.9</v>
      </c>
      <c r="S43" s="2">
        <v>4</v>
      </c>
      <c r="T43" s="2"/>
      <c r="U43" s="2"/>
      <c r="V43" s="2"/>
    </row>
    <row r="44" spans="1:22" x14ac:dyDescent="0.3">
      <c r="A44" s="2">
        <v>43</v>
      </c>
      <c r="B44" s="2" t="s">
        <v>113</v>
      </c>
      <c r="C44" s="2" t="s">
        <v>116</v>
      </c>
      <c r="D44" s="2" t="s">
        <v>59</v>
      </c>
      <c r="E44" s="2">
        <v>13.8</v>
      </c>
      <c r="F44" s="2">
        <v>17.5</v>
      </c>
      <c r="G44" s="2">
        <v>21.2</v>
      </c>
      <c r="H44" s="2">
        <v>24</v>
      </c>
      <c r="I44" s="2">
        <v>31</v>
      </c>
      <c r="J44" s="2" t="s">
        <v>57</v>
      </c>
      <c r="K44" s="2" t="s">
        <v>53</v>
      </c>
      <c r="L44" s="2">
        <v>4</v>
      </c>
      <c r="M44" s="2">
        <v>2.2000000000000002</v>
      </c>
      <c r="N44" s="2">
        <v>140</v>
      </c>
      <c r="O44" s="2">
        <v>5600</v>
      </c>
      <c r="P44" s="2">
        <v>2610</v>
      </c>
      <c r="Q44" s="2" t="s">
        <v>54</v>
      </c>
      <c r="R44" s="2">
        <v>17</v>
      </c>
      <c r="S44" s="2">
        <v>4</v>
      </c>
      <c r="T44" s="2"/>
      <c r="U44" s="2"/>
      <c r="V44" s="2"/>
    </row>
    <row r="45" spans="1:22" x14ac:dyDescent="0.3">
      <c r="A45" s="2">
        <v>44</v>
      </c>
      <c r="B45" s="2" t="s">
        <v>117</v>
      </c>
      <c r="C45" s="2" t="s">
        <v>118</v>
      </c>
      <c r="D45" s="2" t="s">
        <v>51</v>
      </c>
      <c r="E45" s="2">
        <v>6.8</v>
      </c>
      <c r="F45" s="2">
        <v>8</v>
      </c>
      <c r="G45" s="2">
        <v>9.1999999999999993</v>
      </c>
      <c r="H45" s="2">
        <v>29</v>
      </c>
      <c r="I45" s="2">
        <v>33</v>
      </c>
      <c r="J45" s="2" t="s">
        <v>52</v>
      </c>
      <c r="K45" s="2" t="s">
        <v>53</v>
      </c>
      <c r="L45" s="2">
        <v>4</v>
      </c>
      <c r="M45" s="2">
        <v>1.5</v>
      </c>
      <c r="N45" s="2">
        <v>81</v>
      </c>
      <c r="O45" s="2">
        <v>5500</v>
      </c>
      <c r="P45" s="2">
        <v>2710</v>
      </c>
      <c r="Q45" s="2" t="s">
        <v>54</v>
      </c>
      <c r="R45" s="2">
        <v>11.9</v>
      </c>
      <c r="S45" s="2">
        <v>5</v>
      </c>
      <c r="T45" s="2"/>
      <c r="U45" s="2"/>
      <c r="V45" s="2"/>
    </row>
    <row r="46" spans="1:22" x14ac:dyDescent="0.3">
      <c r="A46" s="2">
        <v>45</v>
      </c>
      <c r="B46" s="2" t="s">
        <v>117</v>
      </c>
      <c r="C46" s="2" t="s">
        <v>119</v>
      </c>
      <c r="D46" s="2" t="s">
        <v>51</v>
      </c>
      <c r="E46" s="2">
        <v>9</v>
      </c>
      <c r="F46" s="2">
        <v>10</v>
      </c>
      <c r="G46" s="2">
        <v>11</v>
      </c>
      <c r="H46" s="2">
        <v>22</v>
      </c>
      <c r="I46" s="2">
        <v>29</v>
      </c>
      <c r="J46" s="2" t="s">
        <v>52</v>
      </c>
      <c r="K46" s="2" t="s">
        <v>53</v>
      </c>
      <c r="L46" s="2">
        <v>4</v>
      </c>
      <c r="M46" s="2">
        <v>1.8</v>
      </c>
      <c r="N46" s="2">
        <v>124</v>
      </c>
      <c r="O46" s="2">
        <v>6000</v>
      </c>
      <c r="P46" s="2">
        <v>2745</v>
      </c>
      <c r="Q46" s="2" t="s">
        <v>54</v>
      </c>
      <c r="R46" s="2">
        <v>13.7</v>
      </c>
      <c r="S46" s="2">
        <v>5</v>
      </c>
      <c r="T46" s="2"/>
      <c r="U46" s="2"/>
      <c r="V46" s="2"/>
    </row>
    <row r="47" spans="1:22" x14ac:dyDescent="0.3">
      <c r="A47" s="2">
        <v>46</v>
      </c>
      <c r="B47" s="2" t="s">
        <v>117</v>
      </c>
      <c r="C47" s="2" t="s">
        <v>120</v>
      </c>
      <c r="D47" s="2" t="s">
        <v>78</v>
      </c>
      <c r="E47" s="2">
        <v>9.1</v>
      </c>
      <c r="F47" s="2">
        <v>10</v>
      </c>
      <c r="G47" s="2">
        <v>11</v>
      </c>
      <c r="H47" s="2">
        <v>26</v>
      </c>
      <c r="I47" s="2">
        <v>34</v>
      </c>
      <c r="J47" s="2" t="s">
        <v>57</v>
      </c>
      <c r="K47" s="2" t="s">
        <v>53</v>
      </c>
      <c r="L47" s="2">
        <v>4</v>
      </c>
      <c r="M47" s="2">
        <v>1.5</v>
      </c>
      <c r="N47" s="2">
        <v>92</v>
      </c>
      <c r="O47" s="2">
        <v>5550</v>
      </c>
      <c r="P47" s="2">
        <v>2540</v>
      </c>
      <c r="Q47" s="2" t="s">
        <v>54</v>
      </c>
      <c r="R47" s="2">
        <v>11.9</v>
      </c>
      <c r="S47" s="2">
        <v>4</v>
      </c>
      <c r="T47" s="2"/>
      <c r="U47" s="2"/>
      <c r="V47" s="2"/>
    </row>
    <row r="48" spans="1:22" x14ac:dyDescent="0.3">
      <c r="A48" s="2">
        <v>47</v>
      </c>
      <c r="B48" s="2" t="s">
        <v>117</v>
      </c>
      <c r="C48" s="2" t="s">
        <v>121</v>
      </c>
      <c r="D48" s="2" t="s">
        <v>56</v>
      </c>
      <c r="E48" s="2">
        <v>12.4</v>
      </c>
      <c r="F48" s="2">
        <v>13.9</v>
      </c>
      <c r="G48" s="2">
        <v>15.3</v>
      </c>
      <c r="H48" s="2">
        <v>20</v>
      </c>
      <c r="I48" s="2">
        <v>27</v>
      </c>
      <c r="J48" s="2" t="s">
        <v>52</v>
      </c>
      <c r="K48" s="2" t="s">
        <v>53</v>
      </c>
      <c r="L48" s="2">
        <v>4</v>
      </c>
      <c r="M48" s="2">
        <v>2</v>
      </c>
      <c r="N48" s="2">
        <v>128</v>
      </c>
      <c r="O48" s="2">
        <v>6000</v>
      </c>
      <c r="P48" s="2">
        <v>2335</v>
      </c>
      <c r="Q48" s="2" t="s">
        <v>54</v>
      </c>
      <c r="R48" s="2">
        <v>17.2</v>
      </c>
      <c r="S48" s="2">
        <v>5</v>
      </c>
      <c r="T48" s="2"/>
      <c r="U48" s="2"/>
      <c r="V48" s="2"/>
    </row>
    <row r="49" spans="1:22" x14ac:dyDescent="0.3">
      <c r="A49" s="2">
        <v>48</v>
      </c>
      <c r="B49" s="2" t="s">
        <v>122</v>
      </c>
      <c r="C49" s="2" t="s">
        <v>123</v>
      </c>
      <c r="D49" s="2" t="s">
        <v>56</v>
      </c>
      <c r="E49" s="2">
        <v>45.4</v>
      </c>
      <c r="F49" s="2">
        <v>47.9</v>
      </c>
      <c r="G49" s="2">
        <v>50.4</v>
      </c>
      <c r="H49" s="2">
        <v>17</v>
      </c>
      <c r="I49" s="2">
        <v>22</v>
      </c>
      <c r="J49" s="2" t="s">
        <v>60</v>
      </c>
      <c r="K49" s="2" t="s">
        <v>63</v>
      </c>
      <c r="L49" s="2">
        <v>8</v>
      </c>
      <c r="M49" s="2">
        <v>4.5</v>
      </c>
      <c r="N49" s="2">
        <v>278</v>
      </c>
      <c r="O49" s="2">
        <v>6000</v>
      </c>
      <c r="P49" s="2">
        <v>1955</v>
      </c>
      <c r="Q49" s="2" t="s">
        <v>66</v>
      </c>
      <c r="R49" s="2">
        <v>22.5</v>
      </c>
      <c r="S49" s="2">
        <v>5</v>
      </c>
      <c r="T49" s="2"/>
      <c r="U49" s="2"/>
      <c r="V49" s="2"/>
    </row>
    <row r="50" spans="1:22" x14ac:dyDescent="0.3">
      <c r="A50" s="2">
        <v>49</v>
      </c>
      <c r="B50" s="2" t="s">
        <v>124</v>
      </c>
      <c r="C50" s="2" t="s">
        <v>125</v>
      </c>
      <c r="D50" s="2" t="s">
        <v>56</v>
      </c>
      <c r="E50" s="2">
        <v>27.5</v>
      </c>
      <c r="F50" s="2">
        <v>28</v>
      </c>
      <c r="G50" s="2">
        <v>28.4</v>
      </c>
      <c r="H50" s="2">
        <v>18</v>
      </c>
      <c r="I50" s="2">
        <v>24</v>
      </c>
      <c r="J50" s="2" t="s">
        <v>60</v>
      </c>
      <c r="K50" s="2" t="s">
        <v>53</v>
      </c>
      <c r="L50" s="2">
        <v>6</v>
      </c>
      <c r="M50" s="2">
        <v>3</v>
      </c>
      <c r="N50" s="2">
        <v>185</v>
      </c>
      <c r="O50" s="2">
        <v>5200</v>
      </c>
      <c r="P50" s="2">
        <v>2325</v>
      </c>
      <c r="Q50" s="2" t="s">
        <v>54</v>
      </c>
      <c r="R50" s="2">
        <v>18.5</v>
      </c>
      <c r="S50" s="2">
        <v>5</v>
      </c>
      <c r="T50" s="2"/>
      <c r="U50" s="2"/>
      <c r="V50" s="2"/>
    </row>
    <row r="51" spans="1:22" x14ac:dyDescent="0.3">
      <c r="A51" s="2">
        <v>50</v>
      </c>
      <c r="B51" s="2" t="s">
        <v>124</v>
      </c>
      <c r="C51" s="2" t="s">
        <v>126</v>
      </c>
      <c r="D51" s="2" t="s">
        <v>56</v>
      </c>
      <c r="E51" s="2">
        <v>34.700000000000003</v>
      </c>
      <c r="F51" s="2">
        <v>35.200000000000003</v>
      </c>
      <c r="G51" s="2">
        <v>35.6</v>
      </c>
      <c r="H51" s="2">
        <v>18</v>
      </c>
      <c r="I51" s="2">
        <v>23</v>
      </c>
      <c r="J51" s="2" t="s">
        <v>57</v>
      </c>
      <c r="K51" s="2" t="s">
        <v>63</v>
      </c>
      <c r="L51" s="2">
        <v>6</v>
      </c>
      <c r="M51" s="2">
        <v>3</v>
      </c>
      <c r="N51" s="2">
        <v>225</v>
      </c>
      <c r="O51" s="2">
        <v>6000</v>
      </c>
      <c r="P51" s="2">
        <v>2510</v>
      </c>
      <c r="Q51" s="2" t="s">
        <v>54</v>
      </c>
      <c r="R51" s="2">
        <v>20.6</v>
      </c>
      <c r="S51" s="2">
        <v>4</v>
      </c>
      <c r="T51" s="2"/>
      <c r="U51" s="2"/>
      <c r="V51" s="2"/>
    </row>
    <row r="52" spans="1:22" x14ac:dyDescent="0.3">
      <c r="A52" s="2">
        <v>51</v>
      </c>
      <c r="B52" s="2" t="s">
        <v>127</v>
      </c>
      <c r="C52" s="2" t="s">
        <v>128</v>
      </c>
      <c r="D52" s="2" t="s">
        <v>56</v>
      </c>
      <c r="E52" s="2">
        <v>33.299999999999997</v>
      </c>
      <c r="F52" s="2">
        <v>34.299999999999997</v>
      </c>
      <c r="G52" s="2">
        <v>35.299999999999997</v>
      </c>
      <c r="H52" s="2">
        <v>17</v>
      </c>
      <c r="I52" s="2">
        <v>26</v>
      </c>
      <c r="J52" s="2" t="s">
        <v>57</v>
      </c>
      <c r="K52" s="2" t="s">
        <v>53</v>
      </c>
      <c r="L52" s="2">
        <v>6</v>
      </c>
      <c r="M52" s="2">
        <v>3.8</v>
      </c>
      <c r="N52" s="2">
        <v>160</v>
      </c>
      <c r="O52" s="2">
        <v>4400</v>
      </c>
      <c r="P52" s="2">
        <v>1835</v>
      </c>
      <c r="Q52" s="2" t="s">
        <v>66</v>
      </c>
      <c r="R52" s="2">
        <v>18.399999999999999</v>
      </c>
      <c r="S52" s="2">
        <v>6</v>
      </c>
      <c r="T52" s="2"/>
      <c r="U52" s="2"/>
      <c r="V52" s="2"/>
    </row>
    <row r="53" spans="1:22" x14ac:dyDescent="0.3">
      <c r="A53" s="2">
        <v>52</v>
      </c>
      <c r="B53" s="2" t="s">
        <v>127</v>
      </c>
      <c r="C53" s="2" t="s">
        <v>129</v>
      </c>
      <c r="D53" s="2" t="s">
        <v>68</v>
      </c>
      <c r="E53" s="2">
        <v>34.4</v>
      </c>
      <c r="F53" s="2">
        <v>36.1</v>
      </c>
      <c r="G53" s="2">
        <v>37.799999999999997</v>
      </c>
      <c r="H53" s="2">
        <v>18</v>
      </c>
      <c r="I53" s="2">
        <v>26</v>
      </c>
      <c r="J53" s="2" t="s">
        <v>57</v>
      </c>
      <c r="K53" s="2" t="s">
        <v>63</v>
      </c>
      <c r="L53" s="2">
        <v>8</v>
      </c>
      <c r="M53" s="2">
        <v>4.5999999999999996</v>
      </c>
      <c r="N53" s="2">
        <v>210</v>
      </c>
      <c r="O53" s="2">
        <v>4600</v>
      </c>
      <c r="P53" s="2">
        <v>1840</v>
      </c>
      <c r="Q53" s="2" t="s">
        <v>66</v>
      </c>
      <c r="R53" s="2">
        <v>20</v>
      </c>
      <c r="S53" s="2">
        <v>6</v>
      </c>
      <c r="T53" s="2"/>
      <c r="U53" s="2"/>
      <c r="V53" s="2"/>
    </row>
    <row r="54" spans="1:22" x14ac:dyDescent="0.3">
      <c r="A54" s="2">
        <v>53</v>
      </c>
      <c r="B54" s="2" t="s">
        <v>130</v>
      </c>
      <c r="C54" s="2">
        <v>323</v>
      </c>
      <c r="D54" s="2" t="s">
        <v>51</v>
      </c>
      <c r="E54" s="2">
        <v>7.4</v>
      </c>
      <c r="F54" s="2">
        <v>8.3000000000000007</v>
      </c>
      <c r="G54" s="2">
        <v>9.1</v>
      </c>
      <c r="H54" s="2">
        <v>29</v>
      </c>
      <c r="I54" s="2">
        <v>37</v>
      </c>
      <c r="J54" s="2" t="s">
        <v>52</v>
      </c>
      <c r="K54" s="2" t="s">
        <v>53</v>
      </c>
      <c r="L54" s="2">
        <v>4</v>
      </c>
      <c r="M54" s="2">
        <v>1.6</v>
      </c>
      <c r="N54" s="2">
        <v>82</v>
      </c>
      <c r="O54" s="2">
        <v>5000</v>
      </c>
      <c r="P54" s="2">
        <v>2370</v>
      </c>
      <c r="Q54" s="2" t="s">
        <v>54</v>
      </c>
      <c r="R54" s="2">
        <v>13.2</v>
      </c>
      <c r="S54" s="2">
        <v>4</v>
      </c>
      <c r="T54" s="2"/>
      <c r="U54" s="2"/>
      <c r="V54" s="2"/>
    </row>
    <row r="55" spans="1:22" x14ac:dyDescent="0.3">
      <c r="A55" s="2">
        <v>54</v>
      </c>
      <c r="B55" s="2" t="s">
        <v>130</v>
      </c>
      <c r="C55" s="2" t="s">
        <v>131</v>
      </c>
      <c r="D55" s="2" t="s">
        <v>51</v>
      </c>
      <c r="E55" s="2">
        <v>10.9</v>
      </c>
      <c r="F55" s="2">
        <v>11.6</v>
      </c>
      <c r="G55" s="2">
        <v>12.3</v>
      </c>
      <c r="H55" s="2">
        <v>28</v>
      </c>
      <c r="I55" s="2">
        <v>36</v>
      </c>
      <c r="J55" s="2" t="s">
        <v>52</v>
      </c>
      <c r="K55" s="2" t="s">
        <v>53</v>
      </c>
      <c r="L55" s="2">
        <v>4</v>
      </c>
      <c r="M55" s="2">
        <v>1.8</v>
      </c>
      <c r="N55" s="2">
        <v>103</v>
      </c>
      <c r="O55" s="2">
        <v>5500</v>
      </c>
      <c r="P55" s="2">
        <v>2220</v>
      </c>
      <c r="Q55" s="2" t="s">
        <v>54</v>
      </c>
      <c r="R55" s="2">
        <v>14.5</v>
      </c>
      <c r="S55" s="2">
        <v>5</v>
      </c>
      <c r="T55" s="2"/>
      <c r="U55" s="2"/>
      <c r="V55" s="2"/>
    </row>
    <row r="56" spans="1:22" x14ac:dyDescent="0.3">
      <c r="A56" s="2">
        <v>55</v>
      </c>
      <c r="B56" s="2" t="s">
        <v>130</v>
      </c>
      <c r="C56" s="2">
        <v>626</v>
      </c>
      <c r="D56" s="2" t="s">
        <v>59</v>
      </c>
      <c r="E56" s="2">
        <v>14.3</v>
      </c>
      <c r="F56" s="2">
        <v>16.5</v>
      </c>
      <c r="G56" s="2">
        <v>18.7</v>
      </c>
      <c r="H56" s="2">
        <v>26</v>
      </c>
      <c r="I56" s="2">
        <v>34</v>
      </c>
      <c r="J56" s="2" t="s">
        <v>60</v>
      </c>
      <c r="K56" s="2" t="s">
        <v>53</v>
      </c>
      <c r="L56" s="2">
        <v>4</v>
      </c>
      <c r="M56" s="2">
        <v>2.5</v>
      </c>
      <c r="N56" s="2">
        <v>164</v>
      </c>
      <c r="O56" s="2">
        <v>5600</v>
      </c>
      <c r="P56" s="2">
        <v>2505</v>
      </c>
      <c r="Q56" s="2" t="s">
        <v>54</v>
      </c>
      <c r="R56" s="2">
        <v>15.5</v>
      </c>
      <c r="S56" s="2">
        <v>5</v>
      </c>
      <c r="T56" s="2"/>
      <c r="U56" s="2"/>
      <c r="V56" s="2"/>
    </row>
    <row r="57" spans="1:22" x14ac:dyDescent="0.3">
      <c r="A57" s="2">
        <v>56</v>
      </c>
      <c r="B57" s="2" t="s">
        <v>130</v>
      </c>
      <c r="C57" s="2" t="s">
        <v>132</v>
      </c>
      <c r="D57" s="2" t="s">
        <v>81</v>
      </c>
      <c r="E57" s="2">
        <v>16.600000000000001</v>
      </c>
      <c r="F57" s="2">
        <v>19.100000000000001</v>
      </c>
      <c r="G57" s="2">
        <v>21.7</v>
      </c>
      <c r="H57" s="2">
        <v>18</v>
      </c>
      <c r="I57" s="2">
        <v>24</v>
      </c>
      <c r="J57" s="2" t="s">
        <v>52</v>
      </c>
      <c r="K57" s="2" t="s">
        <v>83</v>
      </c>
      <c r="L57" s="2">
        <v>6</v>
      </c>
      <c r="M57" s="2">
        <v>3</v>
      </c>
      <c r="N57" s="2">
        <v>155</v>
      </c>
      <c r="O57" s="2">
        <v>5000</v>
      </c>
      <c r="P57" s="2">
        <v>2240</v>
      </c>
      <c r="Q57" s="2" t="s">
        <v>66</v>
      </c>
      <c r="R57" s="2">
        <v>19.600000000000001</v>
      </c>
      <c r="S57" s="2">
        <v>7</v>
      </c>
      <c r="T57" s="2"/>
      <c r="U57" s="2"/>
      <c r="V57" s="2"/>
    </row>
    <row r="58" spans="1:22" x14ac:dyDescent="0.3">
      <c r="A58" s="2">
        <v>57</v>
      </c>
      <c r="B58" s="2" t="s">
        <v>130</v>
      </c>
      <c r="C58" s="2" t="s">
        <v>133</v>
      </c>
      <c r="D58" s="2" t="s">
        <v>78</v>
      </c>
      <c r="E58" s="2">
        <v>32.5</v>
      </c>
      <c r="F58" s="2">
        <v>32.5</v>
      </c>
      <c r="G58" s="2">
        <v>32.5</v>
      </c>
      <c r="H58" s="2">
        <v>17</v>
      </c>
      <c r="I58" s="2">
        <v>25</v>
      </c>
      <c r="J58" s="2" t="s">
        <v>60</v>
      </c>
      <c r="K58" s="2" t="s">
        <v>63</v>
      </c>
      <c r="L58" s="2" t="s">
        <v>134</v>
      </c>
      <c r="M58" s="2">
        <v>1.3</v>
      </c>
      <c r="N58" s="2">
        <v>255</v>
      </c>
      <c r="O58" s="2">
        <v>6500</v>
      </c>
      <c r="P58" s="2">
        <v>2325</v>
      </c>
      <c r="Q58" s="2" t="s">
        <v>54</v>
      </c>
      <c r="R58" s="2">
        <v>20</v>
      </c>
      <c r="S58" s="2">
        <v>2</v>
      </c>
      <c r="T58" s="2"/>
      <c r="U58" s="2"/>
      <c r="V58" s="2"/>
    </row>
    <row r="59" spans="1:22" x14ac:dyDescent="0.3">
      <c r="A59" s="2">
        <v>58</v>
      </c>
      <c r="B59" s="2" t="s">
        <v>135</v>
      </c>
      <c r="C59" s="2" t="s">
        <v>136</v>
      </c>
      <c r="D59" s="2" t="s">
        <v>59</v>
      </c>
      <c r="E59" s="2">
        <v>29</v>
      </c>
      <c r="F59" s="2">
        <v>31.9</v>
      </c>
      <c r="G59" s="2">
        <v>34.9</v>
      </c>
      <c r="H59" s="2">
        <v>20</v>
      </c>
      <c r="I59" s="2">
        <v>29</v>
      </c>
      <c r="J59" s="2" t="s">
        <v>60</v>
      </c>
      <c r="K59" s="2" t="s">
        <v>63</v>
      </c>
      <c r="L59" s="2">
        <v>4</v>
      </c>
      <c r="M59" s="2">
        <v>2.2999999999999998</v>
      </c>
      <c r="N59" s="2">
        <v>130</v>
      </c>
      <c r="O59" s="2">
        <v>5100</v>
      </c>
      <c r="P59" s="2">
        <v>2425</v>
      </c>
      <c r="Q59" s="2" t="s">
        <v>54</v>
      </c>
      <c r="R59" s="2">
        <v>14.5</v>
      </c>
      <c r="S59" s="2">
        <v>5</v>
      </c>
      <c r="T59" s="2"/>
      <c r="U59" s="2"/>
      <c r="V59" s="2"/>
    </row>
    <row r="60" spans="1:22" x14ac:dyDescent="0.3">
      <c r="A60" s="2">
        <v>59</v>
      </c>
      <c r="B60" s="2" t="s">
        <v>135</v>
      </c>
      <c r="C60" s="2" t="s">
        <v>137</v>
      </c>
      <c r="D60" s="2" t="s">
        <v>56</v>
      </c>
      <c r="E60" s="2">
        <v>43.8</v>
      </c>
      <c r="F60" s="2">
        <v>61.9</v>
      </c>
      <c r="G60" s="2">
        <v>80</v>
      </c>
      <c r="H60" s="2">
        <v>19</v>
      </c>
      <c r="I60" s="2">
        <v>25</v>
      </c>
      <c r="J60" s="2" t="s">
        <v>57</v>
      </c>
      <c r="K60" s="2" t="s">
        <v>63</v>
      </c>
      <c r="L60" s="2">
        <v>6</v>
      </c>
      <c r="M60" s="2">
        <v>3.2</v>
      </c>
      <c r="N60" s="2">
        <v>217</v>
      </c>
      <c r="O60" s="2">
        <v>5500</v>
      </c>
      <c r="P60" s="2">
        <v>2220</v>
      </c>
      <c r="Q60" s="2" t="s">
        <v>66</v>
      </c>
      <c r="R60" s="2">
        <v>18.5</v>
      </c>
      <c r="S60" s="2">
        <v>5</v>
      </c>
      <c r="T60" s="2"/>
      <c r="U60" s="2"/>
      <c r="V60" s="2"/>
    </row>
    <row r="61" spans="1:22" x14ac:dyDescent="0.3">
      <c r="A61" s="2">
        <v>60</v>
      </c>
      <c r="B61" s="2" t="s">
        <v>138</v>
      </c>
      <c r="C61" s="2" t="s">
        <v>139</v>
      </c>
      <c r="D61" s="2" t="s">
        <v>78</v>
      </c>
      <c r="E61" s="2">
        <v>13.3</v>
      </c>
      <c r="F61" s="2">
        <v>14.1</v>
      </c>
      <c r="G61" s="2">
        <v>15</v>
      </c>
      <c r="H61" s="2">
        <v>23</v>
      </c>
      <c r="I61" s="2">
        <v>26</v>
      </c>
      <c r="J61" s="2" t="s">
        <v>60</v>
      </c>
      <c r="K61" s="2" t="s">
        <v>53</v>
      </c>
      <c r="L61" s="2">
        <v>4</v>
      </c>
      <c r="M61" s="2">
        <v>1.6</v>
      </c>
      <c r="N61" s="2">
        <v>100</v>
      </c>
      <c r="O61" s="2">
        <v>5750</v>
      </c>
      <c r="P61" s="2">
        <v>2475</v>
      </c>
      <c r="Q61" s="2" t="s">
        <v>54</v>
      </c>
      <c r="R61" s="2">
        <v>11.1</v>
      </c>
      <c r="S61" s="2">
        <v>4</v>
      </c>
      <c r="T61" s="2"/>
      <c r="U61" s="2"/>
      <c r="V61" s="2"/>
    </row>
    <row r="62" spans="1:22" x14ac:dyDescent="0.3">
      <c r="A62" s="2">
        <v>61</v>
      </c>
      <c r="B62" s="2" t="s">
        <v>138</v>
      </c>
      <c r="C62" s="2" t="s">
        <v>140</v>
      </c>
      <c r="D62" s="2" t="s">
        <v>56</v>
      </c>
      <c r="E62" s="2">
        <v>14.9</v>
      </c>
      <c r="F62" s="2">
        <v>14.9</v>
      </c>
      <c r="G62" s="2">
        <v>14.9</v>
      </c>
      <c r="H62" s="2">
        <v>19</v>
      </c>
      <c r="I62" s="2">
        <v>26</v>
      </c>
      <c r="J62" s="2" t="s">
        <v>52</v>
      </c>
      <c r="K62" s="2" t="s">
        <v>63</v>
      </c>
      <c r="L62" s="2">
        <v>6</v>
      </c>
      <c r="M62" s="2">
        <v>3.8</v>
      </c>
      <c r="N62" s="2">
        <v>140</v>
      </c>
      <c r="O62" s="2">
        <v>3800</v>
      </c>
      <c r="P62" s="2">
        <v>1730</v>
      </c>
      <c r="Q62" s="2" t="s">
        <v>66</v>
      </c>
      <c r="R62" s="2">
        <v>18</v>
      </c>
      <c r="S62" s="2">
        <v>5</v>
      </c>
      <c r="T62" s="2"/>
      <c r="U62" s="2"/>
      <c r="V62" s="2"/>
    </row>
    <row r="63" spans="1:22" x14ac:dyDescent="0.3">
      <c r="A63" s="2">
        <v>62</v>
      </c>
      <c r="B63" s="2" t="s">
        <v>141</v>
      </c>
      <c r="C63" s="2" t="s">
        <v>142</v>
      </c>
      <c r="D63" s="2" t="s">
        <v>51</v>
      </c>
      <c r="E63" s="2">
        <v>7.7</v>
      </c>
      <c r="F63" s="2">
        <v>10.3</v>
      </c>
      <c r="G63" s="2">
        <v>12.9</v>
      </c>
      <c r="H63" s="2">
        <v>29</v>
      </c>
      <c r="I63" s="2">
        <v>33</v>
      </c>
      <c r="J63" s="2" t="s">
        <v>52</v>
      </c>
      <c r="K63" s="2" t="s">
        <v>53</v>
      </c>
      <c r="L63" s="2">
        <v>4</v>
      </c>
      <c r="M63" s="2">
        <v>1.5</v>
      </c>
      <c r="N63" s="2">
        <v>92</v>
      </c>
      <c r="O63" s="2">
        <v>6000</v>
      </c>
      <c r="P63" s="2">
        <v>2505</v>
      </c>
      <c r="Q63" s="2" t="s">
        <v>54</v>
      </c>
      <c r="R63" s="2">
        <v>13.2</v>
      </c>
      <c r="S63" s="2">
        <v>5</v>
      </c>
      <c r="T63" s="2"/>
      <c r="U63" s="2"/>
      <c r="V63" s="2"/>
    </row>
    <row r="64" spans="1:22" x14ac:dyDescent="0.3">
      <c r="A64" s="2">
        <v>63</v>
      </c>
      <c r="B64" s="2" t="s">
        <v>141</v>
      </c>
      <c r="C64" s="2" t="s">
        <v>143</v>
      </c>
      <c r="D64" s="2" t="s">
        <v>56</v>
      </c>
      <c r="E64" s="2">
        <v>22.4</v>
      </c>
      <c r="F64" s="2">
        <v>26.1</v>
      </c>
      <c r="G64" s="2">
        <v>29.9</v>
      </c>
      <c r="H64" s="2">
        <v>18</v>
      </c>
      <c r="I64" s="2">
        <v>24</v>
      </c>
      <c r="J64" s="2" t="s">
        <v>60</v>
      </c>
      <c r="K64" s="2" t="s">
        <v>53</v>
      </c>
      <c r="L64" s="2">
        <v>6</v>
      </c>
      <c r="M64" s="2">
        <v>3</v>
      </c>
      <c r="N64" s="2">
        <v>202</v>
      </c>
      <c r="O64" s="2">
        <v>6000</v>
      </c>
      <c r="P64" s="2">
        <v>2210</v>
      </c>
      <c r="Q64" s="2" t="s">
        <v>66</v>
      </c>
      <c r="R64" s="2">
        <v>19</v>
      </c>
      <c r="S64" s="2">
        <v>5</v>
      </c>
      <c r="T64" s="2"/>
      <c r="U64" s="2"/>
      <c r="V64" s="2"/>
    </row>
    <row r="65" spans="1:22" x14ac:dyDescent="0.3">
      <c r="A65" s="2">
        <v>64</v>
      </c>
      <c r="B65" s="2" t="s">
        <v>144</v>
      </c>
      <c r="C65" s="2" t="s">
        <v>145</v>
      </c>
      <c r="D65" s="2" t="s">
        <v>51</v>
      </c>
      <c r="E65" s="2">
        <v>8.6999999999999993</v>
      </c>
      <c r="F65" s="2">
        <v>11.8</v>
      </c>
      <c r="G65" s="2">
        <v>14.9</v>
      </c>
      <c r="H65" s="2">
        <v>29</v>
      </c>
      <c r="I65" s="2">
        <v>33</v>
      </c>
      <c r="J65" s="2" t="s">
        <v>60</v>
      </c>
      <c r="K65" s="2" t="s">
        <v>53</v>
      </c>
      <c r="L65" s="2">
        <v>4</v>
      </c>
      <c r="M65" s="2">
        <v>1.6</v>
      </c>
      <c r="N65" s="2">
        <v>110</v>
      </c>
      <c r="O65" s="2">
        <v>6000</v>
      </c>
      <c r="P65" s="2">
        <v>2435</v>
      </c>
      <c r="Q65" s="2" t="s">
        <v>54</v>
      </c>
      <c r="R65" s="2">
        <v>13.2</v>
      </c>
      <c r="S65" s="2">
        <v>5</v>
      </c>
      <c r="T65" s="2"/>
      <c r="U65" s="2"/>
      <c r="V65" s="2"/>
    </row>
    <row r="66" spans="1:22" x14ac:dyDescent="0.3">
      <c r="A66" s="2">
        <v>65</v>
      </c>
      <c r="B66" s="2" t="s">
        <v>144</v>
      </c>
      <c r="C66" s="2" t="s">
        <v>146</v>
      </c>
      <c r="D66" s="2" t="s">
        <v>59</v>
      </c>
      <c r="E66" s="2">
        <v>13</v>
      </c>
      <c r="F66" s="2">
        <v>15.7</v>
      </c>
      <c r="G66" s="2">
        <v>18.3</v>
      </c>
      <c r="H66" s="2">
        <v>24</v>
      </c>
      <c r="I66" s="2">
        <v>30</v>
      </c>
      <c r="J66" s="2" t="s">
        <v>60</v>
      </c>
      <c r="K66" s="2" t="s">
        <v>53</v>
      </c>
      <c r="L66" s="2">
        <v>4</v>
      </c>
      <c r="M66" s="2">
        <v>2.4</v>
      </c>
      <c r="N66" s="2">
        <v>150</v>
      </c>
      <c r="O66" s="2">
        <v>5600</v>
      </c>
      <c r="P66" s="2">
        <v>2130</v>
      </c>
      <c r="Q66" s="2" t="s">
        <v>54</v>
      </c>
      <c r="R66" s="2">
        <v>15.9</v>
      </c>
      <c r="S66" s="2">
        <v>5</v>
      </c>
      <c r="T66" s="2"/>
      <c r="U66" s="2"/>
      <c r="V66" s="2"/>
    </row>
    <row r="67" spans="1:22" x14ac:dyDescent="0.3">
      <c r="A67" s="2">
        <v>66</v>
      </c>
      <c r="B67" s="2" t="s">
        <v>144</v>
      </c>
      <c r="C67" s="2" t="s">
        <v>147</v>
      </c>
      <c r="D67" s="2" t="s">
        <v>81</v>
      </c>
      <c r="E67" s="2">
        <v>16.7</v>
      </c>
      <c r="F67" s="2">
        <v>19.100000000000001</v>
      </c>
      <c r="G67" s="2">
        <v>21.5</v>
      </c>
      <c r="H67" s="2">
        <v>17</v>
      </c>
      <c r="I67" s="2">
        <v>23</v>
      </c>
      <c r="J67" s="2" t="s">
        <v>52</v>
      </c>
      <c r="K67" s="2" t="s">
        <v>53</v>
      </c>
      <c r="L67" s="2">
        <v>6</v>
      </c>
      <c r="M67" s="2">
        <v>3</v>
      </c>
      <c r="N67" s="2">
        <v>151</v>
      </c>
      <c r="O67" s="2">
        <v>4800</v>
      </c>
      <c r="P67" s="2">
        <v>2065</v>
      </c>
      <c r="Q67" s="2" t="s">
        <v>66</v>
      </c>
      <c r="R67" s="2">
        <v>20</v>
      </c>
      <c r="S67" s="2">
        <v>7</v>
      </c>
      <c r="T67" s="2"/>
      <c r="U67" s="2"/>
      <c r="V67" s="2"/>
    </row>
    <row r="68" spans="1:22" x14ac:dyDescent="0.3">
      <c r="A68" s="2">
        <v>67</v>
      </c>
      <c r="B68" s="2" t="s">
        <v>144</v>
      </c>
      <c r="C68" s="2" t="s">
        <v>148</v>
      </c>
      <c r="D68" s="2" t="s">
        <v>56</v>
      </c>
      <c r="E68" s="2">
        <v>21</v>
      </c>
      <c r="F68" s="2">
        <v>21.5</v>
      </c>
      <c r="G68" s="2">
        <v>22</v>
      </c>
      <c r="H68" s="2">
        <v>21</v>
      </c>
      <c r="I68" s="2">
        <v>26</v>
      </c>
      <c r="J68" s="2" t="s">
        <v>60</v>
      </c>
      <c r="K68" s="2" t="s">
        <v>53</v>
      </c>
      <c r="L68" s="2">
        <v>6</v>
      </c>
      <c r="M68" s="2">
        <v>3</v>
      </c>
      <c r="N68" s="2">
        <v>160</v>
      </c>
      <c r="O68" s="2">
        <v>5200</v>
      </c>
      <c r="P68" s="2">
        <v>2045</v>
      </c>
      <c r="Q68" s="2" t="s">
        <v>66</v>
      </c>
      <c r="R68" s="2">
        <v>18.5</v>
      </c>
      <c r="S68" s="2">
        <v>5</v>
      </c>
      <c r="T68" s="2"/>
      <c r="U68" s="2"/>
      <c r="V68" s="2"/>
    </row>
    <row r="69" spans="1:22" x14ac:dyDescent="0.3">
      <c r="A69" s="2">
        <v>68</v>
      </c>
      <c r="B69" s="2" t="s">
        <v>149</v>
      </c>
      <c r="C69" s="2" t="s">
        <v>150</v>
      </c>
      <c r="D69" s="2" t="s">
        <v>59</v>
      </c>
      <c r="E69" s="2">
        <v>13</v>
      </c>
      <c r="F69" s="2">
        <v>13.5</v>
      </c>
      <c r="G69" s="2">
        <v>14</v>
      </c>
      <c r="H69" s="2">
        <v>24</v>
      </c>
      <c r="I69" s="2">
        <v>31</v>
      </c>
      <c r="J69" s="2" t="s">
        <v>52</v>
      </c>
      <c r="K69" s="2" t="s">
        <v>53</v>
      </c>
      <c r="L69" s="2">
        <v>4</v>
      </c>
      <c r="M69" s="2">
        <v>2.2999999999999998</v>
      </c>
      <c r="N69" s="2">
        <v>155</v>
      </c>
      <c r="O69" s="2">
        <v>6000</v>
      </c>
      <c r="P69" s="2">
        <v>2380</v>
      </c>
      <c r="Q69" s="2" t="s">
        <v>66</v>
      </c>
      <c r="R69" s="2">
        <v>15.2</v>
      </c>
      <c r="S69" s="2">
        <v>5</v>
      </c>
      <c r="T69" s="2"/>
      <c r="U69" s="2"/>
      <c r="V69" s="2"/>
    </row>
    <row r="70" spans="1:22" x14ac:dyDescent="0.3">
      <c r="A70" s="2">
        <v>69</v>
      </c>
      <c r="B70" s="2" t="s">
        <v>149</v>
      </c>
      <c r="C70" s="2" t="s">
        <v>151</v>
      </c>
      <c r="D70" s="2" t="s">
        <v>56</v>
      </c>
      <c r="E70" s="2">
        <v>14.2</v>
      </c>
      <c r="F70" s="2">
        <v>16.3</v>
      </c>
      <c r="G70" s="2">
        <v>18.399999999999999</v>
      </c>
      <c r="H70" s="2">
        <v>23</v>
      </c>
      <c r="I70" s="2">
        <v>31</v>
      </c>
      <c r="J70" s="2" t="s">
        <v>60</v>
      </c>
      <c r="K70" s="2" t="s">
        <v>53</v>
      </c>
      <c r="L70" s="2">
        <v>4</v>
      </c>
      <c r="M70" s="2">
        <v>2.2000000000000002</v>
      </c>
      <c r="N70" s="2">
        <v>110</v>
      </c>
      <c r="O70" s="2">
        <v>5200</v>
      </c>
      <c r="P70" s="2">
        <v>2565</v>
      </c>
      <c r="Q70" s="2" t="s">
        <v>66</v>
      </c>
      <c r="R70" s="2">
        <v>16.5</v>
      </c>
      <c r="S70" s="2">
        <v>5</v>
      </c>
      <c r="T70" s="2"/>
      <c r="U70" s="2"/>
      <c r="V70" s="2"/>
    </row>
    <row r="71" spans="1:22" x14ac:dyDescent="0.3">
      <c r="A71" s="2">
        <v>70</v>
      </c>
      <c r="B71" s="2" t="s">
        <v>149</v>
      </c>
      <c r="C71" s="2" t="s">
        <v>152</v>
      </c>
      <c r="D71" s="2" t="s">
        <v>81</v>
      </c>
      <c r="E71" s="2">
        <v>19.5</v>
      </c>
      <c r="F71" s="2">
        <v>19.5</v>
      </c>
      <c r="G71" s="2">
        <v>19.5</v>
      </c>
      <c r="H71" s="2">
        <v>18</v>
      </c>
      <c r="I71" s="2">
        <v>23</v>
      </c>
      <c r="J71" s="2" t="s">
        <v>52</v>
      </c>
      <c r="K71" s="2" t="s">
        <v>53</v>
      </c>
      <c r="L71" s="2">
        <v>6</v>
      </c>
      <c r="M71" s="2">
        <v>3.8</v>
      </c>
      <c r="N71" s="2">
        <v>170</v>
      </c>
      <c r="O71" s="2">
        <v>4800</v>
      </c>
      <c r="P71" s="2">
        <v>1690</v>
      </c>
      <c r="Q71" s="2" t="s">
        <v>66</v>
      </c>
      <c r="R71" s="2">
        <v>20</v>
      </c>
      <c r="S71" s="2">
        <v>7</v>
      </c>
      <c r="T71" s="2"/>
      <c r="U71" s="2"/>
      <c r="V71" s="2"/>
    </row>
    <row r="72" spans="1:22" x14ac:dyDescent="0.3">
      <c r="A72" s="2">
        <v>71</v>
      </c>
      <c r="B72" s="2" t="s">
        <v>149</v>
      </c>
      <c r="C72" s="2" t="s">
        <v>153</v>
      </c>
      <c r="D72" s="2" t="s">
        <v>68</v>
      </c>
      <c r="E72" s="2">
        <v>19.5</v>
      </c>
      <c r="F72" s="2">
        <v>20.7</v>
      </c>
      <c r="G72" s="2">
        <v>21.9</v>
      </c>
      <c r="H72" s="2">
        <v>19</v>
      </c>
      <c r="I72" s="2">
        <v>28</v>
      </c>
      <c r="J72" s="2" t="s">
        <v>60</v>
      </c>
      <c r="K72" s="2" t="s">
        <v>53</v>
      </c>
      <c r="L72" s="2">
        <v>6</v>
      </c>
      <c r="M72" s="2">
        <v>3.8</v>
      </c>
      <c r="N72" s="2">
        <v>170</v>
      </c>
      <c r="O72" s="2">
        <v>4800</v>
      </c>
      <c r="P72" s="2">
        <v>1570</v>
      </c>
      <c r="Q72" s="2" t="s">
        <v>66</v>
      </c>
      <c r="R72" s="2">
        <v>18</v>
      </c>
      <c r="S72" s="2">
        <v>6</v>
      </c>
      <c r="T72" s="2"/>
      <c r="U72" s="2"/>
      <c r="V72" s="2"/>
    </row>
    <row r="73" spans="1:22" x14ac:dyDescent="0.3">
      <c r="A73" s="2">
        <v>72</v>
      </c>
      <c r="B73" s="2" t="s">
        <v>154</v>
      </c>
      <c r="C73" s="2" t="s">
        <v>155</v>
      </c>
      <c r="D73" s="2" t="s">
        <v>78</v>
      </c>
      <c r="E73" s="2">
        <v>11.4</v>
      </c>
      <c r="F73" s="2">
        <v>14.4</v>
      </c>
      <c r="G73" s="2">
        <v>17.399999999999999</v>
      </c>
      <c r="H73" s="2">
        <v>23</v>
      </c>
      <c r="I73" s="2">
        <v>30</v>
      </c>
      <c r="J73" s="2" t="s">
        <v>52</v>
      </c>
      <c r="K73" s="2" t="s">
        <v>83</v>
      </c>
      <c r="L73" s="2">
        <v>4</v>
      </c>
      <c r="M73" s="2">
        <v>1.8</v>
      </c>
      <c r="N73" s="2">
        <v>92</v>
      </c>
      <c r="O73" s="2">
        <v>5000</v>
      </c>
      <c r="P73" s="2">
        <v>2360</v>
      </c>
      <c r="Q73" s="2" t="s">
        <v>54</v>
      </c>
      <c r="R73" s="2">
        <v>15.9</v>
      </c>
      <c r="S73" s="2">
        <v>4</v>
      </c>
      <c r="T73" s="2"/>
      <c r="U73" s="2"/>
      <c r="V73" s="2"/>
    </row>
    <row r="74" spans="1:22" x14ac:dyDescent="0.3">
      <c r="A74" s="2">
        <v>73</v>
      </c>
      <c r="B74" s="2" t="s">
        <v>156</v>
      </c>
      <c r="C74" s="2" t="s">
        <v>157</v>
      </c>
      <c r="D74" s="2" t="s">
        <v>51</v>
      </c>
      <c r="E74" s="2">
        <v>8.1999999999999993</v>
      </c>
      <c r="F74" s="2">
        <v>9</v>
      </c>
      <c r="G74" s="2">
        <v>9.9</v>
      </c>
      <c r="H74" s="2">
        <v>31</v>
      </c>
      <c r="I74" s="2">
        <v>41</v>
      </c>
      <c r="J74" s="2" t="s">
        <v>52</v>
      </c>
      <c r="K74" s="2" t="s">
        <v>53</v>
      </c>
      <c r="L74" s="2">
        <v>4</v>
      </c>
      <c r="M74" s="2">
        <v>1.6</v>
      </c>
      <c r="N74" s="2">
        <v>74</v>
      </c>
      <c r="O74" s="2">
        <v>5600</v>
      </c>
      <c r="P74" s="2">
        <v>3130</v>
      </c>
      <c r="Q74" s="2" t="s">
        <v>54</v>
      </c>
      <c r="R74" s="2">
        <v>13.2</v>
      </c>
      <c r="S74" s="2">
        <v>4</v>
      </c>
      <c r="T74" s="2"/>
      <c r="U74" s="2"/>
      <c r="V74" s="2"/>
    </row>
    <row r="75" spans="1:22" x14ac:dyDescent="0.3">
      <c r="A75" s="2">
        <v>74</v>
      </c>
      <c r="B75" s="2" t="s">
        <v>156</v>
      </c>
      <c r="C75" s="2" t="s">
        <v>158</v>
      </c>
      <c r="D75" s="2" t="s">
        <v>59</v>
      </c>
      <c r="E75" s="2">
        <v>9.4</v>
      </c>
      <c r="F75" s="2">
        <v>11.1</v>
      </c>
      <c r="G75" s="2">
        <v>12.8</v>
      </c>
      <c r="H75" s="2">
        <v>23</v>
      </c>
      <c r="I75" s="2">
        <v>31</v>
      </c>
      <c r="J75" s="2" t="s">
        <v>52</v>
      </c>
      <c r="K75" s="2" t="s">
        <v>53</v>
      </c>
      <c r="L75" s="2">
        <v>4</v>
      </c>
      <c r="M75" s="2">
        <v>2</v>
      </c>
      <c r="N75" s="2">
        <v>110</v>
      </c>
      <c r="O75" s="2">
        <v>5200</v>
      </c>
      <c r="P75" s="2">
        <v>2665</v>
      </c>
      <c r="Q75" s="2" t="s">
        <v>54</v>
      </c>
      <c r="R75" s="2">
        <v>15.2</v>
      </c>
      <c r="S75" s="2">
        <v>5</v>
      </c>
      <c r="T75" s="2"/>
      <c r="U75" s="2"/>
      <c r="V75" s="2"/>
    </row>
    <row r="76" spans="1:22" x14ac:dyDescent="0.3">
      <c r="A76" s="2">
        <v>75</v>
      </c>
      <c r="B76" s="2" t="s">
        <v>156</v>
      </c>
      <c r="C76" s="2" t="s">
        <v>159</v>
      </c>
      <c r="D76" s="2" t="s">
        <v>78</v>
      </c>
      <c r="E76" s="2">
        <v>14</v>
      </c>
      <c r="F76" s="2">
        <v>17.7</v>
      </c>
      <c r="G76" s="2">
        <v>21.4</v>
      </c>
      <c r="H76" s="2">
        <v>19</v>
      </c>
      <c r="I76" s="2">
        <v>28</v>
      </c>
      <c r="J76" s="2" t="s">
        <v>57</v>
      </c>
      <c r="K76" s="2" t="s">
        <v>63</v>
      </c>
      <c r="L76" s="2">
        <v>6</v>
      </c>
      <c r="M76" s="2">
        <v>3.4</v>
      </c>
      <c r="N76" s="2">
        <v>160</v>
      </c>
      <c r="O76" s="2">
        <v>4600</v>
      </c>
      <c r="P76" s="2">
        <v>1805</v>
      </c>
      <c r="Q76" s="2" t="s">
        <v>54</v>
      </c>
      <c r="R76" s="2">
        <v>15.5</v>
      </c>
      <c r="S76" s="2">
        <v>4</v>
      </c>
      <c r="T76" s="2"/>
      <c r="U76" s="2"/>
      <c r="V76" s="2"/>
    </row>
    <row r="77" spans="1:22" x14ac:dyDescent="0.3">
      <c r="A77" s="2">
        <v>76</v>
      </c>
      <c r="B77" s="2" t="s">
        <v>156</v>
      </c>
      <c r="C77" s="2" t="s">
        <v>160</v>
      </c>
      <c r="D77" s="2" t="s">
        <v>56</v>
      </c>
      <c r="E77" s="2">
        <v>15.4</v>
      </c>
      <c r="F77" s="2">
        <v>18.5</v>
      </c>
      <c r="G77" s="2">
        <v>21.6</v>
      </c>
      <c r="H77" s="2">
        <v>19</v>
      </c>
      <c r="I77" s="2">
        <v>27</v>
      </c>
      <c r="J77" s="2" t="s">
        <v>52</v>
      </c>
      <c r="K77" s="2" t="s">
        <v>53</v>
      </c>
      <c r="L77" s="2">
        <v>6</v>
      </c>
      <c r="M77" s="2">
        <v>3.4</v>
      </c>
      <c r="N77" s="2">
        <v>200</v>
      </c>
      <c r="O77" s="2">
        <v>5000</v>
      </c>
      <c r="P77" s="2">
        <v>1890</v>
      </c>
      <c r="Q77" s="2" t="s">
        <v>54</v>
      </c>
      <c r="R77" s="2">
        <v>16.5</v>
      </c>
      <c r="S77" s="2">
        <v>5</v>
      </c>
      <c r="T77" s="2"/>
      <c r="U77" s="2"/>
      <c r="V77" s="2"/>
    </row>
    <row r="78" spans="1:22" x14ac:dyDescent="0.3">
      <c r="A78" s="2">
        <v>77</v>
      </c>
      <c r="B78" s="2" t="s">
        <v>156</v>
      </c>
      <c r="C78" s="2" t="s">
        <v>161</v>
      </c>
      <c r="D78" s="2" t="s">
        <v>68</v>
      </c>
      <c r="E78" s="2">
        <v>19.399999999999999</v>
      </c>
      <c r="F78" s="2">
        <v>24.4</v>
      </c>
      <c r="G78" s="2">
        <v>29.4</v>
      </c>
      <c r="H78" s="2">
        <v>19</v>
      </c>
      <c r="I78" s="2">
        <v>28</v>
      </c>
      <c r="J78" s="2" t="s">
        <v>57</v>
      </c>
      <c r="K78" s="2" t="s">
        <v>53</v>
      </c>
      <c r="L78" s="2">
        <v>6</v>
      </c>
      <c r="M78" s="2">
        <v>3.8</v>
      </c>
      <c r="N78" s="2">
        <v>170</v>
      </c>
      <c r="O78" s="2">
        <v>4800</v>
      </c>
      <c r="P78" s="2">
        <v>1565</v>
      </c>
      <c r="Q78" s="2" t="s">
        <v>66</v>
      </c>
      <c r="R78" s="2">
        <v>18</v>
      </c>
      <c r="S78" s="2">
        <v>6</v>
      </c>
      <c r="T78" s="2"/>
      <c r="U78" s="2"/>
      <c r="V78" s="2"/>
    </row>
    <row r="79" spans="1:22" x14ac:dyDescent="0.3">
      <c r="A79" s="2">
        <v>78</v>
      </c>
      <c r="B79" s="2" t="s">
        <v>162</v>
      </c>
      <c r="C79" s="2">
        <v>900</v>
      </c>
      <c r="D79" s="2" t="s">
        <v>59</v>
      </c>
      <c r="E79" s="2">
        <v>20.3</v>
      </c>
      <c r="F79" s="2">
        <v>28.7</v>
      </c>
      <c r="G79" s="2">
        <v>37.1</v>
      </c>
      <c r="H79" s="2">
        <v>20</v>
      </c>
      <c r="I79" s="2">
        <v>26</v>
      </c>
      <c r="J79" s="2" t="s">
        <v>60</v>
      </c>
      <c r="K79" s="2" t="s">
        <v>53</v>
      </c>
      <c r="L79" s="2">
        <v>4</v>
      </c>
      <c r="M79" s="2">
        <v>2.1</v>
      </c>
      <c r="N79" s="2">
        <v>140</v>
      </c>
      <c r="O79" s="2">
        <v>6000</v>
      </c>
      <c r="P79" s="2">
        <v>2910</v>
      </c>
      <c r="Q79" s="2" t="s">
        <v>54</v>
      </c>
      <c r="R79" s="2">
        <v>18</v>
      </c>
      <c r="S79" s="2">
        <v>5</v>
      </c>
      <c r="T79" s="2"/>
      <c r="U79" s="2"/>
      <c r="V79" s="2"/>
    </row>
    <row r="80" spans="1:22" x14ac:dyDescent="0.3">
      <c r="A80" s="2">
        <v>79</v>
      </c>
      <c r="B80" s="2" t="s">
        <v>163</v>
      </c>
      <c r="C80" s="2" t="s">
        <v>164</v>
      </c>
      <c r="D80" s="2" t="s">
        <v>51</v>
      </c>
      <c r="E80" s="2">
        <v>9.1999999999999993</v>
      </c>
      <c r="F80" s="2">
        <v>11.1</v>
      </c>
      <c r="G80" s="2">
        <v>12.9</v>
      </c>
      <c r="H80" s="2">
        <v>28</v>
      </c>
      <c r="I80" s="2">
        <v>38</v>
      </c>
      <c r="J80" s="2" t="s">
        <v>60</v>
      </c>
      <c r="K80" s="2" t="s">
        <v>53</v>
      </c>
      <c r="L80" s="2">
        <v>4</v>
      </c>
      <c r="M80" s="2">
        <v>1.9</v>
      </c>
      <c r="N80" s="2">
        <v>85</v>
      </c>
      <c r="O80" s="2">
        <v>5000</v>
      </c>
      <c r="P80" s="2">
        <v>2145</v>
      </c>
      <c r="Q80" s="2" t="s">
        <v>54</v>
      </c>
      <c r="R80" s="2">
        <v>12.8</v>
      </c>
      <c r="S80" s="2">
        <v>5</v>
      </c>
      <c r="T80" s="2"/>
      <c r="U80" s="2"/>
      <c r="V80" s="2"/>
    </row>
    <row r="81" spans="1:22" x14ac:dyDescent="0.3">
      <c r="A81" s="2">
        <v>80</v>
      </c>
      <c r="B81" s="2" t="s">
        <v>165</v>
      </c>
      <c r="C81" s="2" t="s">
        <v>166</v>
      </c>
      <c r="D81" s="2" t="s">
        <v>51</v>
      </c>
      <c r="E81" s="2">
        <v>7.3</v>
      </c>
      <c r="F81" s="2">
        <v>8.4</v>
      </c>
      <c r="G81" s="2">
        <v>9.5</v>
      </c>
      <c r="H81" s="2">
        <v>33</v>
      </c>
      <c r="I81" s="2">
        <v>37</v>
      </c>
      <c r="J81" s="2" t="s">
        <v>52</v>
      </c>
      <c r="K81" s="2" t="s">
        <v>83</v>
      </c>
      <c r="L81" s="2">
        <v>3</v>
      </c>
      <c r="M81" s="2">
        <v>1.2</v>
      </c>
      <c r="N81" s="2">
        <v>73</v>
      </c>
      <c r="O81" s="2">
        <v>5600</v>
      </c>
      <c r="P81" s="2">
        <v>2875</v>
      </c>
      <c r="Q81" s="2" t="s">
        <v>54</v>
      </c>
      <c r="R81" s="2">
        <v>9.1999999999999993</v>
      </c>
      <c r="S81" s="2">
        <v>4</v>
      </c>
      <c r="T81" s="2"/>
      <c r="U81" s="2"/>
      <c r="V81" s="2"/>
    </row>
    <row r="82" spans="1:22" x14ac:dyDescent="0.3">
      <c r="A82" s="2">
        <v>81</v>
      </c>
      <c r="B82" s="2" t="s">
        <v>165</v>
      </c>
      <c r="C82" s="2" t="s">
        <v>167</v>
      </c>
      <c r="D82" s="2" t="s">
        <v>51</v>
      </c>
      <c r="E82" s="2">
        <v>10.5</v>
      </c>
      <c r="F82" s="2">
        <v>10.9</v>
      </c>
      <c r="G82" s="2">
        <v>11.3</v>
      </c>
      <c r="H82" s="2">
        <v>25</v>
      </c>
      <c r="I82" s="2">
        <v>30</v>
      </c>
      <c r="J82" s="2" t="s">
        <v>52</v>
      </c>
      <c r="K82" s="2" t="s">
        <v>83</v>
      </c>
      <c r="L82" s="2">
        <v>4</v>
      </c>
      <c r="M82" s="2">
        <v>1.8</v>
      </c>
      <c r="N82" s="2">
        <v>90</v>
      </c>
      <c r="O82" s="2">
        <v>5200</v>
      </c>
      <c r="P82" s="2">
        <v>3375</v>
      </c>
      <c r="Q82" s="2" t="s">
        <v>54</v>
      </c>
      <c r="R82" s="2">
        <v>15.9</v>
      </c>
      <c r="S82" s="2">
        <v>5</v>
      </c>
      <c r="T82" s="2"/>
      <c r="U82" s="2"/>
      <c r="V82" s="2"/>
    </row>
    <row r="83" spans="1:22" x14ac:dyDescent="0.3">
      <c r="A83" s="2">
        <v>82</v>
      </c>
      <c r="B83" s="2" t="s">
        <v>165</v>
      </c>
      <c r="C83" s="2" t="s">
        <v>168</v>
      </c>
      <c r="D83" s="2" t="s">
        <v>59</v>
      </c>
      <c r="E83" s="2">
        <v>16.3</v>
      </c>
      <c r="F83" s="2">
        <v>19.5</v>
      </c>
      <c r="G83" s="2">
        <v>22.7</v>
      </c>
      <c r="H83" s="2">
        <v>23</v>
      </c>
      <c r="I83" s="2">
        <v>30</v>
      </c>
      <c r="J83" s="2" t="s">
        <v>60</v>
      </c>
      <c r="K83" s="2" t="s">
        <v>83</v>
      </c>
      <c r="L83" s="2">
        <v>4</v>
      </c>
      <c r="M83" s="2">
        <v>2.2000000000000002</v>
      </c>
      <c r="N83" s="2">
        <v>130</v>
      </c>
      <c r="O83" s="2">
        <v>5600</v>
      </c>
      <c r="P83" s="2">
        <v>2330</v>
      </c>
      <c r="Q83" s="2" t="s">
        <v>54</v>
      </c>
      <c r="R83" s="2">
        <v>15.9</v>
      </c>
      <c r="S83" s="2">
        <v>5</v>
      </c>
      <c r="T83" s="2"/>
      <c r="U83" s="2"/>
      <c r="V83" s="2"/>
    </row>
    <row r="84" spans="1:22" x14ac:dyDescent="0.3">
      <c r="A84" s="2">
        <v>83</v>
      </c>
      <c r="B84" s="2" t="s">
        <v>169</v>
      </c>
      <c r="C84" s="2" t="s">
        <v>170</v>
      </c>
      <c r="D84" s="2" t="s">
        <v>51</v>
      </c>
      <c r="E84" s="2">
        <v>7.3</v>
      </c>
      <c r="F84" s="2">
        <v>8.6</v>
      </c>
      <c r="G84" s="2">
        <v>10</v>
      </c>
      <c r="H84" s="2">
        <v>39</v>
      </c>
      <c r="I84" s="2">
        <v>43</v>
      </c>
      <c r="J84" s="2" t="s">
        <v>52</v>
      </c>
      <c r="K84" s="2" t="s">
        <v>53</v>
      </c>
      <c r="L84" s="2">
        <v>3</v>
      </c>
      <c r="M84" s="2">
        <v>1.3</v>
      </c>
      <c r="N84" s="2">
        <v>70</v>
      </c>
      <c r="O84" s="2">
        <v>6000</v>
      </c>
      <c r="P84" s="2">
        <v>3360</v>
      </c>
      <c r="Q84" s="2" t="s">
        <v>54</v>
      </c>
      <c r="R84" s="2">
        <v>10.6</v>
      </c>
      <c r="S84" s="2">
        <v>4</v>
      </c>
      <c r="T84" s="2"/>
      <c r="U84" s="2"/>
      <c r="V84" s="2"/>
    </row>
    <row r="85" spans="1:22" x14ac:dyDescent="0.3">
      <c r="A85" s="2">
        <v>84</v>
      </c>
      <c r="B85" s="2" t="s">
        <v>171</v>
      </c>
      <c r="C85" s="2" t="s">
        <v>172</v>
      </c>
      <c r="D85" s="2" t="s">
        <v>51</v>
      </c>
      <c r="E85" s="2">
        <v>7.8</v>
      </c>
      <c r="F85" s="2">
        <v>9.8000000000000007</v>
      </c>
      <c r="G85" s="2">
        <v>11.8</v>
      </c>
      <c r="H85" s="2">
        <v>32</v>
      </c>
      <c r="I85" s="2">
        <v>37</v>
      </c>
      <c r="J85" s="2" t="s">
        <v>60</v>
      </c>
      <c r="K85" s="2" t="s">
        <v>53</v>
      </c>
      <c r="L85" s="2">
        <v>4</v>
      </c>
      <c r="M85" s="2">
        <v>1.5</v>
      </c>
      <c r="N85" s="2">
        <v>82</v>
      </c>
      <c r="O85" s="2">
        <v>5200</v>
      </c>
      <c r="P85" s="2">
        <v>3505</v>
      </c>
      <c r="Q85" s="2" t="s">
        <v>54</v>
      </c>
      <c r="R85" s="2">
        <v>11.9</v>
      </c>
      <c r="S85" s="2">
        <v>5</v>
      </c>
      <c r="T85" s="2"/>
      <c r="U85" s="2"/>
      <c r="V85" s="2"/>
    </row>
    <row r="86" spans="1:22" x14ac:dyDescent="0.3">
      <c r="A86" s="2">
        <v>85</v>
      </c>
      <c r="B86" s="2" t="s">
        <v>171</v>
      </c>
      <c r="C86" s="2" t="s">
        <v>173</v>
      </c>
      <c r="D86" s="2" t="s">
        <v>78</v>
      </c>
      <c r="E86" s="2">
        <v>14.2</v>
      </c>
      <c r="F86" s="2">
        <v>18.399999999999999</v>
      </c>
      <c r="G86" s="2">
        <v>22.6</v>
      </c>
      <c r="H86" s="2">
        <v>25</v>
      </c>
      <c r="I86" s="2">
        <v>32</v>
      </c>
      <c r="J86" s="2" t="s">
        <v>60</v>
      </c>
      <c r="K86" s="2" t="s">
        <v>53</v>
      </c>
      <c r="L86" s="2">
        <v>4</v>
      </c>
      <c r="M86" s="2">
        <v>2.2000000000000002</v>
      </c>
      <c r="N86" s="2">
        <v>135</v>
      </c>
      <c r="O86" s="2">
        <v>5400</v>
      </c>
      <c r="P86" s="2">
        <v>2405</v>
      </c>
      <c r="Q86" s="2" t="s">
        <v>54</v>
      </c>
      <c r="R86" s="2">
        <v>15.9</v>
      </c>
      <c r="S86" s="2">
        <v>4</v>
      </c>
      <c r="T86" s="2"/>
      <c r="U86" s="2"/>
      <c r="V86" s="2"/>
    </row>
    <row r="87" spans="1:22" x14ac:dyDescent="0.3">
      <c r="A87" s="2">
        <v>86</v>
      </c>
      <c r="B87" s="2" t="s">
        <v>171</v>
      </c>
      <c r="C87" s="2" t="s">
        <v>174</v>
      </c>
      <c r="D87" s="2" t="s">
        <v>56</v>
      </c>
      <c r="E87" s="2">
        <v>15.2</v>
      </c>
      <c r="F87" s="2">
        <v>18.2</v>
      </c>
      <c r="G87" s="2">
        <v>21.2</v>
      </c>
      <c r="H87" s="2">
        <v>22</v>
      </c>
      <c r="I87" s="2">
        <v>29</v>
      </c>
      <c r="J87" s="2" t="s">
        <v>60</v>
      </c>
      <c r="K87" s="2" t="s">
        <v>53</v>
      </c>
      <c r="L87" s="2">
        <v>4</v>
      </c>
      <c r="M87" s="2">
        <v>2.2000000000000002</v>
      </c>
      <c r="N87" s="2">
        <v>130</v>
      </c>
      <c r="O87" s="2">
        <v>5400</v>
      </c>
      <c r="P87" s="2">
        <v>2340</v>
      </c>
      <c r="Q87" s="2" t="s">
        <v>54</v>
      </c>
      <c r="R87" s="2">
        <v>18.5</v>
      </c>
      <c r="S87" s="2">
        <v>5</v>
      </c>
      <c r="T87" s="2"/>
      <c r="U87" s="2"/>
      <c r="V87" s="2"/>
    </row>
    <row r="88" spans="1:22" x14ac:dyDescent="0.3">
      <c r="A88" s="2">
        <v>87</v>
      </c>
      <c r="B88" s="2" t="s">
        <v>171</v>
      </c>
      <c r="C88" s="2" t="s">
        <v>175</v>
      </c>
      <c r="D88" s="2" t="s">
        <v>81</v>
      </c>
      <c r="E88" s="2">
        <v>18.899999999999999</v>
      </c>
      <c r="F88" s="2">
        <v>22.7</v>
      </c>
      <c r="G88" s="2">
        <v>26.6</v>
      </c>
      <c r="H88" s="2">
        <v>18</v>
      </c>
      <c r="I88" s="2">
        <v>22</v>
      </c>
      <c r="J88" s="2" t="s">
        <v>60</v>
      </c>
      <c r="K88" s="2" t="s">
        <v>83</v>
      </c>
      <c r="L88" s="2">
        <v>4</v>
      </c>
      <c r="M88" s="2">
        <v>2.4</v>
      </c>
      <c r="N88" s="2">
        <v>138</v>
      </c>
      <c r="O88" s="2">
        <v>5000</v>
      </c>
      <c r="P88" s="2">
        <v>2515</v>
      </c>
      <c r="Q88" s="2" t="s">
        <v>54</v>
      </c>
      <c r="R88" s="2">
        <v>19.8</v>
      </c>
      <c r="S88" s="2">
        <v>7</v>
      </c>
      <c r="T88" s="2"/>
      <c r="U88" s="2"/>
      <c r="V88" s="2"/>
    </row>
    <row r="89" spans="1:22" x14ac:dyDescent="0.3">
      <c r="A89" s="2">
        <v>88</v>
      </c>
      <c r="B89" s="2" t="s">
        <v>176</v>
      </c>
      <c r="C89" s="2" t="s">
        <v>177</v>
      </c>
      <c r="D89" s="2" t="s">
        <v>51</v>
      </c>
      <c r="E89" s="2">
        <v>8.6999999999999993</v>
      </c>
      <c r="F89" s="2">
        <v>9.1</v>
      </c>
      <c r="G89" s="2">
        <v>9.5</v>
      </c>
      <c r="H89" s="2">
        <v>25</v>
      </c>
      <c r="I89" s="2">
        <v>33</v>
      </c>
      <c r="J89" s="2" t="s">
        <v>52</v>
      </c>
      <c r="K89" s="2" t="s">
        <v>53</v>
      </c>
      <c r="L89" s="2">
        <v>4</v>
      </c>
      <c r="M89" s="2">
        <v>1.8</v>
      </c>
      <c r="N89" s="2">
        <v>81</v>
      </c>
      <c r="O89" s="2">
        <v>5500</v>
      </c>
      <c r="P89" s="2">
        <v>2550</v>
      </c>
      <c r="Q89" s="2" t="s">
        <v>54</v>
      </c>
      <c r="R89" s="2">
        <v>12.4</v>
      </c>
      <c r="S89" s="2">
        <v>4</v>
      </c>
      <c r="T89" s="2"/>
      <c r="U89" s="2"/>
      <c r="V89" s="2"/>
    </row>
    <row r="90" spans="1:22" x14ac:dyDescent="0.3">
      <c r="A90" s="2">
        <v>89</v>
      </c>
      <c r="B90" s="2" t="s">
        <v>176</v>
      </c>
      <c r="C90" s="2" t="s">
        <v>178</v>
      </c>
      <c r="D90" s="2" t="s">
        <v>81</v>
      </c>
      <c r="E90" s="2">
        <v>16.600000000000001</v>
      </c>
      <c r="F90" s="2">
        <v>19.7</v>
      </c>
      <c r="G90" s="2">
        <v>22.7</v>
      </c>
      <c r="H90" s="2">
        <v>17</v>
      </c>
      <c r="I90" s="2">
        <v>21</v>
      </c>
      <c r="J90" s="2" t="s">
        <v>52</v>
      </c>
      <c r="K90" s="2" t="s">
        <v>53</v>
      </c>
      <c r="L90" s="2">
        <v>5</v>
      </c>
      <c r="M90" s="2">
        <v>2.5</v>
      </c>
      <c r="N90" s="2">
        <v>109</v>
      </c>
      <c r="O90" s="2">
        <v>4500</v>
      </c>
      <c r="P90" s="2">
        <v>2915</v>
      </c>
      <c r="Q90" s="2" t="s">
        <v>54</v>
      </c>
      <c r="R90" s="2">
        <v>21.1</v>
      </c>
      <c r="S90" s="2">
        <v>7</v>
      </c>
      <c r="T90" s="2"/>
      <c r="U90" s="2"/>
      <c r="V90" s="2"/>
    </row>
    <row r="91" spans="1:22" x14ac:dyDescent="0.3">
      <c r="A91" s="2">
        <v>90</v>
      </c>
      <c r="B91" s="2" t="s">
        <v>176</v>
      </c>
      <c r="C91" s="2" t="s">
        <v>179</v>
      </c>
      <c r="D91" s="2" t="s">
        <v>59</v>
      </c>
      <c r="E91" s="2">
        <v>17.600000000000001</v>
      </c>
      <c r="F91" s="2">
        <v>20</v>
      </c>
      <c r="G91" s="2">
        <v>22.4</v>
      </c>
      <c r="H91" s="2">
        <v>21</v>
      </c>
      <c r="I91" s="2">
        <v>30</v>
      </c>
      <c r="J91" s="2" t="s">
        <v>52</v>
      </c>
      <c r="K91" s="2" t="s">
        <v>53</v>
      </c>
      <c r="L91" s="2">
        <v>4</v>
      </c>
      <c r="M91" s="2">
        <v>2</v>
      </c>
      <c r="N91" s="2">
        <v>134</v>
      </c>
      <c r="O91" s="2">
        <v>5800</v>
      </c>
      <c r="P91" s="2">
        <v>2685</v>
      </c>
      <c r="Q91" s="2" t="s">
        <v>54</v>
      </c>
      <c r="R91" s="2">
        <v>18.5</v>
      </c>
      <c r="S91" s="2">
        <v>5</v>
      </c>
      <c r="T91" s="2"/>
      <c r="U91" s="2"/>
      <c r="V91" s="2"/>
    </row>
    <row r="92" spans="1:22" x14ac:dyDescent="0.3">
      <c r="A92" s="2">
        <v>91</v>
      </c>
      <c r="B92" s="2" t="s">
        <v>176</v>
      </c>
      <c r="C92" s="2" t="s">
        <v>180</v>
      </c>
      <c r="D92" s="2" t="s">
        <v>78</v>
      </c>
      <c r="E92" s="2">
        <v>22.9</v>
      </c>
      <c r="F92" s="2">
        <v>23.3</v>
      </c>
      <c r="G92" s="2">
        <v>23.7</v>
      </c>
      <c r="H92" s="2">
        <v>18</v>
      </c>
      <c r="I92" s="2">
        <v>25</v>
      </c>
      <c r="J92" s="2" t="s">
        <v>52</v>
      </c>
      <c r="K92" s="2" t="s">
        <v>53</v>
      </c>
      <c r="L92" s="2">
        <v>6</v>
      </c>
      <c r="M92" s="2">
        <v>2.8</v>
      </c>
      <c r="N92" s="2">
        <v>178</v>
      </c>
      <c r="O92" s="2">
        <v>5800</v>
      </c>
      <c r="P92" s="2">
        <v>2385</v>
      </c>
      <c r="Q92" s="2" t="s">
        <v>54</v>
      </c>
      <c r="R92" s="2">
        <v>18.5</v>
      </c>
      <c r="S92" s="2">
        <v>4</v>
      </c>
      <c r="T92" s="2"/>
      <c r="U92" s="2"/>
      <c r="V92" s="2"/>
    </row>
    <row r="93" spans="1:22" x14ac:dyDescent="0.3">
      <c r="A93" s="2">
        <v>92</v>
      </c>
      <c r="B93" s="2" t="s">
        <v>181</v>
      </c>
      <c r="C93" s="2">
        <v>240</v>
      </c>
      <c r="D93" s="2" t="s">
        <v>59</v>
      </c>
      <c r="E93" s="2">
        <v>21.8</v>
      </c>
      <c r="F93" s="2">
        <v>22.7</v>
      </c>
      <c r="G93" s="2">
        <v>23.5</v>
      </c>
      <c r="H93" s="2">
        <v>21</v>
      </c>
      <c r="I93" s="2">
        <v>28</v>
      </c>
      <c r="J93" s="2" t="s">
        <v>60</v>
      </c>
      <c r="K93" s="2" t="s">
        <v>63</v>
      </c>
      <c r="L93" s="2">
        <v>4</v>
      </c>
      <c r="M93" s="2">
        <v>2.2999999999999998</v>
      </c>
      <c r="N93" s="2">
        <v>114</v>
      </c>
      <c r="O93" s="2">
        <v>5400</v>
      </c>
      <c r="P93" s="2">
        <v>2215</v>
      </c>
      <c r="Q93" s="2" t="s">
        <v>54</v>
      </c>
      <c r="R93" s="2">
        <v>15.8</v>
      </c>
      <c r="S93" s="2">
        <v>5</v>
      </c>
      <c r="T93" s="2"/>
      <c r="U93" s="2"/>
      <c r="V93" s="2"/>
    </row>
    <row r="94" spans="1:22" x14ac:dyDescent="0.3">
      <c r="A94" s="2">
        <v>93</v>
      </c>
      <c r="B94" s="2" t="s">
        <v>181</v>
      </c>
      <c r="C94" s="2">
        <v>850</v>
      </c>
      <c r="D94" s="2" t="s">
        <v>56</v>
      </c>
      <c r="E94" s="2">
        <v>24.8</v>
      </c>
      <c r="F94" s="2">
        <v>26.7</v>
      </c>
      <c r="G94" s="2">
        <v>28.5</v>
      </c>
      <c r="H94" s="2">
        <v>20</v>
      </c>
      <c r="I94" s="2">
        <v>28</v>
      </c>
      <c r="J94" s="2" t="s">
        <v>57</v>
      </c>
      <c r="K94" s="2" t="s">
        <v>53</v>
      </c>
      <c r="L94" s="2">
        <v>5</v>
      </c>
      <c r="M94" s="2">
        <v>2.4</v>
      </c>
      <c r="N94" s="2">
        <v>168</v>
      </c>
      <c r="O94" s="2">
        <v>6200</v>
      </c>
      <c r="P94" s="2">
        <v>2310</v>
      </c>
      <c r="Q94" s="2" t="s">
        <v>54</v>
      </c>
      <c r="R94" s="2">
        <v>19.3</v>
      </c>
      <c r="S94" s="2">
        <v>5</v>
      </c>
      <c r="T94" s="2"/>
      <c r="U94" s="2"/>
      <c r="V94" s="2"/>
    </row>
  </sheetData>
  <autoFilter ref="A1:S94"/>
  <printOptions horizontalCentered="1" verticalCentered="1"/>
  <pageMargins left="0" right="0" top="0" bottom="0" header="0.31496062992125984" footer="0.31496062992125984"/>
  <pageSetup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/>
  </sheetViews>
  <sheetFormatPr defaultRowHeight="14.4" x14ac:dyDescent="0.3"/>
  <cols>
    <col min="1" max="1" width="11" customWidth="1"/>
    <col min="2" max="2" width="12.77734375" bestFit="1" customWidth="1"/>
    <col min="3" max="3" width="13.77734375" bestFit="1" customWidth="1"/>
    <col min="4" max="4" width="17.77734375" customWidth="1"/>
    <col min="5" max="5" width="11.33203125" bestFit="1" customWidth="1"/>
    <col min="6" max="6" width="11.88671875" bestFit="1" customWidth="1"/>
    <col min="7" max="7" width="13.88671875" bestFit="1" customWidth="1"/>
    <col min="8" max="8" width="13.109375" bestFit="1" customWidth="1"/>
    <col min="9" max="9" width="14.21875" customWidth="1"/>
    <col min="10" max="10" width="16.21875" bestFit="1" customWidth="1"/>
    <col min="11" max="11" width="13.109375" customWidth="1"/>
    <col min="12" max="12" width="14.6640625" customWidth="1"/>
    <col min="13" max="13" width="9" bestFit="1" customWidth="1"/>
    <col min="14" max="14" width="11.6640625" customWidth="1"/>
    <col min="15" max="15" width="11" customWidth="1"/>
    <col min="16" max="16" width="10.6640625" bestFit="1" customWidth="1"/>
  </cols>
  <sheetData>
    <row r="1" spans="1:16" ht="34.799999999999997" x14ac:dyDescent="0.3">
      <c r="A1" s="12" t="s">
        <v>182</v>
      </c>
      <c r="B1" s="12" t="s">
        <v>183</v>
      </c>
      <c r="C1" s="12" t="s">
        <v>184</v>
      </c>
      <c r="D1" s="18" t="s">
        <v>185</v>
      </c>
      <c r="E1" s="12" t="s">
        <v>186</v>
      </c>
      <c r="F1" s="12" t="s">
        <v>187</v>
      </c>
      <c r="G1" s="12" t="s">
        <v>188</v>
      </c>
      <c r="H1" s="12" t="s">
        <v>189</v>
      </c>
      <c r="I1" s="12" t="s">
        <v>190</v>
      </c>
      <c r="J1" s="12" t="s">
        <v>191</v>
      </c>
      <c r="K1" s="12" t="s">
        <v>192</v>
      </c>
      <c r="L1" s="12" t="s">
        <v>193</v>
      </c>
      <c r="M1" s="12" t="s">
        <v>194</v>
      </c>
      <c r="N1" s="12" t="s">
        <v>195</v>
      </c>
      <c r="O1" s="12" t="s">
        <v>196</v>
      </c>
      <c r="P1" s="12" t="s">
        <v>197</v>
      </c>
    </row>
    <row r="2" spans="1:16" x14ac:dyDescent="0.3">
      <c r="A2" s="2">
        <v>1</v>
      </c>
      <c r="B2" s="2" t="s">
        <v>198</v>
      </c>
      <c r="C2" s="2" t="s">
        <v>199</v>
      </c>
      <c r="D2" s="2" t="s">
        <v>200</v>
      </c>
      <c r="E2" s="2" t="s">
        <v>201</v>
      </c>
      <c r="F2" s="2" t="s">
        <v>202</v>
      </c>
      <c r="G2" s="2" t="s">
        <v>203</v>
      </c>
      <c r="H2" s="2" t="s">
        <v>204</v>
      </c>
      <c r="I2" s="2">
        <v>42420</v>
      </c>
      <c r="J2" s="2" t="s">
        <v>205</v>
      </c>
      <c r="K2" s="2" t="s">
        <v>206</v>
      </c>
      <c r="L2" s="2" t="s">
        <v>207</v>
      </c>
      <c r="M2" s="2">
        <v>261.95999999999998</v>
      </c>
      <c r="N2" s="2">
        <v>2</v>
      </c>
      <c r="O2" s="2">
        <v>0</v>
      </c>
      <c r="P2" s="2">
        <v>41.913600000000002</v>
      </c>
    </row>
    <row r="3" spans="1:16" x14ac:dyDescent="0.3">
      <c r="A3" s="2">
        <v>2</v>
      </c>
      <c r="B3" s="2" t="s">
        <v>198</v>
      </c>
      <c r="C3" s="2" t="s">
        <v>199</v>
      </c>
      <c r="D3" s="2" t="s">
        <v>200</v>
      </c>
      <c r="E3" s="2" t="s">
        <v>201</v>
      </c>
      <c r="F3" s="2" t="s">
        <v>202</v>
      </c>
      <c r="G3" s="2" t="s">
        <v>203</v>
      </c>
      <c r="H3" s="2" t="s">
        <v>204</v>
      </c>
      <c r="I3" s="2">
        <v>42420</v>
      </c>
      <c r="J3" s="2" t="s">
        <v>208</v>
      </c>
      <c r="K3" s="2" t="s">
        <v>206</v>
      </c>
      <c r="L3" s="2" t="s">
        <v>209</v>
      </c>
      <c r="M3" s="2">
        <v>731.93999999999994</v>
      </c>
      <c r="N3" s="2">
        <v>3</v>
      </c>
      <c r="O3" s="2">
        <v>0</v>
      </c>
      <c r="P3" s="2">
        <v>219.58199999999997</v>
      </c>
    </row>
    <row r="4" spans="1:16" x14ac:dyDescent="0.3">
      <c r="A4" s="2">
        <v>3</v>
      </c>
      <c r="B4" s="2" t="s">
        <v>198</v>
      </c>
      <c r="C4" s="2" t="s">
        <v>210</v>
      </c>
      <c r="D4" s="2" t="s">
        <v>211</v>
      </c>
      <c r="E4" s="2" t="s">
        <v>212</v>
      </c>
      <c r="F4" s="2" t="s">
        <v>202</v>
      </c>
      <c r="G4" s="2" t="s">
        <v>213</v>
      </c>
      <c r="H4" s="2" t="s">
        <v>214</v>
      </c>
      <c r="I4" s="2">
        <v>90036</v>
      </c>
      <c r="J4" s="2" t="s">
        <v>215</v>
      </c>
      <c r="K4" s="2" t="s">
        <v>216</v>
      </c>
      <c r="L4" s="2" t="s">
        <v>217</v>
      </c>
      <c r="M4" s="2">
        <v>14.62</v>
      </c>
      <c r="N4" s="2">
        <v>2</v>
      </c>
      <c r="O4" s="2">
        <v>0</v>
      </c>
      <c r="P4" s="2">
        <v>6.8713999999999995</v>
      </c>
    </row>
    <row r="5" spans="1:16" x14ac:dyDescent="0.3">
      <c r="A5" s="2">
        <v>4</v>
      </c>
      <c r="B5" s="2" t="s">
        <v>218</v>
      </c>
      <c r="C5" s="2" t="s">
        <v>219</v>
      </c>
      <c r="D5" s="2" t="s">
        <v>220</v>
      </c>
      <c r="E5" s="2" t="s">
        <v>201</v>
      </c>
      <c r="F5" s="2" t="s">
        <v>202</v>
      </c>
      <c r="G5" s="2" t="s">
        <v>221</v>
      </c>
      <c r="H5" s="2" t="s">
        <v>222</v>
      </c>
      <c r="I5" s="2">
        <v>33311</v>
      </c>
      <c r="J5" s="2" t="s">
        <v>223</v>
      </c>
      <c r="K5" s="2" t="s">
        <v>206</v>
      </c>
      <c r="L5" s="2" t="s">
        <v>224</v>
      </c>
      <c r="M5" s="2">
        <v>957.57749999999999</v>
      </c>
      <c r="N5" s="2">
        <v>5</v>
      </c>
      <c r="O5" s="2">
        <v>0.45</v>
      </c>
      <c r="P5" s="2">
        <v>-383.03100000000006</v>
      </c>
    </row>
    <row r="6" spans="1:16" x14ac:dyDescent="0.3">
      <c r="A6" s="2">
        <v>5</v>
      </c>
      <c r="B6" s="2" t="s">
        <v>218</v>
      </c>
      <c r="C6" s="2" t="s">
        <v>219</v>
      </c>
      <c r="D6" s="2" t="s">
        <v>220</v>
      </c>
      <c r="E6" s="2" t="s">
        <v>201</v>
      </c>
      <c r="F6" s="2" t="s">
        <v>202</v>
      </c>
      <c r="G6" s="2" t="s">
        <v>221</v>
      </c>
      <c r="H6" s="2" t="s">
        <v>222</v>
      </c>
      <c r="I6" s="2">
        <v>33311</v>
      </c>
      <c r="J6" s="2" t="s">
        <v>225</v>
      </c>
      <c r="K6" s="2" t="s">
        <v>216</v>
      </c>
      <c r="L6" s="2" t="s">
        <v>226</v>
      </c>
      <c r="M6" s="2">
        <v>22.368000000000002</v>
      </c>
      <c r="N6" s="2">
        <v>2</v>
      </c>
      <c r="O6" s="2">
        <v>0.2</v>
      </c>
      <c r="P6" s="2">
        <v>2.5163999999999991</v>
      </c>
    </row>
    <row r="7" spans="1:16" x14ac:dyDescent="0.3">
      <c r="A7" s="2">
        <v>6</v>
      </c>
      <c r="B7" s="2" t="s">
        <v>218</v>
      </c>
      <c r="C7" s="2" t="s">
        <v>227</v>
      </c>
      <c r="D7" s="2" t="s">
        <v>228</v>
      </c>
      <c r="E7" s="2" t="s">
        <v>201</v>
      </c>
      <c r="F7" s="2" t="s">
        <v>202</v>
      </c>
      <c r="G7" s="2" t="s">
        <v>213</v>
      </c>
      <c r="H7" s="2" t="s">
        <v>214</v>
      </c>
      <c r="I7" s="2">
        <v>90032</v>
      </c>
      <c r="J7" s="2" t="s">
        <v>229</v>
      </c>
      <c r="K7" s="2" t="s">
        <v>206</v>
      </c>
      <c r="L7" s="2" t="s">
        <v>230</v>
      </c>
      <c r="M7" s="2">
        <v>48.86</v>
      </c>
      <c r="N7" s="2">
        <v>7</v>
      </c>
      <c r="O7" s="2">
        <v>0</v>
      </c>
      <c r="P7" s="2">
        <v>14.169399999999996</v>
      </c>
    </row>
    <row r="8" spans="1:16" x14ac:dyDescent="0.3">
      <c r="A8" s="2">
        <v>7</v>
      </c>
      <c r="B8" s="2" t="s">
        <v>218</v>
      </c>
      <c r="C8" s="2" t="s">
        <v>227</v>
      </c>
      <c r="D8" s="2" t="s">
        <v>228</v>
      </c>
      <c r="E8" s="2" t="s">
        <v>201</v>
      </c>
      <c r="F8" s="2" t="s">
        <v>202</v>
      </c>
      <c r="G8" s="2" t="s">
        <v>213</v>
      </c>
      <c r="H8" s="2" t="s">
        <v>214</v>
      </c>
      <c r="I8" s="2">
        <v>90032</v>
      </c>
      <c r="J8" s="2" t="s">
        <v>231</v>
      </c>
      <c r="K8" s="2" t="s">
        <v>216</v>
      </c>
      <c r="L8" s="2" t="s">
        <v>232</v>
      </c>
      <c r="M8" s="2">
        <v>7.28</v>
      </c>
      <c r="N8" s="2">
        <v>4</v>
      </c>
      <c r="O8" s="2">
        <v>0</v>
      </c>
      <c r="P8" s="2">
        <v>1.9656000000000002</v>
      </c>
    </row>
    <row r="9" spans="1:16" x14ac:dyDescent="0.3">
      <c r="A9" s="2">
        <v>8</v>
      </c>
      <c r="B9" s="2" t="s">
        <v>218</v>
      </c>
      <c r="C9" s="2" t="s">
        <v>227</v>
      </c>
      <c r="D9" s="2" t="s">
        <v>228</v>
      </c>
      <c r="E9" s="2" t="s">
        <v>201</v>
      </c>
      <c r="F9" s="2" t="s">
        <v>202</v>
      </c>
      <c r="G9" s="2" t="s">
        <v>213</v>
      </c>
      <c r="H9" s="2" t="s">
        <v>214</v>
      </c>
      <c r="I9" s="2">
        <v>90032</v>
      </c>
      <c r="J9" s="2" t="s">
        <v>233</v>
      </c>
      <c r="K9" s="2" t="s">
        <v>234</v>
      </c>
      <c r="L9" s="2" t="s">
        <v>235</v>
      </c>
      <c r="M9" s="2">
        <v>907.15200000000004</v>
      </c>
      <c r="N9" s="2">
        <v>6</v>
      </c>
      <c r="O9" s="2">
        <v>0.2</v>
      </c>
      <c r="P9" s="2">
        <v>90.715200000000038</v>
      </c>
    </row>
    <row r="10" spans="1:16" x14ac:dyDescent="0.3">
      <c r="A10" s="2">
        <v>9</v>
      </c>
      <c r="B10" s="2" t="s">
        <v>218</v>
      </c>
      <c r="C10" s="2" t="s">
        <v>227</v>
      </c>
      <c r="D10" s="2" t="s">
        <v>228</v>
      </c>
      <c r="E10" s="2" t="s">
        <v>201</v>
      </c>
      <c r="F10" s="2" t="s">
        <v>202</v>
      </c>
      <c r="G10" s="2" t="s">
        <v>213</v>
      </c>
      <c r="H10" s="2" t="s">
        <v>214</v>
      </c>
      <c r="I10" s="2">
        <v>90032</v>
      </c>
      <c r="J10" s="2" t="s">
        <v>236</v>
      </c>
      <c r="K10" s="2" t="s">
        <v>216</v>
      </c>
      <c r="L10" s="2" t="s">
        <v>237</v>
      </c>
      <c r="M10" s="2">
        <v>18.504000000000001</v>
      </c>
      <c r="N10" s="2">
        <v>3</v>
      </c>
      <c r="O10" s="2">
        <v>0.2</v>
      </c>
      <c r="P10" s="2">
        <v>5.7824999999999998</v>
      </c>
    </row>
    <row r="11" spans="1:16" x14ac:dyDescent="0.3">
      <c r="A11" s="2">
        <v>10</v>
      </c>
      <c r="B11" s="2" t="s">
        <v>218</v>
      </c>
      <c r="C11" s="2" t="s">
        <v>227</v>
      </c>
      <c r="D11" s="2" t="s">
        <v>228</v>
      </c>
      <c r="E11" s="2" t="s">
        <v>201</v>
      </c>
      <c r="F11" s="2" t="s">
        <v>202</v>
      </c>
      <c r="G11" s="2" t="s">
        <v>213</v>
      </c>
      <c r="H11" s="2" t="s">
        <v>214</v>
      </c>
      <c r="I11" s="2">
        <v>90032</v>
      </c>
      <c r="J11" s="2" t="s">
        <v>238</v>
      </c>
      <c r="K11" s="2" t="s">
        <v>216</v>
      </c>
      <c r="L11" s="2" t="s">
        <v>239</v>
      </c>
      <c r="M11" s="2">
        <v>114.9</v>
      </c>
      <c r="N11" s="2">
        <v>5</v>
      </c>
      <c r="O11" s="2">
        <v>0</v>
      </c>
      <c r="P11" s="2">
        <v>34.469999999999992</v>
      </c>
    </row>
    <row r="12" spans="1:16" x14ac:dyDescent="0.3">
      <c r="A12" s="2">
        <v>11</v>
      </c>
      <c r="B12" s="2" t="s">
        <v>218</v>
      </c>
      <c r="C12" s="2" t="s">
        <v>227</v>
      </c>
      <c r="D12" s="2" t="s">
        <v>228</v>
      </c>
      <c r="E12" s="2" t="s">
        <v>201</v>
      </c>
      <c r="F12" s="2" t="s">
        <v>202</v>
      </c>
      <c r="G12" s="2" t="s">
        <v>213</v>
      </c>
      <c r="H12" s="2" t="s">
        <v>214</v>
      </c>
      <c r="I12" s="2">
        <v>90032</v>
      </c>
      <c r="J12" s="2" t="s">
        <v>240</v>
      </c>
      <c r="K12" s="2" t="s">
        <v>206</v>
      </c>
      <c r="L12" s="2" t="s">
        <v>224</v>
      </c>
      <c r="M12" s="2">
        <v>1706.1840000000002</v>
      </c>
      <c r="N12" s="2">
        <v>9</v>
      </c>
      <c r="O12" s="2">
        <v>0.2</v>
      </c>
      <c r="P12" s="2">
        <v>85.309199999999805</v>
      </c>
    </row>
    <row r="13" spans="1:16" x14ac:dyDescent="0.3">
      <c r="A13" s="2">
        <v>12</v>
      </c>
      <c r="B13" s="2" t="s">
        <v>218</v>
      </c>
      <c r="C13" s="2" t="s">
        <v>227</v>
      </c>
      <c r="D13" s="2" t="s">
        <v>228</v>
      </c>
      <c r="E13" s="2" t="s">
        <v>201</v>
      </c>
      <c r="F13" s="2" t="s">
        <v>202</v>
      </c>
      <c r="G13" s="2" t="s">
        <v>213</v>
      </c>
      <c r="H13" s="2" t="s">
        <v>214</v>
      </c>
      <c r="I13" s="2">
        <v>90032</v>
      </c>
      <c r="J13" s="2" t="s">
        <v>241</v>
      </c>
      <c r="K13" s="2" t="s">
        <v>234</v>
      </c>
      <c r="L13" s="2" t="s">
        <v>235</v>
      </c>
      <c r="M13" s="2">
        <v>911.42399999999998</v>
      </c>
      <c r="N13" s="2">
        <v>4</v>
      </c>
      <c r="O13" s="2">
        <v>0.2</v>
      </c>
      <c r="P13" s="2">
        <v>68.356800000000021</v>
      </c>
    </row>
    <row r="14" spans="1:16" x14ac:dyDescent="0.3">
      <c r="A14" s="2">
        <v>13</v>
      </c>
      <c r="B14" s="2" t="s">
        <v>218</v>
      </c>
      <c r="C14" s="2" t="s">
        <v>242</v>
      </c>
      <c r="D14" s="2" t="s">
        <v>243</v>
      </c>
      <c r="E14" s="2" t="s">
        <v>201</v>
      </c>
      <c r="F14" s="2" t="s">
        <v>202</v>
      </c>
      <c r="G14" s="2" t="s">
        <v>244</v>
      </c>
      <c r="H14" s="2" t="s">
        <v>245</v>
      </c>
      <c r="I14" s="2">
        <v>28027</v>
      </c>
      <c r="J14" s="2" t="s">
        <v>246</v>
      </c>
      <c r="K14" s="2" t="s">
        <v>216</v>
      </c>
      <c r="L14" s="2" t="s">
        <v>247</v>
      </c>
      <c r="M14" s="2">
        <v>15.552000000000003</v>
      </c>
      <c r="N14" s="2">
        <v>3</v>
      </c>
      <c r="O14" s="2">
        <v>0.2</v>
      </c>
      <c r="P14" s="2">
        <v>5.4432</v>
      </c>
    </row>
    <row r="15" spans="1:16" x14ac:dyDescent="0.3">
      <c r="A15" s="2">
        <v>14</v>
      </c>
      <c r="B15" s="2" t="s">
        <v>218</v>
      </c>
      <c r="C15" s="2" t="s">
        <v>248</v>
      </c>
      <c r="D15" s="2" t="s">
        <v>249</v>
      </c>
      <c r="E15" s="2" t="s">
        <v>201</v>
      </c>
      <c r="F15" s="2" t="s">
        <v>202</v>
      </c>
      <c r="G15" s="2" t="s">
        <v>250</v>
      </c>
      <c r="H15" s="2" t="s">
        <v>251</v>
      </c>
      <c r="I15" s="2">
        <v>98103</v>
      </c>
      <c r="J15" s="2" t="s">
        <v>252</v>
      </c>
      <c r="K15" s="2" t="s">
        <v>216</v>
      </c>
      <c r="L15" s="2" t="s">
        <v>237</v>
      </c>
      <c r="M15" s="2">
        <v>407.97600000000006</v>
      </c>
      <c r="N15" s="2">
        <v>3</v>
      </c>
      <c r="O15" s="2">
        <v>0.2</v>
      </c>
      <c r="P15" s="2">
        <v>132.59219999999993</v>
      </c>
    </row>
    <row r="16" spans="1:16" x14ac:dyDescent="0.3">
      <c r="A16" s="2">
        <v>15</v>
      </c>
      <c r="B16" s="2" t="s">
        <v>218</v>
      </c>
      <c r="C16" s="2" t="s">
        <v>253</v>
      </c>
      <c r="D16" s="2" t="s">
        <v>254</v>
      </c>
      <c r="E16" s="2" t="s">
        <v>255</v>
      </c>
      <c r="F16" s="2" t="s">
        <v>202</v>
      </c>
      <c r="G16" s="2" t="s">
        <v>256</v>
      </c>
      <c r="H16" s="2" t="s">
        <v>257</v>
      </c>
      <c r="I16" s="2">
        <v>76106</v>
      </c>
      <c r="J16" s="2" t="s">
        <v>258</v>
      </c>
      <c r="K16" s="2" t="s">
        <v>216</v>
      </c>
      <c r="L16" s="2" t="s">
        <v>239</v>
      </c>
      <c r="M16" s="2">
        <v>68.809999999999988</v>
      </c>
      <c r="N16" s="2">
        <v>5</v>
      </c>
      <c r="O16" s="2">
        <v>0.8</v>
      </c>
      <c r="P16" s="2">
        <v>-123.858</v>
      </c>
    </row>
    <row r="17" spans="1:16" x14ac:dyDescent="0.3">
      <c r="A17" s="2">
        <v>16</v>
      </c>
      <c r="B17" s="2" t="s">
        <v>218</v>
      </c>
      <c r="C17" s="2" t="s">
        <v>253</v>
      </c>
      <c r="D17" s="2" t="s">
        <v>254</v>
      </c>
      <c r="E17" s="2" t="s">
        <v>255</v>
      </c>
      <c r="F17" s="2" t="s">
        <v>202</v>
      </c>
      <c r="G17" s="2" t="s">
        <v>256</v>
      </c>
      <c r="H17" s="2" t="s">
        <v>257</v>
      </c>
      <c r="I17" s="2">
        <v>76106</v>
      </c>
      <c r="J17" s="2" t="s">
        <v>259</v>
      </c>
      <c r="K17" s="2" t="s">
        <v>216</v>
      </c>
      <c r="L17" s="2" t="s">
        <v>237</v>
      </c>
      <c r="M17" s="2">
        <v>2.5439999999999996</v>
      </c>
      <c r="N17" s="2">
        <v>3</v>
      </c>
      <c r="O17" s="2">
        <v>0.8</v>
      </c>
      <c r="P17" s="2">
        <v>-3.8160000000000016</v>
      </c>
    </row>
    <row r="18" spans="1:16" x14ac:dyDescent="0.3">
      <c r="A18" s="2">
        <v>17</v>
      </c>
      <c r="B18" s="2" t="s">
        <v>218</v>
      </c>
      <c r="C18" s="2" t="s">
        <v>260</v>
      </c>
      <c r="D18" s="2" t="s">
        <v>261</v>
      </c>
      <c r="E18" s="2" t="s">
        <v>201</v>
      </c>
      <c r="F18" s="2" t="s">
        <v>202</v>
      </c>
      <c r="G18" s="2" t="s">
        <v>262</v>
      </c>
      <c r="H18" s="2" t="s">
        <v>263</v>
      </c>
      <c r="I18" s="2">
        <v>53711</v>
      </c>
      <c r="J18" s="2" t="s">
        <v>264</v>
      </c>
      <c r="K18" s="2" t="s">
        <v>216</v>
      </c>
      <c r="L18" s="2" t="s">
        <v>226</v>
      </c>
      <c r="M18" s="2">
        <v>665.88</v>
      </c>
      <c r="N18" s="2">
        <v>6</v>
      </c>
      <c r="O18" s="2">
        <v>0</v>
      </c>
      <c r="P18" s="2">
        <v>13.317599999999999</v>
      </c>
    </row>
    <row r="19" spans="1:16" x14ac:dyDescent="0.3">
      <c r="A19" s="2">
        <v>18</v>
      </c>
      <c r="B19" s="2" t="s">
        <v>198</v>
      </c>
      <c r="C19" s="2" t="s">
        <v>265</v>
      </c>
      <c r="D19" s="2" t="s">
        <v>266</v>
      </c>
      <c r="E19" s="2" t="s">
        <v>201</v>
      </c>
      <c r="F19" s="2" t="s">
        <v>202</v>
      </c>
      <c r="G19" s="2" t="s">
        <v>267</v>
      </c>
      <c r="H19" s="2" t="s">
        <v>268</v>
      </c>
      <c r="I19" s="2">
        <v>84084</v>
      </c>
      <c r="J19" s="2" t="s">
        <v>269</v>
      </c>
      <c r="K19" s="2" t="s">
        <v>216</v>
      </c>
      <c r="L19" s="2" t="s">
        <v>226</v>
      </c>
      <c r="M19" s="2">
        <v>55.5</v>
      </c>
      <c r="N19" s="2">
        <v>2</v>
      </c>
      <c r="O19" s="2">
        <v>0</v>
      </c>
      <c r="P19" s="2">
        <v>9.9899999999999949</v>
      </c>
    </row>
    <row r="20" spans="1:16" x14ac:dyDescent="0.3">
      <c r="A20" s="2">
        <v>19</v>
      </c>
      <c r="B20" s="2" t="s">
        <v>198</v>
      </c>
      <c r="C20" s="2" t="s">
        <v>270</v>
      </c>
      <c r="D20" s="2" t="s">
        <v>271</v>
      </c>
      <c r="E20" s="2" t="s">
        <v>201</v>
      </c>
      <c r="F20" s="2" t="s">
        <v>202</v>
      </c>
      <c r="G20" s="2" t="s">
        <v>272</v>
      </c>
      <c r="H20" s="2" t="s">
        <v>214</v>
      </c>
      <c r="I20" s="2">
        <v>94109</v>
      </c>
      <c r="J20" s="2" t="s">
        <v>273</v>
      </c>
      <c r="K20" s="2" t="s">
        <v>216</v>
      </c>
      <c r="L20" s="2" t="s">
        <v>232</v>
      </c>
      <c r="M20" s="2">
        <v>8.56</v>
      </c>
      <c r="N20" s="2">
        <v>2</v>
      </c>
      <c r="O20" s="2">
        <v>0</v>
      </c>
      <c r="P20" s="2">
        <v>2.4823999999999993</v>
      </c>
    </row>
    <row r="21" spans="1:16" x14ac:dyDescent="0.3">
      <c r="A21" s="2">
        <v>20</v>
      </c>
      <c r="B21" s="2" t="s">
        <v>198</v>
      </c>
      <c r="C21" s="2" t="s">
        <v>270</v>
      </c>
      <c r="D21" s="2" t="s">
        <v>271</v>
      </c>
      <c r="E21" s="2" t="s">
        <v>201</v>
      </c>
      <c r="F21" s="2" t="s">
        <v>202</v>
      </c>
      <c r="G21" s="2" t="s">
        <v>272</v>
      </c>
      <c r="H21" s="2" t="s">
        <v>214</v>
      </c>
      <c r="I21" s="2">
        <v>94109</v>
      </c>
      <c r="J21" s="2" t="s">
        <v>274</v>
      </c>
      <c r="K21" s="2" t="s">
        <v>234</v>
      </c>
      <c r="L21" s="2" t="s">
        <v>235</v>
      </c>
      <c r="M21" s="2">
        <v>213.48000000000002</v>
      </c>
      <c r="N21" s="2">
        <v>3</v>
      </c>
      <c r="O21" s="2">
        <v>0.2</v>
      </c>
      <c r="P21" s="2">
        <v>16.010999999999981</v>
      </c>
    </row>
    <row r="22" spans="1:16" x14ac:dyDescent="0.3">
      <c r="A22" s="2">
        <v>21</v>
      </c>
      <c r="B22" s="2" t="s">
        <v>198</v>
      </c>
      <c r="C22" s="2" t="s">
        <v>270</v>
      </c>
      <c r="D22" s="2" t="s">
        <v>271</v>
      </c>
      <c r="E22" s="2" t="s">
        <v>201</v>
      </c>
      <c r="F22" s="2" t="s">
        <v>202</v>
      </c>
      <c r="G22" s="2" t="s">
        <v>272</v>
      </c>
      <c r="H22" s="2" t="s">
        <v>214</v>
      </c>
      <c r="I22" s="2">
        <v>94109</v>
      </c>
      <c r="J22" s="2" t="s">
        <v>275</v>
      </c>
      <c r="K22" s="2" t="s">
        <v>216</v>
      </c>
      <c r="L22" s="2" t="s">
        <v>237</v>
      </c>
      <c r="M22" s="2">
        <v>22.72</v>
      </c>
      <c r="N22" s="2">
        <v>4</v>
      </c>
      <c r="O22" s="2">
        <v>0.2</v>
      </c>
      <c r="P22" s="2">
        <v>7.3839999999999986</v>
      </c>
    </row>
    <row r="23" spans="1:16" x14ac:dyDescent="0.3">
      <c r="A23" s="2">
        <v>22</v>
      </c>
      <c r="B23" s="2" t="s">
        <v>218</v>
      </c>
      <c r="C23" s="2" t="s">
        <v>276</v>
      </c>
      <c r="D23" s="2" t="s">
        <v>277</v>
      </c>
      <c r="E23" s="2" t="s">
        <v>212</v>
      </c>
      <c r="F23" s="2" t="s">
        <v>202</v>
      </c>
      <c r="G23" s="2" t="s">
        <v>278</v>
      </c>
      <c r="H23" s="2" t="s">
        <v>279</v>
      </c>
      <c r="I23" s="2">
        <v>68025</v>
      </c>
      <c r="J23" s="2" t="s">
        <v>280</v>
      </c>
      <c r="K23" s="2" t="s">
        <v>216</v>
      </c>
      <c r="L23" s="2" t="s">
        <v>232</v>
      </c>
      <c r="M23" s="2">
        <v>19.459999999999997</v>
      </c>
      <c r="N23" s="2">
        <v>7</v>
      </c>
      <c r="O23" s="2">
        <v>0</v>
      </c>
      <c r="P23" s="2">
        <v>5.0595999999999997</v>
      </c>
    </row>
    <row r="24" spans="1:16" x14ac:dyDescent="0.3">
      <c r="A24" s="2">
        <v>23</v>
      </c>
      <c r="B24" s="2" t="s">
        <v>218</v>
      </c>
      <c r="C24" s="2" t="s">
        <v>276</v>
      </c>
      <c r="D24" s="2" t="s">
        <v>277</v>
      </c>
      <c r="E24" s="2" t="s">
        <v>212</v>
      </c>
      <c r="F24" s="2" t="s">
        <v>202</v>
      </c>
      <c r="G24" s="2" t="s">
        <v>278</v>
      </c>
      <c r="H24" s="2" t="s">
        <v>279</v>
      </c>
      <c r="I24" s="2">
        <v>68025</v>
      </c>
      <c r="J24" s="2" t="s">
        <v>281</v>
      </c>
      <c r="K24" s="2" t="s">
        <v>216</v>
      </c>
      <c r="L24" s="2" t="s">
        <v>239</v>
      </c>
      <c r="M24" s="2">
        <v>60.339999999999996</v>
      </c>
      <c r="N24" s="2">
        <v>7</v>
      </c>
      <c r="O24" s="2">
        <v>0</v>
      </c>
      <c r="P24" s="2">
        <v>15.688400000000001</v>
      </c>
    </row>
    <row r="25" spans="1:16" x14ac:dyDescent="0.3">
      <c r="A25" s="2">
        <v>24</v>
      </c>
      <c r="B25" s="2" t="s">
        <v>198</v>
      </c>
      <c r="C25" s="2" t="s">
        <v>282</v>
      </c>
      <c r="D25" s="2" t="s">
        <v>283</v>
      </c>
      <c r="E25" s="2" t="s">
        <v>201</v>
      </c>
      <c r="F25" s="2" t="s">
        <v>202</v>
      </c>
      <c r="G25" s="2" t="s">
        <v>284</v>
      </c>
      <c r="H25" s="2" t="s">
        <v>285</v>
      </c>
      <c r="I25" s="2">
        <v>19140</v>
      </c>
      <c r="J25" s="2" t="s">
        <v>286</v>
      </c>
      <c r="K25" s="2" t="s">
        <v>206</v>
      </c>
      <c r="L25" s="2" t="s">
        <v>209</v>
      </c>
      <c r="M25" s="2">
        <v>71.371999999999986</v>
      </c>
      <c r="N25" s="2">
        <v>2</v>
      </c>
      <c r="O25" s="2">
        <v>0.3</v>
      </c>
      <c r="P25" s="2">
        <v>-1.0196000000000005</v>
      </c>
    </row>
    <row r="26" spans="1:16" x14ac:dyDescent="0.3">
      <c r="A26" s="2">
        <v>25</v>
      </c>
      <c r="B26" s="2" t="s">
        <v>218</v>
      </c>
      <c r="C26" s="2" t="s">
        <v>287</v>
      </c>
      <c r="D26" s="2" t="s">
        <v>288</v>
      </c>
      <c r="E26" s="2" t="s">
        <v>201</v>
      </c>
      <c r="F26" s="2" t="s">
        <v>202</v>
      </c>
      <c r="G26" s="2" t="s">
        <v>289</v>
      </c>
      <c r="H26" s="2" t="s">
        <v>268</v>
      </c>
      <c r="I26" s="2">
        <v>84057</v>
      </c>
      <c r="J26" s="2" t="s">
        <v>223</v>
      </c>
      <c r="K26" s="2" t="s">
        <v>206</v>
      </c>
      <c r="L26" s="2" t="s">
        <v>224</v>
      </c>
      <c r="M26" s="2">
        <v>1044.6299999999999</v>
      </c>
      <c r="N26" s="2">
        <v>3</v>
      </c>
      <c r="O26" s="2">
        <v>0</v>
      </c>
      <c r="P26" s="2">
        <v>240.26490000000001</v>
      </c>
    </row>
    <row r="27" spans="1:16" x14ac:dyDescent="0.3">
      <c r="A27" s="2">
        <v>26</v>
      </c>
      <c r="B27" s="2" t="s">
        <v>198</v>
      </c>
      <c r="C27" s="2" t="s">
        <v>290</v>
      </c>
      <c r="D27" s="2" t="s">
        <v>291</v>
      </c>
      <c r="E27" s="2" t="s">
        <v>201</v>
      </c>
      <c r="F27" s="2" t="s">
        <v>202</v>
      </c>
      <c r="G27" s="2" t="s">
        <v>213</v>
      </c>
      <c r="H27" s="2" t="s">
        <v>214</v>
      </c>
      <c r="I27" s="2">
        <v>90049</v>
      </c>
      <c r="J27" s="2" t="s">
        <v>292</v>
      </c>
      <c r="K27" s="2" t="s">
        <v>216</v>
      </c>
      <c r="L27" s="2" t="s">
        <v>237</v>
      </c>
      <c r="M27" s="2">
        <v>11.648000000000001</v>
      </c>
      <c r="N27" s="2">
        <v>2</v>
      </c>
      <c r="O27" s="2">
        <v>0.2</v>
      </c>
      <c r="P27" s="2">
        <v>4.2224000000000004</v>
      </c>
    </row>
    <row r="28" spans="1:16" x14ac:dyDescent="0.3">
      <c r="A28" s="2">
        <v>27</v>
      </c>
      <c r="B28" s="2" t="s">
        <v>198</v>
      </c>
      <c r="C28" s="2" t="s">
        <v>290</v>
      </c>
      <c r="D28" s="2" t="s">
        <v>291</v>
      </c>
      <c r="E28" s="2" t="s">
        <v>201</v>
      </c>
      <c r="F28" s="2" t="s">
        <v>202</v>
      </c>
      <c r="G28" s="2" t="s">
        <v>213</v>
      </c>
      <c r="H28" s="2" t="s">
        <v>214</v>
      </c>
      <c r="I28" s="2">
        <v>90049</v>
      </c>
      <c r="J28" s="2" t="s">
        <v>293</v>
      </c>
      <c r="K28" s="2" t="s">
        <v>234</v>
      </c>
      <c r="L28" s="2" t="s">
        <v>294</v>
      </c>
      <c r="M28" s="2">
        <v>90.570000000000007</v>
      </c>
      <c r="N28" s="2">
        <v>3</v>
      </c>
      <c r="O28" s="2">
        <v>0</v>
      </c>
      <c r="P28" s="2">
        <v>11.774100000000004</v>
      </c>
    </row>
    <row r="29" spans="1:16" x14ac:dyDescent="0.3">
      <c r="A29" s="2">
        <v>28</v>
      </c>
      <c r="B29" s="2" t="s">
        <v>218</v>
      </c>
      <c r="C29" s="2" t="s">
        <v>295</v>
      </c>
      <c r="D29" s="2" t="s">
        <v>296</v>
      </c>
      <c r="E29" s="2" t="s">
        <v>201</v>
      </c>
      <c r="F29" s="2" t="s">
        <v>202</v>
      </c>
      <c r="G29" s="2" t="s">
        <v>284</v>
      </c>
      <c r="H29" s="2" t="s">
        <v>285</v>
      </c>
      <c r="I29" s="2">
        <v>19140</v>
      </c>
      <c r="J29" s="2" t="s">
        <v>297</v>
      </c>
      <c r="K29" s="2" t="s">
        <v>206</v>
      </c>
      <c r="L29" s="2" t="s">
        <v>207</v>
      </c>
      <c r="M29" s="2">
        <v>3083.4300000000003</v>
      </c>
      <c r="N29" s="2">
        <v>7</v>
      </c>
      <c r="O29" s="2">
        <v>0.5</v>
      </c>
      <c r="P29" s="2">
        <v>-1665.0522000000001</v>
      </c>
    </row>
    <row r="30" spans="1:16" x14ac:dyDescent="0.3">
      <c r="A30" s="2">
        <v>29</v>
      </c>
      <c r="B30" s="2" t="s">
        <v>218</v>
      </c>
      <c r="C30" s="2" t="s">
        <v>295</v>
      </c>
      <c r="D30" s="2" t="s">
        <v>296</v>
      </c>
      <c r="E30" s="2" t="s">
        <v>201</v>
      </c>
      <c r="F30" s="2" t="s">
        <v>202</v>
      </c>
      <c r="G30" s="2" t="s">
        <v>284</v>
      </c>
      <c r="H30" s="2" t="s">
        <v>285</v>
      </c>
      <c r="I30" s="2">
        <v>19140</v>
      </c>
      <c r="J30" s="2" t="s">
        <v>298</v>
      </c>
      <c r="K30" s="2" t="s">
        <v>216</v>
      </c>
      <c r="L30" s="2" t="s">
        <v>237</v>
      </c>
      <c r="M30" s="2">
        <v>9.6180000000000021</v>
      </c>
      <c r="N30" s="2">
        <v>2</v>
      </c>
      <c r="O30" s="2">
        <v>0.7</v>
      </c>
      <c r="P30" s="2">
        <v>-7.0532000000000004</v>
      </c>
    </row>
    <row r="31" spans="1:16" x14ac:dyDescent="0.3">
      <c r="A31" s="2">
        <v>30</v>
      </c>
      <c r="B31" s="2" t="s">
        <v>218</v>
      </c>
      <c r="C31" s="2" t="s">
        <v>295</v>
      </c>
      <c r="D31" s="2" t="s">
        <v>296</v>
      </c>
      <c r="E31" s="2" t="s">
        <v>201</v>
      </c>
      <c r="F31" s="2" t="s">
        <v>202</v>
      </c>
      <c r="G31" s="2" t="s">
        <v>284</v>
      </c>
      <c r="H31" s="2" t="s">
        <v>285</v>
      </c>
      <c r="I31" s="2">
        <v>19140</v>
      </c>
      <c r="J31" s="2" t="s">
        <v>299</v>
      </c>
      <c r="K31" s="2" t="s">
        <v>206</v>
      </c>
      <c r="L31" s="2" t="s">
        <v>230</v>
      </c>
      <c r="M31" s="2">
        <v>124.20000000000002</v>
      </c>
      <c r="N31" s="2">
        <v>3</v>
      </c>
      <c r="O31" s="2">
        <v>0.2</v>
      </c>
      <c r="P31" s="2">
        <v>15.524999999999991</v>
      </c>
    </row>
    <row r="32" spans="1:16" x14ac:dyDescent="0.3">
      <c r="A32" s="2">
        <v>31</v>
      </c>
      <c r="B32" s="2" t="s">
        <v>218</v>
      </c>
      <c r="C32" s="2" t="s">
        <v>295</v>
      </c>
      <c r="D32" s="2" t="s">
        <v>296</v>
      </c>
      <c r="E32" s="2" t="s">
        <v>201</v>
      </c>
      <c r="F32" s="2" t="s">
        <v>202</v>
      </c>
      <c r="G32" s="2" t="s">
        <v>284</v>
      </c>
      <c r="H32" s="2" t="s">
        <v>285</v>
      </c>
      <c r="I32" s="2">
        <v>19140</v>
      </c>
      <c r="J32" s="2" t="s">
        <v>300</v>
      </c>
      <c r="K32" s="2" t="s">
        <v>216</v>
      </c>
      <c r="L32" s="2" t="s">
        <v>301</v>
      </c>
      <c r="M32" s="2">
        <v>3.2640000000000002</v>
      </c>
      <c r="N32" s="2">
        <v>2</v>
      </c>
      <c r="O32" s="2">
        <v>0.2</v>
      </c>
      <c r="P32" s="2">
        <v>1.1015999999999997</v>
      </c>
    </row>
    <row r="33" spans="1:16" x14ac:dyDescent="0.3">
      <c r="A33" s="2">
        <v>32</v>
      </c>
      <c r="B33" s="2" t="s">
        <v>218</v>
      </c>
      <c r="C33" s="2" t="s">
        <v>295</v>
      </c>
      <c r="D33" s="2" t="s">
        <v>296</v>
      </c>
      <c r="E33" s="2" t="s">
        <v>201</v>
      </c>
      <c r="F33" s="2" t="s">
        <v>202</v>
      </c>
      <c r="G33" s="2" t="s">
        <v>284</v>
      </c>
      <c r="H33" s="2" t="s">
        <v>285</v>
      </c>
      <c r="I33" s="2">
        <v>19140</v>
      </c>
      <c r="J33" s="2" t="s">
        <v>302</v>
      </c>
      <c r="K33" s="2" t="s">
        <v>216</v>
      </c>
      <c r="L33" s="2" t="s">
        <v>232</v>
      </c>
      <c r="M33" s="2">
        <v>86.304000000000002</v>
      </c>
      <c r="N33" s="2">
        <v>6</v>
      </c>
      <c r="O33" s="2">
        <v>0.2</v>
      </c>
      <c r="P33" s="2">
        <v>9.7091999999999885</v>
      </c>
    </row>
    <row r="34" spans="1:16" x14ac:dyDescent="0.3">
      <c r="A34" s="2">
        <v>33</v>
      </c>
      <c r="B34" s="2" t="s">
        <v>218</v>
      </c>
      <c r="C34" s="2" t="s">
        <v>295</v>
      </c>
      <c r="D34" s="2" t="s">
        <v>296</v>
      </c>
      <c r="E34" s="2" t="s">
        <v>201</v>
      </c>
      <c r="F34" s="2" t="s">
        <v>202</v>
      </c>
      <c r="G34" s="2" t="s">
        <v>284</v>
      </c>
      <c r="H34" s="2" t="s">
        <v>285</v>
      </c>
      <c r="I34" s="2">
        <v>19140</v>
      </c>
      <c r="J34" s="2" t="s">
        <v>303</v>
      </c>
      <c r="K34" s="2" t="s">
        <v>216</v>
      </c>
      <c r="L34" s="2" t="s">
        <v>237</v>
      </c>
      <c r="M34" s="2">
        <v>6.8580000000000014</v>
      </c>
      <c r="N34" s="2">
        <v>6</v>
      </c>
      <c r="O34" s="2">
        <v>0.7</v>
      </c>
      <c r="P34" s="2">
        <v>-5.7149999999999999</v>
      </c>
    </row>
    <row r="35" spans="1:16" x14ac:dyDescent="0.3">
      <c r="A35" s="2">
        <v>34</v>
      </c>
      <c r="B35" s="2" t="s">
        <v>218</v>
      </c>
      <c r="C35" s="2" t="s">
        <v>295</v>
      </c>
      <c r="D35" s="2" t="s">
        <v>296</v>
      </c>
      <c r="E35" s="2" t="s">
        <v>201</v>
      </c>
      <c r="F35" s="2" t="s">
        <v>202</v>
      </c>
      <c r="G35" s="2" t="s">
        <v>284</v>
      </c>
      <c r="H35" s="2" t="s">
        <v>285</v>
      </c>
      <c r="I35" s="2">
        <v>19140</v>
      </c>
      <c r="J35" s="2" t="s">
        <v>304</v>
      </c>
      <c r="K35" s="2" t="s">
        <v>216</v>
      </c>
      <c r="L35" s="2" t="s">
        <v>232</v>
      </c>
      <c r="M35" s="2">
        <v>15.76</v>
      </c>
      <c r="N35" s="2">
        <v>2</v>
      </c>
      <c r="O35" s="2">
        <v>0.2</v>
      </c>
      <c r="P35" s="2">
        <v>3.5460000000000007</v>
      </c>
    </row>
    <row r="36" spans="1:16" x14ac:dyDescent="0.3">
      <c r="A36" s="2">
        <v>35</v>
      </c>
      <c r="B36" s="2" t="s">
        <v>198</v>
      </c>
      <c r="C36" s="2" t="s">
        <v>305</v>
      </c>
      <c r="D36" s="2" t="s">
        <v>306</v>
      </c>
      <c r="E36" s="2" t="s">
        <v>255</v>
      </c>
      <c r="F36" s="2" t="s">
        <v>202</v>
      </c>
      <c r="G36" s="2" t="s">
        <v>307</v>
      </c>
      <c r="H36" s="2" t="s">
        <v>257</v>
      </c>
      <c r="I36" s="2">
        <v>77095</v>
      </c>
      <c r="J36" s="2" t="s">
        <v>308</v>
      </c>
      <c r="K36" s="2" t="s">
        <v>216</v>
      </c>
      <c r="L36" s="2" t="s">
        <v>247</v>
      </c>
      <c r="M36" s="2">
        <v>29.472000000000001</v>
      </c>
      <c r="N36" s="2">
        <v>3</v>
      </c>
      <c r="O36" s="2">
        <v>0.2</v>
      </c>
      <c r="P36" s="2">
        <v>9.9467999999999979</v>
      </c>
    </row>
    <row r="37" spans="1:16" x14ac:dyDescent="0.3">
      <c r="A37" s="2">
        <v>36</v>
      </c>
      <c r="B37" s="2" t="s">
        <v>309</v>
      </c>
      <c r="C37" s="2" t="s">
        <v>310</v>
      </c>
      <c r="D37" s="2" t="s">
        <v>311</v>
      </c>
      <c r="E37" s="2" t="s">
        <v>212</v>
      </c>
      <c r="F37" s="2" t="s">
        <v>202</v>
      </c>
      <c r="G37" s="2" t="s">
        <v>312</v>
      </c>
      <c r="H37" s="2" t="s">
        <v>257</v>
      </c>
      <c r="I37" s="2">
        <v>75080</v>
      </c>
      <c r="J37" s="2" t="s">
        <v>313</v>
      </c>
      <c r="K37" s="2" t="s">
        <v>234</v>
      </c>
      <c r="L37" s="2" t="s">
        <v>235</v>
      </c>
      <c r="M37" s="2">
        <v>1097.5440000000003</v>
      </c>
      <c r="N37" s="2">
        <v>7</v>
      </c>
      <c r="O37" s="2">
        <v>0.2</v>
      </c>
      <c r="P37" s="2">
        <v>123.47369999999989</v>
      </c>
    </row>
    <row r="38" spans="1:16" x14ac:dyDescent="0.3">
      <c r="A38" s="2">
        <v>37</v>
      </c>
      <c r="B38" s="2" t="s">
        <v>309</v>
      </c>
      <c r="C38" s="2" t="s">
        <v>310</v>
      </c>
      <c r="D38" s="2" t="s">
        <v>311</v>
      </c>
      <c r="E38" s="2" t="s">
        <v>212</v>
      </c>
      <c r="F38" s="2" t="s">
        <v>202</v>
      </c>
      <c r="G38" s="2" t="s">
        <v>312</v>
      </c>
      <c r="H38" s="2" t="s">
        <v>257</v>
      </c>
      <c r="I38" s="2">
        <v>75080</v>
      </c>
      <c r="J38" s="2" t="s">
        <v>314</v>
      </c>
      <c r="K38" s="2" t="s">
        <v>206</v>
      </c>
      <c r="L38" s="2" t="s">
        <v>230</v>
      </c>
      <c r="M38" s="2">
        <v>190.92</v>
      </c>
      <c r="N38" s="2">
        <v>5</v>
      </c>
      <c r="O38" s="2">
        <v>0.6</v>
      </c>
      <c r="P38" s="2">
        <v>-147.96300000000002</v>
      </c>
    </row>
    <row r="39" spans="1:16" x14ac:dyDescent="0.3">
      <c r="A39" s="2">
        <v>38</v>
      </c>
      <c r="B39" s="2" t="s">
        <v>218</v>
      </c>
      <c r="C39" s="2" t="s">
        <v>315</v>
      </c>
      <c r="D39" s="2" t="s">
        <v>316</v>
      </c>
      <c r="E39" s="2" t="s">
        <v>255</v>
      </c>
      <c r="F39" s="2" t="s">
        <v>202</v>
      </c>
      <c r="G39" s="2" t="s">
        <v>307</v>
      </c>
      <c r="H39" s="2" t="s">
        <v>257</v>
      </c>
      <c r="I39" s="2">
        <v>77041</v>
      </c>
      <c r="J39" s="2" t="s">
        <v>317</v>
      </c>
      <c r="K39" s="2" t="s">
        <v>216</v>
      </c>
      <c r="L39" s="2" t="s">
        <v>301</v>
      </c>
      <c r="M39" s="2">
        <v>113.328</v>
      </c>
      <c r="N39" s="2">
        <v>9</v>
      </c>
      <c r="O39" s="2">
        <v>0.2</v>
      </c>
      <c r="P39" s="2">
        <v>35.414999999999999</v>
      </c>
    </row>
    <row r="40" spans="1:16" x14ac:dyDescent="0.3">
      <c r="A40" s="2">
        <v>39</v>
      </c>
      <c r="B40" s="2" t="s">
        <v>218</v>
      </c>
      <c r="C40" s="2" t="s">
        <v>315</v>
      </c>
      <c r="D40" s="2" t="s">
        <v>316</v>
      </c>
      <c r="E40" s="2" t="s">
        <v>255</v>
      </c>
      <c r="F40" s="2" t="s">
        <v>202</v>
      </c>
      <c r="G40" s="2" t="s">
        <v>307</v>
      </c>
      <c r="H40" s="2" t="s">
        <v>257</v>
      </c>
      <c r="I40" s="2">
        <v>77041</v>
      </c>
      <c r="J40" s="2" t="s">
        <v>318</v>
      </c>
      <c r="K40" s="2" t="s">
        <v>206</v>
      </c>
      <c r="L40" s="2" t="s">
        <v>207</v>
      </c>
      <c r="M40" s="2">
        <v>532.39919999999995</v>
      </c>
      <c r="N40" s="2">
        <v>3</v>
      </c>
      <c r="O40" s="2">
        <v>0.32</v>
      </c>
      <c r="P40" s="2">
        <v>-46.976400000000012</v>
      </c>
    </row>
    <row r="41" spans="1:16" x14ac:dyDescent="0.3">
      <c r="A41" s="2">
        <v>40</v>
      </c>
      <c r="B41" s="2" t="s">
        <v>218</v>
      </c>
      <c r="C41" s="2" t="s">
        <v>315</v>
      </c>
      <c r="D41" s="2" t="s">
        <v>316</v>
      </c>
      <c r="E41" s="2" t="s">
        <v>255</v>
      </c>
      <c r="F41" s="2" t="s">
        <v>202</v>
      </c>
      <c r="G41" s="2" t="s">
        <v>307</v>
      </c>
      <c r="H41" s="2" t="s">
        <v>257</v>
      </c>
      <c r="I41" s="2">
        <v>77041</v>
      </c>
      <c r="J41" s="2" t="s">
        <v>319</v>
      </c>
      <c r="K41" s="2" t="s">
        <v>206</v>
      </c>
      <c r="L41" s="2" t="s">
        <v>209</v>
      </c>
      <c r="M41" s="2">
        <v>212.05799999999999</v>
      </c>
      <c r="N41" s="2">
        <v>3</v>
      </c>
      <c r="O41" s="2">
        <v>0.3</v>
      </c>
      <c r="P41" s="2">
        <v>-15.146999999999991</v>
      </c>
    </row>
    <row r="42" spans="1:16" x14ac:dyDescent="0.3">
      <c r="A42" s="2">
        <v>41</v>
      </c>
      <c r="B42" s="2" t="s">
        <v>218</v>
      </c>
      <c r="C42" s="2" t="s">
        <v>315</v>
      </c>
      <c r="D42" s="2" t="s">
        <v>316</v>
      </c>
      <c r="E42" s="2" t="s">
        <v>255</v>
      </c>
      <c r="F42" s="2" t="s">
        <v>202</v>
      </c>
      <c r="G42" s="2" t="s">
        <v>307</v>
      </c>
      <c r="H42" s="2" t="s">
        <v>257</v>
      </c>
      <c r="I42" s="2">
        <v>77041</v>
      </c>
      <c r="J42" s="2" t="s">
        <v>320</v>
      </c>
      <c r="K42" s="2" t="s">
        <v>234</v>
      </c>
      <c r="L42" s="2" t="s">
        <v>235</v>
      </c>
      <c r="M42" s="2">
        <v>371.16800000000001</v>
      </c>
      <c r="N42" s="2">
        <v>4</v>
      </c>
      <c r="O42" s="2">
        <v>0.2</v>
      </c>
      <c r="P42" s="2">
        <v>41.756399999999957</v>
      </c>
    </row>
    <row r="43" spans="1:16" x14ac:dyDescent="0.3">
      <c r="A43" s="2">
        <v>42</v>
      </c>
      <c r="B43" s="2" t="s">
        <v>218</v>
      </c>
      <c r="C43" s="2" t="s">
        <v>321</v>
      </c>
      <c r="D43" s="2" t="s">
        <v>322</v>
      </c>
      <c r="E43" s="2" t="s">
        <v>212</v>
      </c>
      <c r="F43" s="2" t="s">
        <v>202</v>
      </c>
      <c r="G43" s="2" t="s">
        <v>323</v>
      </c>
      <c r="H43" s="2" t="s">
        <v>324</v>
      </c>
      <c r="I43" s="2">
        <v>60540</v>
      </c>
      <c r="J43" s="2" t="s">
        <v>325</v>
      </c>
      <c r="K43" s="2" t="s">
        <v>234</v>
      </c>
      <c r="L43" s="2" t="s">
        <v>235</v>
      </c>
      <c r="M43" s="2">
        <v>147.16800000000001</v>
      </c>
      <c r="N43" s="2">
        <v>4</v>
      </c>
      <c r="O43" s="2">
        <v>0.2</v>
      </c>
      <c r="P43" s="2">
        <v>16.556399999999996</v>
      </c>
    </row>
    <row r="44" spans="1:16" x14ac:dyDescent="0.3">
      <c r="A44" s="2">
        <v>43</v>
      </c>
      <c r="B44" s="2" t="s">
        <v>218</v>
      </c>
      <c r="C44" s="2" t="s">
        <v>326</v>
      </c>
      <c r="D44" s="2" t="s">
        <v>327</v>
      </c>
      <c r="E44" s="2" t="s">
        <v>212</v>
      </c>
      <c r="F44" s="2" t="s">
        <v>202</v>
      </c>
      <c r="G44" s="2" t="s">
        <v>213</v>
      </c>
      <c r="H44" s="2" t="s">
        <v>214</v>
      </c>
      <c r="I44" s="2">
        <v>90049</v>
      </c>
      <c r="J44" s="2" t="s">
        <v>328</v>
      </c>
      <c r="K44" s="2" t="s">
        <v>216</v>
      </c>
      <c r="L44" s="2" t="s">
        <v>226</v>
      </c>
      <c r="M44" s="2">
        <v>77.88</v>
      </c>
      <c r="N44" s="2">
        <v>2</v>
      </c>
      <c r="O44" s="2">
        <v>0</v>
      </c>
      <c r="P44" s="2">
        <v>3.8939999999999912</v>
      </c>
    </row>
    <row r="45" spans="1:16" x14ac:dyDescent="0.3">
      <c r="A45" s="2">
        <v>44</v>
      </c>
      <c r="B45" s="2" t="s">
        <v>218</v>
      </c>
      <c r="C45" s="2" t="s">
        <v>329</v>
      </c>
      <c r="D45" s="2" t="s">
        <v>330</v>
      </c>
      <c r="E45" s="2" t="s">
        <v>212</v>
      </c>
      <c r="F45" s="2" t="s">
        <v>202</v>
      </c>
      <c r="G45" s="2" t="s">
        <v>331</v>
      </c>
      <c r="H45" s="2" t="s">
        <v>222</v>
      </c>
      <c r="I45" s="2">
        <v>32935</v>
      </c>
      <c r="J45" s="2" t="s">
        <v>332</v>
      </c>
      <c r="K45" s="2" t="s">
        <v>216</v>
      </c>
      <c r="L45" s="2" t="s">
        <v>226</v>
      </c>
      <c r="M45" s="2">
        <v>95.616</v>
      </c>
      <c r="N45" s="2">
        <v>2</v>
      </c>
      <c r="O45" s="2">
        <v>0.2</v>
      </c>
      <c r="P45" s="2">
        <v>9.5616000000000092</v>
      </c>
    </row>
    <row r="46" spans="1:16" x14ac:dyDescent="0.3">
      <c r="A46" s="2">
        <v>45</v>
      </c>
      <c r="B46" s="2" t="s">
        <v>309</v>
      </c>
      <c r="C46" s="2" t="s">
        <v>333</v>
      </c>
      <c r="D46" s="2" t="s">
        <v>334</v>
      </c>
      <c r="E46" s="2" t="s">
        <v>212</v>
      </c>
      <c r="F46" s="2" t="s">
        <v>202</v>
      </c>
      <c r="G46" s="2" t="s">
        <v>335</v>
      </c>
      <c r="H46" s="2" t="s">
        <v>336</v>
      </c>
      <c r="I46" s="2">
        <v>55122</v>
      </c>
      <c r="J46" s="2" t="s">
        <v>337</v>
      </c>
      <c r="K46" s="2" t="s">
        <v>234</v>
      </c>
      <c r="L46" s="2" t="s">
        <v>294</v>
      </c>
      <c r="M46" s="2">
        <v>45.98</v>
      </c>
      <c r="N46" s="2">
        <v>2</v>
      </c>
      <c r="O46" s="2">
        <v>0</v>
      </c>
      <c r="P46" s="2">
        <v>19.7714</v>
      </c>
    </row>
    <row r="47" spans="1:16" x14ac:dyDescent="0.3">
      <c r="A47" s="2">
        <v>46</v>
      </c>
      <c r="B47" s="2" t="s">
        <v>309</v>
      </c>
      <c r="C47" s="2" t="s">
        <v>333</v>
      </c>
      <c r="D47" s="2" t="s">
        <v>334</v>
      </c>
      <c r="E47" s="2" t="s">
        <v>212</v>
      </c>
      <c r="F47" s="2" t="s">
        <v>202</v>
      </c>
      <c r="G47" s="2" t="s">
        <v>335</v>
      </c>
      <c r="H47" s="2" t="s">
        <v>336</v>
      </c>
      <c r="I47" s="2">
        <v>55122</v>
      </c>
      <c r="J47" s="2" t="s">
        <v>338</v>
      </c>
      <c r="K47" s="2" t="s">
        <v>216</v>
      </c>
      <c r="L47" s="2" t="s">
        <v>237</v>
      </c>
      <c r="M47" s="2">
        <v>17.46</v>
      </c>
      <c r="N47" s="2">
        <v>2</v>
      </c>
      <c r="O47" s="2">
        <v>0</v>
      </c>
      <c r="P47" s="2">
        <v>8.2061999999999991</v>
      </c>
    </row>
    <row r="48" spans="1:16" x14ac:dyDescent="0.3">
      <c r="A48" s="2">
        <v>47</v>
      </c>
      <c r="B48" s="2" t="s">
        <v>198</v>
      </c>
      <c r="C48" s="2" t="s">
        <v>339</v>
      </c>
      <c r="D48" s="2" t="s">
        <v>340</v>
      </c>
      <c r="E48" s="2" t="s">
        <v>201</v>
      </c>
      <c r="F48" s="2" t="s">
        <v>202</v>
      </c>
      <c r="G48" s="2" t="s">
        <v>341</v>
      </c>
      <c r="H48" s="2" t="s">
        <v>342</v>
      </c>
      <c r="I48" s="2">
        <v>48185</v>
      </c>
      <c r="J48" s="2" t="s">
        <v>343</v>
      </c>
      <c r="K48" s="2" t="s">
        <v>216</v>
      </c>
      <c r="L48" s="2" t="s">
        <v>226</v>
      </c>
      <c r="M48" s="2">
        <v>211.96</v>
      </c>
      <c r="N48" s="2">
        <v>4</v>
      </c>
      <c r="O48" s="2">
        <v>0</v>
      </c>
      <c r="P48" s="2">
        <v>8.4783999999999935</v>
      </c>
    </row>
    <row r="49" spans="1:16" x14ac:dyDescent="0.3">
      <c r="A49" s="2">
        <v>48</v>
      </c>
      <c r="B49" s="2" t="s">
        <v>218</v>
      </c>
      <c r="C49" s="2" t="s">
        <v>344</v>
      </c>
      <c r="D49" s="2" t="s">
        <v>345</v>
      </c>
      <c r="E49" s="2" t="s">
        <v>201</v>
      </c>
      <c r="F49" s="2" t="s">
        <v>202</v>
      </c>
      <c r="G49" s="2" t="s">
        <v>346</v>
      </c>
      <c r="H49" s="2" t="s">
        <v>347</v>
      </c>
      <c r="I49" s="2">
        <v>19901</v>
      </c>
      <c r="J49" s="2" t="s">
        <v>348</v>
      </c>
      <c r="K49" s="2" t="s">
        <v>234</v>
      </c>
      <c r="L49" s="2" t="s">
        <v>294</v>
      </c>
      <c r="M49" s="2">
        <v>45</v>
      </c>
      <c r="N49" s="2">
        <v>3</v>
      </c>
      <c r="O49" s="2">
        <v>0</v>
      </c>
      <c r="P49" s="2">
        <v>4.9500000000000011</v>
      </c>
    </row>
    <row r="50" spans="1:16" x14ac:dyDescent="0.3">
      <c r="A50" s="2">
        <v>49</v>
      </c>
      <c r="B50" s="2" t="s">
        <v>218</v>
      </c>
      <c r="C50" s="2" t="s">
        <v>344</v>
      </c>
      <c r="D50" s="2" t="s">
        <v>345</v>
      </c>
      <c r="E50" s="2" t="s">
        <v>201</v>
      </c>
      <c r="F50" s="2" t="s">
        <v>202</v>
      </c>
      <c r="G50" s="2" t="s">
        <v>346</v>
      </c>
      <c r="H50" s="2" t="s">
        <v>347</v>
      </c>
      <c r="I50" s="2">
        <v>19901</v>
      </c>
      <c r="J50" s="2" t="s">
        <v>349</v>
      </c>
      <c r="K50" s="2" t="s">
        <v>234</v>
      </c>
      <c r="L50" s="2" t="s">
        <v>235</v>
      </c>
      <c r="M50" s="2">
        <v>21.8</v>
      </c>
      <c r="N50" s="2">
        <v>2</v>
      </c>
      <c r="O50" s="2">
        <v>0</v>
      </c>
      <c r="P50" s="2">
        <v>6.104000000000001</v>
      </c>
    </row>
    <row r="51" spans="1:16" x14ac:dyDescent="0.3">
      <c r="A51" s="2">
        <v>50</v>
      </c>
      <c r="B51" s="2" t="s">
        <v>218</v>
      </c>
      <c r="C51" s="2" t="s">
        <v>350</v>
      </c>
      <c r="D51" s="2" t="s">
        <v>351</v>
      </c>
      <c r="E51" s="2" t="s">
        <v>201</v>
      </c>
      <c r="F51" s="2" t="s">
        <v>202</v>
      </c>
      <c r="G51" s="2" t="s">
        <v>352</v>
      </c>
      <c r="H51" s="2" t="s">
        <v>353</v>
      </c>
      <c r="I51" s="2">
        <v>47150</v>
      </c>
      <c r="J51" s="2" t="s">
        <v>354</v>
      </c>
      <c r="K51" s="2" t="s">
        <v>216</v>
      </c>
      <c r="L51" s="2" t="s">
        <v>237</v>
      </c>
      <c r="M51" s="2">
        <v>38.22</v>
      </c>
      <c r="N51" s="2">
        <v>6</v>
      </c>
      <c r="O51" s="2">
        <v>0</v>
      </c>
      <c r="P51" s="2">
        <v>17.9634</v>
      </c>
    </row>
    <row r="52" spans="1:16" x14ac:dyDescent="0.3">
      <c r="A52" s="2">
        <v>51</v>
      </c>
      <c r="B52" s="2" t="s">
        <v>218</v>
      </c>
      <c r="C52" s="2" t="s">
        <v>350</v>
      </c>
      <c r="D52" s="2" t="s">
        <v>351</v>
      </c>
      <c r="E52" s="2" t="s">
        <v>201</v>
      </c>
      <c r="F52" s="2" t="s">
        <v>202</v>
      </c>
      <c r="G52" s="2" t="s">
        <v>352</v>
      </c>
      <c r="H52" s="2" t="s">
        <v>353</v>
      </c>
      <c r="I52" s="2">
        <v>47150</v>
      </c>
      <c r="J52" s="2" t="s">
        <v>355</v>
      </c>
      <c r="K52" s="2" t="s">
        <v>216</v>
      </c>
      <c r="L52" s="2" t="s">
        <v>217</v>
      </c>
      <c r="M52" s="2">
        <v>75.179999999999993</v>
      </c>
      <c r="N52" s="2">
        <v>6</v>
      </c>
      <c r="O52" s="2">
        <v>0</v>
      </c>
      <c r="P52" s="2">
        <v>35.334599999999995</v>
      </c>
    </row>
    <row r="53" spans="1:16" x14ac:dyDescent="0.3">
      <c r="A53" s="2">
        <v>52</v>
      </c>
      <c r="B53" s="2" t="s">
        <v>218</v>
      </c>
      <c r="C53" s="2" t="s">
        <v>350</v>
      </c>
      <c r="D53" s="2" t="s">
        <v>351</v>
      </c>
      <c r="E53" s="2" t="s">
        <v>201</v>
      </c>
      <c r="F53" s="2" t="s">
        <v>202</v>
      </c>
      <c r="G53" s="2" t="s">
        <v>352</v>
      </c>
      <c r="H53" s="2" t="s">
        <v>353</v>
      </c>
      <c r="I53" s="2">
        <v>47150</v>
      </c>
      <c r="J53" s="2" t="s">
        <v>356</v>
      </c>
      <c r="K53" s="2" t="s">
        <v>206</v>
      </c>
      <c r="L53" s="2" t="s">
        <v>230</v>
      </c>
      <c r="M53" s="2">
        <v>6.16</v>
      </c>
      <c r="N53" s="2">
        <v>2</v>
      </c>
      <c r="O53" s="2">
        <v>0</v>
      </c>
      <c r="P53" s="2">
        <v>2.9567999999999999</v>
      </c>
    </row>
    <row r="54" spans="1:16" x14ac:dyDescent="0.3">
      <c r="A54" s="2">
        <v>53</v>
      </c>
      <c r="B54" s="2" t="s">
        <v>218</v>
      </c>
      <c r="C54" s="2" t="s">
        <v>350</v>
      </c>
      <c r="D54" s="2" t="s">
        <v>351</v>
      </c>
      <c r="E54" s="2" t="s">
        <v>201</v>
      </c>
      <c r="F54" s="2" t="s">
        <v>202</v>
      </c>
      <c r="G54" s="2" t="s">
        <v>352</v>
      </c>
      <c r="H54" s="2" t="s">
        <v>353</v>
      </c>
      <c r="I54" s="2">
        <v>47150</v>
      </c>
      <c r="J54" s="2" t="s">
        <v>357</v>
      </c>
      <c r="K54" s="2" t="s">
        <v>206</v>
      </c>
      <c r="L54" s="2" t="s">
        <v>209</v>
      </c>
      <c r="M54" s="2">
        <v>89.99</v>
      </c>
      <c r="N54" s="2">
        <v>1</v>
      </c>
      <c r="O54" s="2">
        <v>0</v>
      </c>
      <c r="P54" s="2">
        <v>17.098099999999988</v>
      </c>
    </row>
    <row r="55" spans="1:16" x14ac:dyDescent="0.3">
      <c r="A55" s="2">
        <v>54</v>
      </c>
      <c r="B55" s="2" t="s">
        <v>218</v>
      </c>
      <c r="C55" s="2" t="s">
        <v>358</v>
      </c>
      <c r="D55" s="2" t="s">
        <v>359</v>
      </c>
      <c r="E55" s="2" t="s">
        <v>212</v>
      </c>
      <c r="F55" s="2" t="s">
        <v>202</v>
      </c>
      <c r="G55" s="2" t="s">
        <v>360</v>
      </c>
      <c r="H55" s="2" t="s">
        <v>361</v>
      </c>
      <c r="I55" s="2">
        <v>10024</v>
      </c>
      <c r="J55" s="2" t="s">
        <v>362</v>
      </c>
      <c r="K55" s="2" t="s">
        <v>216</v>
      </c>
      <c r="L55" s="2" t="s">
        <v>363</v>
      </c>
      <c r="M55" s="2">
        <v>15.260000000000002</v>
      </c>
      <c r="N55" s="2">
        <v>7</v>
      </c>
      <c r="O55" s="2">
        <v>0</v>
      </c>
      <c r="P55" s="2">
        <v>6.2566000000000006</v>
      </c>
    </row>
    <row r="56" spans="1:16" x14ac:dyDescent="0.3">
      <c r="A56" s="2">
        <v>55</v>
      </c>
      <c r="B56" s="2" t="s">
        <v>218</v>
      </c>
      <c r="C56" s="2" t="s">
        <v>358</v>
      </c>
      <c r="D56" s="2" t="s">
        <v>359</v>
      </c>
      <c r="E56" s="2" t="s">
        <v>212</v>
      </c>
      <c r="F56" s="2" t="s">
        <v>202</v>
      </c>
      <c r="G56" s="2" t="s">
        <v>360</v>
      </c>
      <c r="H56" s="2" t="s">
        <v>361</v>
      </c>
      <c r="I56" s="2">
        <v>10024</v>
      </c>
      <c r="J56" s="2" t="s">
        <v>364</v>
      </c>
      <c r="K56" s="2" t="s">
        <v>234</v>
      </c>
      <c r="L56" s="2" t="s">
        <v>235</v>
      </c>
      <c r="M56" s="2">
        <v>1029.95</v>
      </c>
      <c r="N56" s="2">
        <v>5</v>
      </c>
      <c r="O56" s="2">
        <v>0</v>
      </c>
      <c r="P56" s="2">
        <v>298.68549999999999</v>
      </c>
    </row>
    <row r="57" spans="1:16" x14ac:dyDescent="0.3">
      <c r="A57" s="2">
        <v>56</v>
      </c>
      <c r="B57" s="2" t="s">
        <v>309</v>
      </c>
      <c r="C57" s="2" t="s">
        <v>365</v>
      </c>
      <c r="D57" s="2" t="s">
        <v>366</v>
      </c>
      <c r="E57" s="2" t="s">
        <v>201</v>
      </c>
      <c r="F57" s="2" t="s">
        <v>202</v>
      </c>
      <c r="G57" s="2" t="s">
        <v>367</v>
      </c>
      <c r="H57" s="2" t="s">
        <v>361</v>
      </c>
      <c r="I57" s="2">
        <v>12180</v>
      </c>
      <c r="J57" s="2" t="s">
        <v>368</v>
      </c>
      <c r="K57" s="2" t="s">
        <v>216</v>
      </c>
      <c r="L57" s="2" t="s">
        <v>226</v>
      </c>
      <c r="M57" s="2">
        <v>208.56</v>
      </c>
      <c r="N57" s="2">
        <v>6</v>
      </c>
      <c r="O57" s="2">
        <v>0</v>
      </c>
      <c r="P57" s="2">
        <v>52.139999999999986</v>
      </c>
    </row>
    <row r="58" spans="1:16" x14ac:dyDescent="0.3">
      <c r="A58" s="2">
        <v>57</v>
      </c>
      <c r="B58" s="2" t="s">
        <v>309</v>
      </c>
      <c r="C58" s="2" t="s">
        <v>365</v>
      </c>
      <c r="D58" s="2" t="s">
        <v>366</v>
      </c>
      <c r="E58" s="2" t="s">
        <v>201</v>
      </c>
      <c r="F58" s="2" t="s">
        <v>202</v>
      </c>
      <c r="G58" s="2" t="s">
        <v>367</v>
      </c>
      <c r="H58" s="2" t="s">
        <v>361</v>
      </c>
      <c r="I58" s="2">
        <v>12180</v>
      </c>
      <c r="J58" s="2" t="s">
        <v>369</v>
      </c>
      <c r="K58" s="2" t="s">
        <v>216</v>
      </c>
      <c r="L58" s="2" t="s">
        <v>247</v>
      </c>
      <c r="M58" s="2">
        <v>32.400000000000006</v>
      </c>
      <c r="N58" s="2">
        <v>5</v>
      </c>
      <c r="O58" s="2">
        <v>0</v>
      </c>
      <c r="P58" s="2">
        <v>15.552000000000001</v>
      </c>
    </row>
    <row r="59" spans="1:16" x14ac:dyDescent="0.3">
      <c r="A59" s="2">
        <v>58</v>
      </c>
      <c r="B59" s="2" t="s">
        <v>309</v>
      </c>
      <c r="C59" s="2" t="s">
        <v>365</v>
      </c>
      <c r="D59" s="2" t="s">
        <v>366</v>
      </c>
      <c r="E59" s="2" t="s">
        <v>201</v>
      </c>
      <c r="F59" s="2" t="s">
        <v>202</v>
      </c>
      <c r="G59" s="2" t="s">
        <v>367</v>
      </c>
      <c r="H59" s="2" t="s">
        <v>361</v>
      </c>
      <c r="I59" s="2">
        <v>12180</v>
      </c>
      <c r="J59" s="2" t="s">
        <v>370</v>
      </c>
      <c r="K59" s="2" t="s">
        <v>206</v>
      </c>
      <c r="L59" s="2" t="s">
        <v>209</v>
      </c>
      <c r="M59" s="2">
        <v>319.41000000000003</v>
      </c>
      <c r="N59" s="2">
        <v>5</v>
      </c>
      <c r="O59" s="2">
        <v>0.1</v>
      </c>
      <c r="P59" s="2">
        <v>7.0980000000000061</v>
      </c>
    </row>
    <row r="60" spans="1:16" x14ac:dyDescent="0.3">
      <c r="A60" s="2">
        <v>59</v>
      </c>
      <c r="B60" s="2" t="s">
        <v>309</v>
      </c>
      <c r="C60" s="2" t="s">
        <v>365</v>
      </c>
      <c r="D60" s="2" t="s">
        <v>366</v>
      </c>
      <c r="E60" s="2" t="s">
        <v>201</v>
      </c>
      <c r="F60" s="2" t="s">
        <v>202</v>
      </c>
      <c r="G60" s="2" t="s">
        <v>367</v>
      </c>
      <c r="H60" s="2" t="s">
        <v>361</v>
      </c>
      <c r="I60" s="2">
        <v>12180</v>
      </c>
      <c r="J60" s="2" t="s">
        <v>371</v>
      </c>
      <c r="K60" s="2" t="s">
        <v>216</v>
      </c>
      <c r="L60" s="2" t="s">
        <v>247</v>
      </c>
      <c r="M60" s="2">
        <v>14.56</v>
      </c>
      <c r="N60" s="2">
        <v>2</v>
      </c>
      <c r="O60" s="2">
        <v>0</v>
      </c>
      <c r="P60" s="2">
        <v>6.9888000000000003</v>
      </c>
    </row>
    <row r="61" spans="1:16" x14ac:dyDescent="0.3">
      <c r="A61" s="2">
        <v>60</v>
      </c>
      <c r="B61" s="2" t="s">
        <v>309</v>
      </c>
      <c r="C61" s="2" t="s">
        <v>365</v>
      </c>
      <c r="D61" s="2" t="s">
        <v>366</v>
      </c>
      <c r="E61" s="2" t="s">
        <v>201</v>
      </c>
      <c r="F61" s="2" t="s">
        <v>202</v>
      </c>
      <c r="G61" s="2" t="s">
        <v>367</v>
      </c>
      <c r="H61" s="2" t="s">
        <v>361</v>
      </c>
      <c r="I61" s="2">
        <v>12180</v>
      </c>
      <c r="J61" s="2" t="s">
        <v>348</v>
      </c>
      <c r="K61" s="2" t="s">
        <v>234</v>
      </c>
      <c r="L61" s="2" t="s">
        <v>294</v>
      </c>
      <c r="M61" s="2">
        <v>30</v>
      </c>
      <c r="N61" s="2">
        <v>2</v>
      </c>
      <c r="O61" s="2">
        <v>0</v>
      </c>
      <c r="P61" s="2">
        <v>3.3000000000000007</v>
      </c>
    </row>
    <row r="62" spans="1:16" x14ac:dyDescent="0.3">
      <c r="A62" s="2">
        <v>61</v>
      </c>
      <c r="B62" s="2" t="s">
        <v>309</v>
      </c>
      <c r="C62" s="2" t="s">
        <v>365</v>
      </c>
      <c r="D62" s="2" t="s">
        <v>366</v>
      </c>
      <c r="E62" s="2" t="s">
        <v>201</v>
      </c>
      <c r="F62" s="2" t="s">
        <v>202</v>
      </c>
      <c r="G62" s="2" t="s">
        <v>367</v>
      </c>
      <c r="H62" s="2" t="s">
        <v>361</v>
      </c>
      <c r="I62" s="2">
        <v>12180</v>
      </c>
      <c r="J62" s="2" t="s">
        <v>372</v>
      </c>
      <c r="K62" s="2" t="s">
        <v>216</v>
      </c>
      <c r="L62" s="2" t="s">
        <v>237</v>
      </c>
      <c r="M62" s="2">
        <v>48.480000000000004</v>
      </c>
      <c r="N62" s="2">
        <v>4</v>
      </c>
      <c r="O62" s="2">
        <v>0.2</v>
      </c>
      <c r="P62" s="2">
        <v>16.361999999999998</v>
      </c>
    </row>
    <row r="63" spans="1:16" x14ac:dyDescent="0.3">
      <c r="A63" s="2">
        <v>62</v>
      </c>
      <c r="B63" s="2" t="s">
        <v>309</v>
      </c>
      <c r="C63" s="2" t="s">
        <v>365</v>
      </c>
      <c r="D63" s="2" t="s">
        <v>366</v>
      </c>
      <c r="E63" s="2" t="s">
        <v>201</v>
      </c>
      <c r="F63" s="2" t="s">
        <v>202</v>
      </c>
      <c r="G63" s="2" t="s">
        <v>367</v>
      </c>
      <c r="H63" s="2" t="s">
        <v>361</v>
      </c>
      <c r="I63" s="2">
        <v>12180</v>
      </c>
      <c r="J63" s="2" t="s">
        <v>373</v>
      </c>
      <c r="K63" s="2" t="s">
        <v>216</v>
      </c>
      <c r="L63" s="2" t="s">
        <v>232</v>
      </c>
      <c r="M63" s="2">
        <v>1.68</v>
      </c>
      <c r="N63" s="2">
        <v>1</v>
      </c>
      <c r="O63" s="2">
        <v>0</v>
      </c>
      <c r="P63" s="2">
        <v>0.84</v>
      </c>
    </row>
    <row r="64" spans="1:16" x14ac:dyDescent="0.3">
      <c r="A64" s="2">
        <v>63</v>
      </c>
      <c r="B64" s="2" t="s">
        <v>218</v>
      </c>
      <c r="C64" s="2" t="s">
        <v>374</v>
      </c>
      <c r="D64" s="2" t="s">
        <v>375</v>
      </c>
      <c r="E64" s="2" t="s">
        <v>201</v>
      </c>
      <c r="F64" s="2" t="s">
        <v>202</v>
      </c>
      <c r="G64" s="2" t="s">
        <v>213</v>
      </c>
      <c r="H64" s="2" t="s">
        <v>214</v>
      </c>
      <c r="I64" s="2">
        <v>90004</v>
      </c>
      <c r="J64" s="2" t="s">
        <v>376</v>
      </c>
      <c r="K64" s="2" t="s">
        <v>234</v>
      </c>
      <c r="L64" s="2" t="s">
        <v>294</v>
      </c>
      <c r="M64" s="2">
        <v>13.98</v>
      </c>
      <c r="N64" s="2">
        <v>2</v>
      </c>
      <c r="O64" s="2">
        <v>0</v>
      </c>
      <c r="P64" s="2">
        <v>6.1512000000000011</v>
      </c>
    </row>
    <row r="65" spans="1:16" x14ac:dyDescent="0.3">
      <c r="A65" s="2">
        <v>64</v>
      </c>
      <c r="B65" s="2" t="s">
        <v>218</v>
      </c>
      <c r="C65" s="2" t="s">
        <v>374</v>
      </c>
      <c r="D65" s="2" t="s">
        <v>375</v>
      </c>
      <c r="E65" s="2" t="s">
        <v>201</v>
      </c>
      <c r="F65" s="2" t="s">
        <v>202</v>
      </c>
      <c r="G65" s="2" t="s">
        <v>213</v>
      </c>
      <c r="H65" s="2" t="s">
        <v>214</v>
      </c>
      <c r="I65" s="2">
        <v>90004</v>
      </c>
      <c r="J65" s="2" t="s">
        <v>377</v>
      </c>
      <c r="K65" s="2" t="s">
        <v>216</v>
      </c>
      <c r="L65" s="2" t="s">
        <v>237</v>
      </c>
      <c r="M65" s="2">
        <v>25.824000000000002</v>
      </c>
      <c r="N65" s="2">
        <v>6</v>
      </c>
      <c r="O65" s="2">
        <v>0.2</v>
      </c>
      <c r="P65" s="2">
        <v>9.3612000000000002</v>
      </c>
    </row>
    <row r="66" spans="1:16" x14ac:dyDescent="0.3">
      <c r="A66" s="2">
        <v>65</v>
      </c>
      <c r="B66" s="2" t="s">
        <v>218</v>
      </c>
      <c r="C66" s="2" t="s">
        <v>374</v>
      </c>
      <c r="D66" s="2" t="s">
        <v>375</v>
      </c>
      <c r="E66" s="2" t="s">
        <v>201</v>
      </c>
      <c r="F66" s="2" t="s">
        <v>202</v>
      </c>
      <c r="G66" s="2" t="s">
        <v>213</v>
      </c>
      <c r="H66" s="2" t="s">
        <v>214</v>
      </c>
      <c r="I66" s="2">
        <v>90004</v>
      </c>
      <c r="J66" s="2" t="s">
        <v>378</v>
      </c>
      <c r="K66" s="2" t="s">
        <v>216</v>
      </c>
      <c r="L66" s="2" t="s">
        <v>247</v>
      </c>
      <c r="M66" s="2">
        <v>146.72999999999999</v>
      </c>
      <c r="N66" s="2">
        <v>3</v>
      </c>
      <c r="O66" s="2">
        <v>0</v>
      </c>
      <c r="P66" s="2">
        <v>68.963099999999997</v>
      </c>
    </row>
    <row r="67" spans="1:16" x14ac:dyDescent="0.3">
      <c r="A67" s="2">
        <v>66</v>
      </c>
      <c r="B67" s="2" t="s">
        <v>218</v>
      </c>
      <c r="C67" s="2" t="s">
        <v>374</v>
      </c>
      <c r="D67" s="2" t="s">
        <v>375</v>
      </c>
      <c r="E67" s="2" t="s">
        <v>201</v>
      </c>
      <c r="F67" s="2" t="s">
        <v>202</v>
      </c>
      <c r="G67" s="2" t="s">
        <v>213</v>
      </c>
      <c r="H67" s="2" t="s">
        <v>214</v>
      </c>
      <c r="I67" s="2">
        <v>90004</v>
      </c>
      <c r="J67" s="2" t="s">
        <v>379</v>
      </c>
      <c r="K67" s="2" t="s">
        <v>206</v>
      </c>
      <c r="L67" s="2" t="s">
        <v>230</v>
      </c>
      <c r="M67" s="2">
        <v>79.760000000000005</v>
      </c>
      <c r="N67" s="2">
        <v>4</v>
      </c>
      <c r="O67" s="2">
        <v>0</v>
      </c>
      <c r="P67" s="2">
        <v>22.332800000000006</v>
      </c>
    </row>
    <row r="68" spans="1:16" x14ac:dyDescent="0.3">
      <c r="A68" s="2">
        <v>67</v>
      </c>
      <c r="B68" s="2" t="s">
        <v>218</v>
      </c>
      <c r="C68" s="2" t="s">
        <v>380</v>
      </c>
      <c r="D68" s="2" t="s">
        <v>381</v>
      </c>
      <c r="E68" s="2" t="s">
        <v>255</v>
      </c>
      <c r="F68" s="2" t="s">
        <v>202</v>
      </c>
      <c r="G68" s="2" t="s">
        <v>382</v>
      </c>
      <c r="H68" s="2" t="s">
        <v>324</v>
      </c>
      <c r="I68" s="2">
        <v>60610</v>
      </c>
      <c r="J68" s="2" t="s">
        <v>383</v>
      </c>
      <c r="K68" s="2" t="s">
        <v>206</v>
      </c>
      <c r="L68" s="2" t="s">
        <v>209</v>
      </c>
      <c r="M68" s="2">
        <v>213.11499999999998</v>
      </c>
      <c r="N68" s="2">
        <v>5</v>
      </c>
      <c r="O68" s="2">
        <v>0.3</v>
      </c>
      <c r="P68" s="2">
        <v>-15.222500000000011</v>
      </c>
    </row>
    <row r="69" spans="1:16" x14ac:dyDescent="0.3">
      <c r="A69" s="2">
        <v>68</v>
      </c>
      <c r="B69" s="2" t="s">
        <v>218</v>
      </c>
      <c r="C69" s="2" t="s">
        <v>384</v>
      </c>
      <c r="D69" s="2" t="s">
        <v>385</v>
      </c>
      <c r="E69" s="2" t="s">
        <v>212</v>
      </c>
      <c r="F69" s="2" t="s">
        <v>202</v>
      </c>
      <c r="G69" s="2" t="s">
        <v>386</v>
      </c>
      <c r="H69" s="2" t="s">
        <v>387</v>
      </c>
      <c r="I69" s="2">
        <v>85234</v>
      </c>
      <c r="J69" s="2" t="s">
        <v>388</v>
      </c>
      <c r="K69" s="2" t="s">
        <v>216</v>
      </c>
      <c r="L69" s="2" t="s">
        <v>232</v>
      </c>
      <c r="M69" s="2">
        <v>1113.0240000000001</v>
      </c>
      <c r="N69" s="2">
        <v>8</v>
      </c>
      <c r="O69" s="2">
        <v>0.2</v>
      </c>
      <c r="P69" s="2">
        <v>111.30239999999998</v>
      </c>
    </row>
    <row r="70" spans="1:16" x14ac:dyDescent="0.3">
      <c r="A70" s="2">
        <v>69</v>
      </c>
      <c r="B70" s="2" t="s">
        <v>218</v>
      </c>
      <c r="C70" s="2" t="s">
        <v>384</v>
      </c>
      <c r="D70" s="2" t="s">
        <v>385</v>
      </c>
      <c r="E70" s="2" t="s">
        <v>212</v>
      </c>
      <c r="F70" s="2" t="s">
        <v>202</v>
      </c>
      <c r="G70" s="2" t="s">
        <v>386</v>
      </c>
      <c r="H70" s="2" t="s">
        <v>387</v>
      </c>
      <c r="I70" s="2">
        <v>85234</v>
      </c>
      <c r="J70" s="2" t="s">
        <v>389</v>
      </c>
      <c r="K70" s="2" t="s">
        <v>234</v>
      </c>
      <c r="L70" s="2" t="s">
        <v>235</v>
      </c>
      <c r="M70" s="2">
        <v>167.96800000000002</v>
      </c>
      <c r="N70" s="2">
        <v>4</v>
      </c>
      <c r="O70" s="2">
        <v>0.2</v>
      </c>
      <c r="P70" s="2">
        <v>62.988</v>
      </c>
    </row>
    <row r="71" spans="1:16" x14ac:dyDescent="0.3">
      <c r="A71" s="2">
        <v>70</v>
      </c>
      <c r="B71" s="2" t="s">
        <v>309</v>
      </c>
      <c r="C71" s="2" t="s">
        <v>390</v>
      </c>
      <c r="D71" s="2" t="s">
        <v>391</v>
      </c>
      <c r="E71" s="2" t="s">
        <v>201</v>
      </c>
      <c r="F71" s="2" t="s">
        <v>202</v>
      </c>
      <c r="G71" s="2" t="s">
        <v>392</v>
      </c>
      <c r="H71" s="2" t="s">
        <v>393</v>
      </c>
      <c r="I71" s="2">
        <v>22153</v>
      </c>
      <c r="J71" s="2" t="s">
        <v>394</v>
      </c>
      <c r="K71" s="2" t="s">
        <v>216</v>
      </c>
      <c r="L71" s="2" t="s">
        <v>247</v>
      </c>
      <c r="M71" s="2">
        <v>75.88</v>
      </c>
      <c r="N71" s="2">
        <v>2</v>
      </c>
      <c r="O71" s="2">
        <v>0</v>
      </c>
      <c r="P71" s="2">
        <v>35.663599999999995</v>
      </c>
    </row>
    <row r="72" spans="1:16" x14ac:dyDescent="0.3">
      <c r="A72" s="2">
        <v>71</v>
      </c>
      <c r="B72" s="2" t="s">
        <v>218</v>
      </c>
      <c r="C72" s="2" t="s">
        <v>395</v>
      </c>
      <c r="D72" s="2" t="s">
        <v>396</v>
      </c>
      <c r="E72" s="2" t="s">
        <v>201</v>
      </c>
      <c r="F72" s="2" t="s">
        <v>202</v>
      </c>
      <c r="G72" s="2" t="s">
        <v>360</v>
      </c>
      <c r="H72" s="2" t="s">
        <v>361</v>
      </c>
      <c r="I72" s="2">
        <v>10009</v>
      </c>
      <c r="J72" s="2" t="s">
        <v>397</v>
      </c>
      <c r="K72" s="2" t="s">
        <v>216</v>
      </c>
      <c r="L72" s="2" t="s">
        <v>237</v>
      </c>
      <c r="M72" s="2">
        <v>4.6159999999999997</v>
      </c>
      <c r="N72" s="2">
        <v>1</v>
      </c>
      <c r="O72" s="2">
        <v>0.2</v>
      </c>
      <c r="P72" s="2">
        <v>1.7309999999999999</v>
      </c>
    </row>
    <row r="73" spans="1:16" x14ac:dyDescent="0.3">
      <c r="A73" s="2">
        <v>72</v>
      </c>
      <c r="B73" s="2" t="s">
        <v>198</v>
      </c>
      <c r="C73" s="2" t="s">
        <v>295</v>
      </c>
      <c r="D73" s="2" t="s">
        <v>296</v>
      </c>
      <c r="E73" s="2" t="s">
        <v>201</v>
      </c>
      <c r="F73" s="2" t="s">
        <v>202</v>
      </c>
      <c r="G73" s="2" t="s">
        <v>398</v>
      </c>
      <c r="H73" s="2" t="s">
        <v>342</v>
      </c>
      <c r="I73" s="2">
        <v>49201</v>
      </c>
      <c r="J73" s="2" t="s">
        <v>399</v>
      </c>
      <c r="K73" s="2" t="s">
        <v>216</v>
      </c>
      <c r="L73" s="2" t="s">
        <v>247</v>
      </c>
      <c r="M73" s="2">
        <v>19.049999999999997</v>
      </c>
      <c r="N73" s="2">
        <v>3</v>
      </c>
      <c r="O73" s="2">
        <v>0</v>
      </c>
      <c r="P73" s="2">
        <v>8.7629999999999999</v>
      </c>
    </row>
    <row r="74" spans="1:16" x14ac:dyDescent="0.3">
      <c r="A74" s="2">
        <v>73</v>
      </c>
      <c r="B74" s="2" t="s">
        <v>218</v>
      </c>
      <c r="C74" s="2" t="s">
        <v>400</v>
      </c>
      <c r="D74" s="2" t="s">
        <v>401</v>
      </c>
      <c r="E74" s="2" t="s">
        <v>201</v>
      </c>
      <c r="F74" s="2" t="s">
        <v>202</v>
      </c>
      <c r="G74" s="2" t="s">
        <v>402</v>
      </c>
      <c r="H74" s="2" t="s">
        <v>403</v>
      </c>
      <c r="I74" s="2">
        <v>38109</v>
      </c>
      <c r="J74" s="2" t="s">
        <v>404</v>
      </c>
      <c r="K74" s="2" t="s">
        <v>206</v>
      </c>
      <c r="L74" s="2" t="s">
        <v>209</v>
      </c>
      <c r="M74" s="2">
        <v>831.93600000000015</v>
      </c>
      <c r="N74" s="2">
        <v>8</v>
      </c>
      <c r="O74" s="2">
        <v>0.2</v>
      </c>
      <c r="P74" s="2">
        <v>-114.39120000000003</v>
      </c>
    </row>
    <row r="75" spans="1:16" x14ac:dyDescent="0.3">
      <c r="A75" s="2">
        <v>74</v>
      </c>
      <c r="B75" s="2" t="s">
        <v>218</v>
      </c>
      <c r="C75" s="2" t="s">
        <v>400</v>
      </c>
      <c r="D75" s="2" t="s">
        <v>401</v>
      </c>
      <c r="E75" s="2" t="s">
        <v>201</v>
      </c>
      <c r="F75" s="2" t="s">
        <v>202</v>
      </c>
      <c r="G75" s="2" t="s">
        <v>402</v>
      </c>
      <c r="H75" s="2" t="s">
        <v>403</v>
      </c>
      <c r="I75" s="2">
        <v>38109</v>
      </c>
      <c r="J75" s="2" t="s">
        <v>405</v>
      </c>
      <c r="K75" s="2" t="s">
        <v>206</v>
      </c>
      <c r="L75" s="2" t="s">
        <v>230</v>
      </c>
      <c r="M75" s="2">
        <v>97.04</v>
      </c>
      <c r="N75" s="2">
        <v>2</v>
      </c>
      <c r="O75" s="2">
        <v>0.2</v>
      </c>
      <c r="P75" s="2">
        <v>1.2129999999999974</v>
      </c>
    </row>
    <row r="76" spans="1:16" x14ac:dyDescent="0.3">
      <c r="A76" s="2">
        <v>75</v>
      </c>
      <c r="B76" s="2" t="s">
        <v>218</v>
      </c>
      <c r="C76" s="2" t="s">
        <v>400</v>
      </c>
      <c r="D76" s="2" t="s">
        <v>401</v>
      </c>
      <c r="E76" s="2" t="s">
        <v>201</v>
      </c>
      <c r="F76" s="2" t="s">
        <v>202</v>
      </c>
      <c r="G76" s="2" t="s">
        <v>402</v>
      </c>
      <c r="H76" s="2" t="s">
        <v>403</v>
      </c>
      <c r="I76" s="2">
        <v>38109</v>
      </c>
      <c r="J76" s="2" t="s">
        <v>406</v>
      </c>
      <c r="K76" s="2" t="s">
        <v>216</v>
      </c>
      <c r="L76" s="2" t="s">
        <v>226</v>
      </c>
      <c r="M76" s="2">
        <v>72.784000000000006</v>
      </c>
      <c r="N76" s="2">
        <v>1</v>
      </c>
      <c r="O76" s="2">
        <v>0.2</v>
      </c>
      <c r="P76" s="2">
        <v>-18.196000000000002</v>
      </c>
    </row>
    <row r="77" spans="1:16" x14ac:dyDescent="0.3">
      <c r="A77" s="2">
        <v>76</v>
      </c>
      <c r="B77" s="2" t="s">
        <v>309</v>
      </c>
      <c r="C77" s="2" t="s">
        <v>407</v>
      </c>
      <c r="D77" s="2" t="s">
        <v>408</v>
      </c>
      <c r="E77" s="2" t="s">
        <v>212</v>
      </c>
      <c r="F77" s="2" t="s">
        <v>202</v>
      </c>
      <c r="G77" s="2" t="s">
        <v>307</v>
      </c>
      <c r="H77" s="2" t="s">
        <v>257</v>
      </c>
      <c r="I77" s="2">
        <v>77041</v>
      </c>
      <c r="J77" s="2" t="s">
        <v>409</v>
      </c>
      <c r="K77" s="2" t="s">
        <v>216</v>
      </c>
      <c r="L77" s="2" t="s">
        <v>237</v>
      </c>
      <c r="M77" s="2">
        <v>1.2479999999999998</v>
      </c>
      <c r="N77" s="2">
        <v>3</v>
      </c>
      <c r="O77" s="2">
        <v>0.8</v>
      </c>
      <c r="P77" s="2">
        <v>-1.9344000000000006</v>
      </c>
    </row>
    <row r="78" spans="1:16" x14ac:dyDescent="0.3">
      <c r="A78" s="2">
        <v>77</v>
      </c>
      <c r="B78" s="2" t="s">
        <v>309</v>
      </c>
      <c r="C78" s="2" t="s">
        <v>407</v>
      </c>
      <c r="D78" s="2" t="s">
        <v>408</v>
      </c>
      <c r="E78" s="2" t="s">
        <v>212</v>
      </c>
      <c r="F78" s="2" t="s">
        <v>202</v>
      </c>
      <c r="G78" s="2" t="s">
        <v>307</v>
      </c>
      <c r="H78" s="2" t="s">
        <v>257</v>
      </c>
      <c r="I78" s="2">
        <v>77041</v>
      </c>
      <c r="J78" s="2" t="s">
        <v>410</v>
      </c>
      <c r="K78" s="2" t="s">
        <v>206</v>
      </c>
      <c r="L78" s="2" t="s">
        <v>230</v>
      </c>
      <c r="M78" s="2">
        <v>9.7080000000000002</v>
      </c>
      <c r="N78" s="2">
        <v>3</v>
      </c>
      <c r="O78" s="2">
        <v>0.6</v>
      </c>
      <c r="P78" s="2">
        <v>-5.8248000000000015</v>
      </c>
    </row>
    <row r="79" spans="1:16" x14ac:dyDescent="0.3">
      <c r="A79" s="2">
        <v>78</v>
      </c>
      <c r="B79" s="2" t="s">
        <v>309</v>
      </c>
      <c r="C79" s="2" t="s">
        <v>407</v>
      </c>
      <c r="D79" s="2" t="s">
        <v>408</v>
      </c>
      <c r="E79" s="2" t="s">
        <v>212</v>
      </c>
      <c r="F79" s="2" t="s">
        <v>202</v>
      </c>
      <c r="G79" s="2" t="s">
        <v>307</v>
      </c>
      <c r="H79" s="2" t="s">
        <v>257</v>
      </c>
      <c r="I79" s="2">
        <v>77041</v>
      </c>
      <c r="J79" s="2" t="s">
        <v>411</v>
      </c>
      <c r="K79" s="2" t="s">
        <v>216</v>
      </c>
      <c r="L79" s="2" t="s">
        <v>226</v>
      </c>
      <c r="M79" s="2">
        <v>27.240000000000002</v>
      </c>
      <c r="N79" s="2">
        <v>3</v>
      </c>
      <c r="O79" s="2">
        <v>0.2</v>
      </c>
      <c r="P79" s="2">
        <v>2.724000000000002</v>
      </c>
    </row>
    <row r="80" spans="1:16" x14ac:dyDescent="0.3">
      <c r="A80" s="2">
        <v>79</v>
      </c>
      <c r="B80" s="2" t="s">
        <v>198</v>
      </c>
      <c r="C80" s="2" t="s">
        <v>400</v>
      </c>
      <c r="D80" s="2" t="s">
        <v>401</v>
      </c>
      <c r="E80" s="2" t="s">
        <v>201</v>
      </c>
      <c r="F80" s="2" t="s">
        <v>202</v>
      </c>
      <c r="G80" s="2" t="s">
        <v>307</v>
      </c>
      <c r="H80" s="2" t="s">
        <v>257</v>
      </c>
      <c r="I80" s="2">
        <v>77070</v>
      </c>
      <c r="J80" s="2" t="s">
        <v>412</v>
      </c>
      <c r="K80" s="2" t="s">
        <v>206</v>
      </c>
      <c r="L80" s="2" t="s">
        <v>230</v>
      </c>
      <c r="M80" s="2">
        <v>19.3</v>
      </c>
      <c r="N80" s="2">
        <v>5</v>
      </c>
      <c r="O80" s="2">
        <v>0.6</v>
      </c>
      <c r="P80" s="2">
        <v>-14.475000000000001</v>
      </c>
    </row>
    <row r="81" spans="1:16" x14ac:dyDescent="0.3">
      <c r="A81" s="2">
        <v>80</v>
      </c>
      <c r="B81" s="2" t="s">
        <v>309</v>
      </c>
      <c r="C81" s="2" t="s">
        <v>413</v>
      </c>
      <c r="D81" s="2" t="s">
        <v>414</v>
      </c>
      <c r="E81" s="2" t="s">
        <v>212</v>
      </c>
      <c r="F81" s="2" t="s">
        <v>202</v>
      </c>
      <c r="G81" s="2" t="s">
        <v>415</v>
      </c>
      <c r="H81" s="2" t="s">
        <v>416</v>
      </c>
      <c r="I81" s="2">
        <v>35601</v>
      </c>
      <c r="J81" s="2" t="s">
        <v>417</v>
      </c>
      <c r="K81" s="2" t="s">
        <v>216</v>
      </c>
      <c r="L81" s="2" t="s">
        <v>239</v>
      </c>
      <c r="M81" s="2">
        <v>208.16</v>
      </c>
      <c r="N81" s="2">
        <v>1</v>
      </c>
      <c r="O81" s="2">
        <v>0</v>
      </c>
      <c r="P81" s="2">
        <v>56.20320000000001</v>
      </c>
    </row>
    <row r="82" spans="1:16" x14ac:dyDescent="0.3">
      <c r="A82" s="2">
        <v>81</v>
      </c>
      <c r="B82" s="2" t="s">
        <v>309</v>
      </c>
      <c r="C82" s="2" t="s">
        <v>413</v>
      </c>
      <c r="D82" s="2" t="s">
        <v>414</v>
      </c>
      <c r="E82" s="2" t="s">
        <v>212</v>
      </c>
      <c r="F82" s="2" t="s">
        <v>202</v>
      </c>
      <c r="G82" s="2" t="s">
        <v>415</v>
      </c>
      <c r="H82" s="2" t="s">
        <v>416</v>
      </c>
      <c r="I82" s="2">
        <v>35601</v>
      </c>
      <c r="J82" s="2" t="s">
        <v>418</v>
      </c>
      <c r="K82" s="2" t="s">
        <v>216</v>
      </c>
      <c r="L82" s="2" t="s">
        <v>237</v>
      </c>
      <c r="M82" s="2">
        <v>16.740000000000002</v>
      </c>
      <c r="N82" s="2">
        <v>3</v>
      </c>
      <c r="O82" s="2">
        <v>0</v>
      </c>
      <c r="P82" s="2">
        <v>8.0351999999999997</v>
      </c>
    </row>
    <row r="83" spans="1:16" x14ac:dyDescent="0.3">
      <c r="A83" s="2">
        <v>82</v>
      </c>
      <c r="B83" s="2" t="s">
        <v>218</v>
      </c>
      <c r="C83" s="2" t="s">
        <v>419</v>
      </c>
      <c r="D83" s="2" t="s">
        <v>420</v>
      </c>
      <c r="E83" s="2" t="s">
        <v>201</v>
      </c>
      <c r="F83" s="2" t="s">
        <v>202</v>
      </c>
      <c r="G83" s="2" t="s">
        <v>272</v>
      </c>
      <c r="H83" s="2" t="s">
        <v>214</v>
      </c>
      <c r="I83" s="2">
        <v>94122</v>
      </c>
      <c r="J83" s="2" t="s">
        <v>421</v>
      </c>
      <c r="K83" s="2" t="s">
        <v>216</v>
      </c>
      <c r="L83" s="2" t="s">
        <v>232</v>
      </c>
      <c r="M83" s="2">
        <v>14.9</v>
      </c>
      <c r="N83" s="2">
        <v>5</v>
      </c>
      <c r="O83" s="2">
        <v>0</v>
      </c>
      <c r="P83" s="2">
        <v>4.1720000000000006</v>
      </c>
    </row>
    <row r="84" spans="1:16" x14ac:dyDescent="0.3">
      <c r="A84" s="2">
        <v>83</v>
      </c>
      <c r="B84" s="2" t="s">
        <v>218</v>
      </c>
      <c r="C84" s="2" t="s">
        <v>419</v>
      </c>
      <c r="D84" s="2" t="s">
        <v>420</v>
      </c>
      <c r="E84" s="2" t="s">
        <v>201</v>
      </c>
      <c r="F84" s="2" t="s">
        <v>202</v>
      </c>
      <c r="G84" s="2" t="s">
        <v>272</v>
      </c>
      <c r="H84" s="2" t="s">
        <v>214</v>
      </c>
      <c r="I84" s="2">
        <v>94122</v>
      </c>
      <c r="J84" s="2" t="s">
        <v>422</v>
      </c>
      <c r="K84" s="2" t="s">
        <v>216</v>
      </c>
      <c r="L84" s="2" t="s">
        <v>226</v>
      </c>
      <c r="M84" s="2">
        <v>21.39</v>
      </c>
      <c r="N84" s="2">
        <v>1</v>
      </c>
      <c r="O84" s="2">
        <v>0</v>
      </c>
      <c r="P84" s="2">
        <v>6.2030999999999992</v>
      </c>
    </row>
    <row r="85" spans="1:16" x14ac:dyDescent="0.3">
      <c r="A85" s="2">
        <v>84</v>
      </c>
      <c r="B85" s="2" t="s">
        <v>218</v>
      </c>
      <c r="C85" s="2" t="s">
        <v>423</v>
      </c>
      <c r="D85" s="2" t="s">
        <v>424</v>
      </c>
      <c r="E85" s="2" t="s">
        <v>212</v>
      </c>
      <c r="F85" s="2" t="s">
        <v>202</v>
      </c>
      <c r="G85" s="2" t="s">
        <v>425</v>
      </c>
      <c r="H85" s="2" t="s">
        <v>245</v>
      </c>
      <c r="I85" s="2">
        <v>27707</v>
      </c>
      <c r="J85" s="2" t="s">
        <v>426</v>
      </c>
      <c r="K85" s="2" t="s">
        <v>216</v>
      </c>
      <c r="L85" s="2" t="s">
        <v>301</v>
      </c>
      <c r="M85" s="2">
        <v>200.98400000000004</v>
      </c>
      <c r="N85" s="2">
        <v>7</v>
      </c>
      <c r="O85" s="2">
        <v>0.2</v>
      </c>
      <c r="P85" s="2">
        <v>62.807499999999976</v>
      </c>
    </row>
    <row r="86" spans="1:16" x14ac:dyDescent="0.3">
      <c r="A86" s="2">
        <v>85</v>
      </c>
      <c r="B86" s="2" t="s">
        <v>309</v>
      </c>
      <c r="C86" s="2" t="s">
        <v>427</v>
      </c>
      <c r="D86" s="2" t="s">
        <v>428</v>
      </c>
      <c r="E86" s="2" t="s">
        <v>255</v>
      </c>
      <c r="F86" s="2" t="s">
        <v>202</v>
      </c>
      <c r="G86" s="2" t="s">
        <v>382</v>
      </c>
      <c r="H86" s="2" t="s">
        <v>324</v>
      </c>
      <c r="I86" s="2">
        <v>60623</v>
      </c>
      <c r="J86" s="2" t="s">
        <v>429</v>
      </c>
      <c r="K86" s="2" t="s">
        <v>216</v>
      </c>
      <c r="L86" s="2" t="s">
        <v>226</v>
      </c>
      <c r="M86" s="2">
        <v>230.376</v>
      </c>
      <c r="N86" s="2">
        <v>3</v>
      </c>
      <c r="O86" s="2">
        <v>0.2</v>
      </c>
      <c r="P86" s="2">
        <v>-48.954900000000002</v>
      </c>
    </row>
    <row r="87" spans="1:16" x14ac:dyDescent="0.3">
      <c r="A87" s="2">
        <v>86</v>
      </c>
      <c r="B87" s="2" t="s">
        <v>198</v>
      </c>
      <c r="C87" s="2" t="s">
        <v>339</v>
      </c>
      <c r="D87" s="2" t="s">
        <v>340</v>
      </c>
      <c r="E87" s="2" t="s">
        <v>201</v>
      </c>
      <c r="F87" s="2" t="s">
        <v>202</v>
      </c>
      <c r="G87" s="2" t="s">
        <v>430</v>
      </c>
      <c r="H87" s="2" t="s">
        <v>431</v>
      </c>
      <c r="I87" s="2">
        <v>29203</v>
      </c>
      <c r="J87" s="2" t="s">
        <v>432</v>
      </c>
      <c r="K87" s="2" t="s">
        <v>206</v>
      </c>
      <c r="L87" s="2" t="s">
        <v>209</v>
      </c>
      <c r="M87" s="2">
        <v>301.95999999999998</v>
      </c>
      <c r="N87" s="2">
        <v>2</v>
      </c>
      <c r="O87" s="2">
        <v>0</v>
      </c>
      <c r="P87" s="2">
        <v>33.215599999999995</v>
      </c>
    </row>
    <row r="88" spans="1:16" x14ac:dyDescent="0.3">
      <c r="A88" s="2">
        <v>87</v>
      </c>
      <c r="B88" s="2" t="s">
        <v>218</v>
      </c>
      <c r="C88" s="2" t="s">
        <v>433</v>
      </c>
      <c r="D88" s="2" t="s">
        <v>434</v>
      </c>
      <c r="E88" s="2" t="s">
        <v>201</v>
      </c>
      <c r="F88" s="2" t="s">
        <v>202</v>
      </c>
      <c r="G88" s="2" t="s">
        <v>435</v>
      </c>
      <c r="H88" s="2" t="s">
        <v>336</v>
      </c>
      <c r="I88" s="2">
        <v>55901</v>
      </c>
      <c r="J88" s="2" t="s">
        <v>436</v>
      </c>
      <c r="K88" s="2" t="s">
        <v>234</v>
      </c>
      <c r="L88" s="2" t="s">
        <v>294</v>
      </c>
      <c r="M88" s="2">
        <v>19.989999999999998</v>
      </c>
      <c r="N88" s="2">
        <v>1</v>
      </c>
      <c r="O88" s="2">
        <v>0</v>
      </c>
      <c r="P88" s="2">
        <v>6.796599999999998</v>
      </c>
    </row>
    <row r="89" spans="1:16" x14ac:dyDescent="0.3">
      <c r="A89" s="2">
        <v>88</v>
      </c>
      <c r="B89" s="2" t="s">
        <v>218</v>
      </c>
      <c r="C89" s="2" t="s">
        <v>433</v>
      </c>
      <c r="D89" s="2" t="s">
        <v>434</v>
      </c>
      <c r="E89" s="2" t="s">
        <v>201</v>
      </c>
      <c r="F89" s="2" t="s">
        <v>202</v>
      </c>
      <c r="G89" s="2" t="s">
        <v>435</v>
      </c>
      <c r="H89" s="2" t="s">
        <v>336</v>
      </c>
      <c r="I89" s="2">
        <v>55901</v>
      </c>
      <c r="J89" s="2" t="s">
        <v>437</v>
      </c>
      <c r="K89" s="2" t="s">
        <v>216</v>
      </c>
      <c r="L89" s="2" t="s">
        <v>217</v>
      </c>
      <c r="M89" s="2">
        <v>6.16</v>
      </c>
      <c r="N89" s="2">
        <v>2</v>
      </c>
      <c r="O89" s="2">
        <v>0</v>
      </c>
      <c r="P89" s="2">
        <v>2.9567999999999999</v>
      </c>
    </row>
    <row r="90" spans="1:16" x14ac:dyDescent="0.3">
      <c r="A90" s="2">
        <v>89</v>
      </c>
      <c r="B90" s="2" t="s">
        <v>198</v>
      </c>
      <c r="C90" s="2" t="s">
        <v>438</v>
      </c>
      <c r="D90" s="2" t="s">
        <v>439</v>
      </c>
      <c r="E90" s="2" t="s">
        <v>255</v>
      </c>
      <c r="F90" s="2" t="s">
        <v>202</v>
      </c>
      <c r="G90" s="2" t="s">
        <v>307</v>
      </c>
      <c r="H90" s="2" t="s">
        <v>257</v>
      </c>
      <c r="I90" s="2">
        <v>77095</v>
      </c>
      <c r="J90" s="2" t="s">
        <v>440</v>
      </c>
      <c r="K90" s="2" t="s">
        <v>216</v>
      </c>
      <c r="L90" s="2" t="s">
        <v>226</v>
      </c>
      <c r="M90" s="2">
        <v>158.36800000000002</v>
      </c>
      <c r="N90" s="2">
        <v>7</v>
      </c>
      <c r="O90" s="2">
        <v>0.2</v>
      </c>
      <c r="P90" s="2">
        <v>13.857199999999999</v>
      </c>
    </row>
    <row r="91" spans="1:16" x14ac:dyDescent="0.3">
      <c r="A91" s="2">
        <v>90</v>
      </c>
      <c r="B91" s="2" t="s">
        <v>218</v>
      </c>
      <c r="C91" s="2" t="s">
        <v>441</v>
      </c>
      <c r="D91" s="2" t="s">
        <v>442</v>
      </c>
      <c r="E91" s="2" t="s">
        <v>212</v>
      </c>
      <c r="F91" s="2" t="s">
        <v>202</v>
      </c>
      <c r="G91" s="2" t="s">
        <v>213</v>
      </c>
      <c r="H91" s="2" t="s">
        <v>214</v>
      </c>
      <c r="I91" s="2">
        <v>90036</v>
      </c>
      <c r="J91" s="2" t="s">
        <v>443</v>
      </c>
      <c r="K91" s="2" t="s">
        <v>216</v>
      </c>
      <c r="L91" s="2" t="s">
        <v>232</v>
      </c>
      <c r="M91" s="2">
        <v>20.100000000000001</v>
      </c>
      <c r="N91" s="2">
        <v>3</v>
      </c>
      <c r="O91" s="2">
        <v>0</v>
      </c>
      <c r="P91" s="2">
        <v>6.6329999999999982</v>
      </c>
    </row>
    <row r="92" spans="1:16" x14ac:dyDescent="0.3">
      <c r="A92" s="2">
        <v>91</v>
      </c>
      <c r="B92" s="2" t="s">
        <v>218</v>
      </c>
      <c r="C92" s="2" t="s">
        <v>441</v>
      </c>
      <c r="D92" s="2" t="s">
        <v>442</v>
      </c>
      <c r="E92" s="2" t="s">
        <v>212</v>
      </c>
      <c r="F92" s="2" t="s">
        <v>202</v>
      </c>
      <c r="G92" s="2" t="s">
        <v>213</v>
      </c>
      <c r="H92" s="2" t="s">
        <v>214</v>
      </c>
      <c r="I92" s="2">
        <v>90036</v>
      </c>
      <c r="J92" s="2" t="s">
        <v>325</v>
      </c>
      <c r="K92" s="2" t="s">
        <v>234</v>
      </c>
      <c r="L92" s="2" t="s">
        <v>235</v>
      </c>
      <c r="M92" s="2">
        <v>73.584000000000003</v>
      </c>
      <c r="N92" s="2">
        <v>2</v>
      </c>
      <c r="O92" s="2">
        <v>0.2</v>
      </c>
      <c r="P92" s="2">
        <v>8.2781999999999982</v>
      </c>
    </row>
    <row r="93" spans="1:16" x14ac:dyDescent="0.3">
      <c r="A93" s="2">
        <v>92</v>
      </c>
      <c r="B93" s="2" t="s">
        <v>218</v>
      </c>
      <c r="C93" s="2" t="s">
        <v>441</v>
      </c>
      <c r="D93" s="2" t="s">
        <v>442</v>
      </c>
      <c r="E93" s="2" t="s">
        <v>212</v>
      </c>
      <c r="F93" s="2" t="s">
        <v>202</v>
      </c>
      <c r="G93" s="2" t="s">
        <v>213</v>
      </c>
      <c r="H93" s="2" t="s">
        <v>214</v>
      </c>
      <c r="I93" s="2">
        <v>90036</v>
      </c>
      <c r="J93" s="2" t="s">
        <v>444</v>
      </c>
      <c r="K93" s="2" t="s">
        <v>216</v>
      </c>
      <c r="L93" s="2" t="s">
        <v>247</v>
      </c>
      <c r="M93" s="2">
        <v>6.48</v>
      </c>
      <c r="N93" s="2">
        <v>1</v>
      </c>
      <c r="O93" s="2">
        <v>0</v>
      </c>
      <c r="P93" s="2">
        <v>3.1104000000000003</v>
      </c>
    </row>
    <row r="94" spans="1:16" x14ac:dyDescent="0.3">
      <c r="A94" s="2">
        <v>93</v>
      </c>
      <c r="B94" s="2" t="s">
        <v>198</v>
      </c>
      <c r="C94" s="2" t="s">
        <v>445</v>
      </c>
      <c r="D94" s="2" t="s">
        <v>446</v>
      </c>
      <c r="E94" s="2" t="s">
        <v>201</v>
      </c>
      <c r="F94" s="2" t="s">
        <v>202</v>
      </c>
      <c r="G94" s="2" t="s">
        <v>447</v>
      </c>
      <c r="H94" s="2" t="s">
        <v>336</v>
      </c>
      <c r="I94" s="2">
        <v>55407</v>
      </c>
      <c r="J94" s="2" t="s">
        <v>448</v>
      </c>
      <c r="K94" s="2" t="s">
        <v>216</v>
      </c>
      <c r="L94" s="2" t="s">
        <v>247</v>
      </c>
      <c r="M94" s="2">
        <v>12.96</v>
      </c>
      <c r="N94" s="2">
        <v>2</v>
      </c>
      <c r="O94" s="2">
        <v>0</v>
      </c>
      <c r="P94" s="2">
        <v>6.2208000000000006</v>
      </c>
    </row>
    <row r="95" spans="1:16" x14ac:dyDescent="0.3">
      <c r="A95" s="2">
        <v>94</v>
      </c>
      <c r="B95" s="2" t="s">
        <v>198</v>
      </c>
      <c r="C95" s="2" t="s">
        <v>445</v>
      </c>
      <c r="D95" s="2" t="s">
        <v>446</v>
      </c>
      <c r="E95" s="2" t="s">
        <v>201</v>
      </c>
      <c r="F95" s="2" t="s">
        <v>202</v>
      </c>
      <c r="G95" s="2" t="s">
        <v>447</v>
      </c>
      <c r="H95" s="2" t="s">
        <v>336</v>
      </c>
      <c r="I95" s="2">
        <v>55407</v>
      </c>
      <c r="J95" s="2" t="s">
        <v>449</v>
      </c>
      <c r="K95" s="2" t="s">
        <v>206</v>
      </c>
      <c r="L95" s="2" t="s">
        <v>230</v>
      </c>
      <c r="M95" s="2">
        <v>53.34</v>
      </c>
      <c r="N95" s="2">
        <v>3</v>
      </c>
      <c r="O95" s="2">
        <v>0</v>
      </c>
      <c r="P95" s="2">
        <v>16.535399999999996</v>
      </c>
    </row>
    <row r="96" spans="1:16" x14ac:dyDescent="0.3">
      <c r="A96" s="2">
        <v>95</v>
      </c>
      <c r="B96" s="2" t="s">
        <v>198</v>
      </c>
      <c r="C96" s="2" t="s">
        <v>445</v>
      </c>
      <c r="D96" s="2" t="s">
        <v>446</v>
      </c>
      <c r="E96" s="2" t="s">
        <v>201</v>
      </c>
      <c r="F96" s="2" t="s">
        <v>202</v>
      </c>
      <c r="G96" s="2" t="s">
        <v>447</v>
      </c>
      <c r="H96" s="2" t="s">
        <v>336</v>
      </c>
      <c r="I96" s="2">
        <v>55407</v>
      </c>
      <c r="J96" s="2" t="s">
        <v>450</v>
      </c>
      <c r="K96" s="2" t="s">
        <v>216</v>
      </c>
      <c r="L96" s="2" t="s">
        <v>237</v>
      </c>
      <c r="M96" s="2">
        <v>32.96</v>
      </c>
      <c r="N96" s="2">
        <v>2</v>
      </c>
      <c r="O96" s="2">
        <v>0</v>
      </c>
      <c r="P96" s="2">
        <v>16.150400000000001</v>
      </c>
    </row>
    <row r="97" spans="1:16" x14ac:dyDescent="0.3">
      <c r="A97" s="2">
        <v>96</v>
      </c>
      <c r="B97" s="2" t="s">
        <v>218</v>
      </c>
      <c r="C97" s="2" t="s">
        <v>451</v>
      </c>
      <c r="D97" s="2" t="s">
        <v>452</v>
      </c>
      <c r="E97" s="2" t="s">
        <v>255</v>
      </c>
      <c r="F97" s="2" t="s">
        <v>202</v>
      </c>
      <c r="G97" s="2" t="s">
        <v>453</v>
      </c>
      <c r="H97" s="2" t="s">
        <v>454</v>
      </c>
      <c r="I97" s="2">
        <v>97206</v>
      </c>
      <c r="J97" s="2" t="s">
        <v>455</v>
      </c>
      <c r="K97" s="2" t="s">
        <v>216</v>
      </c>
      <c r="L97" s="2" t="s">
        <v>237</v>
      </c>
      <c r="M97" s="2">
        <v>5.6820000000000013</v>
      </c>
      <c r="N97" s="2">
        <v>1</v>
      </c>
      <c r="O97" s="2">
        <v>0.7</v>
      </c>
      <c r="P97" s="2">
        <v>-3.7880000000000003</v>
      </c>
    </row>
    <row r="98" spans="1:16" x14ac:dyDescent="0.3">
      <c r="A98" s="2">
        <v>97</v>
      </c>
      <c r="B98" s="2" t="s">
        <v>198</v>
      </c>
      <c r="C98" s="2" t="s">
        <v>456</v>
      </c>
      <c r="D98" s="2" t="s">
        <v>457</v>
      </c>
      <c r="E98" s="2" t="s">
        <v>255</v>
      </c>
      <c r="F98" s="2" t="s">
        <v>202</v>
      </c>
      <c r="G98" s="2" t="s">
        <v>360</v>
      </c>
      <c r="H98" s="2" t="s">
        <v>361</v>
      </c>
      <c r="I98" s="2">
        <v>10009</v>
      </c>
      <c r="J98" s="2" t="s">
        <v>458</v>
      </c>
      <c r="K98" s="2" t="s">
        <v>206</v>
      </c>
      <c r="L98" s="2" t="s">
        <v>230</v>
      </c>
      <c r="M98" s="2">
        <v>96.53</v>
      </c>
      <c r="N98" s="2">
        <v>7</v>
      </c>
      <c r="O98" s="2">
        <v>0</v>
      </c>
      <c r="P98" s="2">
        <v>40.5426</v>
      </c>
    </row>
    <row r="99" spans="1:16" x14ac:dyDescent="0.3">
      <c r="A99" s="2">
        <v>98</v>
      </c>
      <c r="B99" s="2" t="s">
        <v>309</v>
      </c>
      <c r="C99" s="2" t="s">
        <v>459</v>
      </c>
      <c r="D99" s="2" t="s">
        <v>460</v>
      </c>
      <c r="E99" s="2" t="s">
        <v>201</v>
      </c>
      <c r="F99" s="2" t="s">
        <v>202</v>
      </c>
      <c r="G99" s="2" t="s">
        <v>272</v>
      </c>
      <c r="H99" s="2" t="s">
        <v>214</v>
      </c>
      <c r="I99" s="2">
        <v>94122</v>
      </c>
      <c r="J99" s="2" t="s">
        <v>461</v>
      </c>
      <c r="K99" s="2" t="s">
        <v>216</v>
      </c>
      <c r="L99" s="2" t="s">
        <v>237</v>
      </c>
      <c r="M99" s="2">
        <v>51.311999999999998</v>
      </c>
      <c r="N99" s="2">
        <v>3</v>
      </c>
      <c r="O99" s="2">
        <v>0.2</v>
      </c>
      <c r="P99" s="2">
        <v>17.959199999999999</v>
      </c>
    </row>
    <row r="100" spans="1:16" x14ac:dyDescent="0.3">
      <c r="A100" s="2">
        <v>99</v>
      </c>
      <c r="B100" s="2" t="s">
        <v>218</v>
      </c>
      <c r="C100" s="2" t="s">
        <v>462</v>
      </c>
      <c r="D100" s="2" t="s">
        <v>463</v>
      </c>
      <c r="E100" s="2" t="s">
        <v>212</v>
      </c>
      <c r="F100" s="2" t="s">
        <v>202</v>
      </c>
      <c r="G100" s="2" t="s">
        <v>464</v>
      </c>
      <c r="H100" s="2" t="s">
        <v>336</v>
      </c>
      <c r="I100" s="2">
        <v>55106</v>
      </c>
      <c r="J100" s="2" t="s">
        <v>465</v>
      </c>
      <c r="K100" s="2" t="s">
        <v>216</v>
      </c>
      <c r="L100" s="2" t="s">
        <v>239</v>
      </c>
      <c r="M100" s="2">
        <v>77.88</v>
      </c>
      <c r="N100" s="2">
        <v>6</v>
      </c>
      <c r="O100" s="2">
        <v>0</v>
      </c>
      <c r="P100" s="2">
        <v>22.585199999999993</v>
      </c>
    </row>
    <row r="101" spans="1:16" x14ac:dyDescent="0.3">
      <c r="A101" s="2">
        <v>100</v>
      </c>
      <c r="B101" s="2" t="s">
        <v>218</v>
      </c>
      <c r="C101" s="2" t="s">
        <v>466</v>
      </c>
      <c r="D101" s="2" t="s">
        <v>467</v>
      </c>
      <c r="E101" s="2" t="s">
        <v>255</v>
      </c>
      <c r="F101" s="2" t="s">
        <v>202</v>
      </c>
      <c r="G101" s="2" t="s">
        <v>382</v>
      </c>
      <c r="H101" s="2" t="s">
        <v>324</v>
      </c>
      <c r="I101" s="2">
        <v>60610</v>
      </c>
      <c r="J101" s="2" t="s">
        <v>468</v>
      </c>
      <c r="K101" s="2" t="s">
        <v>216</v>
      </c>
      <c r="L101" s="2" t="s">
        <v>247</v>
      </c>
      <c r="M101" s="2">
        <v>64.623999999999995</v>
      </c>
      <c r="N101" s="2">
        <v>7</v>
      </c>
      <c r="O101" s="2">
        <v>0.2</v>
      </c>
      <c r="P101" s="2">
        <v>22.618399999999994</v>
      </c>
    </row>
  </sheetData>
  <printOptions horizontalCentered="1"/>
  <pageMargins left="0" right="0" top="0.98425196850393704" bottom="0" header="0.31496062992125984" footer="0.31496062992125984"/>
  <pageSetup scale="52" orientation="landscape" r:id="rId1"/>
  <headerFooter>
    <oddHeader>&amp;L&amp;"Algerian,Regular"&amp;14        start of new journey &amp;R&amp;G</oddHeader>
  </headerFooter>
  <rowBreaks count="1" manualBreakCount="1">
    <brk id="52" max="15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workbookViewId="0">
      <selection sqref="A1:C1"/>
    </sheetView>
  </sheetViews>
  <sheetFormatPr defaultRowHeight="14.4" x14ac:dyDescent="0.3"/>
  <cols>
    <col min="1" max="1" width="14.33203125" customWidth="1"/>
    <col min="2" max="2" width="17.109375" customWidth="1"/>
    <col min="3" max="3" width="28.6640625" customWidth="1"/>
    <col min="7" max="8" width="16.33203125" bestFit="1" customWidth="1"/>
    <col min="10" max="10" width="15.109375" customWidth="1"/>
    <col min="11" max="11" width="14" customWidth="1"/>
  </cols>
  <sheetData>
    <row r="1" spans="1:11" ht="21" x14ac:dyDescent="0.4">
      <c r="A1" s="62" t="s">
        <v>472</v>
      </c>
      <c r="B1" s="62"/>
      <c r="C1" s="62"/>
      <c r="G1" s="25" t="s">
        <v>485</v>
      </c>
      <c r="H1" s="25" t="s">
        <v>486</v>
      </c>
      <c r="J1" s="63" t="s">
        <v>473</v>
      </c>
      <c r="K1" s="63"/>
    </row>
    <row r="2" spans="1:11" ht="21" x14ac:dyDescent="0.4">
      <c r="A2" s="64"/>
      <c r="B2" s="65"/>
      <c r="C2" s="66"/>
      <c r="G2" s="25"/>
      <c r="H2" s="25"/>
      <c r="J2" s="26"/>
      <c r="K2" s="26"/>
    </row>
    <row r="3" spans="1:11" ht="18" x14ac:dyDescent="0.35">
      <c r="A3" s="19" t="s">
        <v>32</v>
      </c>
      <c r="B3" s="22" t="s">
        <v>470</v>
      </c>
      <c r="C3" s="22" t="s">
        <v>471</v>
      </c>
      <c r="G3" s="2" t="s">
        <v>52</v>
      </c>
      <c r="H3" s="2" t="s">
        <v>52</v>
      </c>
      <c r="J3" t="str">
        <f>IF(G1=H1,"Found","Not Found")</f>
        <v>Not Found</v>
      </c>
    </row>
    <row r="4" spans="1:11" x14ac:dyDescent="0.3">
      <c r="A4" s="21" t="s">
        <v>50</v>
      </c>
      <c r="B4" s="20" t="str">
        <f>LOWER(A4)</f>
        <v>integra</v>
      </c>
      <c r="C4" s="20" t="str">
        <f>UPPER(A4)</f>
        <v>INTEGRA</v>
      </c>
      <c r="G4" s="2" t="s">
        <v>57</v>
      </c>
      <c r="H4" s="2" t="s">
        <v>60</v>
      </c>
      <c r="J4" t="str">
        <f t="shared" ref="J4:J67" si="0">IF(G2=H2,"Found","Not Found")</f>
        <v>Found</v>
      </c>
    </row>
    <row r="5" spans="1:11" x14ac:dyDescent="0.3">
      <c r="A5" s="21" t="s">
        <v>55</v>
      </c>
      <c r="B5" s="20" t="str">
        <f t="shared" ref="B5:B28" si="1">LOWER(A5)</f>
        <v>legend</v>
      </c>
      <c r="C5" s="20" t="str">
        <f t="shared" ref="C5:C28" si="2">UPPER(A5)</f>
        <v>LEGEND</v>
      </c>
      <c r="G5" s="2" t="s">
        <v>60</v>
      </c>
      <c r="H5" s="2" t="s">
        <v>57</v>
      </c>
      <c r="J5" t="str">
        <f t="shared" si="0"/>
        <v>Found</v>
      </c>
    </row>
    <row r="6" spans="1:11" x14ac:dyDescent="0.3">
      <c r="A6" s="21"/>
      <c r="B6" s="20"/>
      <c r="C6" s="20"/>
      <c r="G6" s="2" t="s">
        <v>60</v>
      </c>
      <c r="H6" s="2" t="s">
        <v>60</v>
      </c>
      <c r="J6" t="str">
        <f t="shared" si="0"/>
        <v>Not Found</v>
      </c>
    </row>
    <row r="7" spans="1:11" x14ac:dyDescent="0.3">
      <c r="A7" s="21"/>
      <c r="B7" s="20"/>
      <c r="C7" s="20"/>
      <c r="G7" s="2" t="s">
        <v>60</v>
      </c>
      <c r="H7" s="2" t="s">
        <v>57</v>
      </c>
      <c r="J7" t="str">
        <f t="shared" si="0"/>
        <v>Not Found</v>
      </c>
    </row>
    <row r="8" spans="1:11" x14ac:dyDescent="0.3">
      <c r="A8" s="21"/>
      <c r="B8" s="20"/>
      <c r="C8" s="20"/>
      <c r="G8" s="2" t="s">
        <v>60</v>
      </c>
      <c r="H8" s="2" t="s">
        <v>52</v>
      </c>
      <c r="J8" t="str">
        <f t="shared" si="0"/>
        <v>Found</v>
      </c>
    </row>
    <row r="9" spans="1:11" x14ac:dyDescent="0.3">
      <c r="A9" s="21"/>
      <c r="B9" s="20"/>
      <c r="C9" s="20"/>
      <c r="G9" s="2" t="s">
        <v>60</v>
      </c>
      <c r="H9" s="2" t="s">
        <v>52</v>
      </c>
      <c r="J9" t="str">
        <f t="shared" si="0"/>
        <v>Not Found</v>
      </c>
    </row>
    <row r="10" spans="1:11" x14ac:dyDescent="0.3">
      <c r="A10" s="21"/>
      <c r="B10" s="20"/>
      <c r="C10" s="20"/>
      <c r="G10" s="2" t="s">
        <v>60</v>
      </c>
      <c r="H10" s="2" t="s">
        <v>57</v>
      </c>
      <c r="J10" t="str">
        <f t="shared" si="0"/>
        <v>Not Found</v>
      </c>
    </row>
    <row r="11" spans="1:11" x14ac:dyDescent="0.3">
      <c r="A11" s="21">
        <v>90</v>
      </c>
      <c r="B11" s="20" t="str">
        <f t="shared" si="1"/>
        <v>90</v>
      </c>
      <c r="C11" s="20" t="str">
        <f t="shared" si="2"/>
        <v>90</v>
      </c>
      <c r="G11" s="2" t="s">
        <v>60</v>
      </c>
      <c r="H11" s="2" t="s">
        <v>52</v>
      </c>
      <c r="J11" t="str">
        <f t="shared" si="0"/>
        <v>Not Found</v>
      </c>
    </row>
    <row r="12" spans="1:11" x14ac:dyDescent="0.3">
      <c r="A12" s="21">
        <v>100</v>
      </c>
      <c r="B12" s="20" t="str">
        <f t="shared" si="1"/>
        <v>100</v>
      </c>
      <c r="C12" s="20" t="str">
        <f t="shared" si="2"/>
        <v>100</v>
      </c>
      <c r="G12" s="2" t="s">
        <v>60</v>
      </c>
      <c r="H12" s="2" t="s">
        <v>60</v>
      </c>
      <c r="J12" t="str">
        <f t="shared" si="0"/>
        <v>Not Found</v>
      </c>
    </row>
    <row r="13" spans="1:11" x14ac:dyDescent="0.3">
      <c r="A13" s="21" t="s">
        <v>62</v>
      </c>
      <c r="B13" s="20" t="str">
        <f t="shared" si="1"/>
        <v>535i</v>
      </c>
      <c r="C13" s="20" t="str">
        <f t="shared" si="2"/>
        <v>535I</v>
      </c>
      <c r="G13" s="2" t="s">
        <v>57</v>
      </c>
      <c r="H13" s="2" t="s">
        <v>60</v>
      </c>
      <c r="J13" t="str">
        <f t="shared" si="0"/>
        <v>Not Found</v>
      </c>
    </row>
    <row r="14" spans="1:11" x14ac:dyDescent="0.3">
      <c r="A14" s="21" t="s">
        <v>65</v>
      </c>
      <c r="B14" s="20" t="str">
        <f t="shared" si="1"/>
        <v>century</v>
      </c>
      <c r="C14" s="20" t="str">
        <f t="shared" si="2"/>
        <v>CENTURY</v>
      </c>
      <c r="G14" s="2" t="s">
        <v>52</v>
      </c>
      <c r="H14" s="2" t="s">
        <v>57</v>
      </c>
      <c r="J14" t="str">
        <f t="shared" si="0"/>
        <v>Found</v>
      </c>
    </row>
    <row r="15" spans="1:11" x14ac:dyDescent="0.3">
      <c r="A15" s="21" t="s">
        <v>67</v>
      </c>
      <c r="B15" s="20" t="str">
        <f t="shared" si="1"/>
        <v>lesabre</v>
      </c>
      <c r="C15" s="20" t="str">
        <f t="shared" si="2"/>
        <v>LESABRE</v>
      </c>
      <c r="G15" s="2" t="s">
        <v>60</v>
      </c>
      <c r="H15" s="2" t="s">
        <v>57</v>
      </c>
      <c r="J15" t="str">
        <f t="shared" si="0"/>
        <v>Not Found</v>
      </c>
    </row>
    <row r="16" spans="1:11" x14ac:dyDescent="0.3">
      <c r="A16" s="21" t="s">
        <v>69</v>
      </c>
      <c r="B16" s="20" t="str">
        <f t="shared" si="1"/>
        <v>roadmaster</v>
      </c>
      <c r="C16" s="20" t="str">
        <f t="shared" si="2"/>
        <v>ROADMASTER</v>
      </c>
      <c r="G16" s="2" t="s">
        <v>57</v>
      </c>
      <c r="H16" s="2" t="s">
        <v>57</v>
      </c>
      <c r="J16" t="str">
        <f t="shared" si="0"/>
        <v>Not Found</v>
      </c>
    </row>
    <row r="17" spans="1:10" x14ac:dyDescent="0.3">
      <c r="A17" s="21" t="s">
        <v>70</v>
      </c>
      <c r="B17" s="20" t="str">
        <f t="shared" si="1"/>
        <v>riviera</v>
      </c>
      <c r="C17" s="20" t="str">
        <f t="shared" si="2"/>
        <v>RIVIERA</v>
      </c>
      <c r="G17" s="2" t="s">
        <v>52</v>
      </c>
      <c r="H17" s="2" t="s">
        <v>52</v>
      </c>
      <c r="J17" t="str">
        <f t="shared" si="0"/>
        <v>Not Found</v>
      </c>
    </row>
    <row r="18" spans="1:10" x14ac:dyDescent="0.3">
      <c r="A18" s="21" t="s">
        <v>72</v>
      </c>
      <c r="B18" s="20" t="str">
        <f t="shared" si="1"/>
        <v>deville</v>
      </c>
      <c r="C18" s="20" t="str">
        <f t="shared" si="2"/>
        <v>DEVILLE</v>
      </c>
      <c r="G18" s="2" t="s">
        <v>52</v>
      </c>
      <c r="H18" s="2" t="s">
        <v>52</v>
      </c>
      <c r="J18" t="str">
        <f t="shared" si="0"/>
        <v>Found</v>
      </c>
    </row>
    <row r="19" spans="1:10" x14ac:dyDescent="0.3">
      <c r="A19" s="21" t="s">
        <v>73</v>
      </c>
      <c r="B19" s="20" t="str">
        <f t="shared" si="1"/>
        <v>seville</v>
      </c>
      <c r="C19" s="20" t="str">
        <f t="shared" si="2"/>
        <v>SEVILLE</v>
      </c>
      <c r="G19" s="2" t="s">
        <v>52</v>
      </c>
      <c r="H19" s="2" t="s">
        <v>60</v>
      </c>
      <c r="J19" t="str">
        <f t="shared" si="0"/>
        <v>Found</v>
      </c>
    </row>
    <row r="20" spans="1:10" x14ac:dyDescent="0.3">
      <c r="A20" s="21" t="s">
        <v>75</v>
      </c>
      <c r="B20" s="20" t="str">
        <f t="shared" si="1"/>
        <v>cavalier</v>
      </c>
      <c r="C20" s="20" t="str">
        <f t="shared" si="2"/>
        <v>CAVALIER</v>
      </c>
      <c r="G20" s="2" t="s">
        <v>60</v>
      </c>
      <c r="H20" s="2" t="s">
        <v>52</v>
      </c>
      <c r="J20" t="str">
        <f t="shared" si="0"/>
        <v>Found</v>
      </c>
    </row>
    <row r="21" spans="1:10" x14ac:dyDescent="0.3">
      <c r="A21" s="21" t="s">
        <v>76</v>
      </c>
      <c r="B21" s="20" t="str">
        <f t="shared" si="1"/>
        <v>corsica</v>
      </c>
      <c r="C21" s="20" t="str">
        <f t="shared" si="2"/>
        <v>CORSICA</v>
      </c>
      <c r="G21" s="2" t="s">
        <v>60</v>
      </c>
      <c r="H21" s="2" t="s">
        <v>60</v>
      </c>
      <c r="J21" t="str">
        <f t="shared" si="0"/>
        <v>Not Found</v>
      </c>
    </row>
    <row r="22" spans="1:10" x14ac:dyDescent="0.3">
      <c r="A22" s="21" t="s">
        <v>77</v>
      </c>
      <c r="B22" s="20" t="str">
        <f t="shared" si="1"/>
        <v>camaro</v>
      </c>
      <c r="C22" s="20" t="str">
        <f t="shared" si="2"/>
        <v>CAMARO</v>
      </c>
      <c r="G22" s="2" t="s">
        <v>57</v>
      </c>
      <c r="H22" s="2" t="s">
        <v>60</v>
      </c>
      <c r="J22" t="str">
        <f t="shared" si="0"/>
        <v>Not Found</v>
      </c>
    </row>
    <row r="23" spans="1:10" x14ac:dyDescent="0.3">
      <c r="A23" s="21" t="s">
        <v>79</v>
      </c>
      <c r="B23" s="20" t="str">
        <f t="shared" si="1"/>
        <v>lumina</v>
      </c>
      <c r="C23" s="20" t="str">
        <f t="shared" si="2"/>
        <v>LUMINA</v>
      </c>
      <c r="G23" s="2" t="s">
        <v>57</v>
      </c>
      <c r="H23" s="2" t="s">
        <v>57</v>
      </c>
      <c r="J23" t="str">
        <f t="shared" si="0"/>
        <v>Found</v>
      </c>
    </row>
    <row r="24" spans="1:10" x14ac:dyDescent="0.3">
      <c r="A24" s="21" t="s">
        <v>80</v>
      </c>
      <c r="B24" s="20" t="str">
        <f t="shared" si="1"/>
        <v>lumina_apv</v>
      </c>
      <c r="C24" s="20" t="str">
        <f t="shared" si="2"/>
        <v>LUMINA_APV</v>
      </c>
      <c r="G24" s="2" t="s">
        <v>57</v>
      </c>
      <c r="H24" s="2" t="s">
        <v>60</v>
      </c>
      <c r="J24" t="str">
        <f t="shared" si="0"/>
        <v>Not Found</v>
      </c>
    </row>
    <row r="25" spans="1:10" x14ac:dyDescent="0.3">
      <c r="A25" s="21" t="s">
        <v>82</v>
      </c>
      <c r="B25" s="20" t="str">
        <f t="shared" si="1"/>
        <v>astro</v>
      </c>
      <c r="C25" s="20" t="str">
        <f t="shared" si="2"/>
        <v>ASTRO</v>
      </c>
      <c r="G25" s="2" t="s">
        <v>52</v>
      </c>
      <c r="H25" s="2" t="s">
        <v>52</v>
      </c>
      <c r="J25" t="str">
        <f t="shared" si="0"/>
        <v>Found</v>
      </c>
    </row>
    <row r="26" spans="1:10" x14ac:dyDescent="0.3">
      <c r="A26" s="21" t="s">
        <v>84</v>
      </c>
      <c r="B26" s="20" t="str">
        <f t="shared" si="1"/>
        <v>caprice</v>
      </c>
      <c r="C26" s="20" t="str">
        <f t="shared" si="2"/>
        <v>CAPRICE</v>
      </c>
      <c r="G26" s="2" t="s">
        <v>60</v>
      </c>
      <c r="H26" s="2" t="s">
        <v>52</v>
      </c>
      <c r="J26" t="str">
        <f t="shared" si="0"/>
        <v>Not Found</v>
      </c>
    </row>
    <row r="27" spans="1:10" x14ac:dyDescent="0.3">
      <c r="A27" s="21" t="s">
        <v>85</v>
      </c>
      <c r="B27" s="20" t="str">
        <f t="shared" si="1"/>
        <v>corvette</v>
      </c>
      <c r="C27" s="20" t="str">
        <f t="shared" si="2"/>
        <v>CORVETTE</v>
      </c>
      <c r="G27" s="2" t="s">
        <v>60</v>
      </c>
      <c r="H27" s="2" t="s">
        <v>60</v>
      </c>
      <c r="J27" t="str">
        <f t="shared" si="0"/>
        <v>Found</v>
      </c>
    </row>
    <row r="28" spans="1:10" x14ac:dyDescent="0.3">
      <c r="A28" s="21" t="s">
        <v>87</v>
      </c>
      <c r="B28" s="20" t="str">
        <f t="shared" si="1"/>
        <v>concorde</v>
      </c>
      <c r="C28" s="20" t="str">
        <f t="shared" si="2"/>
        <v>CONCORDE</v>
      </c>
      <c r="G28" s="2" t="s">
        <v>60</v>
      </c>
      <c r="H28" s="2" t="s">
        <v>60</v>
      </c>
      <c r="J28" t="str">
        <f t="shared" si="0"/>
        <v>Not Found</v>
      </c>
    </row>
    <row r="29" spans="1:10" x14ac:dyDescent="0.3">
      <c r="G29" s="2" t="s">
        <v>60</v>
      </c>
      <c r="H29" s="2" t="s">
        <v>60</v>
      </c>
      <c r="J29" t="str">
        <f t="shared" si="0"/>
        <v>Found</v>
      </c>
    </row>
    <row r="30" spans="1:10" x14ac:dyDescent="0.3">
      <c r="G30" s="2" t="s">
        <v>60</v>
      </c>
      <c r="H30" s="2" t="s">
        <v>52</v>
      </c>
      <c r="J30" t="str">
        <f t="shared" si="0"/>
        <v>Found</v>
      </c>
    </row>
    <row r="31" spans="1:10" x14ac:dyDescent="0.3">
      <c r="G31" s="2" t="s">
        <v>52</v>
      </c>
      <c r="H31" s="2" t="s">
        <v>60</v>
      </c>
      <c r="J31" t="str">
        <f t="shared" si="0"/>
        <v>Found</v>
      </c>
    </row>
    <row r="32" spans="1:10" x14ac:dyDescent="0.3">
      <c r="G32" s="2" t="s">
        <v>57</v>
      </c>
      <c r="H32" s="2" t="s">
        <v>52</v>
      </c>
      <c r="J32" t="str">
        <f t="shared" si="0"/>
        <v>Not Found</v>
      </c>
    </row>
    <row r="33" spans="7:10" x14ac:dyDescent="0.3">
      <c r="G33" s="2" t="s">
        <v>52</v>
      </c>
      <c r="H33" s="2" t="s">
        <v>60</v>
      </c>
      <c r="J33" t="str">
        <f t="shared" si="0"/>
        <v>Not Found</v>
      </c>
    </row>
    <row r="34" spans="7:10" x14ac:dyDescent="0.3">
      <c r="G34" s="2" t="s">
        <v>52</v>
      </c>
      <c r="H34" s="2" t="s">
        <v>52</v>
      </c>
      <c r="J34" t="str">
        <f t="shared" si="0"/>
        <v>Not Found</v>
      </c>
    </row>
    <row r="35" spans="7:10" x14ac:dyDescent="0.3">
      <c r="G35" s="2" t="s">
        <v>52</v>
      </c>
      <c r="H35" s="2" t="s">
        <v>60</v>
      </c>
      <c r="J35" t="str">
        <f t="shared" si="0"/>
        <v>Not Found</v>
      </c>
    </row>
    <row r="36" spans="7:10" x14ac:dyDescent="0.3">
      <c r="G36" s="2" t="s">
        <v>60</v>
      </c>
      <c r="H36" s="2" t="s">
        <v>52</v>
      </c>
      <c r="J36" t="str">
        <f t="shared" si="0"/>
        <v>Found</v>
      </c>
    </row>
    <row r="37" spans="7:10" x14ac:dyDescent="0.3">
      <c r="G37" s="2" t="s">
        <v>60</v>
      </c>
      <c r="H37" s="2" t="s">
        <v>52</v>
      </c>
      <c r="J37" t="str">
        <f t="shared" si="0"/>
        <v>Not Found</v>
      </c>
    </row>
    <row r="38" spans="7:10" x14ac:dyDescent="0.3">
      <c r="G38" s="2" t="s">
        <v>60</v>
      </c>
      <c r="H38" s="2" t="s">
        <v>52</v>
      </c>
      <c r="J38" t="str">
        <f t="shared" si="0"/>
        <v>Not Found</v>
      </c>
    </row>
    <row r="39" spans="7:10" x14ac:dyDescent="0.3">
      <c r="G39" s="2" t="s">
        <v>60</v>
      </c>
      <c r="H39" s="2" t="s">
        <v>57</v>
      </c>
      <c r="J39" t="str">
        <f t="shared" si="0"/>
        <v>Not Found</v>
      </c>
    </row>
    <row r="40" spans="7:10" x14ac:dyDescent="0.3">
      <c r="G40" s="2" t="s">
        <v>60</v>
      </c>
      <c r="H40" s="2" t="s">
        <v>52</v>
      </c>
      <c r="J40" t="str">
        <f t="shared" si="0"/>
        <v>Not Found</v>
      </c>
    </row>
    <row r="41" spans="7:10" x14ac:dyDescent="0.3">
      <c r="G41" s="2" t="s">
        <v>52</v>
      </c>
      <c r="H41" s="2" t="s">
        <v>57</v>
      </c>
      <c r="J41" t="str">
        <f t="shared" si="0"/>
        <v>Not Found</v>
      </c>
    </row>
    <row r="42" spans="7:10" x14ac:dyDescent="0.3">
      <c r="G42" s="2" t="s">
        <v>60</v>
      </c>
      <c r="H42" s="2" t="s">
        <v>60</v>
      </c>
      <c r="J42" t="str">
        <f t="shared" si="0"/>
        <v>Not Found</v>
      </c>
    </row>
    <row r="43" spans="7:10" x14ac:dyDescent="0.3">
      <c r="G43" s="2" t="s">
        <v>57</v>
      </c>
      <c r="H43" s="2" t="s">
        <v>60</v>
      </c>
      <c r="J43" t="str">
        <f t="shared" si="0"/>
        <v>Not Found</v>
      </c>
    </row>
    <row r="44" spans="7:10" x14ac:dyDescent="0.3">
      <c r="G44" s="2" t="s">
        <v>60</v>
      </c>
      <c r="H44" s="2" t="s">
        <v>52</v>
      </c>
      <c r="J44" t="str">
        <f t="shared" si="0"/>
        <v>Found</v>
      </c>
    </row>
    <row r="45" spans="7:10" x14ac:dyDescent="0.3">
      <c r="G45" s="2" t="s">
        <v>57</v>
      </c>
      <c r="H45" s="2" t="s">
        <v>52</v>
      </c>
      <c r="J45" t="str">
        <f t="shared" si="0"/>
        <v>Not Found</v>
      </c>
    </row>
    <row r="46" spans="7:10" x14ac:dyDescent="0.3">
      <c r="G46" s="2" t="s">
        <v>52</v>
      </c>
      <c r="H46" s="2" t="s">
        <v>60</v>
      </c>
      <c r="J46" t="str">
        <f t="shared" si="0"/>
        <v>Not Found</v>
      </c>
    </row>
    <row r="47" spans="7:10" x14ac:dyDescent="0.3">
      <c r="G47" s="2" t="s">
        <v>52</v>
      </c>
      <c r="H47" s="2" t="s">
        <v>52</v>
      </c>
      <c r="J47" t="str">
        <f t="shared" si="0"/>
        <v>Not Found</v>
      </c>
    </row>
    <row r="48" spans="7:10" x14ac:dyDescent="0.3">
      <c r="G48" s="2" t="s">
        <v>57</v>
      </c>
      <c r="H48" s="2" t="s">
        <v>60</v>
      </c>
      <c r="J48" t="str">
        <f t="shared" si="0"/>
        <v>Not Found</v>
      </c>
    </row>
    <row r="49" spans="7:10" x14ac:dyDescent="0.3">
      <c r="G49" s="2" t="s">
        <v>52</v>
      </c>
      <c r="H49" s="2" t="s">
        <v>60</v>
      </c>
      <c r="J49" t="str">
        <f t="shared" si="0"/>
        <v>Found</v>
      </c>
    </row>
    <row r="50" spans="7:10" x14ac:dyDescent="0.3">
      <c r="G50" s="2" t="s">
        <v>60</v>
      </c>
      <c r="H50" s="2" t="s">
        <v>60</v>
      </c>
      <c r="J50" t="str">
        <f t="shared" si="0"/>
        <v>Not Found</v>
      </c>
    </row>
    <row r="51" spans="7:10" x14ac:dyDescent="0.3">
      <c r="G51" s="2" t="s">
        <v>60</v>
      </c>
      <c r="H51" s="2" t="s">
        <v>60</v>
      </c>
      <c r="J51" t="str">
        <f t="shared" si="0"/>
        <v>Not Found</v>
      </c>
    </row>
    <row r="52" spans="7:10" x14ac:dyDescent="0.3">
      <c r="G52" s="2" t="s">
        <v>57</v>
      </c>
      <c r="H52" s="2" t="s">
        <v>52</v>
      </c>
      <c r="J52" t="str">
        <f t="shared" si="0"/>
        <v>Found</v>
      </c>
    </row>
    <row r="53" spans="7:10" x14ac:dyDescent="0.3">
      <c r="G53" s="2" t="s">
        <v>57</v>
      </c>
      <c r="H53" s="2" t="s">
        <v>52</v>
      </c>
      <c r="J53" t="str">
        <f t="shared" si="0"/>
        <v>Found</v>
      </c>
    </row>
    <row r="54" spans="7:10" x14ac:dyDescent="0.3">
      <c r="G54" s="2" t="s">
        <v>57</v>
      </c>
      <c r="H54" s="2" t="s">
        <v>52</v>
      </c>
      <c r="J54" t="str">
        <f t="shared" si="0"/>
        <v>Not Found</v>
      </c>
    </row>
    <row r="55" spans="7:10" x14ac:dyDescent="0.3">
      <c r="G55" s="2" t="s">
        <v>52</v>
      </c>
      <c r="H55" s="2" t="s">
        <v>52</v>
      </c>
      <c r="J55" t="str">
        <f t="shared" si="0"/>
        <v>Not Found</v>
      </c>
    </row>
    <row r="56" spans="7:10" x14ac:dyDescent="0.3">
      <c r="G56" s="2" t="s">
        <v>52</v>
      </c>
      <c r="H56" s="2" t="s">
        <v>60</v>
      </c>
      <c r="J56" t="str">
        <f t="shared" si="0"/>
        <v>Not Found</v>
      </c>
    </row>
    <row r="57" spans="7:10" x14ac:dyDescent="0.3">
      <c r="G57" s="2" t="s">
        <v>60</v>
      </c>
      <c r="H57" s="2" t="s">
        <v>57</v>
      </c>
      <c r="J57" t="str">
        <f t="shared" si="0"/>
        <v>Found</v>
      </c>
    </row>
    <row r="58" spans="7:10" x14ac:dyDescent="0.3">
      <c r="G58" s="2" t="s">
        <v>52</v>
      </c>
      <c r="H58" s="2" t="s">
        <v>52</v>
      </c>
      <c r="J58" t="str">
        <f t="shared" si="0"/>
        <v>Not Found</v>
      </c>
    </row>
    <row r="59" spans="7:10" x14ac:dyDescent="0.3">
      <c r="G59" s="2" t="s">
        <v>60</v>
      </c>
      <c r="H59" s="2" t="s">
        <v>57</v>
      </c>
      <c r="J59" t="str">
        <f t="shared" si="0"/>
        <v>Not Found</v>
      </c>
    </row>
    <row r="60" spans="7:10" x14ac:dyDescent="0.3">
      <c r="G60" s="2" t="s">
        <v>60</v>
      </c>
      <c r="H60" s="2" t="s">
        <v>60</v>
      </c>
      <c r="J60" t="str">
        <f t="shared" si="0"/>
        <v>Found</v>
      </c>
    </row>
    <row r="61" spans="7:10" x14ac:dyDescent="0.3">
      <c r="G61" s="2" t="s">
        <v>57</v>
      </c>
      <c r="H61" s="2" t="s">
        <v>60</v>
      </c>
      <c r="J61" t="str">
        <f t="shared" si="0"/>
        <v>Not Found</v>
      </c>
    </row>
    <row r="62" spans="7:10" x14ac:dyDescent="0.3">
      <c r="G62" s="2" t="s">
        <v>60</v>
      </c>
      <c r="H62" s="2" t="s">
        <v>60</v>
      </c>
      <c r="J62" t="str">
        <f t="shared" si="0"/>
        <v>Found</v>
      </c>
    </row>
    <row r="63" spans="7:10" x14ac:dyDescent="0.3">
      <c r="G63" s="2" t="s">
        <v>52</v>
      </c>
      <c r="H63" s="2" t="s">
        <v>60</v>
      </c>
      <c r="J63" t="str">
        <f t="shared" si="0"/>
        <v>Not Found</v>
      </c>
    </row>
    <row r="64" spans="7:10" x14ac:dyDescent="0.3">
      <c r="G64" s="2" t="s">
        <v>52</v>
      </c>
      <c r="H64" s="2" t="s">
        <v>60</v>
      </c>
      <c r="J64" t="str">
        <f t="shared" si="0"/>
        <v>Found</v>
      </c>
    </row>
    <row r="65" spans="7:10" x14ac:dyDescent="0.3">
      <c r="G65" s="2" t="s">
        <v>60</v>
      </c>
      <c r="H65" s="2" t="s">
        <v>60</v>
      </c>
      <c r="J65" t="str">
        <f t="shared" si="0"/>
        <v>Not Found</v>
      </c>
    </row>
    <row r="66" spans="7:10" x14ac:dyDescent="0.3">
      <c r="G66" s="2" t="s">
        <v>60</v>
      </c>
      <c r="H66" s="2" t="s">
        <v>60</v>
      </c>
      <c r="J66" t="str">
        <f t="shared" si="0"/>
        <v>Not Found</v>
      </c>
    </row>
    <row r="67" spans="7:10" x14ac:dyDescent="0.3">
      <c r="G67" s="2" t="s">
        <v>60</v>
      </c>
      <c r="H67" s="2" t="s">
        <v>60</v>
      </c>
      <c r="J67" t="str">
        <f t="shared" si="0"/>
        <v>Found</v>
      </c>
    </row>
    <row r="68" spans="7:10" x14ac:dyDescent="0.3">
      <c r="G68" s="2" t="s">
        <v>52</v>
      </c>
      <c r="H68" s="2" t="s">
        <v>57</v>
      </c>
      <c r="J68" t="str">
        <f t="shared" ref="J68:J106" si="3">IF(G66=H66,"Found","Not Found")</f>
        <v>Found</v>
      </c>
    </row>
    <row r="69" spans="7:10" x14ac:dyDescent="0.3">
      <c r="G69" s="2" t="s">
        <v>60</v>
      </c>
      <c r="H69" s="2" t="s">
        <v>52</v>
      </c>
      <c r="J69" t="str">
        <f t="shared" si="3"/>
        <v>Found</v>
      </c>
    </row>
    <row r="70" spans="7:10" x14ac:dyDescent="0.3">
      <c r="G70" s="2" t="s">
        <v>52</v>
      </c>
      <c r="H70" s="2" t="s">
        <v>60</v>
      </c>
      <c r="J70" t="str">
        <f t="shared" si="3"/>
        <v>Not Found</v>
      </c>
    </row>
    <row r="71" spans="7:10" x14ac:dyDescent="0.3">
      <c r="G71" s="2" t="s">
        <v>60</v>
      </c>
      <c r="H71" s="2" t="s">
        <v>57</v>
      </c>
      <c r="J71" t="str">
        <f t="shared" si="3"/>
        <v>Not Found</v>
      </c>
    </row>
    <row r="72" spans="7:10" x14ac:dyDescent="0.3">
      <c r="G72" s="2" t="s">
        <v>52</v>
      </c>
      <c r="H72" s="2" t="s">
        <v>52</v>
      </c>
      <c r="J72" t="str">
        <f t="shared" si="3"/>
        <v>Not Found</v>
      </c>
    </row>
    <row r="73" spans="7:10" x14ac:dyDescent="0.3">
      <c r="G73" s="2" t="s">
        <v>60</v>
      </c>
      <c r="H73" s="2" t="s">
        <v>52</v>
      </c>
      <c r="J73" t="str">
        <f t="shared" si="3"/>
        <v>Not Found</v>
      </c>
    </row>
    <row r="74" spans="7:10" x14ac:dyDescent="0.3">
      <c r="G74" s="2" t="s">
        <v>52</v>
      </c>
      <c r="H74" s="2" t="s">
        <v>52</v>
      </c>
      <c r="J74" t="str">
        <f t="shared" si="3"/>
        <v>Found</v>
      </c>
    </row>
    <row r="75" spans="7:10" x14ac:dyDescent="0.3">
      <c r="G75" s="2" t="s">
        <v>52</v>
      </c>
      <c r="H75" s="2" t="s">
        <v>60</v>
      </c>
      <c r="J75" t="str">
        <f t="shared" si="3"/>
        <v>Not Found</v>
      </c>
    </row>
    <row r="76" spans="7:10" x14ac:dyDescent="0.3">
      <c r="G76" s="2" t="s">
        <v>52</v>
      </c>
      <c r="H76" s="2" t="s">
        <v>60</v>
      </c>
      <c r="J76" t="str">
        <f t="shared" si="3"/>
        <v>Found</v>
      </c>
    </row>
    <row r="77" spans="7:10" x14ac:dyDescent="0.3">
      <c r="G77" s="2" t="s">
        <v>57</v>
      </c>
      <c r="H77" s="2" t="s">
        <v>57</v>
      </c>
      <c r="J77" t="str">
        <f t="shared" si="3"/>
        <v>Not Found</v>
      </c>
    </row>
    <row r="78" spans="7:10" x14ac:dyDescent="0.3">
      <c r="G78" s="2" t="s">
        <v>52</v>
      </c>
      <c r="H78" s="2" t="s">
        <v>57</v>
      </c>
      <c r="J78" t="str">
        <f t="shared" si="3"/>
        <v>Not Found</v>
      </c>
    </row>
    <row r="79" spans="7:10" x14ac:dyDescent="0.3">
      <c r="G79" s="2" t="s">
        <v>57</v>
      </c>
      <c r="H79" s="2" t="s">
        <v>57</v>
      </c>
      <c r="J79" t="str">
        <f t="shared" si="3"/>
        <v>Found</v>
      </c>
    </row>
    <row r="80" spans="7:10" x14ac:dyDescent="0.3">
      <c r="G80" s="2" t="s">
        <v>60</v>
      </c>
      <c r="H80" s="2" t="s">
        <v>52</v>
      </c>
      <c r="J80" t="str">
        <f t="shared" si="3"/>
        <v>Not Found</v>
      </c>
    </row>
    <row r="81" spans="7:10" x14ac:dyDescent="0.3">
      <c r="G81" s="2" t="s">
        <v>60</v>
      </c>
      <c r="H81" s="2" t="s">
        <v>60</v>
      </c>
      <c r="J81" t="str">
        <f t="shared" si="3"/>
        <v>Found</v>
      </c>
    </row>
    <row r="82" spans="7:10" x14ac:dyDescent="0.3">
      <c r="G82" s="2" t="s">
        <v>52</v>
      </c>
      <c r="H82" s="2" t="s">
        <v>60</v>
      </c>
      <c r="J82" t="str">
        <f t="shared" si="3"/>
        <v>Not Found</v>
      </c>
    </row>
    <row r="83" spans="7:10" x14ac:dyDescent="0.3">
      <c r="G83" s="2" t="s">
        <v>52</v>
      </c>
      <c r="H83" s="2" t="s">
        <v>60</v>
      </c>
      <c r="J83" t="str">
        <f t="shared" si="3"/>
        <v>Found</v>
      </c>
    </row>
    <row r="84" spans="7:10" x14ac:dyDescent="0.3">
      <c r="G84" s="2" t="s">
        <v>60</v>
      </c>
      <c r="H84" s="2" t="s">
        <v>60</v>
      </c>
      <c r="J84" t="str">
        <f t="shared" si="3"/>
        <v>Not Found</v>
      </c>
    </row>
    <row r="85" spans="7:10" x14ac:dyDescent="0.3">
      <c r="G85" s="2" t="s">
        <v>52</v>
      </c>
      <c r="H85" s="2" t="s">
        <v>60</v>
      </c>
      <c r="J85" t="str">
        <f t="shared" si="3"/>
        <v>Not Found</v>
      </c>
    </row>
    <row r="86" spans="7:10" x14ac:dyDescent="0.3">
      <c r="G86" s="2" t="s">
        <v>60</v>
      </c>
      <c r="H86" s="2" t="s">
        <v>52</v>
      </c>
      <c r="J86" t="str">
        <f t="shared" si="3"/>
        <v>Found</v>
      </c>
    </row>
    <row r="87" spans="7:10" x14ac:dyDescent="0.3">
      <c r="G87" s="2" t="s">
        <v>60</v>
      </c>
      <c r="H87" s="2" t="s">
        <v>57</v>
      </c>
      <c r="J87" t="str">
        <f t="shared" si="3"/>
        <v>Not Found</v>
      </c>
    </row>
    <row r="88" spans="7:10" x14ac:dyDescent="0.3">
      <c r="G88" s="2" t="s">
        <v>60</v>
      </c>
      <c r="H88" s="2" t="s">
        <v>52</v>
      </c>
      <c r="J88" t="str">
        <f t="shared" si="3"/>
        <v>Not Found</v>
      </c>
    </row>
    <row r="89" spans="7:10" x14ac:dyDescent="0.3">
      <c r="G89" s="2" t="s">
        <v>60</v>
      </c>
      <c r="H89" s="2" t="s">
        <v>52</v>
      </c>
      <c r="J89" t="str">
        <f t="shared" si="3"/>
        <v>Not Found</v>
      </c>
    </row>
    <row r="90" spans="7:10" x14ac:dyDescent="0.3">
      <c r="G90" s="2" t="s">
        <v>52</v>
      </c>
      <c r="H90" s="2" t="s">
        <v>52</v>
      </c>
      <c r="J90" t="str">
        <f t="shared" si="3"/>
        <v>Not Found</v>
      </c>
    </row>
    <row r="91" spans="7:10" x14ac:dyDescent="0.3">
      <c r="G91" s="2" t="s">
        <v>52</v>
      </c>
      <c r="H91" s="2" t="s">
        <v>60</v>
      </c>
      <c r="J91" t="str">
        <f t="shared" si="3"/>
        <v>Not Found</v>
      </c>
    </row>
    <row r="92" spans="7:10" x14ac:dyDescent="0.3">
      <c r="G92" s="2" t="s">
        <v>52</v>
      </c>
      <c r="H92" s="2" t="s">
        <v>60</v>
      </c>
      <c r="J92" t="str">
        <f t="shared" si="3"/>
        <v>Found</v>
      </c>
    </row>
    <row r="93" spans="7:10" x14ac:dyDescent="0.3">
      <c r="G93" s="2" t="s">
        <v>52</v>
      </c>
      <c r="H93" s="2" t="s">
        <v>60</v>
      </c>
      <c r="J93" t="str">
        <f t="shared" si="3"/>
        <v>Not Found</v>
      </c>
    </row>
    <row r="94" spans="7:10" x14ac:dyDescent="0.3">
      <c r="G94" s="2" t="s">
        <v>60</v>
      </c>
      <c r="H94" s="2" t="s">
        <v>60</v>
      </c>
      <c r="J94" t="str">
        <f t="shared" si="3"/>
        <v>Not Found</v>
      </c>
    </row>
    <row r="95" spans="7:10" x14ac:dyDescent="0.3">
      <c r="G95" s="2" t="s">
        <v>57</v>
      </c>
      <c r="H95" s="2" t="s">
        <v>60</v>
      </c>
      <c r="J95" t="str">
        <f t="shared" si="3"/>
        <v>Not Found</v>
      </c>
    </row>
    <row r="96" spans="7:10" x14ac:dyDescent="0.3">
      <c r="G96" s="2" t="s">
        <v>474</v>
      </c>
      <c r="J96" t="str">
        <f t="shared" si="3"/>
        <v>Found</v>
      </c>
    </row>
    <row r="97" spans="7:10" x14ac:dyDescent="0.3">
      <c r="G97" s="2" t="s">
        <v>163</v>
      </c>
      <c r="H97" s="2" t="s">
        <v>475</v>
      </c>
      <c r="J97" t="str">
        <f t="shared" si="3"/>
        <v>Not Found</v>
      </c>
    </row>
    <row r="98" spans="7:10" x14ac:dyDescent="0.3">
      <c r="G98" s="2" t="s">
        <v>165</v>
      </c>
      <c r="H98" s="2" t="s">
        <v>476</v>
      </c>
      <c r="J98" t="str">
        <f t="shared" si="3"/>
        <v>Not Found</v>
      </c>
    </row>
    <row r="99" spans="7:10" x14ac:dyDescent="0.3">
      <c r="G99" s="2" t="s">
        <v>165</v>
      </c>
      <c r="H99" s="2" t="s">
        <v>477</v>
      </c>
      <c r="J99" t="str">
        <f t="shared" si="3"/>
        <v>Not Found</v>
      </c>
    </row>
    <row r="100" spans="7:10" x14ac:dyDescent="0.3">
      <c r="G100" s="2" t="s">
        <v>165</v>
      </c>
      <c r="H100" s="2" t="s">
        <v>478</v>
      </c>
      <c r="J100" t="str">
        <f t="shared" si="3"/>
        <v>Not Found</v>
      </c>
    </row>
    <row r="101" spans="7:10" x14ac:dyDescent="0.3">
      <c r="G101" s="2" t="s">
        <v>169</v>
      </c>
      <c r="H101" s="2" t="s">
        <v>479</v>
      </c>
      <c r="J101" t="str">
        <f t="shared" si="3"/>
        <v>Not Found</v>
      </c>
    </row>
    <row r="102" spans="7:10" x14ac:dyDescent="0.3">
      <c r="G102" s="2" t="s">
        <v>171</v>
      </c>
      <c r="H102" s="2" t="s">
        <v>480</v>
      </c>
      <c r="J102" t="str">
        <f t="shared" si="3"/>
        <v>Not Found</v>
      </c>
    </row>
    <row r="103" spans="7:10" x14ac:dyDescent="0.3">
      <c r="G103" s="2" t="s">
        <v>171</v>
      </c>
      <c r="H103" s="2" t="s">
        <v>481</v>
      </c>
      <c r="J103" t="str">
        <f t="shared" si="3"/>
        <v>Not Found</v>
      </c>
    </row>
    <row r="104" spans="7:10" x14ac:dyDescent="0.3">
      <c r="G104" s="2" t="s">
        <v>171</v>
      </c>
      <c r="H104" s="2" t="s">
        <v>482</v>
      </c>
      <c r="J104" t="str">
        <f t="shared" si="3"/>
        <v>Not Found</v>
      </c>
    </row>
    <row r="105" spans="7:10" x14ac:dyDescent="0.3">
      <c r="G105" s="2" t="s">
        <v>171</v>
      </c>
      <c r="H105" s="2" t="s">
        <v>483</v>
      </c>
      <c r="J105" t="str">
        <f t="shared" si="3"/>
        <v>Not Found</v>
      </c>
    </row>
    <row r="106" spans="7:10" x14ac:dyDescent="0.3">
      <c r="G106" s="2" t="s">
        <v>176</v>
      </c>
      <c r="H106" s="2" t="s">
        <v>484</v>
      </c>
      <c r="J106" t="str">
        <f t="shared" si="3"/>
        <v>Not Found</v>
      </c>
    </row>
  </sheetData>
  <mergeCells count="3">
    <mergeCell ref="A1:C1"/>
    <mergeCell ref="J1:K1"/>
    <mergeCell ref="A2:C2"/>
  </mergeCells>
  <conditionalFormatting sqref="G3:H106">
    <cfRule type="uniqueValues" dxfId="60" priority="1"/>
    <cfRule type="duplicateValues" dxfId="59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I10" sqref="I10"/>
    </sheetView>
  </sheetViews>
  <sheetFormatPr defaultRowHeight="14.4" x14ac:dyDescent="0.3"/>
  <cols>
    <col min="1" max="2" width="16.33203125" bestFit="1" customWidth="1"/>
    <col min="4" max="4" width="16.33203125" customWidth="1"/>
  </cols>
  <sheetData>
    <row r="1" spans="1:5" x14ac:dyDescent="0.3">
      <c r="A1" s="2"/>
      <c r="B1" s="2"/>
      <c r="C1" s="2"/>
      <c r="D1" s="2" t="s">
        <v>473</v>
      </c>
      <c r="E1" s="23"/>
    </row>
    <row r="2" spans="1:5" x14ac:dyDescent="0.3">
      <c r="A2" s="2" t="s">
        <v>52</v>
      </c>
      <c r="B2" s="2" t="s">
        <v>52</v>
      </c>
      <c r="D2" t="str">
        <f>IF(A:A=B:B,"found","not found")</f>
        <v>found</v>
      </c>
    </row>
    <row r="3" spans="1:5" x14ac:dyDescent="0.3">
      <c r="A3" s="2" t="s">
        <v>57</v>
      </c>
      <c r="B3" s="2" t="s">
        <v>60</v>
      </c>
      <c r="D3" t="str">
        <f t="shared" ref="D3:D66" si="0">IF(A:A=B:B,"found","not found")</f>
        <v>not found</v>
      </c>
    </row>
    <row r="4" spans="1:5" x14ac:dyDescent="0.3">
      <c r="A4" s="2" t="s">
        <v>60</v>
      </c>
      <c r="B4" s="2" t="s">
        <v>57</v>
      </c>
      <c r="D4" t="str">
        <f t="shared" si="0"/>
        <v>not found</v>
      </c>
    </row>
    <row r="5" spans="1:5" x14ac:dyDescent="0.3">
      <c r="A5" s="2" t="s">
        <v>60</v>
      </c>
      <c r="B5" s="2" t="s">
        <v>60</v>
      </c>
      <c r="D5" t="str">
        <f t="shared" si="0"/>
        <v>found</v>
      </c>
    </row>
    <row r="6" spans="1:5" x14ac:dyDescent="0.3">
      <c r="A6" s="2" t="s">
        <v>60</v>
      </c>
      <c r="B6" s="2" t="s">
        <v>57</v>
      </c>
      <c r="D6" t="str">
        <f t="shared" si="0"/>
        <v>not found</v>
      </c>
    </row>
    <row r="7" spans="1:5" x14ac:dyDescent="0.3">
      <c r="A7" s="2" t="s">
        <v>60</v>
      </c>
      <c r="B7" s="2" t="s">
        <v>52</v>
      </c>
      <c r="D7" t="str">
        <f t="shared" si="0"/>
        <v>not found</v>
      </c>
    </row>
    <row r="8" spans="1:5" x14ac:dyDescent="0.3">
      <c r="A8" s="2" t="s">
        <v>60</v>
      </c>
      <c r="B8" s="2" t="s">
        <v>52</v>
      </c>
      <c r="D8" t="str">
        <f t="shared" si="0"/>
        <v>not found</v>
      </c>
    </row>
    <row r="9" spans="1:5" x14ac:dyDescent="0.3">
      <c r="A9" s="2" t="s">
        <v>60</v>
      </c>
      <c r="B9" s="2" t="s">
        <v>57</v>
      </c>
      <c r="D9" t="str">
        <f t="shared" si="0"/>
        <v>not found</v>
      </c>
    </row>
    <row r="10" spans="1:5" x14ac:dyDescent="0.3">
      <c r="A10" s="2" t="s">
        <v>60</v>
      </c>
      <c r="B10" s="2" t="s">
        <v>52</v>
      </c>
      <c r="D10" t="str">
        <f t="shared" si="0"/>
        <v>not found</v>
      </c>
    </row>
    <row r="11" spans="1:5" x14ac:dyDescent="0.3">
      <c r="A11" s="2" t="s">
        <v>60</v>
      </c>
      <c r="B11" s="2" t="s">
        <v>60</v>
      </c>
      <c r="D11" t="str">
        <f t="shared" si="0"/>
        <v>found</v>
      </c>
    </row>
    <row r="12" spans="1:5" x14ac:dyDescent="0.3">
      <c r="A12" s="2" t="s">
        <v>57</v>
      </c>
      <c r="B12" s="2" t="s">
        <v>60</v>
      </c>
      <c r="D12" t="str">
        <f t="shared" si="0"/>
        <v>not found</v>
      </c>
    </row>
    <row r="13" spans="1:5" x14ac:dyDescent="0.3">
      <c r="A13" s="2" t="s">
        <v>52</v>
      </c>
      <c r="B13" s="2" t="s">
        <v>57</v>
      </c>
      <c r="D13" t="str">
        <f t="shared" si="0"/>
        <v>not found</v>
      </c>
    </row>
    <row r="14" spans="1:5" x14ac:dyDescent="0.3">
      <c r="A14" s="2" t="s">
        <v>60</v>
      </c>
      <c r="B14" s="2" t="s">
        <v>57</v>
      </c>
      <c r="D14" t="str">
        <f t="shared" si="0"/>
        <v>not found</v>
      </c>
    </row>
    <row r="15" spans="1:5" x14ac:dyDescent="0.3">
      <c r="A15" s="2" t="s">
        <v>57</v>
      </c>
      <c r="B15" s="2" t="s">
        <v>57</v>
      </c>
      <c r="D15" t="str">
        <f t="shared" si="0"/>
        <v>found</v>
      </c>
    </row>
    <row r="16" spans="1:5" x14ac:dyDescent="0.3">
      <c r="A16" s="2" t="s">
        <v>52</v>
      </c>
      <c r="B16" s="2" t="s">
        <v>52</v>
      </c>
      <c r="D16" t="str">
        <f t="shared" si="0"/>
        <v>found</v>
      </c>
    </row>
    <row r="17" spans="1:4" x14ac:dyDescent="0.3">
      <c r="A17" s="2" t="s">
        <v>52</v>
      </c>
      <c r="B17" s="2" t="s">
        <v>52</v>
      </c>
      <c r="D17" t="str">
        <f t="shared" si="0"/>
        <v>found</v>
      </c>
    </row>
    <row r="18" spans="1:4" x14ac:dyDescent="0.3">
      <c r="A18" s="2" t="s">
        <v>52</v>
      </c>
      <c r="B18" s="2" t="s">
        <v>60</v>
      </c>
      <c r="D18" t="str">
        <f t="shared" si="0"/>
        <v>not found</v>
      </c>
    </row>
    <row r="19" spans="1:4" x14ac:dyDescent="0.3">
      <c r="A19" s="2" t="s">
        <v>60</v>
      </c>
      <c r="B19" s="2" t="s">
        <v>52</v>
      </c>
      <c r="D19" t="str">
        <f t="shared" si="0"/>
        <v>not found</v>
      </c>
    </row>
    <row r="20" spans="1:4" x14ac:dyDescent="0.3">
      <c r="A20" s="2" t="s">
        <v>60</v>
      </c>
      <c r="B20" s="2" t="s">
        <v>60</v>
      </c>
      <c r="D20" t="str">
        <f t="shared" si="0"/>
        <v>found</v>
      </c>
    </row>
    <row r="21" spans="1:4" x14ac:dyDescent="0.3">
      <c r="A21" s="2" t="s">
        <v>57</v>
      </c>
      <c r="B21" s="2" t="s">
        <v>60</v>
      </c>
      <c r="D21" t="str">
        <f t="shared" si="0"/>
        <v>not found</v>
      </c>
    </row>
    <row r="22" spans="1:4" x14ac:dyDescent="0.3">
      <c r="A22" s="2" t="s">
        <v>57</v>
      </c>
      <c r="B22" s="2" t="s">
        <v>57</v>
      </c>
      <c r="D22" t="str">
        <f t="shared" si="0"/>
        <v>found</v>
      </c>
    </row>
    <row r="23" spans="1:4" x14ac:dyDescent="0.3">
      <c r="A23" s="2" t="s">
        <v>57</v>
      </c>
      <c r="B23" s="2" t="s">
        <v>60</v>
      </c>
      <c r="D23" t="str">
        <f t="shared" si="0"/>
        <v>not found</v>
      </c>
    </row>
    <row r="24" spans="1:4" x14ac:dyDescent="0.3">
      <c r="A24" s="2" t="s">
        <v>52</v>
      </c>
      <c r="B24" s="2" t="s">
        <v>52</v>
      </c>
      <c r="D24" t="str">
        <f t="shared" si="0"/>
        <v>found</v>
      </c>
    </row>
    <row r="25" spans="1:4" x14ac:dyDescent="0.3">
      <c r="A25" s="2" t="s">
        <v>60</v>
      </c>
      <c r="B25" s="2" t="s">
        <v>52</v>
      </c>
      <c r="D25" t="str">
        <f t="shared" si="0"/>
        <v>not found</v>
      </c>
    </row>
    <row r="26" spans="1:4" x14ac:dyDescent="0.3">
      <c r="A26" s="2" t="s">
        <v>60</v>
      </c>
      <c r="B26" s="2" t="s">
        <v>60</v>
      </c>
      <c r="D26" t="str">
        <f t="shared" si="0"/>
        <v>found</v>
      </c>
    </row>
    <row r="27" spans="1:4" x14ac:dyDescent="0.3">
      <c r="A27" s="2" t="s">
        <v>60</v>
      </c>
      <c r="B27" s="2" t="s">
        <v>60</v>
      </c>
      <c r="D27" t="str">
        <f t="shared" si="0"/>
        <v>found</v>
      </c>
    </row>
    <row r="28" spans="1:4" x14ac:dyDescent="0.3">
      <c r="A28" s="2" t="s">
        <v>60</v>
      </c>
      <c r="B28" s="2" t="s">
        <v>60</v>
      </c>
      <c r="D28" t="str">
        <f t="shared" si="0"/>
        <v>found</v>
      </c>
    </row>
    <row r="29" spans="1:4" x14ac:dyDescent="0.3">
      <c r="A29" s="2" t="s">
        <v>60</v>
      </c>
      <c r="B29" s="2" t="s">
        <v>52</v>
      </c>
      <c r="D29" t="str">
        <f t="shared" si="0"/>
        <v>not found</v>
      </c>
    </row>
    <row r="30" spans="1:4" x14ac:dyDescent="0.3">
      <c r="A30" s="2" t="s">
        <v>52</v>
      </c>
      <c r="B30" s="2" t="s">
        <v>60</v>
      </c>
      <c r="D30" t="str">
        <f t="shared" si="0"/>
        <v>not found</v>
      </c>
    </row>
    <row r="31" spans="1:4" x14ac:dyDescent="0.3">
      <c r="A31" s="2" t="s">
        <v>57</v>
      </c>
      <c r="B31" s="2" t="s">
        <v>52</v>
      </c>
      <c r="D31" t="str">
        <f t="shared" si="0"/>
        <v>not found</v>
      </c>
    </row>
    <row r="32" spans="1:4" x14ac:dyDescent="0.3">
      <c r="A32" s="2" t="s">
        <v>52</v>
      </c>
      <c r="B32" s="2" t="s">
        <v>60</v>
      </c>
      <c r="D32" t="str">
        <f t="shared" si="0"/>
        <v>not found</v>
      </c>
    </row>
    <row r="33" spans="1:4" x14ac:dyDescent="0.3">
      <c r="A33" s="2" t="s">
        <v>52</v>
      </c>
      <c r="B33" s="2" t="s">
        <v>52</v>
      </c>
      <c r="D33" t="str">
        <f t="shared" si="0"/>
        <v>found</v>
      </c>
    </row>
    <row r="34" spans="1:4" x14ac:dyDescent="0.3">
      <c r="A34" s="2" t="s">
        <v>52</v>
      </c>
      <c r="B34" s="2" t="s">
        <v>60</v>
      </c>
      <c r="D34" t="str">
        <f t="shared" si="0"/>
        <v>not found</v>
      </c>
    </row>
    <row r="35" spans="1:4" x14ac:dyDescent="0.3">
      <c r="A35" s="2" t="s">
        <v>60</v>
      </c>
      <c r="B35" s="2" t="s">
        <v>52</v>
      </c>
      <c r="D35" t="str">
        <f t="shared" si="0"/>
        <v>not found</v>
      </c>
    </row>
    <row r="36" spans="1:4" x14ac:dyDescent="0.3">
      <c r="A36" s="2" t="s">
        <v>60</v>
      </c>
      <c r="B36" s="2" t="s">
        <v>52</v>
      </c>
      <c r="D36" t="str">
        <f t="shared" si="0"/>
        <v>not found</v>
      </c>
    </row>
    <row r="37" spans="1:4" x14ac:dyDescent="0.3">
      <c r="A37" s="2" t="s">
        <v>60</v>
      </c>
      <c r="B37" s="2" t="s">
        <v>52</v>
      </c>
      <c r="D37" t="str">
        <f t="shared" si="0"/>
        <v>not found</v>
      </c>
    </row>
    <row r="38" spans="1:4" x14ac:dyDescent="0.3">
      <c r="A38" s="2" t="s">
        <v>60</v>
      </c>
      <c r="B38" s="2" t="s">
        <v>57</v>
      </c>
      <c r="D38" t="str">
        <f t="shared" si="0"/>
        <v>not found</v>
      </c>
    </row>
    <row r="39" spans="1:4" x14ac:dyDescent="0.3">
      <c r="A39" s="2" t="s">
        <v>60</v>
      </c>
      <c r="B39" s="2" t="s">
        <v>52</v>
      </c>
      <c r="D39" t="str">
        <f t="shared" si="0"/>
        <v>not found</v>
      </c>
    </row>
    <row r="40" spans="1:4" x14ac:dyDescent="0.3">
      <c r="A40" s="2" t="s">
        <v>52</v>
      </c>
      <c r="B40" s="2" t="s">
        <v>57</v>
      </c>
      <c r="D40" t="str">
        <f t="shared" si="0"/>
        <v>not found</v>
      </c>
    </row>
    <row r="41" spans="1:4" x14ac:dyDescent="0.3">
      <c r="A41" s="2" t="s">
        <v>60</v>
      </c>
      <c r="B41" s="2" t="s">
        <v>60</v>
      </c>
      <c r="D41" t="str">
        <f t="shared" si="0"/>
        <v>found</v>
      </c>
    </row>
    <row r="42" spans="1:4" x14ac:dyDescent="0.3">
      <c r="A42" s="2" t="s">
        <v>57</v>
      </c>
      <c r="B42" s="2" t="s">
        <v>60</v>
      </c>
      <c r="D42" t="str">
        <f t="shared" si="0"/>
        <v>not found</v>
      </c>
    </row>
    <row r="43" spans="1:4" x14ac:dyDescent="0.3">
      <c r="A43" s="2" t="s">
        <v>60</v>
      </c>
      <c r="B43" s="2" t="s">
        <v>52</v>
      </c>
      <c r="D43" t="str">
        <f t="shared" si="0"/>
        <v>not found</v>
      </c>
    </row>
    <row r="44" spans="1:4" x14ac:dyDescent="0.3">
      <c r="A44" s="2" t="s">
        <v>57</v>
      </c>
      <c r="B44" s="2" t="s">
        <v>52</v>
      </c>
      <c r="D44" t="str">
        <f t="shared" si="0"/>
        <v>not found</v>
      </c>
    </row>
    <row r="45" spans="1:4" x14ac:dyDescent="0.3">
      <c r="A45" s="2" t="s">
        <v>52</v>
      </c>
      <c r="B45" s="2" t="s">
        <v>60</v>
      </c>
      <c r="D45" t="str">
        <f t="shared" si="0"/>
        <v>not found</v>
      </c>
    </row>
    <row r="46" spans="1:4" x14ac:dyDescent="0.3">
      <c r="A46" s="2" t="s">
        <v>52</v>
      </c>
      <c r="B46" s="2" t="s">
        <v>52</v>
      </c>
      <c r="D46" t="str">
        <f t="shared" si="0"/>
        <v>found</v>
      </c>
    </row>
    <row r="47" spans="1:4" x14ac:dyDescent="0.3">
      <c r="A47" s="2" t="s">
        <v>57</v>
      </c>
      <c r="B47" s="2" t="s">
        <v>60</v>
      </c>
      <c r="D47" t="str">
        <f t="shared" si="0"/>
        <v>not found</v>
      </c>
    </row>
    <row r="48" spans="1:4" x14ac:dyDescent="0.3">
      <c r="A48" s="2" t="s">
        <v>52</v>
      </c>
      <c r="B48" s="2" t="s">
        <v>60</v>
      </c>
      <c r="D48" t="str">
        <f t="shared" si="0"/>
        <v>not found</v>
      </c>
    </row>
    <row r="49" spans="1:4" x14ac:dyDescent="0.3">
      <c r="A49" s="2" t="s">
        <v>60</v>
      </c>
      <c r="B49" s="2" t="s">
        <v>60</v>
      </c>
      <c r="D49" t="str">
        <f t="shared" si="0"/>
        <v>found</v>
      </c>
    </row>
    <row r="50" spans="1:4" x14ac:dyDescent="0.3">
      <c r="A50" s="2" t="s">
        <v>60</v>
      </c>
      <c r="B50" s="2" t="s">
        <v>60</v>
      </c>
      <c r="D50" t="str">
        <f t="shared" si="0"/>
        <v>found</v>
      </c>
    </row>
    <row r="51" spans="1:4" x14ac:dyDescent="0.3">
      <c r="A51" s="2" t="s">
        <v>57</v>
      </c>
      <c r="B51" s="2" t="s">
        <v>52</v>
      </c>
      <c r="D51" t="str">
        <f t="shared" si="0"/>
        <v>not found</v>
      </c>
    </row>
    <row r="52" spans="1:4" x14ac:dyDescent="0.3">
      <c r="A52" s="2" t="s">
        <v>57</v>
      </c>
      <c r="B52" s="2" t="s">
        <v>52</v>
      </c>
      <c r="D52" t="str">
        <f t="shared" si="0"/>
        <v>not found</v>
      </c>
    </row>
    <row r="53" spans="1:4" x14ac:dyDescent="0.3">
      <c r="A53" s="2" t="s">
        <v>57</v>
      </c>
      <c r="B53" s="2" t="s">
        <v>52</v>
      </c>
      <c r="D53" t="str">
        <f t="shared" si="0"/>
        <v>not found</v>
      </c>
    </row>
    <row r="54" spans="1:4" x14ac:dyDescent="0.3">
      <c r="A54" s="2" t="s">
        <v>52</v>
      </c>
      <c r="B54" s="2" t="s">
        <v>52</v>
      </c>
      <c r="D54" t="str">
        <f t="shared" si="0"/>
        <v>found</v>
      </c>
    </row>
    <row r="55" spans="1:4" x14ac:dyDescent="0.3">
      <c r="A55" s="2" t="s">
        <v>52</v>
      </c>
      <c r="B55" s="2" t="s">
        <v>60</v>
      </c>
      <c r="D55" t="str">
        <f t="shared" si="0"/>
        <v>not found</v>
      </c>
    </row>
    <row r="56" spans="1:4" x14ac:dyDescent="0.3">
      <c r="A56" s="2" t="s">
        <v>60</v>
      </c>
      <c r="B56" s="2" t="s">
        <v>57</v>
      </c>
      <c r="D56" t="str">
        <f t="shared" si="0"/>
        <v>not found</v>
      </c>
    </row>
    <row r="57" spans="1:4" x14ac:dyDescent="0.3">
      <c r="A57" s="2" t="s">
        <v>52</v>
      </c>
      <c r="B57" s="2" t="s">
        <v>52</v>
      </c>
      <c r="D57" t="str">
        <f t="shared" si="0"/>
        <v>found</v>
      </c>
    </row>
    <row r="58" spans="1:4" x14ac:dyDescent="0.3">
      <c r="A58" s="2" t="s">
        <v>60</v>
      </c>
      <c r="B58" s="2" t="s">
        <v>57</v>
      </c>
      <c r="D58" t="str">
        <f t="shared" si="0"/>
        <v>not found</v>
      </c>
    </row>
    <row r="59" spans="1:4" x14ac:dyDescent="0.3">
      <c r="A59" s="2" t="s">
        <v>60</v>
      </c>
      <c r="B59" s="2" t="s">
        <v>60</v>
      </c>
      <c r="D59" t="str">
        <f t="shared" si="0"/>
        <v>found</v>
      </c>
    </row>
    <row r="60" spans="1:4" x14ac:dyDescent="0.3">
      <c r="A60" s="2" t="s">
        <v>57</v>
      </c>
      <c r="B60" s="2" t="s">
        <v>60</v>
      </c>
      <c r="D60" t="str">
        <f t="shared" si="0"/>
        <v>not found</v>
      </c>
    </row>
    <row r="61" spans="1:4" x14ac:dyDescent="0.3">
      <c r="A61" s="2" t="s">
        <v>60</v>
      </c>
      <c r="B61" s="2" t="s">
        <v>60</v>
      </c>
      <c r="D61" t="str">
        <f t="shared" si="0"/>
        <v>found</v>
      </c>
    </row>
    <row r="62" spans="1:4" x14ac:dyDescent="0.3">
      <c r="A62" s="2" t="s">
        <v>52</v>
      </c>
      <c r="B62" s="2" t="s">
        <v>60</v>
      </c>
      <c r="D62" t="str">
        <f t="shared" si="0"/>
        <v>not found</v>
      </c>
    </row>
    <row r="63" spans="1:4" x14ac:dyDescent="0.3">
      <c r="A63" s="2" t="s">
        <v>52</v>
      </c>
      <c r="B63" s="2" t="s">
        <v>60</v>
      </c>
      <c r="D63" t="str">
        <f t="shared" si="0"/>
        <v>not found</v>
      </c>
    </row>
    <row r="64" spans="1:4" x14ac:dyDescent="0.3">
      <c r="A64" s="2" t="s">
        <v>60</v>
      </c>
      <c r="B64" s="2" t="s">
        <v>60</v>
      </c>
      <c r="D64" t="str">
        <f t="shared" si="0"/>
        <v>found</v>
      </c>
    </row>
    <row r="65" spans="1:4" x14ac:dyDescent="0.3">
      <c r="A65" s="2" t="s">
        <v>60</v>
      </c>
      <c r="B65" s="2" t="s">
        <v>60</v>
      </c>
      <c r="D65" t="str">
        <f t="shared" si="0"/>
        <v>found</v>
      </c>
    </row>
    <row r="66" spans="1:4" x14ac:dyDescent="0.3">
      <c r="A66" s="2" t="s">
        <v>60</v>
      </c>
      <c r="B66" s="2" t="s">
        <v>60</v>
      </c>
      <c r="D66" t="str">
        <f t="shared" si="0"/>
        <v>found</v>
      </c>
    </row>
    <row r="67" spans="1:4" x14ac:dyDescent="0.3">
      <c r="A67" s="2" t="s">
        <v>52</v>
      </c>
      <c r="B67" s="2" t="s">
        <v>57</v>
      </c>
      <c r="D67" t="str">
        <f t="shared" ref="D67:D105" si="1">IF(A:A=B:B,"found","not found")</f>
        <v>not found</v>
      </c>
    </row>
    <row r="68" spans="1:4" x14ac:dyDescent="0.3">
      <c r="A68" s="2" t="s">
        <v>60</v>
      </c>
      <c r="B68" s="2" t="s">
        <v>52</v>
      </c>
      <c r="D68" t="str">
        <f t="shared" si="1"/>
        <v>not found</v>
      </c>
    </row>
    <row r="69" spans="1:4" x14ac:dyDescent="0.3">
      <c r="A69" s="2" t="s">
        <v>52</v>
      </c>
      <c r="B69" s="2" t="s">
        <v>60</v>
      </c>
      <c r="D69" t="str">
        <f t="shared" si="1"/>
        <v>not found</v>
      </c>
    </row>
    <row r="70" spans="1:4" x14ac:dyDescent="0.3">
      <c r="A70" s="2" t="s">
        <v>60</v>
      </c>
      <c r="B70" s="2" t="s">
        <v>57</v>
      </c>
      <c r="D70" t="str">
        <f t="shared" si="1"/>
        <v>not found</v>
      </c>
    </row>
    <row r="71" spans="1:4" x14ac:dyDescent="0.3">
      <c r="A71" s="2" t="s">
        <v>52</v>
      </c>
      <c r="B71" s="2" t="s">
        <v>52</v>
      </c>
      <c r="D71" t="str">
        <f t="shared" si="1"/>
        <v>found</v>
      </c>
    </row>
    <row r="72" spans="1:4" x14ac:dyDescent="0.3">
      <c r="A72" s="2" t="s">
        <v>60</v>
      </c>
      <c r="B72" s="2" t="s">
        <v>52</v>
      </c>
      <c r="D72" t="str">
        <f t="shared" si="1"/>
        <v>not found</v>
      </c>
    </row>
    <row r="73" spans="1:4" x14ac:dyDescent="0.3">
      <c r="A73" s="2" t="s">
        <v>52</v>
      </c>
      <c r="B73" s="2" t="s">
        <v>52</v>
      </c>
      <c r="D73" t="str">
        <f t="shared" si="1"/>
        <v>found</v>
      </c>
    </row>
    <row r="74" spans="1:4" x14ac:dyDescent="0.3">
      <c r="A74" s="2" t="s">
        <v>52</v>
      </c>
      <c r="B74" s="2" t="s">
        <v>60</v>
      </c>
      <c r="D74" t="str">
        <f t="shared" si="1"/>
        <v>not found</v>
      </c>
    </row>
    <row r="75" spans="1:4" x14ac:dyDescent="0.3">
      <c r="A75" s="2" t="s">
        <v>52</v>
      </c>
      <c r="B75" s="2" t="s">
        <v>60</v>
      </c>
      <c r="D75" t="str">
        <f t="shared" si="1"/>
        <v>not found</v>
      </c>
    </row>
    <row r="76" spans="1:4" x14ac:dyDescent="0.3">
      <c r="A76" s="2" t="s">
        <v>57</v>
      </c>
      <c r="B76" s="2" t="s">
        <v>57</v>
      </c>
      <c r="D76" t="str">
        <f t="shared" si="1"/>
        <v>found</v>
      </c>
    </row>
    <row r="77" spans="1:4" x14ac:dyDescent="0.3">
      <c r="A77" s="2" t="s">
        <v>52</v>
      </c>
      <c r="B77" s="2" t="s">
        <v>57</v>
      </c>
      <c r="D77" t="str">
        <f t="shared" si="1"/>
        <v>not found</v>
      </c>
    </row>
    <row r="78" spans="1:4" x14ac:dyDescent="0.3">
      <c r="A78" s="2" t="s">
        <v>57</v>
      </c>
      <c r="B78" s="2" t="s">
        <v>57</v>
      </c>
      <c r="D78" t="str">
        <f t="shared" si="1"/>
        <v>found</v>
      </c>
    </row>
    <row r="79" spans="1:4" x14ac:dyDescent="0.3">
      <c r="A79" s="2" t="s">
        <v>60</v>
      </c>
      <c r="B79" s="2" t="s">
        <v>52</v>
      </c>
      <c r="D79" t="str">
        <f t="shared" si="1"/>
        <v>not found</v>
      </c>
    </row>
    <row r="80" spans="1:4" x14ac:dyDescent="0.3">
      <c r="A80" s="2" t="s">
        <v>60</v>
      </c>
      <c r="B80" s="2" t="s">
        <v>60</v>
      </c>
      <c r="D80" t="str">
        <f t="shared" si="1"/>
        <v>found</v>
      </c>
    </row>
    <row r="81" spans="1:4" x14ac:dyDescent="0.3">
      <c r="A81" s="2" t="s">
        <v>52</v>
      </c>
      <c r="B81" s="2" t="s">
        <v>60</v>
      </c>
      <c r="D81" t="str">
        <f t="shared" si="1"/>
        <v>not found</v>
      </c>
    </row>
    <row r="82" spans="1:4" x14ac:dyDescent="0.3">
      <c r="A82" s="2" t="s">
        <v>52</v>
      </c>
      <c r="B82" s="2" t="s">
        <v>60</v>
      </c>
      <c r="D82" t="str">
        <f t="shared" si="1"/>
        <v>not found</v>
      </c>
    </row>
    <row r="83" spans="1:4" x14ac:dyDescent="0.3">
      <c r="A83" s="2" t="s">
        <v>60</v>
      </c>
      <c r="B83" s="2" t="s">
        <v>60</v>
      </c>
      <c r="D83" t="str">
        <f t="shared" si="1"/>
        <v>found</v>
      </c>
    </row>
    <row r="84" spans="1:4" x14ac:dyDescent="0.3">
      <c r="A84" s="2" t="s">
        <v>52</v>
      </c>
      <c r="B84" s="2" t="s">
        <v>60</v>
      </c>
      <c r="D84" t="str">
        <f t="shared" si="1"/>
        <v>not found</v>
      </c>
    </row>
    <row r="85" spans="1:4" x14ac:dyDescent="0.3">
      <c r="A85" s="2" t="s">
        <v>60</v>
      </c>
      <c r="B85" s="2" t="s">
        <v>52</v>
      </c>
      <c r="D85" t="str">
        <f t="shared" si="1"/>
        <v>not found</v>
      </c>
    </row>
    <row r="86" spans="1:4" x14ac:dyDescent="0.3">
      <c r="A86" s="2" t="s">
        <v>60</v>
      </c>
      <c r="B86" s="2" t="s">
        <v>57</v>
      </c>
      <c r="D86" t="str">
        <f t="shared" si="1"/>
        <v>not found</v>
      </c>
    </row>
    <row r="87" spans="1:4" x14ac:dyDescent="0.3">
      <c r="A87" s="2" t="s">
        <v>60</v>
      </c>
      <c r="B87" s="2" t="s">
        <v>52</v>
      </c>
      <c r="D87" t="str">
        <f t="shared" si="1"/>
        <v>not found</v>
      </c>
    </row>
    <row r="88" spans="1:4" x14ac:dyDescent="0.3">
      <c r="A88" s="2" t="s">
        <v>60</v>
      </c>
      <c r="B88" s="2" t="s">
        <v>52</v>
      </c>
      <c r="D88" t="str">
        <f t="shared" si="1"/>
        <v>not found</v>
      </c>
    </row>
    <row r="89" spans="1:4" x14ac:dyDescent="0.3">
      <c r="A89" s="2" t="s">
        <v>52</v>
      </c>
      <c r="B89" s="2" t="s">
        <v>52</v>
      </c>
      <c r="D89" t="str">
        <f t="shared" si="1"/>
        <v>found</v>
      </c>
    </row>
    <row r="90" spans="1:4" x14ac:dyDescent="0.3">
      <c r="A90" s="2" t="s">
        <v>52</v>
      </c>
      <c r="B90" s="2" t="s">
        <v>60</v>
      </c>
      <c r="D90" t="str">
        <f t="shared" si="1"/>
        <v>not found</v>
      </c>
    </row>
    <row r="91" spans="1:4" x14ac:dyDescent="0.3">
      <c r="A91" s="2" t="s">
        <v>52</v>
      </c>
      <c r="B91" s="2" t="s">
        <v>60</v>
      </c>
      <c r="D91" t="str">
        <f t="shared" si="1"/>
        <v>not found</v>
      </c>
    </row>
    <row r="92" spans="1:4" x14ac:dyDescent="0.3">
      <c r="A92" s="2" t="s">
        <v>52</v>
      </c>
      <c r="B92" s="2" t="s">
        <v>60</v>
      </c>
      <c r="D92" t="str">
        <f t="shared" si="1"/>
        <v>not found</v>
      </c>
    </row>
    <row r="93" spans="1:4" x14ac:dyDescent="0.3">
      <c r="A93" s="2" t="s">
        <v>60</v>
      </c>
      <c r="B93" s="2" t="s">
        <v>60</v>
      </c>
      <c r="D93" t="str">
        <f t="shared" si="1"/>
        <v>found</v>
      </c>
    </row>
    <row r="94" spans="1:4" x14ac:dyDescent="0.3">
      <c r="A94" s="2" t="s">
        <v>57</v>
      </c>
      <c r="B94" s="2" t="s">
        <v>60</v>
      </c>
      <c r="D94" t="str">
        <f t="shared" si="1"/>
        <v>not found</v>
      </c>
    </row>
    <row r="95" spans="1:4" x14ac:dyDescent="0.3">
      <c r="A95" s="2" t="s">
        <v>474</v>
      </c>
      <c r="D95" t="str">
        <f t="shared" si="1"/>
        <v>not found</v>
      </c>
    </row>
    <row r="96" spans="1:4" x14ac:dyDescent="0.3">
      <c r="A96" s="2" t="s">
        <v>163</v>
      </c>
      <c r="B96" s="2" t="s">
        <v>475</v>
      </c>
      <c r="D96" t="str">
        <f t="shared" si="1"/>
        <v>not found</v>
      </c>
    </row>
    <row r="97" spans="1:4" x14ac:dyDescent="0.3">
      <c r="A97" s="2" t="s">
        <v>165</v>
      </c>
      <c r="B97" s="2" t="s">
        <v>476</v>
      </c>
      <c r="D97" t="str">
        <f t="shared" si="1"/>
        <v>not found</v>
      </c>
    </row>
    <row r="98" spans="1:4" x14ac:dyDescent="0.3">
      <c r="A98" s="2" t="s">
        <v>165</v>
      </c>
      <c r="B98" s="2" t="s">
        <v>477</v>
      </c>
      <c r="D98" t="str">
        <f t="shared" si="1"/>
        <v>not found</v>
      </c>
    </row>
    <row r="99" spans="1:4" x14ac:dyDescent="0.3">
      <c r="A99" s="2" t="s">
        <v>165</v>
      </c>
      <c r="B99" s="2" t="s">
        <v>478</v>
      </c>
      <c r="D99" t="str">
        <f t="shared" si="1"/>
        <v>not found</v>
      </c>
    </row>
    <row r="100" spans="1:4" x14ac:dyDescent="0.3">
      <c r="A100" s="2" t="s">
        <v>169</v>
      </c>
      <c r="B100" s="2" t="s">
        <v>479</v>
      </c>
      <c r="D100" t="str">
        <f t="shared" si="1"/>
        <v>not found</v>
      </c>
    </row>
    <row r="101" spans="1:4" x14ac:dyDescent="0.3">
      <c r="A101" s="2" t="s">
        <v>171</v>
      </c>
      <c r="B101" s="2" t="s">
        <v>480</v>
      </c>
      <c r="D101" t="str">
        <f t="shared" si="1"/>
        <v>not found</v>
      </c>
    </row>
    <row r="102" spans="1:4" x14ac:dyDescent="0.3">
      <c r="A102" s="2" t="s">
        <v>171</v>
      </c>
      <c r="B102" s="2" t="s">
        <v>481</v>
      </c>
      <c r="D102" t="str">
        <f t="shared" si="1"/>
        <v>not found</v>
      </c>
    </row>
    <row r="103" spans="1:4" x14ac:dyDescent="0.3">
      <c r="A103" s="2" t="s">
        <v>171</v>
      </c>
      <c r="B103" s="2" t="s">
        <v>482</v>
      </c>
      <c r="D103" t="str">
        <f t="shared" si="1"/>
        <v>not found</v>
      </c>
    </row>
    <row r="104" spans="1:4" x14ac:dyDescent="0.3">
      <c r="A104" s="2" t="s">
        <v>171</v>
      </c>
      <c r="B104" s="2" t="s">
        <v>483</v>
      </c>
      <c r="D104" t="str">
        <f t="shared" si="1"/>
        <v>not found</v>
      </c>
    </row>
    <row r="105" spans="1:4" x14ac:dyDescent="0.3">
      <c r="A105" s="2" t="s">
        <v>176</v>
      </c>
      <c r="B105" s="2" t="s">
        <v>484</v>
      </c>
      <c r="D105" t="str">
        <f t="shared" si="1"/>
        <v>not found</v>
      </c>
    </row>
  </sheetData>
  <conditionalFormatting sqref="A106:B1048576">
    <cfRule type="uniqueValues" dxfId="58" priority="4"/>
    <cfRule type="duplicateValues" dxfId="57" priority="5"/>
  </conditionalFormatting>
  <conditionalFormatting sqref="A1:B105">
    <cfRule type="uniqueValues" dxfId="56" priority="1"/>
    <cfRule type="duplicateValues" dxfId="55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N3" sqref="A1:XFD1048576"/>
    </sheetView>
  </sheetViews>
  <sheetFormatPr defaultRowHeight="14.4" outlineLevelRow="1" outlineLevelCol="1" x14ac:dyDescent="0.3"/>
  <cols>
    <col min="2" max="5" width="8.88671875" customWidth="1" outlineLevel="1"/>
    <col min="7" max="9" width="8.88671875" customWidth="1" outlineLevel="1"/>
  </cols>
  <sheetData>
    <row r="1" spans="1:13" ht="43.2" x14ac:dyDescent="0.3">
      <c r="A1" s="60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3"/>
      <c r="K1" s="4" t="s">
        <v>16</v>
      </c>
      <c r="L1" s="4" t="s">
        <v>17</v>
      </c>
      <c r="M1" s="4" t="s">
        <v>18</v>
      </c>
    </row>
    <row r="2" spans="1:13" x14ac:dyDescent="0.3">
      <c r="A2" s="6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outlineLevel="1" x14ac:dyDescent="0.3">
      <c r="A3" s="3" t="s">
        <v>0</v>
      </c>
      <c r="B3" s="3">
        <v>50</v>
      </c>
      <c r="C3" s="3">
        <v>65</v>
      </c>
      <c r="D3" s="3">
        <v>75</v>
      </c>
      <c r="E3" s="3">
        <v>65</v>
      </c>
      <c r="F3" s="3">
        <v>45</v>
      </c>
      <c r="G3" s="3">
        <v>85</v>
      </c>
      <c r="H3" s="3">
        <v>59</v>
      </c>
      <c r="I3" s="3">
        <v>65</v>
      </c>
      <c r="J3" s="3"/>
      <c r="K3" s="3">
        <f>SUM(B3:I3)</f>
        <v>509</v>
      </c>
      <c r="L3" s="5">
        <f>K3/680*100</f>
        <v>74.852941176470594</v>
      </c>
      <c r="M3" s="3" t="str">
        <f>IF(L3&gt;=60,"A",IF(L3&gt;=48,"B",IF(L3&gt;=36,"C","Failed")))</f>
        <v>A</v>
      </c>
    </row>
    <row r="4" spans="1:13" outlineLevel="1" x14ac:dyDescent="0.3">
      <c r="A4" s="3" t="s">
        <v>1</v>
      </c>
      <c r="B4" s="3">
        <v>20</v>
      </c>
      <c r="C4" s="3">
        <v>45</v>
      </c>
      <c r="D4" s="3">
        <v>70</v>
      </c>
      <c r="E4" s="3">
        <v>65</v>
      </c>
      <c r="F4" s="3">
        <v>32</v>
      </c>
      <c r="G4" s="3">
        <v>85</v>
      </c>
      <c r="H4" s="3">
        <v>58</v>
      </c>
      <c r="I4" s="3">
        <v>75</v>
      </c>
      <c r="J4" s="3"/>
      <c r="K4" s="3">
        <f t="shared" ref="K4:K10" si="0">SUM(B4:I4)</f>
        <v>450</v>
      </c>
      <c r="L4" s="5">
        <f t="shared" ref="L4:L10" si="1">K4/680*100</f>
        <v>66.17647058823529</v>
      </c>
      <c r="M4" s="3" t="str">
        <f t="shared" ref="M4:M10" si="2">IF(L4&gt;=60,"A",IF(L4&gt;=48,"B",IF(L4&gt;=36,"C","Failed")))</f>
        <v>A</v>
      </c>
    </row>
    <row r="5" spans="1:13" outlineLevel="1" x14ac:dyDescent="0.3">
      <c r="A5" s="3" t="s">
        <v>2</v>
      </c>
      <c r="B5" s="3">
        <v>65</v>
      </c>
      <c r="C5" s="3">
        <v>55</v>
      </c>
      <c r="D5" s="3">
        <v>75</v>
      </c>
      <c r="E5" s="3">
        <v>55</v>
      </c>
      <c r="F5" s="3">
        <v>45</v>
      </c>
      <c r="G5" s="3">
        <v>55</v>
      </c>
      <c r="H5" s="3">
        <v>65</v>
      </c>
      <c r="I5" s="3">
        <v>45</v>
      </c>
      <c r="J5" s="3"/>
      <c r="K5" s="3">
        <f t="shared" si="0"/>
        <v>460</v>
      </c>
      <c r="L5" s="5">
        <f t="shared" si="1"/>
        <v>67.64705882352942</v>
      </c>
      <c r="M5" s="3" t="str">
        <f t="shared" si="2"/>
        <v>A</v>
      </c>
    </row>
    <row r="6" spans="1:13" outlineLevel="1" x14ac:dyDescent="0.3">
      <c r="A6" s="3" t="s">
        <v>3</v>
      </c>
      <c r="B6" s="3">
        <v>70</v>
      </c>
      <c r="C6" s="3">
        <v>64</v>
      </c>
      <c r="D6" s="3">
        <v>84</v>
      </c>
      <c r="E6" s="3">
        <v>45</v>
      </c>
      <c r="F6" s="3">
        <v>52</v>
      </c>
      <c r="G6" s="3">
        <v>65</v>
      </c>
      <c r="H6" s="3">
        <v>90</v>
      </c>
      <c r="I6" s="3">
        <v>55</v>
      </c>
      <c r="J6" s="3"/>
      <c r="K6" s="3">
        <f t="shared" si="0"/>
        <v>525</v>
      </c>
      <c r="L6" s="5">
        <f t="shared" si="1"/>
        <v>77.205882352941174</v>
      </c>
      <c r="M6" s="3" t="str">
        <f t="shared" si="2"/>
        <v>A</v>
      </c>
    </row>
    <row r="7" spans="1:13" x14ac:dyDescent="0.3">
      <c r="A7" s="3" t="s">
        <v>4</v>
      </c>
      <c r="B7" s="3">
        <v>20</v>
      </c>
      <c r="C7" s="3">
        <v>65</v>
      </c>
      <c r="D7" s="3">
        <v>85</v>
      </c>
      <c r="E7" s="3">
        <v>15</v>
      </c>
      <c r="F7" s="3">
        <v>48</v>
      </c>
      <c r="G7" s="3">
        <v>45</v>
      </c>
      <c r="H7" s="3">
        <v>25</v>
      </c>
      <c r="I7" s="3">
        <v>65</v>
      </c>
      <c r="J7" s="3"/>
      <c r="K7" s="3">
        <f t="shared" si="0"/>
        <v>368</v>
      </c>
      <c r="L7" s="5">
        <f t="shared" si="1"/>
        <v>54.117647058823529</v>
      </c>
      <c r="M7" s="3" t="str">
        <f t="shared" si="2"/>
        <v>B</v>
      </c>
    </row>
    <row r="8" spans="1:13" x14ac:dyDescent="0.3">
      <c r="A8" s="3" t="s">
        <v>5</v>
      </c>
      <c r="B8" s="3">
        <v>78</v>
      </c>
      <c r="C8" s="3">
        <v>56</v>
      </c>
      <c r="D8" s="3">
        <v>90</v>
      </c>
      <c r="E8" s="3">
        <v>65</v>
      </c>
      <c r="F8" s="3">
        <v>36</v>
      </c>
      <c r="G8" s="3">
        <v>55</v>
      </c>
      <c r="H8" s="3">
        <v>55</v>
      </c>
      <c r="I8" s="3">
        <v>70</v>
      </c>
      <c r="J8" s="3"/>
      <c r="K8" s="3">
        <f t="shared" si="0"/>
        <v>505</v>
      </c>
      <c r="L8" s="5">
        <f t="shared" si="1"/>
        <v>74.264705882352942</v>
      </c>
      <c r="M8" s="3" t="str">
        <f t="shared" si="2"/>
        <v>A</v>
      </c>
    </row>
    <row r="9" spans="1:13" x14ac:dyDescent="0.3">
      <c r="A9" s="3" t="s">
        <v>19</v>
      </c>
      <c r="B9" s="3">
        <v>25</v>
      </c>
      <c r="C9" s="3">
        <v>36</v>
      </c>
      <c r="D9" s="3">
        <v>45</v>
      </c>
      <c r="E9" s="3">
        <v>25</v>
      </c>
      <c r="F9" s="3">
        <v>15</v>
      </c>
      <c r="G9" s="3">
        <v>15</v>
      </c>
      <c r="H9" s="3">
        <v>16</v>
      </c>
      <c r="I9" s="3">
        <v>25</v>
      </c>
      <c r="J9" s="3"/>
      <c r="K9" s="3">
        <f t="shared" si="0"/>
        <v>202</v>
      </c>
      <c r="L9" s="5">
        <f t="shared" si="1"/>
        <v>29.705882352941178</v>
      </c>
      <c r="M9" s="3" t="str">
        <f t="shared" si="2"/>
        <v>Failed</v>
      </c>
    </row>
    <row r="10" spans="1:13" x14ac:dyDescent="0.3">
      <c r="A10" s="13" t="s">
        <v>24</v>
      </c>
      <c r="B10" s="13">
        <v>10</v>
      </c>
      <c r="C10" s="13">
        <v>20</v>
      </c>
      <c r="D10" s="13">
        <v>25</v>
      </c>
      <c r="E10" s="13">
        <v>36</v>
      </c>
      <c r="F10" s="13">
        <v>45</v>
      </c>
      <c r="G10" s="13">
        <v>52</v>
      </c>
      <c r="H10" s="13">
        <v>56</v>
      </c>
      <c r="I10" s="13">
        <v>48</v>
      </c>
      <c r="J10" s="13"/>
      <c r="K10" s="13">
        <f t="shared" si="0"/>
        <v>292</v>
      </c>
      <c r="L10" s="14">
        <f t="shared" si="1"/>
        <v>42.941176470588232</v>
      </c>
      <c r="M10" s="13" t="str">
        <f t="shared" si="2"/>
        <v>C</v>
      </c>
    </row>
    <row r="11" spans="1:13" x14ac:dyDescent="0.3">
      <c r="A11" s="15" t="s">
        <v>469</v>
      </c>
      <c r="B11" s="15">
        <v>75</v>
      </c>
      <c r="C11" s="15">
        <v>65</v>
      </c>
      <c r="D11" s="15">
        <v>85</v>
      </c>
      <c r="E11" s="15">
        <v>48</v>
      </c>
      <c r="F11" s="15">
        <v>35</v>
      </c>
      <c r="G11" s="15">
        <v>85</v>
      </c>
      <c r="H11" s="15">
        <v>89</v>
      </c>
      <c r="I11" s="15">
        <v>45</v>
      </c>
      <c r="J11" s="15"/>
      <c r="K11" s="16">
        <f>SUM(B11:I11)</f>
        <v>527</v>
      </c>
      <c r="L11" s="17">
        <f>K11/680*100</f>
        <v>77.5</v>
      </c>
      <c r="M11" s="16" t="str">
        <f>IF(L11&gt;=60,"A",IF(L11&gt;=48,"B",IF(L11&gt;=36,"C","Failed")))</f>
        <v>A</v>
      </c>
    </row>
  </sheetData>
  <mergeCells count="1"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71"/>
  <sheetViews>
    <sheetView topLeftCell="J39" workbookViewId="0">
      <selection activeCell="A2" sqref="A2:S51"/>
    </sheetView>
  </sheetViews>
  <sheetFormatPr defaultRowHeight="14.4" x14ac:dyDescent="0.3"/>
  <cols>
    <col min="1" max="1" width="19.33203125" customWidth="1"/>
    <col min="3" max="3" width="18.88671875" bestFit="1" customWidth="1"/>
    <col min="4" max="4" width="9.77734375" bestFit="1" customWidth="1"/>
  </cols>
  <sheetData>
    <row r="1" spans="1:19" ht="36.6" x14ac:dyDescent="0.7">
      <c r="A1" s="68" t="s">
        <v>487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8" x14ac:dyDescent="0.3">
      <c r="A2" s="11" t="s">
        <v>30</v>
      </c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  <c r="H2" s="11" t="s">
        <v>37</v>
      </c>
      <c r="I2" s="11" t="s">
        <v>38</v>
      </c>
      <c r="J2" s="11" t="s">
        <v>39</v>
      </c>
      <c r="K2" s="11" t="s">
        <v>40</v>
      </c>
      <c r="L2" s="11" t="s">
        <v>41</v>
      </c>
      <c r="M2" s="11" t="s">
        <v>42</v>
      </c>
      <c r="N2" s="11" t="s">
        <v>43</v>
      </c>
      <c r="O2" s="11" t="s">
        <v>44</v>
      </c>
      <c r="P2" s="11" t="s">
        <v>45</v>
      </c>
      <c r="Q2" s="11" t="s">
        <v>46</v>
      </c>
      <c r="R2" s="11" t="s">
        <v>47</v>
      </c>
      <c r="S2" s="11" t="s">
        <v>48</v>
      </c>
    </row>
    <row r="3" spans="1:19" x14ac:dyDescent="0.3">
      <c r="A3" s="2">
        <v>1</v>
      </c>
      <c r="B3" s="2" t="s">
        <v>49</v>
      </c>
      <c r="C3" s="2" t="s">
        <v>50</v>
      </c>
      <c r="D3" s="2" t="s">
        <v>51</v>
      </c>
      <c r="E3" s="2">
        <v>12.9</v>
      </c>
      <c r="F3" s="2">
        <v>15.9</v>
      </c>
      <c r="G3" s="2">
        <v>18.8</v>
      </c>
      <c r="H3" s="2">
        <v>25</v>
      </c>
      <c r="I3" s="2">
        <v>31</v>
      </c>
      <c r="J3" s="2" t="s">
        <v>52</v>
      </c>
      <c r="K3" s="2" t="s">
        <v>53</v>
      </c>
      <c r="L3" s="2">
        <v>4</v>
      </c>
      <c r="M3" s="2">
        <v>1.8</v>
      </c>
      <c r="N3" s="2">
        <v>140</v>
      </c>
      <c r="O3" s="2">
        <v>6300</v>
      </c>
      <c r="P3" s="2">
        <v>2890</v>
      </c>
      <c r="Q3" s="2" t="s">
        <v>54</v>
      </c>
      <c r="R3" s="2">
        <v>13.2</v>
      </c>
      <c r="S3" s="2">
        <v>5</v>
      </c>
    </row>
    <row r="4" spans="1:19" x14ac:dyDescent="0.3">
      <c r="A4" s="2">
        <v>2</v>
      </c>
      <c r="B4" s="2" t="s">
        <v>49</v>
      </c>
      <c r="C4" s="2" t="s">
        <v>55</v>
      </c>
      <c r="D4" s="2" t="s">
        <v>56</v>
      </c>
      <c r="E4" s="2">
        <v>29.2</v>
      </c>
      <c r="F4" s="2">
        <v>33.9</v>
      </c>
      <c r="G4" s="2">
        <v>38.700000000000003</v>
      </c>
      <c r="H4" s="2">
        <v>18</v>
      </c>
      <c r="I4" s="2">
        <v>25</v>
      </c>
      <c r="J4" s="2" t="s">
        <v>57</v>
      </c>
      <c r="K4" s="2" t="s">
        <v>53</v>
      </c>
      <c r="L4" s="2">
        <v>6</v>
      </c>
      <c r="M4" s="2">
        <v>3.2</v>
      </c>
      <c r="N4" s="2">
        <v>200</v>
      </c>
      <c r="O4" s="2">
        <v>5500</v>
      </c>
      <c r="P4" s="2">
        <v>2335</v>
      </c>
      <c r="Q4" s="2" t="s">
        <v>54</v>
      </c>
      <c r="R4" s="2">
        <v>18</v>
      </c>
      <c r="S4" s="2">
        <v>5</v>
      </c>
    </row>
    <row r="5" spans="1:19" x14ac:dyDescent="0.3">
      <c r="A5" s="2">
        <v>3</v>
      </c>
      <c r="B5" s="2" t="s">
        <v>58</v>
      </c>
      <c r="C5" s="2">
        <v>90</v>
      </c>
      <c r="D5" s="2" t="s">
        <v>59</v>
      </c>
      <c r="E5" s="2">
        <v>25.9</v>
      </c>
      <c r="F5" s="2">
        <v>29.1</v>
      </c>
      <c r="G5" s="2">
        <v>32.299999999999997</v>
      </c>
      <c r="H5" s="2">
        <v>20</v>
      </c>
      <c r="I5" s="2">
        <v>26</v>
      </c>
      <c r="J5" s="2" t="s">
        <v>60</v>
      </c>
      <c r="K5" s="2" t="s">
        <v>53</v>
      </c>
      <c r="L5" s="2">
        <v>6</v>
      </c>
      <c r="M5" s="2">
        <v>2.8</v>
      </c>
      <c r="N5" s="2">
        <v>172</v>
      </c>
      <c r="O5" s="2">
        <v>5500</v>
      </c>
      <c r="P5" s="2">
        <v>2280</v>
      </c>
      <c r="Q5" s="2" t="s">
        <v>54</v>
      </c>
      <c r="R5" s="2">
        <v>16.899999999999999</v>
      </c>
      <c r="S5" s="2">
        <v>5</v>
      </c>
    </row>
    <row r="6" spans="1:19" x14ac:dyDescent="0.3">
      <c r="A6" s="2">
        <v>4</v>
      </c>
      <c r="B6" s="2" t="s">
        <v>58</v>
      </c>
      <c r="C6" s="2">
        <v>100</v>
      </c>
      <c r="D6" s="2" t="s">
        <v>56</v>
      </c>
      <c r="E6" s="2">
        <v>30.8</v>
      </c>
      <c r="F6" s="2">
        <v>37.700000000000003</v>
      </c>
      <c r="G6" s="2">
        <v>44.6</v>
      </c>
      <c r="H6" s="2">
        <v>19</v>
      </c>
      <c r="I6" s="2">
        <v>26</v>
      </c>
      <c r="J6" s="2" t="s">
        <v>60</v>
      </c>
      <c r="K6" s="2" t="s">
        <v>53</v>
      </c>
      <c r="L6" s="2">
        <v>6</v>
      </c>
      <c r="M6" s="2">
        <v>2.8</v>
      </c>
      <c r="N6" s="2">
        <v>172</v>
      </c>
      <c r="O6" s="2">
        <v>5500</v>
      </c>
      <c r="P6" s="2">
        <v>2535</v>
      </c>
      <c r="Q6" s="2" t="s">
        <v>54</v>
      </c>
      <c r="R6" s="2">
        <v>21.1</v>
      </c>
      <c r="S6" s="2">
        <v>6</v>
      </c>
    </row>
    <row r="7" spans="1:19" x14ac:dyDescent="0.3">
      <c r="A7" s="2">
        <v>5</v>
      </c>
      <c r="B7" s="2" t="s">
        <v>61</v>
      </c>
      <c r="C7" s="2" t="s">
        <v>62</v>
      </c>
      <c r="D7" s="2" t="s">
        <v>56</v>
      </c>
      <c r="E7" s="2">
        <v>23.7</v>
      </c>
      <c r="F7" s="2">
        <v>30</v>
      </c>
      <c r="G7" s="2">
        <v>36.200000000000003</v>
      </c>
      <c r="H7" s="2">
        <v>22</v>
      </c>
      <c r="I7" s="2">
        <v>30</v>
      </c>
      <c r="J7" s="2" t="s">
        <v>60</v>
      </c>
      <c r="K7" s="2" t="s">
        <v>63</v>
      </c>
      <c r="L7" s="2">
        <v>4</v>
      </c>
      <c r="M7" s="2">
        <v>3.5</v>
      </c>
      <c r="N7" s="2">
        <v>208</v>
      </c>
      <c r="O7" s="2">
        <v>5700</v>
      </c>
      <c r="P7" s="2">
        <v>2545</v>
      </c>
      <c r="Q7" s="2" t="s">
        <v>54</v>
      </c>
      <c r="R7" s="2">
        <v>21.1</v>
      </c>
      <c r="S7" s="2">
        <v>4</v>
      </c>
    </row>
    <row r="8" spans="1:19" x14ac:dyDescent="0.3">
      <c r="A8" s="2">
        <v>6</v>
      </c>
      <c r="B8" s="2" t="s">
        <v>64</v>
      </c>
      <c r="C8" s="2" t="s">
        <v>65</v>
      </c>
      <c r="D8" s="2" t="s">
        <v>56</v>
      </c>
      <c r="E8" s="2">
        <v>14.2</v>
      </c>
      <c r="F8" s="2">
        <v>15.7</v>
      </c>
      <c r="G8" s="2">
        <v>17.3</v>
      </c>
      <c r="H8" s="2">
        <v>22</v>
      </c>
      <c r="I8" s="2">
        <v>31</v>
      </c>
      <c r="J8" s="2" t="s">
        <v>60</v>
      </c>
      <c r="K8" s="2" t="s">
        <v>53</v>
      </c>
      <c r="L8" s="2">
        <v>4</v>
      </c>
      <c r="M8" s="2">
        <v>2.2000000000000002</v>
      </c>
      <c r="N8" s="2">
        <v>110</v>
      </c>
      <c r="O8" s="2">
        <v>5200</v>
      </c>
      <c r="P8" s="2">
        <v>2565</v>
      </c>
      <c r="Q8" s="2" t="s">
        <v>66</v>
      </c>
      <c r="R8" s="2">
        <v>16.399999999999999</v>
      </c>
      <c r="S8" s="2">
        <v>6</v>
      </c>
    </row>
    <row r="9" spans="1:19" x14ac:dyDescent="0.3">
      <c r="A9" s="2">
        <v>7</v>
      </c>
      <c r="B9" s="2" t="s">
        <v>64</v>
      </c>
      <c r="C9" s="2" t="s">
        <v>67</v>
      </c>
      <c r="D9" s="2" t="s">
        <v>68</v>
      </c>
      <c r="E9" s="2">
        <v>19.899999999999999</v>
      </c>
      <c r="F9" s="2">
        <v>20.8</v>
      </c>
      <c r="G9" s="2">
        <v>21.7</v>
      </c>
      <c r="H9" s="2">
        <v>19</v>
      </c>
      <c r="I9" s="2">
        <v>28</v>
      </c>
      <c r="J9" s="2" t="s">
        <v>60</v>
      </c>
      <c r="K9" s="2" t="s">
        <v>53</v>
      </c>
      <c r="L9" s="2">
        <v>6</v>
      </c>
      <c r="M9" s="2">
        <v>3.8</v>
      </c>
      <c r="N9" s="2">
        <v>170</v>
      </c>
      <c r="O9" s="2">
        <v>4800</v>
      </c>
      <c r="P9" s="2">
        <v>1570</v>
      </c>
      <c r="Q9" s="2" t="s">
        <v>66</v>
      </c>
      <c r="R9" s="2">
        <v>18</v>
      </c>
      <c r="S9" s="2">
        <v>6</v>
      </c>
    </row>
    <row r="10" spans="1:19" x14ac:dyDescent="0.3">
      <c r="A10" s="2">
        <v>8</v>
      </c>
      <c r="B10" s="2" t="s">
        <v>64</v>
      </c>
      <c r="C10" s="2" t="s">
        <v>69</v>
      </c>
      <c r="D10" s="2" t="s">
        <v>68</v>
      </c>
      <c r="E10" s="2">
        <v>22.6</v>
      </c>
      <c r="F10" s="2">
        <v>23.7</v>
      </c>
      <c r="G10" s="2">
        <v>24.9</v>
      </c>
      <c r="H10" s="2">
        <v>16</v>
      </c>
      <c r="I10" s="2">
        <v>25</v>
      </c>
      <c r="J10" s="2" t="s">
        <v>60</v>
      </c>
      <c r="K10" s="2" t="s">
        <v>63</v>
      </c>
      <c r="L10" s="2">
        <v>6</v>
      </c>
      <c r="M10" s="2">
        <v>5.7</v>
      </c>
      <c r="N10" s="2">
        <v>180</v>
      </c>
      <c r="O10" s="2">
        <v>4000</v>
      </c>
      <c r="P10" s="2">
        <v>1320</v>
      </c>
      <c r="Q10" s="2" t="s">
        <v>66</v>
      </c>
      <c r="R10" s="2">
        <v>23</v>
      </c>
      <c r="S10" s="2">
        <v>6</v>
      </c>
    </row>
    <row r="11" spans="1:19" x14ac:dyDescent="0.3">
      <c r="A11" s="2">
        <v>9</v>
      </c>
      <c r="B11" s="2" t="s">
        <v>64</v>
      </c>
      <c r="C11" s="2" t="s">
        <v>70</v>
      </c>
      <c r="D11" s="2" t="s">
        <v>56</v>
      </c>
      <c r="E11" s="2">
        <v>26.3</v>
      </c>
      <c r="F11" s="2">
        <v>26.3</v>
      </c>
      <c r="G11" s="2">
        <v>26.3</v>
      </c>
      <c r="H11" s="2">
        <v>19</v>
      </c>
      <c r="I11" s="2">
        <v>27</v>
      </c>
      <c r="J11" s="2" t="s">
        <v>60</v>
      </c>
      <c r="K11" s="2" t="s">
        <v>53</v>
      </c>
      <c r="L11" s="2">
        <v>6</v>
      </c>
      <c r="M11" s="2">
        <v>3.8</v>
      </c>
      <c r="N11" s="2">
        <v>170</v>
      </c>
      <c r="O11" s="2">
        <v>4800</v>
      </c>
      <c r="P11" s="2">
        <v>1690</v>
      </c>
      <c r="Q11" s="2" t="s">
        <v>66</v>
      </c>
      <c r="R11" s="2">
        <v>18.8</v>
      </c>
      <c r="S11" s="2">
        <v>5</v>
      </c>
    </row>
    <row r="12" spans="1:19" x14ac:dyDescent="0.3">
      <c r="A12" s="2">
        <v>10</v>
      </c>
      <c r="B12" s="2" t="s">
        <v>71</v>
      </c>
      <c r="C12" s="2" t="s">
        <v>72</v>
      </c>
      <c r="D12" s="2" t="s">
        <v>68</v>
      </c>
      <c r="E12" s="2">
        <v>33</v>
      </c>
      <c r="F12" s="2">
        <v>34.700000000000003</v>
      </c>
      <c r="G12" s="2">
        <v>36.299999999999997</v>
      </c>
      <c r="H12" s="2">
        <v>16</v>
      </c>
      <c r="I12" s="2">
        <v>25</v>
      </c>
      <c r="J12" s="2" t="s">
        <v>60</v>
      </c>
      <c r="K12" s="2" t="s">
        <v>53</v>
      </c>
      <c r="L12" s="2">
        <v>8</v>
      </c>
      <c r="M12" s="2">
        <v>4.9000000000000004</v>
      </c>
      <c r="N12" s="2">
        <v>200</v>
      </c>
      <c r="O12" s="2">
        <v>4100</v>
      </c>
      <c r="P12" s="2">
        <v>1510</v>
      </c>
      <c r="Q12" s="2" t="s">
        <v>66</v>
      </c>
      <c r="R12" s="2">
        <v>18</v>
      </c>
      <c r="S12" s="2">
        <v>6</v>
      </c>
    </row>
    <row r="13" spans="1:19" x14ac:dyDescent="0.3">
      <c r="A13" s="2">
        <v>11</v>
      </c>
      <c r="B13" s="2" t="s">
        <v>71</v>
      </c>
      <c r="C13" s="2" t="s">
        <v>73</v>
      </c>
      <c r="D13" s="2" t="s">
        <v>56</v>
      </c>
      <c r="E13" s="2">
        <v>37.5</v>
      </c>
      <c r="F13" s="2">
        <v>40.1</v>
      </c>
      <c r="G13" s="2">
        <v>42.7</v>
      </c>
      <c r="H13" s="2">
        <v>16</v>
      </c>
      <c r="I13" s="2">
        <v>25</v>
      </c>
      <c r="J13" s="2" t="s">
        <v>57</v>
      </c>
      <c r="K13" s="2" t="s">
        <v>53</v>
      </c>
      <c r="L13" s="2">
        <v>8</v>
      </c>
      <c r="M13" s="2">
        <v>4.5999999999999996</v>
      </c>
      <c r="N13" s="2">
        <v>295</v>
      </c>
      <c r="O13" s="2">
        <v>6000</v>
      </c>
      <c r="P13" s="2">
        <v>1985</v>
      </c>
      <c r="Q13" s="2" t="s">
        <v>66</v>
      </c>
      <c r="R13" s="2">
        <v>20</v>
      </c>
      <c r="S13" s="2">
        <v>5</v>
      </c>
    </row>
    <row r="14" spans="1:19" x14ac:dyDescent="0.3">
      <c r="A14" s="2">
        <v>12</v>
      </c>
      <c r="B14" s="2" t="s">
        <v>74</v>
      </c>
      <c r="C14" s="2" t="s">
        <v>75</v>
      </c>
      <c r="D14" s="2" t="s">
        <v>59</v>
      </c>
      <c r="E14" s="2">
        <v>8.5</v>
      </c>
      <c r="F14" s="2">
        <v>13.4</v>
      </c>
      <c r="G14" s="2">
        <v>18.3</v>
      </c>
      <c r="H14" s="2">
        <v>25</v>
      </c>
      <c r="I14" s="2">
        <v>36</v>
      </c>
      <c r="J14" s="2" t="s">
        <v>52</v>
      </c>
      <c r="K14" s="2" t="s">
        <v>53</v>
      </c>
      <c r="L14" s="2">
        <v>4</v>
      </c>
      <c r="M14" s="2">
        <v>2.2000000000000002</v>
      </c>
      <c r="N14" s="2">
        <v>110</v>
      </c>
      <c r="O14" s="2">
        <v>5200</v>
      </c>
      <c r="P14" s="2">
        <v>2380</v>
      </c>
      <c r="Q14" s="2" t="s">
        <v>54</v>
      </c>
      <c r="R14" s="2">
        <v>15.2</v>
      </c>
      <c r="S14" s="2">
        <v>5</v>
      </c>
    </row>
    <row r="15" spans="1:19" x14ac:dyDescent="0.3">
      <c r="A15" s="2">
        <v>13</v>
      </c>
      <c r="B15" s="2" t="s">
        <v>74</v>
      </c>
      <c r="C15" s="2" t="s">
        <v>76</v>
      </c>
      <c r="D15" s="2" t="s">
        <v>59</v>
      </c>
      <c r="E15" s="2">
        <v>11.4</v>
      </c>
      <c r="F15" s="2">
        <v>11.4</v>
      </c>
      <c r="G15" s="2">
        <v>11.4</v>
      </c>
      <c r="H15" s="2">
        <v>25</v>
      </c>
      <c r="I15" s="2">
        <v>34</v>
      </c>
      <c r="J15" s="2" t="s">
        <v>60</v>
      </c>
      <c r="K15" s="2" t="s">
        <v>53</v>
      </c>
      <c r="L15" s="2">
        <v>4</v>
      </c>
      <c r="M15" s="2">
        <v>2.2000000000000002</v>
      </c>
      <c r="N15" s="2">
        <v>110</v>
      </c>
      <c r="O15" s="2">
        <v>5200</v>
      </c>
      <c r="P15" s="2">
        <v>2665</v>
      </c>
      <c r="Q15" s="2" t="s">
        <v>54</v>
      </c>
      <c r="R15" s="2">
        <v>15.6</v>
      </c>
      <c r="S15" s="2">
        <v>5</v>
      </c>
    </row>
    <row r="16" spans="1:19" x14ac:dyDescent="0.3">
      <c r="A16" s="2">
        <v>14</v>
      </c>
      <c r="B16" s="2" t="s">
        <v>74</v>
      </c>
      <c r="C16" s="2" t="s">
        <v>77</v>
      </c>
      <c r="D16" s="2" t="s">
        <v>78</v>
      </c>
      <c r="E16" s="2">
        <v>13.4</v>
      </c>
      <c r="F16" s="2">
        <v>15.1</v>
      </c>
      <c r="G16" s="2">
        <v>16.8</v>
      </c>
      <c r="H16" s="2">
        <v>19</v>
      </c>
      <c r="I16" s="2">
        <v>28</v>
      </c>
      <c r="J16" s="2" t="s">
        <v>57</v>
      </c>
      <c r="K16" s="2" t="s">
        <v>63</v>
      </c>
      <c r="L16" s="2">
        <v>6</v>
      </c>
      <c r="M16" s="2">
        <v>3.4</v>
      </c>
      <c r="N16" s="2">
        <v>160</v>
      </c>
      <c r="O16" s="2">
        <v>4600</v>
      </c>
      <c r="P16" s="2">
        <v>1805</v>
      </c>
      <c r="Q16" s="2" t="s">
        <v>54</v>
      </c>
      <c r="R16" s="2">
        <v>15.5</v>
      </c>
      <c r="S16" s="2">
        <v>4</v>
      </c>
    </row>
    <row r="17" spans="1:19" x14ac:dyDescent="0.3">
      <c r="A17" s="2">
        <v>15</v>
      </c>
      <c r="B17" s="2" t="s">
        <v>74</v>
      </c>
      <c r="C17" s="2" t="s">
        <v>79</v>
      </c>
      <c r="D17" s="2" t="s">
        <v>56</v>
      </c>
      <c r="E17" s="2">
        <v>13.4</v>
      </c>
      <c r="F17" s="2">
        <v>15.9</v>
      </c>
      <c r="G17" s="2">
        <v>18.399999999999999</v>
      </c>
      <c r="H17" s="2">
        <v>21</v>
      </c>
      <c r="I17" s="2">
        <v>29</v>
      </c>
      <c r="J17" s="2" t="s">
        <v>52</v>
      </c>
      <c r="K17" s="2" t="s">
        <v>53</v>
      </c>
      <c r="L17" s="2">
        <v>4</v>
      </c>
      <c r="M17" s="2">
        <v>2.2000000000000002</v>
      </c>
      <c r="N17" s="2">
        <v>110</v>
      </c>
      <c r="O17" s="2">
        <v>5200</v>
      </c>
      <c r="P17" s="2">
        <v>2595</v>
      </c>
      <c r="Q17" s="2" t="s">
        <v>66</v>
      </c>
      <c r="R17" s="2">
        <v>16.5</v>
      </c>
      <c r="S17" s="2">
        <v>6</v>
      </c>
    </row>
    <row r="18" spans="1:19" x14ac:dyDescent="0.3">
      <c r="A18" s="2">
        <v>16</v>
      </c>
      <c r="B18" s="2" t="s">
        <v>74</v>
      </c>
      <c r="C18" s="2" t="s">
        <v>80</v>
      </c>
      <c r="D18" s="2" t="s">
        <v>81</v>
      </c>
      <c r="E18" s="2">
        <v>14.7</v>
      </c>
      <c r="F18" s="2">
        <v>16.3</v>
      </c>
      <c r="G18" s="2">
        <v>18</v>
      </c>
      <c r="H18" s="2">
        <v>18</v>
      </c>
      <c r="I18" s="2">
        <v>23</v>
      </c>
      <c r="J18" s="2" t="s">
        <v>52</v>
      </c>
      <c r="K18" s="2" t="s">
        <v>53</v>
      </c>
      <c r="L18" s="2">
        <v>6</v>
      </c>
      <c r="M18" s="2">
        <v>3.8</v>
      </c>
      <c r="N18" s="2">
        <v>170</v>
      </c>
      <c r="O18" s="2">
        <v>4800</v>
      </c>
      <c r="P18" s="2">
        <v>1690</v>
      </c>
      <c r="Q18" s="2" t="s">
        <v>66</v>
      </c>
      <c r="R18" s="2">
        <v>20</v>
      </c>
      <c r="S18" s="2">
        <v>7</v>
      </c>
    </row>
    <row r="19" spans="1:19" x14ac:dyDescent="0.3">
      <c r="A19" s="2">
        <v>17</v>
      </c>
      <c r="B19" s="2" t="s">
        <v>74</v>
      </c>
      <c r="C19" s="2" t="s">
        <v>82</v>
      </c>
      <c r="D19" s="2" t="s">
        <v>81</v>
      </c>
      <c r="E19" s="2">
        <v>14.7</v>
      </c>
      <c r="F19" s="2">
        <v>16.600000000000001</v>
      </c>
      <c r="G19" s="2">
        <v>18.600000000000001</v>
      </c>
      <c r="H19" s="2">
        <v>15</v>
      </c>
      <c r="I19" s="2">
        <v>20</v>
      </c>
      <c r="J19" s="2" t="s">
        <v>52</v>
      </c>
      <c r="K19" s="2" t="s">
        <v>83</v>
      </c>
      <c r="L19" s="2">
        <v>6</v>
      </c>
      <c r="M19" s="2">
        <v>4.3</v>
      </c>
      <c r="N19" s="2">
        <v>165</v>
      </c>
      <c r="O19" s="2">
        <v>4000</v>
      </c>
      <c r="P19" s="2">
        <v>1790</v>
      </c>
      <c r="Q19" s="2" t="s">
        <v>66</v>
      </c>
      <c r="R19" s="2">
        <v>27</v>
      </c>
      <c r="S19" s="2">
        <v>8</v>
      </c>
    </row>
    <row r="20" spans="1:19" x14ac:dyDescent="0.3">
      <c r="A20" s="2">
        <v>18</v>
      </c>
      <c r="B20" s="2" t="s">
        <v>74</v>
      </c>
      <c r="C20" s="2" t="s">
        <v>84</v>
      </c>
      <c r="D20" s="2" t="s">
        <v>68</v>
      </c>
      <c r="E20" s="2">
        <v>18</v>
      </c>
      <c r="F20" s="2">
        <v>18.8</v>
      </c>
      <c r="G20" s="2">
        <v>19.600000000000001</v>
      </c>
      <c r="H20" s="2">
        <v>17</v>
      </c>
      <c r="I20" s="2">
        <v>26</v>
      </c>
      <c r="J20" s="2" t="s">
        <v>60</v>
      </c>
      <c r="K20" s="2" t="s">
        <v>63</v>
      </c>
      <c r="L20" s="2">
        <v>8</v>
      </c>
      <c r="M20" s="2">
        <v>5</v>
      </c>
      <c r="N20" s="2">
        <v>170</v>
      </c>
      <c r="O20" s="2">
        <v>4200</v>
      </c>
      <c r="P20" s="2">
        <v>1350</v>
      </c>
      <c r="Q20" s="2" t="s">
        <v>66</v>
      </c>
      <c r="R20" s="2">
        <v>23</v>
      </c>
      <c r="S20" s="2">
        <v>6</v>
      </c>
    </row>
    <row r="21" spans="1:19" x14ac:dyDescent="0.3">
      <c r="A21" s="2">
        <v>19</v>
      </c>
      <c r="B21" s="2" t="s">
        <v>74</v>
      </c>
      <c r="C21" s="2" t="s">
        <v>85</v>
      </c>
      <c r="D21" s="2" t="s">
        <v>78</v>
      </c>
      <c r="E21" s="2">
        <v>34.6</v>
      </c>
      <c r="F21" s="2">
        <v>38</v>
      </c>
      <c r="G21" s="2">
        <v>41.5</v>
      </c>
      <c r="H21" s="2">
        <v>17</v>
      </c>
      <c r="I21" s="2">
        <v>25</v>
      </c>
      <c r="J21" s="2" t="s">
        <v>60</v>
      </c>
      <c r="K21" s="2" t="s">
        <v>63</v>
      </c>
      <c r="L21" s="2">
        <v>8</v>
      </c>
      <c r="M21" s="2">
        <v>5.7</v>
      </c>
      <c r="N21" s="2">
        <v>300</v>
      </c>
      <c r="O21" s="2">
        <v>5000</v>
      </c>
      <c r="P21" s="2">
        <v>1450</v>
      </c>
      <c r="Q21" s="2" t="s">
        <v>54</v>
      </c>
      <c r="R21" s="2">
        <v>20</v>
      </c>
      <c r="S21" s="2">
        <v>2</v>
      </c>
    </row>
    <row r="22" spans="1:19" x14ac:dyDescent="0.3">
      <c r="A22" s="2">
        <v>20</v>
      </c>
      <c r="B22" s="2" t="s">
        <v>86</v>
      </c>
      <c r="C22" s="2" t="s">
        <v>87</v>
      </c>
      <c r="D22" s="2" t="s">
        <v>68</v>
      </c>
      <c r="E22" s="2">
        <v>18.399999999999999</v>
      </c>
      <c r="F22" s="2">
        <v>18.399999999999999</v>
      </c>
      <c r="G22" s="2">
        <v>18.399999999999999</v>
      </c>
      <c r="H22" s="2">
        <v>20</v>
      </c>
      <c r="I22" s="2">
        <v>28</v>
      </c>
      <c r="J22" s="2" t="s">
        <v>57</v>
      </c>
      <c r="K22" s="2" t="s">
        <v>53</v>
      </c>
      <c r="L22" s="2">
        <v>6</v>
      </c>
      <c r="M22" s="2">
        <v>3.3</v>
      </c>
      <c r="N22" s="2">
        <v>153</v>
      </c>
      <c r="O22" s="2">
        <v>5300</v>
      </c>
      <c r="P22" s="2">
        <v>1990</v>
      </c>
      <c r="Q22" s="2" t="s">
        <v>66</v>
      </c>
      <c r="R22" s="2">
        <v>18</v>
      </c>
      <c r="S22" s="2">
        <v>6</v>
      </c>
    </row>
    <row r="23" spans="1:19" x14ac:dyDescent="0.3">
      <c r="A23" s="2">
        <v>21</v>
      </c>
      <c r="B23" s="2" t="s">
        <v>88</v>
      </c>
      <c r="C23" s="2" t="s">
        <v>89</v>
      </c>
      <c r="D23" s="2" t="s">
        <v>59</v>
      </c>
      <c r="E23" s="2">
        <v>14.5</v>
      </c>
      <c r="F23" s="2">
        <v>15.8</v>
      </c>
      <c r="G23" s="2">
        <v>17.100000000000001</v>
      </c>
      <c r="H23" s="2">
        <v>23</v>
      </c>
      <c r="I23" s="2">
        <v>28</v>
      </c>
      <c r="J23" s="2" t="s">
        <v>57</v>
      </c>
      <c r="K23" s="2" t="s">
        <v>53</v>
      </c>
      <c r="L23" s="2">
        <v>4</v>
      </c>
      <c r="M23" s="2">
        <v>3</v>
      </c>
      <c r="N23" s="2">
        <v>141</v>
      </c>
      <c r="O23" s="2">
        <v>5000</v>
      </c>
      <c r="P23" s="2">
        <v>2090</v>
      </c>
      <c r="Q23" s="2" t="s">
        <v>66</v>
      </c>
      <c r="R23" s="2">
        <v>16</v>
      </c>
      <c r="S23" s="2">
        <v>6</v>
      </c>
    </row>
    <row r="24" spans="1:19" x14ac:dyDescent="0.3">
      <c r="A24" s="2">
        <v>22</v>
      </c>
      <c r="B24" s="2" t="s">
        <v>88</v>
      </c>
      <c r="C24" s="2" t="s">
        <v>90</v>
      </c>
      <c r="D24" s="2" t="s">
        <v>68</v>
      </c>
      <c r="E24" s="2">
        <v>29.5</v>
      </c>
      <c r="F24" s="2">
        <v>29.5</v>
      </c>
      <c r="G24" s="2">
        <v>29.5</v>
      </c>
      <c r="H24" s="2">
        <v>20</v>
      </c>
      <c r="I24" s="2">
        <v>26</v>
      </c>
      <c r="J24" s="2" t="s">
        <v>57</v>
      </c>
      <c r="K24" s="2" t="s">
        <v>53</v>
      </c>
      <c r="L24" s="2">
        <v>6</v>
      </c>
      <c r="M24" s="2">
        <v>3.3</v>
      </c>
      <c r="N24" s="2">
        <v>147</v>
      </c>
      <c r="O24" s="2">
        <v>4800</v>
      </c>
      <c r="P24" s="2">
        <v>1785</v>
      </c>
      <c r="Q24" s="2" t="s">
        <v>66</v>
      </c>
      <c r="R24" s="2">
        <v>16</v>
      </c>
      <c r="S24" s="2">
        <v>6</v>
      </c>
    </row>
    <row r="25" spans="1:19" x14ac:dyDescent="0.3">
      <c r="A25" s="2">
        <v>23</v>
      </c>
      <c r="B25" s="2" t="s">
        <v>91</v>
      </c>
      <c r="C25" s="2" t="s">
        <v>92</v>
      </c>
      <c r="D25" s="2" t="s">
        <v>51</v>
      </c>
      <c r="E25" s="2">
        <v>7.9</v>
      </c>
      <c r="F25" s="2">
        <v>9.1999999999999993</v>
      </c>
      <c r="G25" s="2">
        <v>10.6</v>
      </c>
      <c r="H25" s="2">
        <v>29</v>
      </c>
      <c r="I25" s="2">
        <v>33</v>
      </c>
      <c r="J25" s="2" t="s">
        <v>52</v>
      </c>
      <c r="K25" s="2" t="s">
        <v>53</v>
      </c>
      <c r="L25" s="2">
        <v>4</v>
      </c>
      <c r="M25" s="2">
        <v>1.5</v>
      </c>
      <c r="N25" s="2">
        <v>92</v>
      </c>
      <c r="O25" s="2">
        <v>6000</v>
      </c>
      <c r="P25" s="2">
        <v>3285</v>
      </c>
      <c r="Q25" s="2" t="s">
        <v>54</v>
      </c>
      <c r="R25" s="2">
        <v>13.2</v>
      </c>
      <c r="S25" s="2">
        <v>5</v>
      </c>
    </row>
    <row r="26" spans="1:19" x14ac:dyDescent="0.3">
      <c r="A26" s="2">
        <v>24</v>
      </c>
      <c r="B26" s="2" t="s">
        <v>91</v>
      </c>
      <c r="C26" s="2" t="s">
        <v>93</v>
      </c>
      <c r="D26" s="2" t="s">
        <v>51</v>
      </c>
      <c r="E26" s="2">
        <v>8.4</v>
      </c>
      <c r="F26" s="2">
        <v>11.3</v>
      </c>
      <c r="G26" s="2">
        <v>14.2</v>
      </c>
      <c r="H26" s="2">
        <v>23</v>
      </c>
      <c r="I26" s="2">
        <v>29</v>
      </c>
      <c r="J26" s="2" t="s">
        <v>60</v>
      </c>
      <c r="K26" s="2" t="s">
        <v>53</v>
      </c>
      <c r="L26" s="2">
        <v>4</v>
      </c>
      <c r="M26" s="2">
        <v>2.2000000000000002</v>
      </c>
      <c r="N26" s="2">
        <v>93</v>
      </c>
      <c r="O26" s="2">
        <v>4800</v>
      </c>
      <c r="P26" s="2">
        <v>2595</v>
      </c>
      <c r="Q26" s="2" t="s">
        <v>54</v>
      </c>
      <c r="R26" s="2">
        <v>14</v>
      </c>
      <c r="S26" s="2">
        <v>5</v>
      </c>
    </row>
    <row r="27" spans="1:19" x14ac:dyDescent="0.3">
      <c r="A27" s="2">
        <v>25</v>
      </c>
      <c r="B27" s="2" t="s">
        <v>91</v>
      </c>
      <c r="C27" s="2" t="s">
        <v>94</v>
      </c>
      <c r="D27" s="2" t="s">
        <v>59</v>
      </c>
      <c r="E27" s="2">
        <v>11.9</v>
      </c>
      <c r="F27" s="2">
        <v>13.3</v>
      </c>
      <c r="G27" s="2">
        <v>14.7</v>
      </c>
      <c r="H27" s="2">
        <v>22</v>
      </c>
      <c r="I27" s="2">
        <v>27</v>
      </c>
      <c r="J27" s="2" t="s">
        <v>60</v>
      </c>
      <c r="K27" s="2" t="s">
        <v>53</v>
      </c>
      <c r="L27" s="2">
        <v>4</v>
      </c>
      <c r="M27" s="2">
        <v>2.5</v>
      </c>
      <c r="N27" s="2">
        <v>100</v>
      </c>
      <c r="O27" s="2">
        <v>4800</v>
      </c>
      <c r="P27" s="2">
        <v>2535</v>
      </c>
      <c r="Q27" s="2" t="s">
        <v>54</v>
      </c>
      <c r="R27" s="2">
        <v>16</v>
      </c>
      <c r="S27" s="2">
        <v>6</v>
      </c>
    </row>
    <row r="28" spans="1:19" x14ac:dyDescent="0.3">
      <c r="A28" s="2">
        <v>26</v>
      </c>
      <c r="B28" s="2" t="s">
        <v>91</v>
      </c>
      <c r="C28" s="2" t="s">
        <v>95</v>
      </c>
      <c r="D28" s="2" t="s">
        <v>81</v>
      </c>
      <c r="E28" s="2">
        <v>13.6</v>
      </c>
      <c r="F28" s="2">
        <v>19</v>
      </c>
      <c r="G28" s="2">
        <v>24.4</v>
      </c>
      <c r="H28" s="2">
        <v>17</v>
      </c>
      <c r="I28" s="2">
        <v>21</v>
      </c>
      <c r="J28" s="2" t="s">
        <v>60</v>
      </c>
      <c r="K28" s="2" t="s">
        <v>83</v>
      </c>
      <c r="L28" s="2">
        <v>6</v>
      </c>
      <c r="M28" s="2">
        <v>3</v>
      </c>
      <c r="N28" s="2">
        <v>142</v>
      </c>
      <c r="O28" s="2">
        <v>5000</v>
      </c>
      <c r="P28" s="2">
        <v>1970</v>
      </c>
      <c r="Q28" s="2" t="s">
        <v>66</v>
      </c>
      <c r="R28" s="2">
        <v>20</v>
      </c>
      <c r="S28" s="2">
        <v>7</v>
      </c>
    </row>
    <row r="29" spans="1:19" x14ac:dyDescent="0.3">
      <c r="A29" s="2">
        <v>27</v>
      </c>
      <c r="B29" s="2" t="s">
        <v>91</v>
      </c>
      <c r="C29" s="2" t="s">
        <v>96</v>
      </c>
      <c r="D29" s="2" t="s">
        <v>56</v>
      </c>
      <c r="E29" s="2">
        <v>14.8</v>
      </c>
      <c r="F29" s="2">
        <v>15.6</v>
      </c>
      <c r="G29" s="2">
        <v>16.399999999999999</v>
      </c>
      <c r="H29" s="2">
        <v>21</v>
      </c>
      <c r="I29" s="2">
        <v>27</v>
      </c>
      <c r="J29" s="2" t="s">
        <v>60</v>
      </c>
      <c r="K29" s="2" t="s">
        <v>53</v>
      </c>
      <c r="L29" s="2">
        <v>4</v>
      </c>
      <c r="M29" s="2">
        <v>2.5</v>
      </c>
      <c r="N29" s="2">
        <v>100</v>
      </c>
      <c r="O29" s="2">
        <v>4800</v>
      </c>
      <c r="P29" s="2">
        <v>2465</v>
      </c>
      <c r="Q29" s="2" t="s">
        <v>66</v>
      </c>
      <c r="R29" s="2">
        <v>16</v>
      </c>
      <c r="S29" s="2">
        <v>6</v>
      </c>
    </row>
    <row r="30" spans="1:19" x14ac:dyDescent="0.3">
      <c r="A30" s="2">
        <v>28</v>
      </c>
      <c r="B30" s="2" t="s">
        <v>91</v>
      </c>
      <c r="C30" s="2" t="s">
        <v>97</v>
      </c>
      <c r="D30" s="2" t="s">
        <v>78</v>
      </c>
      <c r="E30" s="2">
        <v>18.5</v>
      </c>
      <c r="F30" s="2">
        <v>25.8</v>
      </c>
      <c r="G30" s="2">
        <v>33.1</v>
      </c>
      <c r="H30" s="2">
        <v>18</v>
      </c>
      <c r="I30" s="2">
        <v>24</v>
      </c>
      <c r="J30" s="2" t="s">
        <v>60</v>
      </c>
      <c r="K30" s="2" t="s">
        <v>83</v>
      </c>
      <c r="L30" s="2">
        <v>6</v>
      </c>
      <c r="M30" s="2">
        <v>3</v>
      </c>
      <c r="N30" s="2">
        <v>300</v>
      </c>
      <c r="O30" s="2">
        <v>6000</v>
      </c>
      <c r="P30" s="2">
        <v>2120</v>
      </c>
      <c r="Q30" s="2" t="s">
        <v>54</v>
      </c>
      <c r="R30" s="2">
        <v>19.8</v>
      </c>
      <c r="S30" s="2">
        <v>4</v>
      </c>
    </row>
    <row r="31" spans="1:19" x14ac:dyDescent="0.3">
      <c r="A31" s="2">
        <v>29</v>
      </c>
      <c r="B31" s="2" t="s">
        <v>98</v>
      </c>
      <c r="C31" s="2" t="s">
        <v>99</v>
      </c>
      <c r="D31" s="2" t="s">
        <v>51</v>
      </c>
      <c r="E31" s="2">
        <v>7.9</v>
      </c>
      <c r="F31" s="2">
        <v>12.2</v>
      </c>
      <c r="G31" s="2">
        <v>16.5</v>
      </c>
      <c r="H31" s="2">
        <v>29</v>
      </c>
      <c r="I31" s="2">
        <v>33</v>
      </c>
      <c r="J31" s="2" t="s">
        <v>52</v>
      </c>
      <c r="K31" s="2" t="s">
        <v>53</v>
      </c>
      <c r="L31" s="2">
        <v>4</v>
      </c>
      <c r="M31" s="2">
        <v>1.5</v>
      </c>
      <c r="N31" s="2">
        <v>92</v>
      </c>
      <c r="O31" s="2">
        <v>6000</v>
      </c>
      <c r="P31" s="2">
        <v>2505</v>
      </c>
      <c r="Q31" s="2" t="s">
        <v>54</v>
      </c>
      <c r="R31" s="2">
        <v>13.2</v>
      </c>
      <c r="S31" s="2">
        <v>5</v>
      </c>
    </row>
    <row r="32" spans="1:19" x14ac:dyDescent="0.3">
      <c r="A32" s="2">
        <v>30</v>
      </c>
      <c r="B32" s="2" t="s">
        <v>98</v>
      </c>
      <c r="C32" s="2" t="s">
        <v>100</v>
      </c>
      <c r="D32" s="2" t="s">
        <v>68</v>
      </c>
      <c r="E32" s="2">
        <v>17.5</v>
      </c>
      <c r="F32" s="2">
        <v>19.3</v>
      </c>
      <c r="G32" s="2">
        <v>21.2</v>
      </c>
      <c r="H32" s="2">
        <v>20</v>
      </c>
      <c r="I32" s="2">
        <v>28</v>
      </c>
      <c r="J32" s="2" t="s">
        <v>57</v>
      </c>
      <c r="K32" s="2" t="s">
        <v>53</v>
      </c>
      <c r="L32" s="2">
        <v>6</v>
      </c>
      <c r="M32" s="2">
        <v>3.5</v>
      </c>
      <c r="N32" s="2">
        <v>214</v>
      </c>
      <c r="O32" s="2">
        <v>5800</v>
      </c>
      <c r="P32" s="2">
        <v>1980</v>
      </c>
      <c r="Q32" s="2" t="s">
        <v>66</v>
      </c>
      <c r="R32" s="2">
        <v>18</v>
      </c>
      <c r="S32" s="2">
        <v>6</v>
      </c>
    </row>
    <row r="33" spans="1:19" x14ac:dyDescent="0.3">
      <c r="A33" s="2">
        <v>31</v>
      </c>
      <c r="B33" s="2" t="s">
        <v>101</v>
      </c>
      <c r="C33" s="2" t="s">
        <v>102</v>
      </c>
      <c r="D33" s="2" t="s">
        <v>51</v>
      </c>
      <c r="E33" s="2">
        <v>6.9</v>
      </c>
      <c r="F33" s="2">
        <v>7.4</v>
      </c>
      <c r="G33" s="2">
        <v>7.9</v>
      </c>
      <c r="H33" s="2">
        <v>31</v>
      </c>
      <c r="I33" s="2">
        <v>33</v>
      </c>
      <c r="J33" s="2" t="s">
        <v>52</v>
      </c>
      <c r="K33" s="2" t="s">
        <v>53</v>
      </c>
      <c r="L33" s="2">
        <v>4</v>
      </c>
      <c r="M33" s="2">
        <v>1.3</v>
      </c>
      <c r="N33" s="2">
        <v>63</v>
      </c>
      <c r="O33" s="2">
        <v>5000</v>
      </c>
      <c r="P33" s="2">
        <v>3150</v>
      </c>
      <c r="Q33" s="2" t="s">
        <v>54</v>
      </c>
      <c r="R33" s="2">
        <v>10</v>
      </c>
      <c r="S33" s="2">
        <v>4</v>
      </c>
    </row>
    <row r="34" spans="1:19" x14ac:dyDescent="0.3">
      <c r="A34" s="2">
        <v>32</v>
      </c>
      <c r="B34" s="2" t="s">
        <v>101</v>
      </c>
      <c r="C34" s="2" t="s">
        <v>103</v>
      </c>
      <c r="D34" s="2" t="s">
        <v>51</v>
      </c>
      <c r="E34" s="2">
        <v>8.4</v>
      </c>
      <c r="F34" s="2">
        <v>10.1</v>
      </c>
      <c r="G34" s="2">
        <v>11.9</v>
      </c>
      <c r="H34" s="2">
        <v>23</v>
      </c>
      <c r="I34" s="2">
        <v>30</v>
      </c>
      <c r="J34" s="2" t="s">
        <v>52</v>
      </c>
      <c r="K34" s="2" t="s">
        <v>53</v>
      </c>
      <c r="L34" s="2">
        <v>4</v>
      </c>
      <c r="M34" s="2">
        <v>1.8</v>
      </c>
      <c r="N34" s="2">
        <v>127</v>
      </c>
      <c r="O34" s="2">
        <v>6500</v>
      </c>
      <c r="P34" s="2">
        <v>2410</v>
      </c>
      <c r="Q34" s="2" t="s">
        <v>54</v>
      </c>
      <c r="R34" s="2">
        <v>13.2</v>
      </c>
      <c r="S34" s="2">
        <v>5</v>
      </c>
    </row>
    <row r="35" spans="1:19" x14ac:dyDescent="0.3">
      <c r="A35" s="2">
        <v>33</v>
      </c>
      <c r="B35" s="2" t="s">
        <v>101</v>
      </c>
      <c r="C35" s="2" t="s">
        <v>104</v>
      </c>
      <c r="D35" s="2" t="s">
        <v>59</v>
      </c>
      <c r="E35" s="2">
        <v>10.4</v>
      </c>
      <c r="F35" s="2">
        <v>11.3</v>
      </c>
      <c r="G35" s="2">
        <v>12.2</v>
      </c>
      <c r="H35" s="2">
        <v>22</v>
      </c>
      <c r="I35" s="2">
        <v>27</v>
      </c>
      <c r="J35" s="2" t="s">
        <v>52</v>
      </c>
      <c r="K35" s="2" t="s">
        <v>53</v>
      </c>
      <c r="L35" s="2">
        <v>4</v>
      </c>
      <c r="M35" s="2">
        <v>2.2999999999999998</v>
      </c>
      <c r="N35" s="2">
        <v>96</v>
      </c>
      <c r="O35" s="2">
        <v>4200</v>
      </c>
      <c r="P35" s="2">
        <v>2805</v>
      </c>
      <c r="Q35" s="2" t="s">
        <v>54</v>
      </c>
      <c r="R35" s="2">
        <v>15.9</v>
      </c>
      <c r="S35" s="2">
        <v>5</v>
      </c>
    </row>
    <row r="36" spans="1:19" x14ac:dyDescent="0.3">
      <c r="A36" s="2">
        <v>34</v>
      </c>
      <c r="B36" s="2" t="s">
        <v>101</v>
      </c>
      <c r="C36" s="2" t="s">
        <v>105</v>
      </c>
      <c r="D36" s="2" t="s">
        <v>78</v>
      </c>
      <c r="E36" s="2">
        <v>10.8</v>
      </c>
      <c r="F36" s="2">
        <v>15.9</v>
      </c>
      <c r="G36" s="2">
        <v>21</v>
      </c>
      <c r="H36" s="2">
        <v>22</v>
      </c>
      <c r="I36" s="2">
        <v>29</v>
      </c>
      <c r="J36" s="2" t="s">
        <v>60</v>
      </c>
      <c r="K36" s="2" t="s">
        <v>63</v>
      </c>
      <c r="L36" s="2">
        <v>4</v>
      </c>
      <c r="M36" s="2">
        <v>2.2999999999999998</v>
      </c>
      <c r="N36" s="2">
        <v>105</v>
      </c>
      <c r="O36" s="2">
        <v>4600</v>
      </c>
      <c r="P36" s="2">
        <v>2285</v>
      </c>
      <c r="Q36" s="2" t="s">
        <v>54</v>
      </c>
      <c r="R36" s="2">
        <v>15.4</v>
      </c>
      <c r="S36" s="2">
        <v>4</v>
      </c>
    </row>
    <row r="37" spans="1:19" x14ac:dyDescent="0.3">
      <c r="A37" s="2">
        <v>35</v>
      </c>
      <c r="B37" s="2" t="s">
        <v>101</v>
      </c>
      <c r="C37" s="2" t="s">
        <v>106</v>
      </c>
      <c r="D37" s="2" t="s">
        <v>78</v>
      </c>
      <c r="E37" s="2">
        <v>12.8</v>
      </c>
      <c r="F37" s="2">
        <v>14</v>
      </c>
      <c r="G37" s="2">
        <v>15.2</v>
      </c>
      <c r="H37" s="2">
        <v>24</v>
      </c>
      <c r="I37" s="2">
        <v>30</v>
      </c>
      <c r="J37" s="2" t="s">
        <v>60</v>
      </c>
      <c r="K37" s="2" t="s">
        <v>53</v>
      </c>
      <c r="L37" s="2">
        <v>4</v>
      </c>
      <c r="M37" s="2">
        <v>2</v>
      </c>
      <c r="N37" s="2">
        <v>115</v>
      </c>
      <c r="O37" s="2">
        <v>5500</v>
      </c>
      <c r="P37" s="2">
        <v>2340</v>
      </c>
      <c r="Q37" s="2" t="s">
        <v>54</v>
      </c>
      <c r="R37" s="2">
        <v>15.5</v>
      </c>
      <c r="S37" s="2">
        <v>4</v>
      </c>
    </row>
    <row r="38" spans="1:19" x14ac:dyDescent="0.3">
      <c r="A38" s="2">
        <v>36</v>
      </c>
      <c r="B38" s="2" t="s">
        <v>101</v>
      </c>
      <c r="C38" s="2" t="s">
        <v>107</v>
      </c>
      <c r="D38" s="2" t="s">
        <v>81</v>
      </c>
      <c r="E38" s="2">
        <v>14.5</v>
      </c>
      <c r="F38" s="2">
        <v>19.899999999999999</v>
      </c>
      <c r="G38" s="2">
        <v>25.3</v>
      </c>
      <c r="H38" s="2">
        <v>15</v>
      </c>
      <c r="I38" s="2">
        <v>20</v>
      </c>
      <c r="J38" s="2" t="s">
        <v>60</v>
      </c>
      <c r="K38" s="2" t="s">
        <v>83</v>
      </c>
      <c r="L38" s="2">
        <v>6</v>
      </c>
      <c r="M38" s="2">
        <v>3</v>
      </c>
      <c r="N38" s="2">
        <v>145</v>
      </c>
      <c r="O38" s="2">
        <v>4800</v>
      </c>
      <c r="P38" s="2">
        <v>2080</v>
      </c>
      <c r="Q38" s="2" t="s">
        <v>54</v>
      </c>
      <c r="R38" s="2">
        <v>21</v>
      </c>
      <c r="S38" s="2">
        <v>7</v>
      </c>
    </row>
    <row r="39" spans="1:19" x14ac:dyDescent="0.3">
      <c r="A39" s="2">
        <v>37</v>
      </c>
      <c r="B39" s="2" t="s">
        <v>101</v>
      </c>
      <c r="C39" s="2" t="s">
        <v>108</v>
      </c>
      <c r="D39" s="2" t="s">
        <v>56</v>
      </c>
      <c r="E39" s="2">
        <v>15.6</v>
      </c>
      <c r="F39" s="2">
        <v>20.2</v>
      </c>
      <c r="G39" s="2">
        <v>24.8</v>
      </c>
      <c r="H39" s="2">
        <v>21</v>
      </c>
      <c r="I39" s="2">
        <v>30</v>
      </c>
      <c r="J39" s="2" t="s">
        <v>60</v>
      </c>
      <c r="K39" s="2" t="s">
        <v>53</v>
      </c>
      <c r="L39" s="2">
        <v>6</v>
      </c>
      <c r="M39" s="2">
        <v>3</v>
      </c>
      <c r="N39" s="2">
        <v>140</v>
      </c>
      <c r="O39" s="2">
        <v>4800</v>
      </c>
      <c r="P39" s="2">
        <v>1885</v>
      </c>
      <c r="Q39" s="2" t="s">
        <v>66</v>
      </c>
      <c r="R39" s="2">
        <v>16</v>
      </c>
      <c r="S39" s="2">
        <v>5</v>
      </c>
    </row>
    <row r="40" spans="1:19" x14ac:dyDescent="0.3">
      <c r="A40" s="2">
        <v>38</v>
      </c>
      <c r="B40" s="2" t="s">
        <v>101</v>
      </c>
      <c r="C40" s="2" t="s">
        <v>109</v>
      </c>
      <c r="D40" s="2" t="s">
        <v>68</v>
      </c>
      <c r="E40" s="2">
        <v>20.100000000000001</v>
      </c>
      <c r="F40" s="2">
        <v>20.9</v>
      </c>
      <c r="G40" s="2">
        <v>21.7</v>
      </c>
      <c r="H40" s="2">
        <v>18</v>
      </c>
      <c r="I40" s="2">
        <v>26</v>
      </c>
      <c r="J40" s="2" t="s">
        <v>60</v>
      </c>
      <c r="K40" s="2" t="s">
        <v>63</v>
      </c>
      <c r="L40" s="2">
        <v>8</v>
      </c>
      <c r="M40" s="2">
        <v>4.5999999999999996</v>
      </c>
      <c r="N40" s="2">
        <v>190</v>
      </c>
      <c r="O40" s="2">
        <v>4200</v>
      </c>
      <c r="P40" s="2">
        <v>1415</v>
      </c>
      <c r="Q40" s="2" t="s">
        <v>66</v>
      </c>
      <c r="R40" s="2">
        <v>20</v>
      </c>
      <c r="S40" s="2">
        <v>6</v>
      </c>
    </row>
    <row r="41" spans="1:19" x14ac:dyDescent="0.3">
      <c r="A41" s="2">
        <v>39</v>
      </c>
      <c r="B41" s="2" t="s">
        <v>110</v>
      </c>
      <c r="C41" s="2" t="s">
        <v>111</v>
      </c>
      <c r="D41" s="2" t="s">
        <v>51</v>
      </c>
      <c r="E41" s="2">
        <v>6.7</v>
      </c>
      <c r="F41" s="2">
        <v>8.4</v>
      </c>
      <c r="G41" s="2">
        <v>10</v>
      </c>
      <c r="H41" s="2">
        <v>46</v>
      </c>
      <c r="I41" s="2">
        <v>50</v>
      </c>
      <c r="J41" s="2" t="s">
        <v>52</v>
      </c>
      <c r="K41" s="2" t="s">
        <v>53</v>
      </c>
      <c r="L41" s="2">
        <v>3</v>
      </c>
      <c r="M41" s="2">
        <v>1</v>
      </c>
      <c r="N41" s="2">
        <v>55</v>
      </c>
      <c r="O41" s="2">
        <v>5700</v>
      </c>
      <c r="P41" s="2">
        <v>3755</v>
      </c>
      <c r="Q41" s="2" t="s">
        <v>54</v>
      </c>
      <c r="R41" s="2">
        <v>10.6</v>
      </c>
      <c r="S41" s="2">
        <v>4</v>
      </c>
    </row>
    <row r="42" spans="1:19" x14ac:dyDescent="0.3">
      <c r="A42" s="2">
        <v>40</v>
      </c>
      <c r="B42" s="2" t="s">
        <v>110</v>
      </c>
      <c r="C42" s="2" t="s">
        <v>112</v>
      </c>
      <c r="D42" s="2" t="s">
        <v>78</v>
      </c>
      <c r="E42" s="2">
        <v>11.5</v>
      </c>
      <c r="F42" s="2">
        <v>12.5</v>
      </c>
      <c r="G42" s="2">
        <v>13.5</v>
      </c>
      <c r="H42" s="2">
        <v>30</v>
      </c>
      <c r="I42" s="2">
        <v>36</v>
      </c>
      <c r="J42" s="2" t="s">
        <v>60</v>
      </c>
      <c r="K42" s="2" t="s">
        <v>53</v>
      </c>
      <c r="L42" s="2">
        <v>4</v>
      </c>
      <c r="M42" s="2">
        <v>1.6</v>
      </c>
      <c r="N42" s="2">
        <v>90</v>
      </c>
      <c r="O42" s="2">
        <v>5400</v>
      </c>
      <c r="P42" s="2">
        <v>3250</v>
      </c>
      <c r="Q42" s="2" t="s">
        <v>54</v>
      </c>
      <c r="R42" s="2">
        <v>12.4</v>
      </c>
      <c r="S42" s="2">
        <v>4</v>
      </c>
    </row>
    <row r="43" spans="1:19" x14ac:dyDescent="0.3">
      <c r="A43" s="2">
        <v>41</v>
      </c>
      <c r="B43" s="2" t="s">
        <v>113</v>
      </c>
      <c r="C43" s="2" t="s">
        <v>114</v>
      </c>
      <c r="D43" s="2" t="s">
        <v>78</v>
      </c>
      <c r="E43" s="2">
        <v>17</v>
      </c>
      <c r="F43" s="2">
        <v>19.8</v>
      </c>
      <c r="G43" s="2">
        <v>22.7</v>
      </c>
      <c r="H43" s="2">
        <v>24</v>
      </c>
      <c r="I43" s="2">
        <v>31</v>
      </c>
      <c r="J43" s="2" t="s">
        <v>57</v>
      </c>
      <c r="K43" s="2" t="s">
        <v>53</v>
      </c>
      <c r="L43" s="2">
        <v>4</v>
      </c>
      <c r="M43" s="2">
        <v>2.2999999999999998</v>
      </c>
      <c r="N43" s="2">
        <v>160</v>
      </c>
      <c r="O43" s="2">
        <v>5800</v>
      </c>
      <c r="P43" s="2">
        <v>2855</v>
      </c>
      <c r="Q43" s="2" t="s">
        <v>54</v>
      </c>
      <c r="R43" s="2">
        <v>15.9</v>
      </c>
      <c r="S43" s="2">
        <v>4</v>
      </c>
    </row>
    <row r="44" spans="1:19" x14ac:dyDescent="0.3">
      <c r="A44" s="2">
        <v>42</v>
      </c>
      <c r="B44" s="2" t="s">
        <v>113</v>
      </c>
      <c r="C44" s="2" t="s">
        <v>115</v>
      </c>
      <c r="D44" s="2" t="s">
        <v>51</v>
      </c>
      <c r="E44" s="2">
        <v>8.4</v>
      </c>
      <c r="F44" s="2">
        <v>12.1</v>
      </c>
      <c r="G44" s="2">
        <v>15.8</v>
      </c>
      <c r="H44" s="2">
        <v>42</v>
      </c>
      <c r="I44" s="2">
        <v>46</v>
      </c>
      <c r="J44" s="2" t="s">
        <v>60</v>
      </c>
      <c r="K44" s="2" t="s">
        <v>53</v>
      </c>
      <c r="L44" s="2">
        <v>4</v>
      </c>
      <c r="M44" s="2">
        <v>1.5</v>
      </c>
      <c r="N44" s="2">
        <v>102</v>
      </c>
      <c r="O44" s="2">
        <v>5900</v>
      </c>
      <c r="P44" s="2">
        <v>2650</v>
      </c>
      <c r="Q44" s="2" t="s">
        <v>54</v>
      </c>
      <c r="R44" s="2">
        <v>11.9</v>
      </c>
      <c r="S44" s="2">
        <v>4</v>
      </c>
    </row>
    <row r="45" spans="1:19" x14ac:dyDescent="0.3">
      <c r="A45" s="2">
        <v>43</v>
      </c>
      <c r="B45" s="2" t="s">
        <v>113</v>
      </c>
      <c r="C45" s="2" t="s">
        <v>116</v>
      </c>
      <c r="D45" s="2" t="s">
        <v>59</v>
      </c>
      <c r="E45" s="2">
        <v>13.8</v>
      </c>
      <c r="F45" s="2">
        <v>17.5</v>
      </c>
      <c r="G45" s="2">
        <v>21.2</v>
      </c>
      <c r="H45" s="2">
        <v>24</v>
      </c>
      <c r="I45" s="2">
        <v>31</v>
      </c>
      <c r="J45" s="2" t="s">
        <v>57</v>
      </c>
      <c r="K45" s="2" t="s">
        <v>53</v>
      </c>
      <c r="L45" s="2">
        <v>4</v>
      </c>
      <c r="M45" s="2">
        <v>2.2000000000000002</v>
      </c>
      <c r="N45" s="2">
        <v>140</v>
      </c>
      <c r="O45" s="2">
        <v>5600</v>
      </c>
      <c r="P45" s="2">
        <v>2610</v>
      </c>
      <c r="Q45" s="2" t="s">
        <v>54</v>
      </c>
      <c r="R45" s="2">
        <v>17</v>
      </c>
      <c r="S45" s="2">
        <v>4</v>
      </c>
    </row>
    <row r="46" spans="1:19" x14ac:dyDescent="0.3">
      <c r="A46" s="2">
        <v>44</v>
      </c>
      <c r="B46" s="2" t="s">
        <v>117</v>
      </c>
      <c r="C46" s="2" t="s">
        <v>118</v>
      </c>
      <c r="D46" s="2" t="s">
        <v>51</v>
      </c>
      <c r="E46" s="2">
        <v>6.8</v>
      </c>
      <c r="F46" s="2">
        <v>8</v>
      </c>
      <c r="G46" s="2">
        <v>9.1999999999999993</v>
      </c>
      <c r="H46" s="2">
        <v>29</v>
      </c>
      <c r="I46" s="2">
        <v>33</v>
      </c>
      <c r="J46" s="2" t="s">
        <v>52</v>
      </c>
      <c r="K46" s="2" t="s">
        <v>53</v>
      </c>
      <c r="L46" s="2">
        <v>4</v>
      </c>
      <c r="M46" s="2">
        <v>1.5</v>
      </c>
      <c r="N46" s="2">
        <v>81</v>
      </c>
      <c r="O46" s="2">
        <v>5500</v>
      </c>
      <c r="P46" s="2">
        <v>2710</v>
      </c>
      <c r="Q46" s="2" t="s">
        <v>54</v>
      </c>
      <c r="R46" s="2">
        <v>11.9</v>
      </c>
      <c r="S46" s="2">
        <v>5</v>
      </c>
    </row>
    <row r="47" spans="1:19" x14ac:dyDescent="0.3">
      <c r="A47" s="2">
        <v>45</v>
      </c>
      <c r="B47" s="2" t="s">
        <v>117</v>
      </c>
      <c r="C47" s="2" t="s">
        <v>119</v>
      </c>
      <c r="D47" s="2" t="s">
        <v>51</v>
      </c>
      <c r="E47" s="2">
        <v>9</v>
      </c>
      <c r="F47" s="2">
        <v>10</v>
      </c>
      <c r="G47" s="2">
        <v>11</v>
      </c>
      <c r="H47" s="2">
        <v>22</v>
      </c>
      <c r="I47" s="2">
        <v>29</v>
      </c>
      <c r="J47" s="2" t="s">
        <v>52</v>
      </c>
      <c r="K47" s="2" t="s">
        <v>53</v>
      </c>
      <c r="L47" s="2">
        <v>4</v>
      </c>
      <c r="M47" s="2">
        <v>1.8</v>
      </c>
      <c r="N47" s="2">
        <v>124</v>
      </c>
      <c r="O47" s="2">
        <v>6000</v>
      </c>
      <c r="P47" s="2">
        <v>2745</v>
      </c>
      <c r="Q47" s="2" t="s">
        <v>54</v>
      </c>
      <c r="R47" s="2">
        <v>13.7</v>
      </c>
      <c r="S47" s="2">
        <v>5</v>
      </c>
    </row>
    <row r="48" spans="1:19" x14ac:dyDescent="0.3">
      <c r="A48" s="2">
        <v>46</v>
      </c>
      <c r="B48" s="2" t="s">
        <v>117</v>
      </c>
      <c r="C48" s="2" t="s">
        <v>120</v>
      </c>
      <c r="D48" s="2" t="s">
        <v>78</v>
      </c>
      <c r="E48" s="2">
        <v>9.1</v>
      </c>
      <c r="F48" s="2">
        <v>10</v>
      </c>
      <c r="G48" s="2">
        <v>11</v>
      </c>
      <c r="H48" s="2">
        <v>26</v>
      </c>
      <c r="I48" s="2">
        <v>34</v>
      </c>
      <c r="J48" s="2" t="s">
        <v>57</v>
      </c>
      <c r="K48" s="2" t="s">
        <v>53</v>
      </c>
      <c r="L48" s="2">
        <v>4</v>
      </c>
      <c r="M48" s="2">
        <v>1.5</v>
      </c>
      <c r="N48" s="2">
        <v>92</v>
      </c>
      <c r="O48" s="2">
        <v>5550</v>
      </c>
      <c r="P48" s="2">
        <v>2540</v>
      </c>
      <c r="Q48" s="2" t="s">
        <v>54</v>
      </c>
      <c r="R48" s="2">
        <v>11.9</v>
      </c>
      <c r="S48" s="2">
        <v>4</v>
      </c>
    </row>
    <row r="49" spans="1:19" x14ac:dyDescent="0.3">
      <c r="A49" s="2">
        <v>47</v>
      </c>
      <c r="B49" s="2" t="s">
        <v>117</v>
      </c>
      <c r="C49" s="2" t="s">
        <v>121</v>
      </c>
      <c r="D49" s="2" t="s">
        <v>56</v>
      </c>
      <c r="E49" s="2">
        <v>12.4</v>
      </c>
      <c r="F49" s="2">
        <v>13.9</v>
      </c>
      <c r="G49" s="2">
        <v>15.3</v>
      </c>
      <c r="H49" s="2">
        <v>20</v>
      </c>
      <c r="I49" s="2">
        <v>27</v>
      </c>
      <c r="J49" s="2" t="s">
        <v>52</v>
      </c>
      <c r="K49" s="2" t="s">
        <v>53</v>
      </c>
      <c r="L49" s="2">
        <v>4</v>
      </c>
      <c r="M49" s="2">
        <v>2</v>
      </c>
      <c r="N49" s="2">
        <v>128</v>
      </c>
      <c r="O49" s="2">
        <v>6000</v>
      </c>
      <c r="P49" s="2">
        <v>2335</v>
      </c>
      <c r="Q49" s="2" t="s">
        <v>54</v>
      </c>
      <c r="R49" s="2">
        <v>17.2</v>
      </c>
      <c r="S49" s="2">
        <v>5</v>
      </c>
    </row>
    <row r="50" spans="1:19" x14ac:dyDescent="0.3">
      <c r="A50" s="2">
        <v>48</v>
      </c>
      <c r="B50" s="2" t="s">
        <v>122</v>
      </c>
      <c r="C50" s="2" t="s">
        <v>123</v>
      </c>
      <c r="D50" s="2" t="s">
        <v>56</v>
      </c>
      <c r="E50" s="2">
        <v>45.4</v>
      </c>
      <c r="F50" s="2">
        <v>47.9</v>
      </c>
      <c r="G50" s="2">
        <v>50.4</v>
      </c>
      <c r="H50" s="2">
        <v>17</v>
      </c>
      <c r="I50" s="2">
        <v>22</v>
      </c>
      <c r="J50" s="2" t="s">
        <v>60</v>
      </c>
      <c r="K50" s="2" t="s">
        <v>63</v>
      </c>
      <c r="L50" s="2">
        <v>8</v>
      </c>
      <c r="M50" s="2">
        <v>4.5</v>
      </c>
      <c r="N50" s="2">
        <v>278</v>
      </c>
      <c r="O50" s="2">
        <v>6000</v>
      </c>
      <c r="P50" s="2">
        <v>1955</v>
      </c>
      <c r="Q50" s="2" t="s">
        <v>66</v>
      </c>
      <c r="R50" s="2">
        <v>22.5</v>
      </c>
      <c r="S50" s="2">
        <v>5</v>
      </c>
    </row>
    <row r="51" spans="1:19" x14ac:dyDescent="0.3">
      <c r="A51" s="2">
        <v>49</v>
      </c>
      <c r="B51" s="2" t="s">
        <v>124</v>
      </c>
      <c r="C51" s="2" t="s">
        <v>125</v>
      </c>
      <c r="D51" s="2" t="s">
        <v>56</v>
      </c>
      <c r="E51" s="2">
        <v>27.5</v>
      </c>
      <c r="F51" s="2">
        <v>28</v>
      </c>
      <c r="G51" s="2">
        <v>28.4</v>
      </c>
      <c r="H51" s="2">
        <v>18</v>
      </c>
      <c r="I51" s="2">
        <v>24</v>
      </c>
      <c r="J51" s="2" t="s">
        <v>60</v>
      </c>
      <c r="K51" s="2" t="s">
        <v>53</v>
      </c>
      <c r="L51" s="2">
        <v>6</v>
      </c>
      <c r="M51" s="2">
        <v>3</v>
      </c>
      <c r="N51" s="2">
        <v>185</v>
      </c>
      <c r="O51" s="2">
        <v>5200</v>
      </c>
      <c r="P51" s="2">
        <v>2325</v>
      </c>
      <c r="Q51" s="2" t="s">
        <v>54</v>
      </c>
      <c r="R51" s="2">
        <v>18.5</v>
      </c>
      <c r="S51" s="2">
        <v>5</v>
      </c>
    </row>
    <row r="52" spans="1:19" x14ac:dyDescent="0.3">
      <c r="A52" s="2">
        <v>50</v>
      </c>
      <c r="B52" s="2" t="s">
        <v>124</v>
      </c>
      <c r="C52" s="2" t="s">
        <v>126</v>
      </c>
      <c r="D52" s="2" t="s">
        <v>56</v>
      </c>
      <c r="E52" s="2">
        <v>34.700000000000003</v>
      </c>
      <c r="F52" s="2">
        <v>35.200000000000003</v>
      </c>
      <c r="G52" s="2">
        <v>35.6</v>
      </c>
      <c r="H52" s="2">
        <v>18</v>
      </c>
      <c r="I52" s="2">
        <v>23</v>
      </c>
      <c r="J52" s="2" t="s">
        <v>57</v>
      </c>
      <c r="K52" s="2" t="s">
        <v>63</v>
      </c>
      <c r="L52" s="2">
        <v>6</v>
      </c>
      <c r="M52" s="2">
        <v>3</v>
      </c>
      <c r="N52" s="2">
        <v>225</v>
      </c>
      <c r="O52" s="2">
        <v>6000</v>
      </c>
      <c r="P52" s="2">
        <v>2510</v>
      </c>
      <c r="Q52" s="2" t="s">
        <v>54</v>
      </c>
      <c r="R52" s="2">
        <v>20.6</v>
      </c>
      <c r="S52" s="2">
        <v>4</v>
      </c>
    </row>
    <row r="53" spans="1:19" x14ac:dyDescent="0.3">
      <c r="A53" s="2">
        <v>51</v>
      </c>
      <c r="B53" s="2" t="s">
        <v>127</v>
      </c>
      <c r="C53" s="2" t="s">
        <v>128</v>
      </c>
      <c r="D53" s="2" t="s">
        <v>56</v>
      </c>
      <c r="E53" s="2">
        <v>33.299999999999997</v>
      </c>
      <c r="F53" s="2">
        <v>34.299999999999997</v>
      </c>
      <c r="G53" s="2">
        <v>35.299999999999997</v>
      </c>
      <c r="H53" s="2">
        <v>17</v>
      </c>
      <c r="I53" s="2">
        <v>26</v>
      </c>
      <c r="J53" s="2" t="s">
        <v>57</v>
      </c>
      <c r="K53" s="2" t="s">
        <v>53</v>
      </c>
      <c r="L53" s="2">
        <v>6</v>
      </c>
      <c r="M53" s="2">
        <v>3.8</v>
      </c>
      <c r="N53" s="2">
        <v>160</v>
      </c>
      <c r="O53" s="2">
        <v>4400</v>
      </c>
      <c r="P53" s="2">
        <v>1835</v>
      </c>
      <c r="Q53" s="2" t="s">
        <v>66</v>
      </c>
      <c r="R53" s="2">
        <v>18.399999999999999</v>
      </c>
      <c r="S53" s="2">
        <v>6</v>
      </c>
    </row>
    <row r="54" spans="1:19" x14ac:dyDescent="0.3">
      <c r="A54" s="2">
        <v>52</v>
      </c>
      <c r="B54" s="2" t="s">
        <v>127</v>
      </c>
      <c r="C54" s="2" t="s">
        <v>129</v>
      </c>
      <c r="D54" s="2" t="s">
        <v>68</v>
      </c>
      <c r="E54" s="2">
        <v>34.4</v>
      </c>
      <c r="F54" s="2">
        <v>36.1</v>
      </c>
      <c r="G54" s="2">
        <v>37.799999999999997</v>
      </c>
      <c r="H54" s="2">
        <v>18</v>
      </c>
      <c r="I54" s="2">
        <v>26</v>
      </c>
      <c r="J54" s="2" t="s">
        <v>57</v>
      </c>
      <c r="K54" s="2" t="s">
        <v>63</v>
      </c>
      <c r="L54" s="2">
        <v>8</v>
      </c>
      <c r="M54" s="2">
        <v>4.5999999999999996</v>
      </c>
      <c r="N54" s="2">
        <v>210</v>
      </c>
      <c r="O54" s="2">
        <v>4600</v>
      </c>
      <c r="P54" s="2">
        <v>1840</v>
      </c>
      <c r="Q54" s="2" t="s">
        <v>66</v>
      </c>
      <c r="R54" s="2">
        <v>20</v>
      </c>
      <c r="S54" s="2">
        <v>6</v>
      </c>
    </row>
    <row r="55" spans="1:19" x14ac:dyDescent="0.3">
      <c r="A55" s="2">
        <v>53</v>
      </c>
      <c r="B55" s="2" t="s">
        <v>130</v>
      </c>
      <c r="C55" s="2">
        <v>323</v>
      </c>
      <c r="D55" s="2" t="s">
        <v>51</v>
      </c>
      <c r="E55" s="2">
        <v>7.4</v>
      </c>
      <c r="F55" s="2">
        <v>8.3000000000000007</v>
      </c>
      <c r="G55" s="2">
        <v>9.1</v>
      </c>
      <c r="H55" s="2">
        <v>29</v>
      </c>
      <c r="I55" s="2">
        <v>37</v>
      </c>
      <c r="J55" s="2" t="s">
        <v>52</v>
      </c>
      <c r="K55" s="2" t="s">
        <v>53</v>
      </c>
      <c r="L55" s="2">
        <v>4</v>
      </c>
      <c r="M55" s="2">
        <v>1.6</v>
      </c>
      <c r="N55" s="2">
        <v>82</v>
      </c>
      <c r="O55" s="2">
        <v>5000</v>
      </c>
      <c r="P55" s="2">
        <v>2370</v>
      </c>
      <c r="Q55" s="2" t="s">
        <v>54</v>
      </c>
      <c r="R55" s="2">
        <v>13.2</v>
      </c>
      <c r="S55" s="2">
        <v>4</v>
      </c>
    </row>
    <row r="56" spans="1:19" x14ac:dyDescent="0.3">
      <c r="A56" s="2">
        <v>54</v>
      </c>
      <c r="B56" s="2" t="s">
        <v>130</v>
      </c>
      <c r="C56" s="2" t="s">
        <v>131</v>
      </c>
      <c r="D56" s="2" t="s">
        <v>51</v>
      </c>
      <c r="E56" s="2">
        <v>10.9</v>
      </c>
      <c r="F56" s="2">
        <v>11.6</v>
      </c>
      <c r="G56" s="2">
        <v>12.3</v>
      </c>
      <c r="H56" s="2">
        <v>28</v>
      </c>
      <c r="I56" s="2">
        <v>36</v>
      </c>
      <c r="J56" s="2" t="s">
        <v>52</v>
      </c>
      <c r="K56" s="2" t="s">
        <v>53</v>
      </c>
      <c r="L56" s="2">
        <v>4</v>
      </c>
      <c r="M56" s="2">
        <v>1.8</v>
      </c>
      <c r="N56" s="2">
        <v>103</v>
      </c>
      <c r="O56" s="2">
        <v>5500</v>
      </c>
      <c r="P56" s="2">
        <v>2220</v>
      </c>
      <c r="Q56" s="2" t="s">
        <v>54</v>
      </c>
      <c r="R56" s="2">
        <v>14.5</v>
      </c>
      <c r="S56" s="2">
        <v>5</v>
      </c>
    </row>
    <row r="57" spans="1:19" x14ac:dyDescent="0.3">
      <c r="A57" s="2">
        <v>55</v>
      </c>
      <c r="B57" s="2" t="s">
        <v>130</v>
      </c>
      <c r="C57" s="2">
        <v>626</v>
      </c>
      <c r="D57" s="2" t="s">
        <v>59</v>
      </c>
      <c r="E57" s="2">
        <v>14.3</v>
      </c>
      <c r="F57" s="2">
        <v>16.5</v>
      </c>
      <c r="G57" s="2">
        <v>18.7</v>
      </c>
      <c r="H57" s="2">
        <v>26</v>
      </c>
      <c r="I57" s="2">
        <v>34</v>
      </c>
      <c r="J57" s="2" t="s">
        <v>60</v>
      </c>
      <c r="K57" s="2" t="s">
        <v>53</v>
      </c>
      <c r="L57" s="2">
        <v>4</v>
      </c>
      <c r="M57" s="2">
        <v>2.5</v>
      </c>
      <c r="N57" s="2">
        <v>164</v>
      </c>
      <c r="O57" s="2">
        <v>5600</v>
      </c>
      <c r="P57" s="2">
        <v>2505</v>
      </c>
      <c r="Q57" s="2" t="s">
        <v>54</v>
      </c>
      <c r="R57" s="2">
        <v>15.5</v>
      </c>
      <c r="S57" s="2">
        <v>5</v>
      </c>
    </row>
    <row r="58" spans="1:19" x14ac:dyDescent="0.3">
      <c r="A58" s="2">
        <v>56</v>
      </c>
      <c r="B58" s="2" t="s">
        <v>130</v>
      </c>
      <c r="C58" s="2" t="s">
        <v>132</v>
      </c>
      <c r="D58" s="2" t="s">
        <v>81</v>
      </c>
      <c r="E58" s="2">
        <v>16.600000000000001</v>
      </c>
      <c r="F58" s="2">
        <v>19.100000000000001</v>
      </c>
      <c r="G58" s="2">
        <v>21.7</v>
      </c>
      <c r="H58" s="2">
        <v>18</v>
      </c>
      <c r="I58" s="2">
        <v>24</v>
      </c>
      <c r="J58" s="2" t="s">
        <v>52</v>
      </c>
      <c r="K58" s="2" t="s">
        <v>83</v>
      </c>
      <c r="L58" s="2">
        <v>6</v>
      </c>
      <c r="M58" s="2">
        <v>3</v>
      </c>
      <c r="N58" s="2">
        <v>155</v>
      </c>
      <c r="O58" s="2">
        <v>5000</v>
      </c>
      <c r="P58" s="2">
        <v>2240</v>
      </c>
      <c r="Q58" s="2" t="s">
        <v>66</v>
      </c>
      <c r="R58" s="2">
        <v>19.600000000000001</v>
      </c>
      <c r="S58" s="2">
        <v>7</v>
      </c>
    </row>
    <row r="59" spans="1:19" x14ac:dyDescent="0.3">
      <c r="A59" s="2">
        <v>57</v>
      </c>
      <c r="B59" s="2" t="s">
        <v>130</v>
      </c>
      <c r="C59" s="2" t="s">
        <v>133</v>
      </c>
      <c r="D59" s="2" t="s">
        <v>78</v>
      </c>
      <c r="E59" s="2">
        <v>32.5</v>
      </c>
      <c r="F59" s="2">
        <v>32.5</v>
      </c>
      <c r="G59" s="2">
        <v>32.5</v>
      </c>
      <c r="H59" s="2">
        <v>17</v>
      </c>
      <c r="I59" s="2">
        <v>25</v>
      </c>
      <c r="J59" s="2" t="s">
        <v>60</v>
      </c>
      <c r="K59" s="2" t="s">
        <v>63</v>
      </c>
      <c r="L59" s="2" t="s">
        <v>134</v>
      </c>
      <c r="M59" s="2">
        <v>1.3</v>
      </c>
      <c r="N59" s="2">
        <v>255</v>
      </c>
      <c r="O59" s="2">
        <v>6500</v>
      </c>
      <c r="P59" s="2">
        <v>2325</v>
      </c>
      <c r="Q59" s="2" t="s">
        <v>54</v>
      </c>
      <c r="R59" s="2">
        <v>20</v>
      </c>
      <c r="S59" s="2">
        <v>2</v>
      </c>
    </row>
    <row r="60" spans="1:19" x14ac:dyDescent="0.3">
      <c r="A60" s="2">
        <v>58</v>
      </c>
      <c r="B60" s="2" t="s">
        <v>135</v>
      </c>
      <c r="C60" s="2" t="s">
        <v>136</v>
      </c>
      <c r="D60" s="2" t="s">
        <v>59</v>
      </c>
      <c r="E60" s="2">
        <v>29</v>
      </c>
      <c r="F60" s="2">
        <v>31.9</v>
      </c>
      <c r="G60" s="2">
        <v>34.9</v>
      </c>
      <c r="H60" s="2">
        <v>20</v>
      </c>
      <c r="I60" s="2">
        <v>29</v>
      </c>
      <c r="J60" s="2" t="s">
        <v>60</v>
      </c>
      <c r="K60" s="2" t="s">
        <v>63</v>
      </c>
      <c r="L60" s="2">
        <v>4</v>
      </c>
      <c r="M60" s="2">
        <v>2.2999999999999998</v>
      </c>
      <c r="N60" s="2">
        <v>130</v>
      </c>
      <c r="O60" s="2">
        <v>5100</v>
      </c>
      <c r="P60" s="2">
        <v>2425</v>
      </c>
      <c r="Q60" s="2" t="s">
        <v>54</v>
      </c>
      <c r="R60" s="2">
        <v>14.5</v>
      </c>
      <c r="S60" s="2">
        <v>5</v>
      </c>
    </row>
    <row r="61" spans="1:19" x14ac:dyDescent="0.3">
      <c r="A61" s="2">
        <v>59</v>
      </c>
      <c r="B61" s="2" t="s">
        <v>135</v>
      </c>
      <c r="C61" s="2" t="s">
        <v>137</v>
      </c>
      <c r="D61" s="2" t="s">
        <v>56</v>
      </c>
      <c r="E61" s="2">
        <v>43.8</v>
      </c>
      <c r="F61" s="2">
        <v>61.9</v>
      </c>
      <c r="G61" s="2">
        <v>80</v>
      </c>
      <c r="H61" s="2">
        <v>19</v>
      </c>
      <c r="I61" s="2">
        <v>25</v>
      </c>
      <c r="J61" s="2" t="s">
        <v>57</v>
      </c>
      <c r="K61" s="2" t="s">
        <v>63</v>
      </c>
      <c r="L61" s="2">
        <v>6</v>
      </c>
      <c r="M61" s="2">
        <v>3.2</v>
      </c>
      <c r="N61" s="2">
        <v>217</v>
      </c>
      <c r="O61" s="2">
        <v>5500</v>
      </c>
      <c r="P61" s="2">
        <v>2220</v>
      </c>
      <c r="Q61" s="2" t="s">
        <v>66</v>
      </c>
      <c r="R61" s="2">
        <v>18.5</v>
      </c>
      <c r="S61" s="2">
        <v>5</v>
      </c>
    </row>
    <row r="62" spans="1:19" x14ac:dyDescent="0.3">
      <c r="A62" s="2">
        <v>60</v>
      </c>
      <c r="B62" s="2" t="s">
        <v>138</v>
      </c>
      <c r="C62" s="2" t="s">
        <v>139</v>
      </c>
      <c r="D62" s="2" t="s">
        <v>78</v>
      </c>
      <c r="E62" s="2">
        <v>13.3</v>
      </c>
      <c r="F62" s="2">
        <v>14.1</v>
      </c>
      <c r="G62" s="2">
        <v>15</v>
      </c>
      <c r="H62" s="2">
        <v>23</v>
      </c>
      <c r="I62" s="2">
        <v>26</v>
      </c>
      <c r="J62" s="2" t="s">
        <v>60</v>
      </c>
      <c r="K62" s="2" t="s">
        <v>53</v>
      </c>
      <c r="L62" s="2">
        <v>4</v>
      </c>
      <c r="M62" s="2">
        <v>1.6</v>
      </c>
      <c r="N62" s="2">
        <v>100</v>
      </c>
      <c r="O62" s="2">
        <v>5750</v>
      </c>
      <c r="P62" s="2">
        <v>2475</v>
      </c>
      <c r="Q62" s="2" t="s">
        <v>54</v>
      </c>
      <c r="R62" s="2">
        <v>11.1</v>
      </c>
      <c r="S62" s="2">
        <v>4</v>
      </c>
    </row>
    <row r="63" spans="1:19" x14ac:dyDescent="0.3">
      <c r="A63" s="2">
        <v>61</v>
      </c>
      <c r="B63" s="2" t="s">
        <v>138</v>
      </c>
      <c r="C63" s="2" t="s">
        <v>140</v>
      </c>
      <c r="D63" s="2" t="s">
        <v>56</v>
      </c>
      <c r="E63" s="2">
        <v>14.9</v>
      </c>
      <c r="F63" s="2">
        <v>14.9</v>
      </c>
      <c r="G63" s="2">
        <v>14.9</v>
      </c>
      <c r="H63" s="2">
        <v>19</v>
      </c>
      <c r="I63" s="2">
        <v>26</v>
      </c>
      <c r="J63" s="2" t="s">
        <v>52</v>
      </c>
      <c r="K63" s="2" t="s">
        <v>63</v>
      </c>
      <c r="L63" s="2">
        <v>6</v>
      </c>
      <c r="M63" s="2">
        <v>3.8</v>
      </c>
      <c r="N63" s="2">
        <v>140</v>
      </c>
      <c r="O63" s="2">
        <v>3800</v>
      </c>
      <c r="P63" s="2">
        <v>1730</v>
      </c>
      <c r="Q63" s="2" t="s">
        <v>66</v>
      </c>
      <c r="R63" s="2">
        <v>18</v>
      </c>
      <c r="S63" s="2">
        <v>5</v>
      </c>
    </row>
    <row r="64" spans="1:19" x14ac:dyDescent="0.3">
      <c r="A64" s="2">
        <v>62</v>
      </c>
      <c r="B64" s="2" t="s">
        <v>141</v>
      </c>
      <c r="C64" s="2" t="s">
        <v>142</v>
      </c>
      <c r="D64" s="2" t="s">
        <v>51</v>
      </c>
      <c r="E64" s="2">
        <v>7.7</v>
      </c>
      <c r="F64" s="2">
        <v>10.3</v>
      </c>
      <c r="G64" s="2">
        <v>12.9</v>
      </c>
      <c r="H64" s="2">
        <v>29</v>
      </c>
      <c r="I64" s="2">
        <v>33</v>
      </c>
      <c r="J64" s="2" t="s">
        <v>52</v>
      </c>
      <c r="K64" s="2" t="s">
        <v>53</v>
      </c>
      <c r="L64" s="2">
        <v>4</v>
      </c>
      <c r="M64" s="2">
        <v>1.5</v>
      </c>
      <c r="N64" s="2">
        <v>92</v>
      </c>
      <c r="O64" s="2">
        <v>6000</v>
      </c>
      <c r="P64" s="2">
        <v>2505</v>
      </c>
      <c r="Q64" s="2" t="s">
        <v>54</v>
      </c>
      <c r="R64" s="2">
        <v>13.2</v>
      </c>
      <c r="S64" s="2">
        <v>5</v>
      </c>
    </row>
    <row r="65" spans="1:19" x14ac:dyDescent="0.3">
      <c r="A65" s="2">
        <v>63</v>
      </c>
      <c r="B65" s="2" t="s">
        <v>141</v>
      </c>
      <c r="C65" s="2" t="s">
        <v>143</v>
      </c>
      <c r="D65" s="2" t="s">
        <v>56</v>
      </c>
      <c r="E65" s="2">
        <v>22.4</v>
      </c>
      <c r="F65" s="2">
        <v>26.1</v>
      </c>
      <c r="G65" s="2">
        <v>29.9</v>
      </c>
      <c r="H65" s="2">
        <v>18</v>
      </c>
      <c r="I65" s="2">
        <v>24</v>
      </c>
      <c r="J65" s="2" t="s">
        <v>60</v>
      </c>
      <c r="K65" s="2" t="s">
        <v>53</v>
      </c>
      <c r="L65" s="2">
        <v>6</v>
      </c>
      <c r="M65" s="2">
        <v>3</v>
      </c>
      <c r="N65" s="2">
        <v>202</v>
      </c>
      <c r="O65" s="2">
        <v>6000</v>
      </c>
      <c r="P65" s="2">
        <v>2210</v>
      </c>
      <c r="Q65" s="2" t="s">
        <v>66</v>
      </c>
      <c r="R65" s="2">
        <v>19</v>
      </c>
      <c r="S65" s="2">
        <v>5</v>
      </c>
    </row>
    <row r="66" spans="1:19" x14ac:dyDescent="0.3">
      <c r="A66" s="2">
        <v>64</v>
      </c>
      <c r="B66" s="2" t="s">
        <v>144</v>
      </c>
      <c r="C66" s="2" t="s">
        <v>145</v>
      </c>
      <c r="D66" s="2" t="s">
        <v>51</v>
      </c>
      <c r="E66" s="2">
        <v>8.6999999999999993</v>
      </c>
      <c r="F66" s="2">
        <v>11.8</v>
      </c>
      <c r="G66" s="2">
        <v>14.9</v>
      </c>
      <c r="H66" s="2">
        <v>29</v>
      </c>
      <c r="I66" s="2">
        <v>33</v>
      </c>
      <c r="J66" s="2" t="s">
        <v>60</v>
      </c>
      <c r="K66" s="2" t="s">
        <v>53</v>
      </c>
      <c r="L66" s="2">
        <v>4</v>
      </c>
      <c r="M66" s="2">
        <v>1.6</v>
      </c>
      <c r="N66" s="2">
        <v>110</v>
      </c>
      <c r="O66" s="2">
        <v>6000</v>
      </c>
      <c r="P66" s="2">
        <v>2435</v>
      </c>
      <c r="Q66" s="2" t="s">
        <v>54</v>
      </c>
      <c r="R66" s="2">
        <v>13.2</v>
      </c>
      <c r="S66" s="2">
        <v>5</v>
      </c>
    </row>
    <row r="67" spans="1:19" x14ac:dyDescent="0.3">
      <c r="A67" s="2">
        <v>65</v>
      </c>
      <c r="B67" s="2" t="s">
        <v>144</v>
      </c>
      <c r="C67" s="2" t="s">
        <v>146</v>
      </c>
      <c r="D67" s="2" t="s">
        <v>59</v>
      </c>
      <c r="E67" s="2">
        <v>13</v>
      </c>
      <c r="F67" s="2">
        <v>15.7</v>
      </c>
      <c r="G67" s="2">
        <v>18.3</v>
      </c>
      <c r="H67" s="2">
        <v>24</v>
      </c>
      <c r="I67" s="2">
        <v>30</v>
      </c>
      <c r="J67" s="2" t="s">
        <v>60</v>
      </c>
      <c r="K67" s="2" t="s">
        <v>53</v>
      </c>
      <c r="L67" s="2">
        <v>4</v>
      </c>
      <c r="M67" s="2">
        <v>2.4</v>
      </c>
      <c r="N67" s="2">
        <v>150</v>
      </c>
      <c r="O67" s="2">
        <v>5600</v>
      </c>
      <c r="P67" s="2">
        <v>2130</v>
      </c>
      <c r="Q67" s="2" t="s">
        <v>54</v>
      </c>
      <c r="R67" s="2">
        <v>15.9</v>
      </c>
      <c r="S67" s="2">
        <v>5</v>
      </c>
    </row>
    <row r="68" spans="1:19" x14ac:dyDescent="0.3">
      <c r="A68" s="2">
        <v>66</v>
      </c>
      <c r="B68" s="2" t="s">
        <v>144</v>
      </c>
      <c r="C68" s="2" t="s">
        <v>147</v>
      </c>
      <c r="D68" s="2" t="s">
        <v>81</v>
      </c>
      <c r="E68" s="2">
        <v>16.7</v>
      </c>
      <c r="F68" s="2">
        <v>19.100000000000001</v>
      </c>
      <c r="G68" s="2">
        <v>21.5</v>
      </c>
      <c r="H68" s="2">
        <v>17</v>
      </c>
      <c r="I68" s="2">
        <v>23</v>
      </c>
      <c r="J68" s="2" t="s">
        <v>52</v>
      </c>
      <c r="K68" s="2" t="s">
        <v>53</v>
      </c>
      <c r="L68" s="2">
        <v>6</v>
      </c>
      <c r="M68" s="2">
        <v>3</v>
      </c>
      <c r="N68" s="2">
        <v>151</v>
      </c>
      <c r="O68" s="2">
        <v>4800</v>
      </c>
      <c r="P68" s="2">
        <v>2065</v>
      </c>
      <c r="Q68" s="2" t="s">
        <v>66</v>
      </c>
      <c r="R68" s="2">
        <v>20</v>
      </c>
      <c r="S68" s="2">
        <v>7</v>
      </c>
    </row>
    <row r="69" spans="1:19" x14ac:dyDescent="0.3">
      <c r="A69" s="2">
        <v>67</v>
      </c>
      <c r="B69" s="2" t="s">
        <v>144</v>
      </c>
      <c r="C69" s="2" t="s">
        <v>148</v>
      </c>
      <c r="D69" s="2" t="s">
        <v>56</v>
      </c>
      <c r="E69" s="2">
        <v>21</v>
      </c>
      <c r="F69" s="2">
        <v>21.5</v>
      </c>
      <c r="G69" s="2">
        <v>22</v>
      </c>
      <c r="H69" s="2">
        <v>21</v>
      </c>
      <c r="I69" s="2">
        <v>26</v>
      </c>
      <c r="J69" s="2" t="s">
        <v>60</v>
      </c>
      <c r="K69" s="2" t="s">
        <v>53</v>
      </c>
      <c r="L69" s="2">
        <v>6</v>
      </c>
      <c r="M69" s="2">
        <v>3</v>
      </c>
      <c r="N69" s="2">
        <v>160</v>
      </c>
      <c r="O69" s="2">
        <v>5200</v>
      </c>
      <c r="P69" s="2">
        <v>2045</v>
      </c>
      <c r="Q69" s="2" t="s">
        <v>66</v>
      </c>
      <c r="R69" s="2">
        <v>18.5</v>
      </c>
      <c r="S69" s="2">
        <v>5</v>
      </c>
    </row>
    <row r="70" spans="1:19" x14ac:dyDescent="0.3">
      <c r="A70" s="2">
        <v>68</v>
      </c>
      <c r="B70" s="2" t="s">
        <v>149</v>
      </c>
      <c r="C70" s="2" t="s">
        <v>150</v>
      </c>
      <c r="D70" s="2" t="s">
        <v>59</v>
      </c>
      <c r="E70" s="2">
        <v>13</v>
      </c>
      <c r="F70" s="2">
        <v>13.5</v>
      </c>
      <c r="G70" s="2">
        <v>14</v>
      </c>
      <c r="H70" s="2">
        <v>24</v>
      </c>
      <c r="I70" s="2">
        <v>31</v>
      </c>
      <c r="J70" s="2" t="s">
        <v>52</v>
      </c>
      <c r="K70" s="2" t="s">
        <v>53</v>
      </c>
      <c r="L70" s="2">
        <v>4</v>
      </c>
      <c r="M70" s="2">
        <v>2.2999999999999998</v>
      </c>
      <c r="N70" s="2">
        <v>155</v>
      </c>
      <c r="O70" s="2">
        <v>6000</v>
      </c>
      <c r="P70" s="2">
        <v>2380</v>
      </c>
      <c r="Q70" s="2" t="s">
        <v>66</v>
      </c>
      <c r="R70" s="2">
        <v>15.2</v>
      </c>
      <c r="S70" s="2">
        <v>5</v>
      </c>
    </row>
    <row r="71" spans="1:19" x14ac:dyDescent="0.3">
      <c r="A71" s="2">
        <v>69</v>
      </c>
      <c r="B71" s="2" t="s">
        <v>149</v>
      </c>
      <c r="C71" s="2" t="s">
        <v>151</v>
      </c>
      <c r="D71" s="2" t="s">
        <v>56</v>
      </c>
      <c r="E71" s="2">
        <v>14.2</v>
      </c>
      <c r="F71" s="2">
        <v>16.3</v>
      </c>
      <c r="G71" s="2">
        <v>18.399999999999999</v>
      </c>
      <c r="H71" s="2">
        <v>23</v>
      </c>
      <c r="I71" s="2">
        <v>31</v>
      </c>
      <c r="J71" s="2" t="s">
        <v>60</v>
      </c>
      <c r="K71" s="2" t="s">
        <v>53</v>
      </c>
      <c r="L71" s="2">
        <v>4</v>
      </c>
      <c r="M71" s="2">
        <v>2.2000000000000002</v>
      </c>
      <c r="N71" s="2">
        <v>110</v>
      </c>
      <c r="O71" s="2">
        <v>5200</v>
      </c>
      <c r="P71" s="2">
        <v>2565</v>
      </c>
      <c r="Q71" s="2" t="s">
        <v>66</v>
      </c>
      <c r="R71" s="2">
        <v>16.5</v>
      </c>
      <c r="S71" s="2">
        <v>5</v>
      </c>
    </row>
    <row r="72" spans="1:19" x14ac:dyDescent="0.3">
      <c r="A72" s="2">
        <v>70</v>
      </c>
      <c r="B72" s="2" t="s">
        <v>149</v>
      </c>
      <c r="C72" s="2" t="s">
        <v>152</v>
      </c>
      <c r="D72" s="2" t="s">
        <v>81</v>
      </c>
      <c r="E72" s="2">
        <v>19.5</v>
      </c>
      <c r="F72" s="2">
        <v>19.5</v>
      </c>
      <c r="G72" s="2">
        <v>19.5</v>
      </c>
      <c r="H72" s="2">
        <v>18</v>
      </c>
      <c r="I72" s="2">
        <v>23</v>
      </c>
      <c r="J72" s="2" t="s">
        <v>52</v>
      </c>
      <c r="K72" s="2" t="s">
        <v>53</v>
      </c>
      <c r="L72" s="2">
        <v>6</v>
      </c>
      <c r="M72" s="2">
        <v>3.8</v>
      </c>
      <c r="N72" s="2">
        <v>170</v>
      </c>
      <c r="O72" s="2">
        <v>4800</v>
      </c>
      <c r="P72" s="2">
        <v>1690</v>
      </c>
      <c r="Q72" s="2" t="s">
        <v>66</v>
      </c>
      <c r="R72" s="2">
        <v>20</v>
      </c>
      <c r="S72" s="2">
        <v>7</v>
      </c>
    </row>
    <row r="73" spans="1:19" x14ac:dyDescent="0.3">
      <c r="A73" s="2">
        <v>71</v>
      </c>
      <c r="B73" s="2" t="s">
        <v>149</v>
      </c>
      <c r="C73" s="2" t="s">
        <v>153</v>
      </c>
      <c r="D73" s="2" t="s">
        <v>68</v>
      </c>
      <c r="E73" s="2">
        <v>19.5</v>
      </c>
      <c r="F73" s="2">
        <v>20.7</v>
      </c>
      <c r="G73" s="2">
        <v>21.9</v>
      </c>
      <c r="H73" s="2">
        <v>19</v>
      </c>
      <c r="I73" s="2">
        <v>28</v>
      </c>
      <c r="J73" s="2" t="s">
        <v>60</v>
      </c>
      <c r="K73" s="2" t="s">
        <v>53</v>
      </c>
      <c r="L73" s="2">
        <v>6</v>
      </c>
      <c r="M73" s="2">
        <v>3.8</v>
      </c>
      <c r="N73" s="2">
        <v>170</v>
      </c>
      <c r="O73" s="2">
        <v>4800</v>
      </c>
      <c r="P73" s="2">
        <v>1570</v>
      </c>
      <c r="Q73" s="2" t="s">
        <v>66</v>
      </c>
      <c r="R73" s="2">
        <v>18</v>
      </c>
      <c r="S73" s="2">
        <v>6</v>
      </c>
    </row>
    <row r="74" spans="1:19" x14ac:dyDescent="0.3">
      <c r="A74" s="2">
        <v>72</v>
      </c>
      <c r="B74" s="2" t="s">
        <v>154</v>
      </c>
      <c r="C74" s="2" t="s">
        <v>155</v>
      </c>
      <c r="D74" s="2" t="s">
        <v>78</v>
      </c>
      <c r="E74" s="2">
        <v>11.4</v>
      </c>
      <c r="F74" s="2">
        <v>14.4</v>
      </c>
      <c r="G74" s="2">
        <v>17.399999999999999</v>
      </c>
      <c r="H74" s="2">
        <v>23</v>
      </c>
      <c r="I74" s="2">
        <v>30</v>
      </c>
      <c r="J74" s="2" t="s">
        <v>52</v>
      </c>
      <c r="K74" s="2" t="s">
        <v>83</v>
      </c>
      <c r="L74" s="2">
        <v>4</v>
      </c>
      <c r="M74" s="2">
        <v>1.8</v>
      </c>
      <c r="N74" s="2">
        <v>92</v>
      </c>
      <c r="O74" s="2">
        <v>5000</v>
      </c>
      <c r="P74" s="2">
        <v>2360</v>
      </c>
      <c r="Q74" s="2" t="s">
        <v>54</v>
      </c>
      <c r="R74" s="2">
        <v>15.9</v>
      </c>
      <c r="S74" s="2">
        <v>4</v>
      </c>
    </row>
    <row r="75" spans="1:19" x14ac:dyDescent="0.3">
      <c r="A75" s="2">
        <v>73</v>
      </c>
      <c r="B75" s="2" t="s">
        <v>156</v>
      </c>
      <c r="C75" s="2" t="s">
        <v>157</v>
      </c>
      <c r="D75" s="2" t="s">
        <v>51</v>
      </c>
      <c r="E75" s="2">
        <v>8.1999999999999993</v>
      </c>
      <c r="F75" s="2">
        <v>9</v>
      </c>
      <c r="G75" s="2">
        <v>9.9</v>
      </c>
      <c r="H75" s="2">
        <v>31</v>
      </c>
      <c r="I75" s="2">
        <v>41</v>
      </c>
      <c r="J75" s="2" t="s">
        <v>52</v>
      </c>
      <c r="K75" s="2" t="s">
        <v>53</v>
      </c>
      <c r="L75" s="2">
        <v>4</v>
      </c>
      <c r="M75" s="2">
        <v>1.6</v>
      </c>
      <c r="N75" s="2">
        <v>74</v>
      </c>
      <c r="O75" s="2">
        <v>5600</v>
      </c>
      <c r="P75" s="2">
        <v>3130</v>
      </c>
      <c r="Q75" s="2" t="s">
        <v>54</v>
      </c>
      <c r="R75" s="2">
        <v>13.2</v>
      </c>
      <c r="S75" s="2">
        <v>4</v>
      </c>
    </row>
    <row r="76" spans="1:19" x14ac:dyDescent="0.3">
      <c r="A76" s="2">
        <v>74</v>
      </c>
      <c r="B76" s="2" t="s">
        <v>156</v>
      </c>
      <c r="C76" s="2" t="s">
        <v>158</v>
      </c>
      <c r="D76" s="2" t="s">
        <v>59</v>
      </c>
      <c r="E76" s="2">
        <v>9.4</v>
      </c>
      <c r="F76" s="2">
        <v>11.1</v>
      </c>
      <c r="G76" s="2">
        <v>12.8</v>
      </c>
      <c r="H76" s="2">
        <v>23</v>
      </c>
      <c r="I76" s="2">
        <v>31</v>
      </c>
      <c r="J76" s="2" t="s">
        <v>52</v>
      </c>
      <c r="K76" s="2" t="s">
        <v>53</v>
      </c>
      <c r="L76" s="2">
        <v>4</v>
      </c>
      <c r="M76" s="2">
        <v>2</v>
      </c>
      <c r="N76" s="2">
        <v>110</v>
      </c>
      <c r="O76" s="2">
        <v>5200</v>
      </c>
      <c r="P76" s="2">
        <v>2665</v>
      </c>
      <c r="Q76" s="2" t="s">
        <v>54</v>
      </c>
      <c r="R76" s="2">
        <v>15.2</v>
      </c>
      <c r="S76" s="2">
        <v>5</v>
      </c>
    </row>
    <row r="77" spans="1:19" x14ac:dyDescent="0.3">
      <c r="A77" s="2">
        <v>75</v>
      </c>
      <c r="B77" s="2" t="s">
        <v>156</v>
      </c>
      <c r="C77" s="2" t="s">
        <v>159</v>
      </c>
      <c r="D77" s="2" t="s">
        <v>78</v>
      </c>
      <c r="E77" s="2">
        <v>14</v>
      </c>
      <c r="F77" s="2">
        <v>17.7</v>
      </c>
      <c r="G77" s="2">
        <v>21.4</v>
      </c>
      <c r="H77" s="2">
        <v>19</v>
      </c>
      <c r="I77" s="2">
        <v>28</v>
      </c>
      <c r="J77" s="2" t="s">
        <v>57</v>
      </c>
      <c r="K77" s="2" t="s">
        <v>63</v>
      </c>
      <c r="L77" s="2">
        <v>6</v>
      </c>
      <c r="M77" s="2">
        <v>3.4</v>
      </c>
      <c r="N77" s="2">
        <v>160</v>
      </c>
      <c r="O77" s="2">
        <v>4600</v>
      </c>
      <c r="P77" s="2">
        <v>1805</v>
      </c>
      <c r="Q77" s="2" t="s">
        <v>54</v>
      </c>
      <c r="R77" s="2">
        <v>15.5</v>
      </c>
      <c r="S77" s="2">
        <v>4</v>
      </c>
    </row>
    <row r="78" spans="1:19" x14ac:dyDescent="0.3">
      <c r="A78" s="2">
        <v>76</v>
      </c>
      <c r="B78" s="2" t="s">
        <v>156</v>
      </c>
      <c r="C78" s="2" t="s">
        <v>160</v>
      </c>
      <c r="D78" s="2" t="s">
        <v>56</v>
      </c>
      <c r="E78" s="2">
        <v>15.4</v>
      </c>
      <c r="F78" s="2">
        <v>18.5</v>
      </c>
      <c r="G78" s="2">
        <v>21.6</v>
      </c>
      <c r="H78" s="2">
        <v>19</v>
      </c>
      <c r="I78" s="2">
        <v>27</v>
      </c>
      <c r="J78" s="2" t="s">
        <v>52</v>
      </c>
      <c r="K78" s="2" t="s">
        <v>53</v>
      </c>
      <c r="L78" s="2">
        <v>6</v>
      </c>
      <c r="M78" s="2">
        <v>3.4</v>
      </c>
      <c r="N78" s="2">
        <v>200</v>
      </c>
      <c r="O78" s="2">
        <v>5000</v>
      </c>
      <c r="P78" s="2">
        <v>1890</v>
      </c>
      <c r="Q78" s="2" t="s">
        <v>54</v>
      </c>
      <c r="R78" s="2">
        <v>16.5</v>
      </c>
      <c r="S78" s="2">
        <v>5</v>
      </c>
    </row>
    <row r="79" spans="1:19" x14ac:dyDescent="0.3">
      <c r="A79" s="2">
        <v>77</v>
      </c>
      <c r="B79" s="2" t="s">
        <v>156</v>
      </c>
      <c r="C79" s="2" t="s">
        <v>161</v>
      </c>
      <c r="D79" s="2" t="s">
        <v>68</v>
      </c>
      <c r="E79" s="2">
        <v>19.399999999999999</v>
      </c>
      <c r="F79" s="2">
        <v>24.4</v>
      </c>
      <c r="G79" s="2">
        <v>29.4</v>
      </c>
      <c r="H79" s="2">
        <v>19</v>
      </c>
      <c r="I79" s="2">
        <v>28</v>
      </c>
      <c r="J79" s="2" t="s">
        <v>57</v>
      </c>
      <c r="K79" s="2" t="s">
        <v>53</v>
      </c>
      <c r="L79" s="2">
        <v>6</v>
      </c>
      <c r="M79" s="2">
        <v>3.8</v>
      </c>
      <c r="N79" s="2">
        <v>170</v>
      </c>
      <c r="O79" s="2">
        <v>4800</v>
      </c>
      <c r="P79" s="2">
        <v>1565</v>
      </c>
      <c r="Q79" s="2" t="s">
        <v>66</v>
      </c>
      <c r="R79" s="2">
        <v>18</v>
      </c>
      <c r="S79" s="2">
        <v>6</v>
      </c>
    </row>
    <row r="80" spans="1:19" x14ac:dyDescent="0.3">
      <c r="A80" s="2">
        <v>78</v>
      </c>
      <c r="B80" s="2" t="s">
        <v>162</v>
      </c>
      <c r="C80" s="2">
        <v>900</v>
      </c>
      <c r="D80" s="2" t="s">
        <v>59</v>
      </c>
      <c r="E80" s="2">
        <v>20.3</v>
      </c>
      <c r="F80" s="2">
        <v>28.7</v>
      </c>
      <c r="G80" s="2">
        <v>37.1</v>
      </c>
      <c r="H80" s="2">
        <v>20</v>
      </c>
      <c r="I80" s="2">
        <v>26</v>
      </c>
      <c r="J80" s="2" t="s">
        <v>60</v>
      </c>
      <c r="K80" s="2" t="s">
        <v>53</v>
      </c>
      <c r="L80" s="2">
        <v>4</v>
      </c>
      <c r="M80" s="2">
        <v>2.1</v>
      </c>
      <c r="N80" s="2">
        <v>140</v>
      </c>
      <c r="O80" s="2">
        <v>6000</v>
      </c>
      <c r="P80" s="2">
        <v>2910</v>
      </c>
      <c r="Q80" s="2" t="s">
        <v>54</v>
      </c>
      <c r="R80" s="2">
        <v>18</v>
      </c>
      <c r="S80" s="2">
        <v>5</v>
      </c>
    </row>
    <row r="81" spans="1:19" x14ac:dyDescent="0.3">
      <c r="A81" s="2">
        <v>79</v>
      </c>
      <c r="B81" s="2" t="s">
        <v>163</v>
      </c>
      <c r="C81" s="2" t="s">
        <v>164</v>
      </c>
      <c r="D81" s="2" t="s">
        <v>51</v>
      </c>
      <c r="E81" s="2">
        <v>9.1999999999999993</v>
      </c>
      <c r="F81" s="2">
        <v>11.1</v>
      </c>
      <c r="G81" s="2">
        <v>12.9</v>
      </c>
      <c r="H81" s="2">
        <v>28</v>
      </c>
      <c r="I81" s="2">
        <v>38</v>
      </c>
      <c r="J81" s="2" t="s">
        <v>60</v>
      </c>
      <c r="K81" s="2" t="s">
        <v>53</v>
      </c>
      <c r="L81" s="2">
        <v>4</v>
      </c>
      <c r="M81" s="2">
        <v>1.9</v>
      </c>
      <c r="N81" s="2">
        <v>85</v>
      </c>
      <c r="O81" s="2">
        <v>5000</v>
      </c>
      <c r="P81" s="2">
        <v>2145</v>
      </c>
      <c r="Q81" s="2" t="s">
        <v>54</v>
      </c>
      <c r="R81" s="2">
        <v>12.8</v>
      </c>
      <c r="S81" s="2">
        <v>5</v>
      </c>
    </row>
    <row r="82" spans="1:19" x14ac:dyDescent="0.3">
      <c r="A82" s="2">
        <v>80</v>
      </c>
      <c r="B82" s="2" t="s">
        <v>165</v>
      </c>
      <c r="C82" s="2" t="s">
        <v>166</v>
      </c>
      <c r="D82" s="2" t="s">
        <v>51</v>
      </c>
      <c r="E82" s="2">
        <v>7.3</v>
      </c>
      <c r="F82" s="2">
        <v>8.4</v>
      </c>
      <c r="G82" s="2">
        <v>9.5</v>
      </c>
      <c r="H82" s="2">
        <v>33</v>
      </c>
      <c r="I82" s="2">
        <v>37</v>
      </c>
      <c r="J82" s="2" t="s">
        <v>52</v>
      </c>
      <c r="K82" s="2" t="s">
        <v>83</v>
      </c>
      <c r="L82" s="2">
        <v>3</v>
      </c>
      <c r="M82" s="2">
        <v>1.2</v>
      </c>
      <c r="N82" s="2">
        <v>73</v>
      </c>
      <c r="O82" s="2">
        <v>5600</v>
      </c>
      <c r="P82" s="2">
        <v>2875</v>
      </c>
      <c r="Q82" s="2" t="s">
        <v>54</v>
      </c>
      <c r="R82" s="2">
        <v>9.1999999999999993</v>
      </c>
      <c r="S82" s="2">
        <v>4</v>
      </c>
    </row>
    <row r="83" spans="1:19" x14ac:dyDescent="0.3">
      <c r="A83" s="2">
        <v>81</v>
      </c>
      <c r="B83" s="2" t="s">
        <v>165</v>
      </c>
      <c r="C83" s="2" t="s">
        <v>167</v>
      </c>
      <c r="D83" s="2" t="s">
        <v>51</v>
      </c>
      <c r="E83" s="2">
        <v>10.5</v>
      </c>
      <c r="F83" s="2">
        <v>10.9</v>
      </c>
      <c r="G83" s="2">
        <v>11.3</v>
      </c>
      <c r="H83" s="2">
        <v>25</v>
      </c>
      <c r="I83" s="2">
        <v>30</v>
      </c>
      <c r="J83" s="2" t="s">
        <v>52</v>
      </c>
      <c r="K83" s="2" t="s">
        <v>83</v>
      </c>
      <c r="L83" s="2">
        <v>4</v>
      </c>
      <c r="M83" s="2">
        <v>1.8</v>
      </c>
      <c r="N83" s="2">
        <v>90</v>
      </c>
      <c r="O83" s="2">
        <v>5200</v>
      </c>
      <c r="P83" s="2">
        <v>3375</v>
      </c>
      <c r="Q83" s="2" t="s">
        <v>54</v>
      </c>
      <c r="R83" s="2">
        <v>15.9</v>
      </c>
      <c r="S83" s="2">
        <v>5</v>
      </c>
    </row>
    <row r="84" spans="1:19" x14ac:dyDescent="0.3">
      <c r="A84" s="2">
        <v>82</v>
      </c>
      <c r="B84" s="2" t="s">
        <v>165</v>
      </c>
      <c r="C84" s="2" t="s">
        <v>168</v>
      </c>
      <c r="D84" s="2" t="s">
        <v>59</v>
      </c>
      <c r="E84" s="2">
        <v>16.3</v>
      </c>
      <c r="F84" s="2">
        <v>19.5</v>
      </c>
      <c r="G84" s="2">
        <v>22.7</v>
      </c>
      <c r="H84" s="2">
        <v>23</v>
      </c>
      <c r="I84" s="2">
        <v>30</v>
      </c>
      <c r="J84" s="2" t="s">
        <v>60</v>
      </c>
      <c r="K84" s="2" t="s">
        <v>83</v>
      </c>
      <c r="L84" s="2">
        <v>4</v>
      </c>
      <c r="M84" s="2">
        <v>2.2000000000000002</v>
      </c>
      <c r="N84" s="2">
        <v>130</v>
      </c>
      <c r="O84" s="2">
        <v>5600</v>
      </c>
      <c r="P84" s="2">
        <v>2330</v>
      </c>
      <c r="Q84" s="2" t="s">
        <v>54</v>
      </c>
      <c r="R84" s="2">
        <v>15.9</v>
      </c>
      <c r="S84" s="2">
        <v>5</v>
      </c>
    </row>
    <row r="85" spans="1:19" x14ac:dyDescent="0.3">
      <c r="A85" s="2">
        <v>83</v>
      </c>
      <c r="B85" s="2" t="s">
        <v>169</v>
      </c>
      <c r="C85" s="2" t="s">
        <v>170</v>
      </c>
      <c r="D85" s="2" t="s">
        <v>51</v>
      </c>
      <c r="E85" s="2">
        <v>7.3</v>
      </c>
      <c r="F85" s="2">
        <v>8.6</v>
      </c>
      <c r="G85" s="2">
        <v>10</v>
      </c>
      <c r="H85" s="2">
        <v>39</v>
      </c>
      <c r="I85" s="2">
        <v>43</v>
      </c>
      <c r="J85" s="2" t="s">
        <v>52</v>
      </c>
      <c r="K85" s="2" t="s">
        <v>53</v>
      </c>
      <c r="L85" s="2">
        <v>3</v>
      </c>
      <c r="M85" s="2">
        <v>1.3</v>
      </c>
      <c r="N85" s="2">
        <v>70</v>
      </c>
      <c r="O85" s="2">
        <v>6000</v>
      </c>
      <c r="P85" s="2">
        <v>3360</v>
      </c>
      <c r="Q85" s="2" t="s">
        <v>54</v>
      </c>
      <c r="R85" s="2">
        <v>10.6</v>
      </c>
      <c r="S85" s="2">
        <v>4</v>
      </c>
    </row>
    <row r="86" spans="1:19" x14ac:dyDescent="0.3">
      <c r="A86" s="2">
        <v>84</v>
      </c>
      <c r="B86" s="2" t="s">
        <v>171</v>
      </c>
      <c r="C86" s="2" t="s">
        <v>172</v>
      </c>
      <c r="D86" s="2" t="s">
        <v>51</v>
      </c>
      <c r="E86" s="2">
        <v>7.8</v>
      </c>
      <c r="F86" s="2">
        <v>9.8000000000000007</v>
      </c>
      <c r="G86" s="2">
        <v>11.8</v>
      </c>
      <c r="H86" s="2">
        <v>32</v>
      </c>
      <c r="I86" s="2">
        <v>37</v>
      </c>
      <c r="J86" s="2" t="s">
        <v>60</v>
      </c>
      <c r="K86" s="2" t="s">
        <v>53</v>
      </c>
      <c r="L86" s="2">
        <v>4</v>
      </c>
      <c r="M86" s="2">
        <v>1.5</v>
      </c>
      <c r="N86" s="2">
        <v>82</v>
      </c>
      <c r="O86" s="2">
        <v>5200</v>
      </c>
      <c r="P86" s="2">
        <v>3505</v>
      </c>
      <c r="Q86" s="2" t="s">
        <v>54</v>
      </c>
      <c r="R86" s="2">
        <v>11.9</v>
      </c>
      <c r="S86" s="2">
        <v>5</v>
      </c>
    </row>
    <row r="87" spans="1:19" x14ac:dyDescent="0.3">
      <c r="A87" s="2">
        <v>85</v>
      </c>
      <c r="B87" s="2" t="s">
        <v>171</v>
      </c>
      <c r="C87" s="2" t="s">
        <v>173</v>
      </c>
      <c r="D87" s="2" t="s">
        <v>78</v>
      </c>
      <c r="E87" s="2">
        <v>14.2</v>
      </c>
      <c r="F87" s="2">
        <v>18.399999999999999</v>
      </c>
      <c r="G87" s="2">
        <v>22.6</v>
      </c>
      <c r="H87" s="2">
        <v>25</v>
      </c>
      <c r="I87" s="2">
        <v>32</v>
      </c>
      <c r="J87" s="2" t="s">
        <v>60</v>
      </c>
      <c r="K87" s="2" t="s">
        <v>53</v>
      </c>
      <c r="L87" s="2">
        <v>4</v>
      </c>
      <c r="M87" s="2">
        <v>2.2000000000000002</v>
      </c>
      <c r="N87" s="2">
        <v>135</v>
      </c>
      <c r="O87" s="2">
        <v>5400</v>
      </c>
      <c r="P87" s="2">
        <v>2405</v>
      </c>
      <c r="Q87" s="2" t="s">
        <v>54</v>
      </c>
      <c r="R87" s="2">
        <v>15.9</v>
      </c>
      <c r="S87" s="2">
        <v>4</v>
      </c>
    </row>
    <row r="88" spans="1:19" x14ac:dyDescent="0.3">
      <c r="A88" s="2">
        <v>86</v>
      </c>
      <c r="B88" s="2" t="s">
        <v>171</v>
      </c>
      <c r="C88" s="2" t="s">
        <v>174</v>
      </c>
      <c r="D88" s="2" t="s">
        <v>56</v>
      </c>
      <c r="E88" s="2">
        <v>15.2</v>
      </c>
      <c r="F88" s="2">
        <v>18.2</v>
      </c>
      <c r="G88" s="2">
        <v>21.2</v>
      </c>
      <c r="H88" s="2">
        <v>22</v>
      </c>
      <c r="I88" s="2">
        <v>29</v>
      </c>
      <c r="J88" s="2" t="s">
        <v>60</v>
      </c>
      <c r="K88" s="2" t="s">
        <v>53</v>
      </c>
      <c r="L88" s="2">
        <v>4</v>
      </c>
      <c r="M88" s="2">
        <v>2.2000000000000002</v>
      </c>
      <c r="N88" s="2">
        <v>130</v>
      </c>
      <c r="O88" s="2">
        <v>5400</v>
      </c>
      <c r="P88" s="2">
        <v>2340</v>
      </c>
      <c r="Q88" s="2" t="s">
        <v>54</v>
      </c>
      <c r="R88" s="2">
        <v>18.5</v>
      </c>
      <c r="S88" s="2">
        <v>5</v>
      </c>
    </row>
    <row r="89" spans="1:19" x14ac:dyDescent="0.3">
      <c r="A89" s="2">
        <v>87</v>
      </c>
      <c r="B89" s="2" t="s">
        <v>171</v>
      </c>
      <c r="C89" s="2" t="s">
        <v>175</v>
      </c>
      <c r="D89" s="2" t="s">
        <v>81</v>
      </c>
      <c r="E89" s="2">
        <v>18.899999999999999</v>
      </c>
      <c r="F89" s="2">
        <v>22.7</v>
      </c>
      <c r="G89" s="2">
        <v>26.6</v>
      </c>
      <c r="H89" s="2">
        <v>18</v>
      </c>
      <c r="I89" s="2">
        <v>22</v>
      </c>
      <c r="J89" s="2" t="s">
        <v>60</v>
      </c>
      <c r="K89" s="2" t="s">
        <v>83</v>
      </c>
      <c r="L89" s="2">
        <v>4</v>
      </c>
      <c r="M89" s="2">
        <v>2.4</v>
      </c>
      <c r="N89" s="2">
        <v>138</v>
      </c>
      <c r="O89" s="2">
        <v>5000</v>
      </c>
      <c r="P89" s="2">
        <v>2515</v>
      </c>
      <c r="Q89" s="2" t="s">
        <v>54</v>
      </c>
      <c r="R89" s="2">
        <v>19.8</v>
      </c>
      <c r="S89" s="2">
        <v>7</v>
      </c>
    </row>
    <row r="90" spans="1:19" x14ac:dyDescent="0.3">
      <c r="A90" s="2">
        <v>88</v>
      </c>
      <c r="B90" s="2" t="s">
        <v>176</v>
      </c>
      <c r="C90" s="2" t="s">
        <v>177</v>
      </c>
      <c r="D90" s="2" t="s">
        <v>51</v>
      </c>
      <c r="E90" s="2">
        <v>8.6999999999999993</v>
      </c>
      <c r="F90" s="2">
        <v>9.1</v>
      </c>
      <c r="G90" s="2">
        <v>9.5</v>
      </c>
      <c r="H90" s="2">
        <v>25</v>
      </c>
      <c r="I90" s="2">
        <v>33</v>
      </c>
      <c r="J90" s="2" t="s">
        <v>52</v>
      </c>
      <c r="K90" s="2" t="s">
        <v>53</v>
      </c>
      <c r="L90" s="2">
        <v>4</v>
      </c>
      <c r="M90" s="2">
        <v>1.8</v>
      </c>
      <c r="N90" s="2">
        <v>81</v>
      </c>
      <c r="O90" s="2">
        <v>5500</v>
      </c>
      <c r="P90" s="2">
        <v>2550</v>
      </c>
      <c r="Q90" s="2" t="s">
        <v>54</v>
      </c>
      <c r="R90" s="2">
        <v>12.4</v>
      </c>
      <c r="S90" s="2">
        <v>4</v>
      </c>
    </row>
    <row r="91" spans="1:19" x14ac:dyDescent="0.3">
      <c r="A91" s="2">
        <v>89</v>
      </c>
      <c r="B91" s="2" t="s">
        <v>176</v>
      </c>
      <c r="C91" s="2" t="s">
        <v>178</v>
      </c>
      <c r="D91" s="2" t="s">
        <v>81</v>
      </c>
      <c r="E91" s="2">
        <v>16.600000000000001</v>
      </c>
      <c r="F91" s="2">
        <v>19.7</v>
      </c>
      <c r="G91" s="2">
        <v>22.7</v>
      </c>
      <c r="H91" s="2">
        <v>17</v>
      </c>
      <c r="I91" s="2">
        <v>21</v>
      </c>
      <c r="J91" s="2" t="s">
        <v>52</v>
      </c>
      <c r="K91" s="2" t="s">
        <v>53</v>
      </c>
      <c r="L91" s="2">
        <v>5</v>
      </c>
      <c r="M91" s="2">
        <v>2.5</v>
      </c>
      <c r="N91" s="2">
        <v>109</v>
      </c>
      <c r="O91" s="2">
        <v>4500</v>
      </c>
      <c r="P91" s="2">
        <v>2915</v>
      </c>
      <c r="Q91" s="2" t="s">
        <v>54</v>
      </c>
      <c r="R91" s="2">
        <v>21.1</v>
      </c>
      <c r="S91" s="2">
        <v>7</v>
      </c>
    </row>
    <row r="92" spans="1:19" x14ac:dyDescent="0.3">
      <c r="A92" s="2">
        <v>90</v>
      </c>
      <c r="B92" s="2" t="s">
        <v>176</v>
      </c>
      <c r="C92" s="2" t="s">
        <v>179</v>
      </c>
      <c r="D92" s="2" t="s">
        <v>59</v>
      </c>
      <c r="E92" s="2">
        <v>17.600000000000001</v>
      </c>
      <c r="F92" s="2">
        <v>20</v>
      </c>
      <c r="G92" s="2">
        <v>22.4</v>
      </c>
      <c r="H92" s="2">
        <v>21</v>
      </c>
      <c r="I92" s="2">
        <v>30</v>
      </c>
      <c r="J92" s="2" t="s">
        <v>52</v>
      </c>
      <c r="K92" s="2" t="s">
        <v>53</v>
      </c>
      <c r="L92" s="2">
        <v>4</v>
      </c>
      <c r="M92" s="2">
        <v>2</v>
      </c>
      <c r="N92" s="2">
        <v>134</v>
      </c>
      <c r="O92" s="2">
        <v>5800</v>
      </c>
      <c r="P92" s="2">
        <v>2685</v>
      </c>
      <c r="Q92" s="2" t="s">
        <v>54</v>
      </c>
      <c r="R92" s="2">
        <v>18.5</v>
      </c>
      <c r="S92" s="2">
        <v>5</v>
      </c>
    </row>
    <row r="93" spans="1:19" x14ac:dyDescent="0.3">
      <c r="A93" s="2">
        <v>91</v>
      </c>
      <c r="B93" s="2" t="s">
        <v>176</v>
      </c>
      <c r="C93" s="2" t="s">
        <v>180</v>
      </c>
      <c r="D93" s="2" t="s">
        <v>78</v>
      </c>
      <c r="E93" s="2">
        <v>22.9</v>
      </c>
      <c r="F93" s="2">
        <v>23.3</v>
      </c>
      <c r="G93" s="2">
        <v>23.7</v>
      </c>
      <c r="H93" s="2">
        <v>18</v>
      </c>
      <c r="I93" s="2">
        <v>25</v>
      </c>
      <c r="J93" s="2" t="s">
        <v>52</v>
      </c>
      <c r="K93" s="2" t="s">
        <v>53</v>
      </c>
      <c r="L93" s="2">
        <v>6</v>
      </c>
      <c r="M93" s="2">
        <v>2.8</v>
      </c>
      <c r="N93" s="2">
        <v>178</v>
      </c>
      <c r="O93" s="2">
        <v>5800</v>
      </c>
      <c r="P93" s="2">
        <v>2385</v>
      </c>
      <c r="Q93" s="2" t="s">
        <v>54</v>
      </c>
      <c r="R93" s="2">
        <v>18.5</v>
      </c>
      <c r="S93" s="2">
        <v>4</v>
      </c>
    </row>
    <row r="94" spans="1:19" x14ac:dyDescent="0.3">
      <c r="A94" s="2">
        <v>92</v>
      </c>
      <c r="B94" s="2" t="s">
        <v>181</v>
      </c>
      <c r="C94" s="2">
        <v>240</v>
      </c>
      <c r="D94" s="2" t="s">
        <v>59</v>
      </c>
      <c r="E94" s="2">
        <v>21.8</v>
      </c>
      <c r="F94" s="2">
        <v>22.7</v>
      </c>
      <c r="G94" s="2">
        <v>23.5</v>
      </c>
      <c r="H94" s="2">
        <v>21</v>
      </c>
      <c r="I94" s="2">
        <v>28</v>
      </c>
      <c r="J94" s="2" t="s">
        <v>60</v>
      </c>
      <c r="K94" s="2" t="s">
        <v>63</v>
      </c>
      <c r="L94" s="2">
        <v>4</v>
      </c>
      <c r="M94" s="2">
        <v>2.2999999999999998</v>
      </c>
      <c r="N94" s="2">
        <v>114</v>
      </c>
      <c r="O94" s="2">
        <v>5400</v>
      </c>
      <c r="P94" s="2">
        <v>2215</v>
      </c>
      <c r="Q94" s="2" t="s">
        <v>54</v>
      </c>
      <c r="R94" s="2">
        <v>15.8</v>
      </c>
      <c r="S94" s="2">
        <v>5</v>
      </c>
    </row>
    <row r="95" spans="1:19" x14ac:dyDescent="0.3">
      <c r="A95" s="2">
        <v>93</v>
      </c>
      <c r="B95" s="2" t="s">
        <v>181</v>
      </c>
      <c r="C95" s="2">
        <v>850</v>
      </c>
      <c r="D95" s="2" t="s">
        <v>56</v>
      </c>
      <c r="E95" s="2">
        <v>24.8</v>
      </c>
      <c r="F95" s="2">
        <v>26.7</v>
      </c>
      <c r="G95" s="2">
        <v>28.5</v>
      </c>
      <c r="H95" s="2">
        <v>20</v>
      </c>
      <c r="I95" s="2">
        <v>28</v>
      </c>
      <c r="J95" s="2" t="s">
        <v>57</v>
      </c>
      <c r="K95" s="2" t="s">
        <v>53</v>
      </c>
      <c r="L95" s="2">
        <v>5</v>
      </c>
      <c r="M95" s="2">
        <v>2.4</v>
      </c>
      <c r="N95" s="2">
        <v>168</v>
      </c>
      <c r="O95" s="2">
        <v>6200</v>
      </c>
      <c r="P95" s="2">
        <v>2310</v>
      </c>
      <c r="Q95" s="2" t="s">
        <v>54</v>
      </c>
      <c r="R95" s="2">
        <v>19.3</v>
      </c>
      <c r="S95" s="2">
        <v>5</v>
      </c>
    </row>
    <row r="101" spans="1:94" x14ac:dyDescent="0.3">
      <c r="C101" s="67" t="s">
        <v>488</v>
      </c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</row>
    <row r="104" spans="1:94" ht="18" x14ac:dyDescent="0.3">
      <c r="A104" s="11" t="s">
        <v>30</v>
      </c>
      <c r="B104" s="2">
        <v>1</v>
      </c>
      <c r="C104" s="2">
        <v>2</v>
      </c>
      <c r="D104" s="2">
        <v>3</v>
      </c>
      <c r="E104" s="2">
        <v>4</v>
      </c>
      <c r="F104" s="2">
        <v>5</v>
      </c>
      <c r="G104" s="2">
        <v>6</v>
      </c>
      <c r="H104" s="2">
        <v>7</v>
      </c>
      <c r="I104" s="2">
        <v>8</v>
      </c>
      <c r="J104" s="2">
        <v>9</v>
      </c>
      <c r="K104" s="2">
        <v>10</v>
      </c>
      <c r="L104" s="2">
        <v>11</v>
      </c>
      <c r="M104" s="2">
        <v>12</v>
      </c>
      <c r="N104" s="2">
        <v>13</v>
      </c>
      <c r="O104" s="2">
        <v>14</v>
      </c>
      <c r="P104" s="2">
        <v>15</v>
      </c>
      <c r="Q104" s="2">
        <v>16</v>
      </c>
      <c r="R104" s="2">
        <v>17</v>
      </c>
      <c r="S104" s="2">
        <v>18</v>
      </c>
      <c r="T104" s="2">
        <v>19</v>
      </c>
      <c r="U104" s="2">
        <v>20</v>
      </c>
      <c r="V104" s="2">
        <v>21</v>
      </c>
      <c r="W104" s="2">
        <v>22</v>
      </c>
      <c r="X104" s="2">
        <v>23</v>
      </c>
      <c r="Y104" s="2">
        <v>24</v>
      </c>
      <c r="Z104" s="2">
        <v>25</v>
      </c>
      <c r="AA104" s="2">
        <v>26</v>
      </c>
      <c r="AB104" s="2">
        <v>27</v>
      </c>
      <c r="AC104" s="2">
        <v>28</v>
      </c>
      <c r="AD104" s="2">
        <v>29</v>
      </c>
      <c r="AE104" s="2">
        <v>30</v>
      </c>
      <c r="AF104" s="2">
        <v>31</v>
      </c>
      <c r="AG104" s="2">
        <v>32</v>
      </c>
      <c r="AH104" s="2">
        <v>33</v>
      </c>
      <c r="AI104" s="2">
        <v>34</v>
      </c>
      <c r="AJ104" s="2">
        <v>35</v>
      </c>
      <c r="AK104" s="2">
        <v>36</v>
      </c>
      <c r="AL104" s="2">
        <v>37</v>
      </c>
      <c r="AM104" s="2">
        <v>38</v>
      </c>
      <c r="AN104" s="2">
        <v>39</v>
      </c>
      <c r="AO104" s="2">
        <v>40</v>
      </c>
      <c r="AP104" s="2">
        <v>41</v>
      </c>
      <c r="AQ104" s="2">
        <v>42</v>
      </c>
      <c r="AR104" s="2">
        <v>43</v>
      </c>
      <c r="AS104" s="2">
        <v>44</v>
      </c>
      <c r="AT104" s="2">
        <v>45</v>
      </c>
      <c r="AU104" s="2">
        <v>46</v>
      </c>
      <c r="AV104" s="2">
        <v>47</v>
      </c>
      <c r="AW104" s="2">
        <v>48</v>
      </c>
      <c r="AX104" s="2">
        <v>49</v>
      </c>
      <c r="AY104" s="2">
        <v>50</v>
      </c>
      <c r="AZ104" s="2">
        <v>51</v>
      </c>
      <c r="BA104" s="2">
        <v>52</v>
      </c>
      <c r="BB104" s="2">
        <v>53</v>
      </c>
      <c r="BC104" s="2">
        <v>54</v>
      </c>
      <c r="BD104" s="2">
        <v>55</v>
      </c>
      <c r="BE104" s="2">
        <v>56</v>
      </c>
      <c r="BF104" s="2">
        <v>57</v>
      </c>
      <c r="BG104" s="2">
        <v>58</v>
      </c>
      <c r="BH104" s="2">
        <v>59</v>
      </c>
      <c r="BI104" s="2">
        <v>60</v>
      </c>
      <c r="BJ104" s="2">
        <v>61</v>
      </c>
      <c r="BK104" s="2">
        <v>62</v>
      </c>
      <c r="BL104" s="2">
        <v>63</v>
      </c>
      <c r="BM104" s="2">
        <v>64</v>
      </c>
      <c r="BN104" s="2">
        <v>65</v>
      </c>
      <c r="BO104" s="2">
        <v>66</v>
      </c>
      <c r="BP104" s="2">
        <v>67</v>
      </c>
      <c r="BQ104" s="2">
        <v>68</v>
      </c>
      <c r="BR104" s="2">
        <v>69</v>
      </c>
      <c r="BS104" s="2">
        <v>70</v>
      </c>
      <c r="BT104" s="2">
        <v>71</v>
      </c>
      <c r="BU104" s="2">
        <v>72</v>
      </c>
      <c r="BV104" s="2">
        <v>73</v>
      </c>
      <c r="BW104" s="2">
        <v>74</v>
      </c>
      <c r="BX104" s="2">
        <v>75</v>
      </c>
      <c r="BY104" s="2">
        <v>76</v>
      </c>
      <c r="BZ104" s="2">
        <v>77</v>
      </c>
      <c r="CA104" s="2">
        <v>78</v>
      </c>
      <c r="CB104" s="2">
        <v>79</v>
      </c>
      <c r="CC104" s="2">
        <v>80</v>
      </c>
      <c r="CD104" s="2">
        <v>81</v>
      </c>
      <c r="CE104" s="2">
        <v>82</v>
      </c>
      <c r="CF104" s="2">
        <v>83</v>
      </c>
      <c r="CG104" s="2">
        <v>84</v>
      </c>
      <c r="CH104" s="2">
        <v>85</v>
      </c>
      <c r="CI104" s="2">
        <v>86</v>
      </c>
      <c r="CJ104" s="2">
        <v>87</v>
      </c>
      <c r="CK104" s="2">
        <v>88</v>
      </c>
      <c r="CL104" s="2">
        <v>89</v>
      </c>
      <c r="CM104" s="2">
        <v>90</v>
      </c>
      <c r="CN104" s="2">
        <v>91</v>
      </c>
      <c r="CO104" s="2">
        <v>92</v>
      </c>
      <c r="CP104" s="2">
        <v>93</v>
      </c>
    </row>
    <row r="105" spans="1:94" ht="18" x14ac:dyDescent="0.3">
      <c r="A105" s="11" t="s">
        <v>31</v>
      </c>
      <c r="B105" s="2" t="s">
        <v>49</v>
      </c>
      <c r="C105" s="2" t="s">
        <v>49</v>
      </c>
      <c r="D105" s="2" t="s">
        <v>58</v>
      </c>
      <c r="E105" s="2" t="s">
        <v>58</v>
      </c>
      <c r="F105" s="2" t="s">
        <v>61</v>
      </c>
      <c r="G105" s="2" t="s">
        <v>64</v>
      </c>
      <c r="H105" s="2" t="s">
        <v>64</v>
      </c>
      <c r="I105" s="2" t="s">
        <v>64</v>
      </c>
      <c r="J105" s="2" t="s">
        <v>64</v>
      </c>
      <c r="K105" s="2" t="s">
        <v>71</v>
      </c>
      <c r="L105" s="2" t="s">
        <v>71</v>
      </c>
      <c r="M105" s="2" t="s">
        <v>74</v>
      </c>
      <c r="N105" s="2" t="s">
        <v>74</v>
      </c>
      <c r="O105" s="2" t="s">
        <v>74</v>
      </c>
      <c r="P105" s="2" t="s">
        <v>74</v>
      </c>
      <c r="Q105" s="2" t="s">
        <v>74</v>
      </c>
      <c r="R105" s="2" t="s">
        <v>74</v>
      </c>
      <c r="S105" s="2" t="s">
        <v>74</v>
      </c>
      <c r="T105" s="2" t="s">
        <v>74</v>
      </c>
      <c r="U105" s="2" t="s">
        <v>86</v>
      </c>
      <c r="V105" s="2" t="s">
        <v>88</v>
      </c>
      <c r="W105" s="2" t="s">
        <v>88</v>
      </c>
      <c r="X105" s="2" t="s">
        <v>91</v>
      </c>
      <c r="Y105" s="2" t="s">
        <v>91</v>
      </c>
      <c r="Z105" s="2" t="s">
        <v>91</v>
      </c>
      <c r="AA105" s="2" t="s">
        <v>91</v>
      </c>
      <c r="AB105" s="2" t="s">
        <v>91</v>
      </c>
      <c r="AC105" s="2" t="s">
        <v>91</v>
      </c>
      <c r="AD105" s="2" t="s">
        <v>98</v>
      </c>
      <c r="AE105" s="2" t="s">
        <v>98</v>
      </c>
      <c r="AF105" s="2" t="s">
        <v>101</v>
      </c>
      <c r="AG105" s="2" t="s">
        <v>101</v>
      </c>
      <c r="AH105" s="2" t="s">
        <v>101</v>
      </c>
      <c r="AI105" s="2" t="s">
        <v>101</v>
      </c>
      <c r="AJ105" s="2" t="s">
        <v>101</v>
      </c>
      <c r="AK105" s="2" t="s">
        <v>101</v>
      </c>
      <c r="AL105" s="2" t="s">
        <v>101</v>
      </c>
      <c r="AM105" s="2" t="s">
        <v>101</v>
      </c>
      <c r="AN105" s="2" t="s">
        <v>110</v>
      </c>
      <c r="AO105" s="2" t="s">
        <v>110</v>
      </c>
      <c r="AP105" s="2" t="s">
        <v>113</v>
      </c>
      <c r="AQ105" s="2" t="s">
        <v>113</v>
      </c>
      <c r="AR105" s="2" t="s">
        <v>113</v>
      </c>
      <c r="AS105" s="2" t="s">
        <v>117</v>
      </c>
      <c r="AT105" s="2" t="s">
        <v>117</v>
      </c>
      <c r="AU105" s="2" t="s">
        <v>117</v>
      </c>
      <c r="AV105" s="2" t="s">
        <v>117</v>
      </c>
      <c r="AW105" s="2" t="s">
        <v>122</v>
      </c>
      <c r="AX105" s="2" t="s">
        <v>124</v>
      </c>
      <c r="AY105" s="2" t="s">
        <v>124</v>
      </c>
      <c r="AZ105" s="2" t="s">
        <v>127</v>
      </c>
      <c r="BA105" s="2" t="s">
        <v>127</v>
      </c>
      <c r="BB105" s="2" t="s">
        <v>130</v>
      </c>
      <c r="BC105" s="2" t="s">
        <v>130</v>
      </c>
      <c r="BD105" s="2" t="s">
        <v>130</v>
      </c>
      <c r="BE105" s="2" t="s">
        <v>130</v>
      </c>
      <c r="BF105" s="2" t="s">
        <v>130</v>
      </c>
      <c r="BG105" s="2" t="s">
        <v>135</v>
      </c>
      <c r="BH105" s="2" t="s">
        <v>135</v>
      </c>
      <c r="BI105" s="2" t="s">
        <v>138</v>
      </c>
      <c r="BJ105" s="2" t="s">
        <v>138</v>
      </c>
      <c r="BK105" s="2" t="s">
        <v>141</v>
      </c>
      <c r="BL105" s="2" t="s">
        <v>141</v>
      </c>
      <c r="BM105" s="2" t="s">
        <v>144</v>
      </c>
      <c r="BN105" s="2" t="s">
        <v>144</v>
      </c>
      <c r="BO105" s="2" t="s">
        <v>144</v>
      </c>
      <c r="BP105" s="2" t="s">
        <v>144</v>
      </c>
      <c r="BQ105" s="2" t="s">
        <v>149</v>
      </c>
      <c r="BR105" s="2" t="s">
        <v>149</v>
      </c>
      <c r="BS105" s="2" t="s">
        <v>149</v>
      </c>
      <c r="BT105" s="2" t="s">
        <v>149</v>
      </c>
      <c r="BU105" s="2" t="s">
        <v>154</v>
      </c>
      <c r="BV105" s="2" t="s">
        <v>156</v>
      </c>
      <c r="BW105" s="2" t="s">
        <v>156</v>
      </c>
      <c r="BX105" s="2" t="s">
        <v>156</v>
      </c>
      <c r="BY105" s="2" t="s">
        <v>156</v>
      </c>
      <c r="BZ105" s="2" t="s">
        <v>156</v>
      </c>
      <c r="CA105" s="2" t="s">
        <v>162</v>
      </c>
      <c r="CB105" s="2" t="s">
        <v>163</v>
      </c>
      <c r="CC105" s="2" t="s">
        <v>165</v>
      </c>
      <c r="CD105" s="2" t="s">
        <v>165</v>
      </c>
      <c r="CE105" s="2" t="s">
        <v>165</v>
      </c>
      <c r="CF105" s="2" t="s">
        <v>169</v>
      </c>
      <c r="CG105" s="2" t="s">
        <v>171</v>
      </c>
      <c r="CH105" s="2" t="s">
        <v>171</v>
      </c>
      <c r="CI105" s="2" t="s">
        <v>171</v>
      </c>
      <c r="CJ105" s="2" t="s">
        <v>171</v>
      </c>
      <c r="CK105" s="2" t="s">
        <v>176</v>
      </c>
      <c r="CL105" s="2" t="s">
        <v>176</v>
      </c>
      <c r="CM105" s="2" t="s">
        <v>176</v>
      </c>
      <c r="CN105" s="2" t="s">
        <v>176</v>
      </c>
      <c r="CO105" s="2" t="s">
        <v>181</v>
      </c>
      <c r="CP105" s="2" t="s">
        <v>181</v>
      </c>
    </row>
    <row r="106" spans="1:94" ht="18" x14ac:dyDescent="0.3">
      <c r="A106" s="11" t="s">
        <v>32</v>
      </c>
      <c r="B106" s="2" t="s">
        <v>50</v>
      </c>
      <c r="C106" s="2" t="s">
        <v>55</v>
      </c>
      <c r="D106" s="2">
        <v>90</v>
      </c>
      <c r="E106" s="2">
        <v>100</v>
      </c>
      <c r="F106" s="2" t="s">
        <v>62</v>
      </c>
      <c r="G106" s="2" t="s">
        <v>65</v>
      </c>
      <c r="H106" s="2" t="s">
        <v>67</v>
      </c>
      <c r="I106" s="2" t="s">
        <v>69</v>
      </c>
      <c r="J106" s="2" t="s">
        <v>70</v>
      </c>
      <c r="K106" s="2" t="s">
        <v>72</v>
      </c>
      <c r="L106" s="2" t="s">
        <v>73</v>
      </c>
      <c r="M106" s="2" t="s">
        <v>75</v>
      </c>
      <c r="N106" s="2" t="s">
        <v>76</v>
      </c>
      <c r="O106" s="2" t="s">
        <v>77</v>
      </c>
      <c r="P106" s="2" t="s">
        <v>79</v>
      </c>
      <c r="Q106" s="2" t="s">
        <v>80</v>
      </c>
      <c r="R106" s="2" t="s">
        <v>82</v>
      </c>
      <c r="S106" s="2" t="s">
        <v>84</v>
      </c>
      <c r="T106" s="2" t="s">
        <v>85</v>
      </c>
      <c r="U106" s="2" t="s">
        <v>87</v>
      </c>
      <c r="V106" s="2" t="s">
        <v>89</v>
      </c>
      <c r="W106" s="2" t="s">
        <v>90</v>
      </c>
      <c r="X106" s="2" t="s">
        <v>92</v>
      </c>
      <c r="Y106" s="2" t="s">
        <v>93</v>
      </c>
      <c r="Z106" s="2" t="s">
        <v>94</v>
      </c>
      <c r="AA106" s="2" t="s">
        <v>95</v>
      </c>
      <c r="AB106" s="2" t="s">
        <v>96</v>
      </c>
      <c r="AC106" s="2" t="s">
        <v>97</v>
      </c>
      <c r="AD106" s="2" t="s">
        <v>99</v>
      </c>
      <c r="AE106" s="2" t="s">
        <v>100</v>
      </c>
      <c r="AF106" s="2" t="s">
        <v>102</v>
      </c>
      <c r="AG106" s="2" t="s">
        <v>103</v>
      </c>
      <c r="AH106" s="2" t="s">
        <v>104</v>
      </c>
      <c r="AI106" s="2" t="s">
        <v>105</v>
      </c>
      <c r="AJ106" s="2" t="s">
        <v>106</v>
      </c>
      <c r="AK106" s="2" t="s">
        <v>107</v>
      </c>
      <c r="AL106" s="2" t="s">
        <v>108</v>
      </c>
      <c r="AM106" s="2" t="s">
        <v>109</v>
      </c>
      <c r="AN106" s="2" t="s">
        <v>111</v>
      </c>
      <c r="AO106" s="2" t="s">
        <v>112</v>
      </c>
      <c r="AP106" s="2" t="s">
        <v>114</v>
      </c>
      <c r="AQ106" s="2" t="s">
        <v>115</v>
      </c>
      <c r="AR106" s="2" t="s">
        <v>116</v>
      </c>
      <c r="AS106" s="2" t="s">
        <v>118</v>
      </c>
      <c r="AT106" s="2" t="s">
        <v>119</v>
      </c>
      <c r="AU106" s="2" t="s">
        <v>120</v>
      </c>
      <c r="AV106" s="2" t="s">
        <v>121</v>
      </c>
      <c r="AW106" s="2" t="s">
        <v>123</v>
      </c>
      <c r="AX106" s="2" t="s">
        <v>125</v>
      </c>
      <c r="AY106" s="2" t="s">
        <v>126</v>
      </c>
      <c r="AZ106" s="2" t="s">
        <v>128</v>
      </c>
      <c r="BA106" s="2" t="s">
        <v>129</v>
      </c>
      <c r="BB106" s="2">
        <v>323</v>
      </c>
      <c r="BC106" s="2" t="s">
        <v>131</v>
      </c>
      <c r="BD106" s="2">
        <v>626</v>
      </c>
      <c r="BE106" s="2" t="s">
        <v>132</v>
      </c>
      <c r="BF106" s="2" t="s">
        <v>133</v>
      </c>
      <c r="BG106" s="2" t="s">
        <v>136</v>
      </c>
      <c r="BH106" s="2" t="s">
        <v>137</v>
      </c>
      <c r="BI106" s="2" t="s">
        <v>139</v>
      </c>
      <c r="BJ106" s="2" t="s">
        <v>140</v>
      </c>
      <c r="BK106" s="2" t="s">
        <v>142</v>
      </c>
      <c r="BL106" s="2" t="s">
        <v>143</v>
      </c>
      <c r="BM106" s="2" t="s">
        <v>145</v>
      </c>
      <c r="BN106" s="2" t="s">
        <v>146</v>
      </c>
      <c r="BO106" s="2" t="s">
        <v>147</v>
      </c>
      <c r="BP106" s="2" t="s">
        <v>148</v>
      </c>
      <c r="BQ106" s="2" t="s">
        <v>150</v>
      </c>
      <c r="BR106" s="2" t="s">
        <v>151</v>
      </c>
      <c r="BS106" s="2" t="s">
        <v>152</v>
      </c>
      <c r="BT106" s="2" t="s">
        <v>153</v>
      </c>
      <c r="BU106" s="2" t="s">
        <v>155</v>
      </c>
      <c r="BV106" s="2" t="s">
        <v>157</v>
      </c>
      <c r="BW106" s="2" t="s">
        <v>158</v>
      </c>
      <c r="BX106" s="2" t="s">
        <v>159</v>
      </c>
      <c r="BY106" s="2" t="s">
        <v>160</v>
      </c>
      <c r="BZ106" s="2" t="s">
        <v>161</v>
      </c>
      <c r="CA106" s="2">
        <v>900</v>
      </c>
      <c r="CB106" s="2" t="s">
        <v>164</v>
      </c>
      <c r="CC106" s="2" t="s">
        <v>166</v>
      </c>
      <c r="CD106" s="2" t="s">
        <v>167</v>
      </c>
      <c r="CE106" s="2" t="s">
        <v>168</v>
      </c>
      <c r="CF106" s="2" t="s">
        <v>170</v>
      </c>
      <c r="CG106" s="2" t="s">
        <v>172</v>
      </c>
      <c r="CH106" s="2" t="s">
        <v>173</v>
      </c>
      <c r="CI106" s="2" t="s">
        <v>174</v>
      </c>
      <c r="CJ106" s="2" t="s">
        <v>175</v>
      </c>
      <c r="CK106" s="2" t="s">
        <v>177</v>
      </c>
      <c r="CL106" s="2" t="s">
        <v>178</v>
      </c>
      <c r="CM106" s="2" t="s">
        <v>179</v>
      </c>
      <c r="CN106" s="2" t="s">
        <v>180</v>
      </c>
      <c r="CO106" s="2">
        <v>240</v>
      </c>
      <c r="CP106" s="2">
        <v>850</v>
      </c>
    </row>
    <row r="107" spans="1:94" ht="18" x14ac:dyDescent="0.3">
      <c r="A107" s="11" t="s">
        <v>33</v>
      </c>
      <c r="B107" s="2" t="s">
        <v>51</v>
      </c>
      <c r="C107" s="2" t="s">
        <v>56</v>
      </c>
      <c r="D107" s="2" t="s">
        <v>59</v>
      </c>
      <c r="E107" s="2" t="s">
        <v>56</v>
      </c>
      <c r="F107" s="2" t="s">
        <v>56</v>
      </c>
      <c r="G107" s="2" t="s">
        <v>56</v>
      </c>
      <c r="H107" s="2" t="s">
        <v>68</v>
      </c>
      <c r="I107" s="2" t="s">
        <v>68</v>
      </c>
      <c r="J107" s="2" t="s">
        <v>56</v>
      </c>
      <c r="K107" s="2" t="s">
        <v>68</v>
      </c>
      <c r="L107" s="2" t="s">
        <v>56</v>
      </c>
      <c r="M107" s="2" t="s">
        <v>59</v>
      </c>
      <c r="N107" s="2" t="s">
        <v>59</v>
      </c>
      <c r="O107" s="2" t="s">
        <v>78</v>
      </c>
      <c r="P107" s="2" t="s">
        <v>56</v>
      </c>
      <c r="Q107" s="2" t="s">
        <v>81</v>
      </c>
      <c r="R107" s="2" t="s">
        <v>81</v>
      </c>
      <c r="S107" s="2" t="s">
        <v>68</v>
      </c>
      <c r="T107" s="2" t="s">
        <v>78</v>
      </c>
      <c r="U107" s="2" t="s">
        <v>68</v>
      </c>
      <c r="V107" s="2" t="s">
        <v>59</v>
      </c>
      <c r="W107" s="2" t="s">
        <v>68</v>
      </c>
      <c r="X107" s="2" t="s">
        <v>51</v>
      </c>
      <c r="Y107" s="2" t="s">
        <v>51</v>
      </c>
      <c r="Z107" s="2" t="s">
        <v>59</v>
      </c>
      <c r="AA107" s="2" t="s">
        <v>81</v>
      </c>
      <c r="AB107" s="2" t="s">
        <v>56</v>
      </c>
      <c r="AC107" s="2" t="s">
        <v>78</v>
      </c>
      <c r="AD107" s="2" t="s">
        <v>51</v>
      </c>
      <c r="AE107" s="2" t="s">
        <v>68</v>
      </c>
      <c r="AF107" s="2" t="s">
        <v>51</v>
      </c>
      <c r="AG107" s="2" t="s">
        <v>51</v>
      </c>
      <c r="AH107" s="2" t="s">
        <v>59</v>
      </c>
      <c r="AI107" s="2" t="s">
        <v>78</v>
      </c>
      <c r="AJ107" s="2" t="s">
        <v>78</v>
      </c>
      <c r="AK107" s="2" t="s">
        <v>81</v>
      </c>
      <c r="AL107" s="2" t="s">
        <v>56</v>
      </c>
      <c r="AM107" s="2" t="s">
        <v>68</v>
      </c>
      <c r="AN107" s="2" t="s">
        <v>51</v>
      </c>
      <c r="AO107" s="2" t="s">
        <v>78</v>
      </c>
      <c r="AP107" s="2" t="s">
        <v>78</v>
      </c>
      <c r="AQ107" s="2" t="s">
        <v>51</v>
      </c>
      <c r="AR107" s="2" t="s">
        <v>59</v>
      </c>
      <c r="AS107" s="2" t="s">
        <v>51</v>
      </c>
      <c r="AT107" s="2" t="s">
        <v>51</v>
      </c>
      <c r="AU107" s="2" t="s">
        <v>78</v>
      </c>
      <c r="AV107" s="2" t="s">
        <v>56</v>
      </c>
      <c r="AW107" s="2" t="s">
        <v>56</v>
      </c>
      <c r="AX107" s="2" t="s">
        <v>56</v>
      </c>
      <c r="AY107" s="2" t="s">
        <v>56</v>
      </c>
      <c r="AZ107" s="2" t="s">
        <v>56</v>
      </c>
      <c r="BA107" s="2" t="s">
        <v>68</v>
      </c>
      <c r="BB107" s="2" t="s">
        <v>51</v>
      </c>
      <c r="BC107" s="2" t="s">
        <v>51</v>
      </c>
      <c r="BD107" s="2" t="s">
        <v>59</v>
      </c>
      <c r="BE107" s="2" t="s">
        <v>81</v>
      </c>
      <c r="BF107" s="2" t="s">
        <v>78</v>
      </c>
      <c r="BG107" s="2" t="s">
        <v>59</v>
      </c>
      <c r="BH107" s="2" t="s">
        <v>56</v>
      </c>
      <c r="BI107" s="2" t="s">
        <v>78</v>
      </c>
      <c r="BJ107" s="2" t="s">
        <v>56</v>
      </c>
      <c r="BK107" s="2" t="s">
        <v>51</v>
      </c>
      <c r="BL107" s="2" t="s">
        <v>56</v>
      </c>
      <c r="BM107" s="2" t="s">
        <v>51</v>
      </c>
      <c r="BN107" s="2" t="s">
        <v>59</v>
      </c>
      <c r="BO107" s="2" t="s">
        <v>81</v>
      </c>
      <c r="BP107" s="2" t="s">
        <v>56</v>
      </c>
      <c r="BQ107" s="2" t="s">
        <v>59</v>
      </c>
      <c r="BR107" s="2" t="s">
        <v>56</v>
      </c>
      <c r="BS107" s="2" t="s">
        <v>81</v>
      </c>
      <c r="BT107" s="2" t="s">
        <v>68</v>
      </c>
      <c r="BU107" s="2" t="s">
        <v>78</v>
      </c>
      <c r="BV107" s="2" t="s">
        <v>51</v>
      </c>
      <c r="BW107" s="2" t="s">
        <v>59</v>
      </c>
      <c r="BX107" s="2" t="s">
        <v>78</v>
      </c>
      <c r="BY107" s="2" t="s">
        <v>56</v>
      </c>
      <c r="BZ107" s="2" t="s">
        <v>68</v>
      </c>
      <c r="CA107" s="2" t="s">
        <v>59</v>
      </c>
      <c r="CB107" s="2" t="s">
        <v>51</v>
      </c>
      <c r="CC107" s="2" t="s">
        <v>51</v>
      </c>
      <c r="CD107" s="2" t="s">
        <v>51</v>
      </c>
      <c r="CE107" s="2" t="s">
        <v>59</v>
      </c>
      <c r="CF107" s="2" t="s">
        <v>51</v>
      </c>
      <c r="CG107" s="2" t="s">
        <v>51</v>
      </c>
      <c r="CH107" s="2" t="s">
        <v>78</v>
      </c>
      <c r="CI107" s="2" t="s">
        <v>56</v>
      </c>
      <c r="CJ107" s="2" t="s">
        <v>81</v>
      </c>
      <c r="CK107" s="2" t="s">
        <v>51</v>
      </c>
      <c r="CL107" s="2" t="s">
        <v>81</v>
      </c>
      <c r="CM107" s="2" t="s">
        <v>59</v>
      </c>
      <c r="CN107" s="2" t="s">
        <v>78</v>
      </c>
      <c r="CO107" s="2" t="s">
        <v>59</v>
      </c>
      <c r="CP107" s="2" t="s">
        <v>56</v>
      </c>
    </row>
    <row r="108" spans="1:94" ht="18" x14ac:dyDescent="0.3">
      <c r="A108" s="11" t="s">
        <v>34</v>
      </c>
      <c r="B108" s="2">
        <v>12.9</v>
      </c>
      <c r="C108" s="2">
        <v>29.2</v>
      </c>
      <c r="D108" s="2">
        <v>25.9</v>
      </c>
      <c r="E108" s="2">
        <v>30.8</v>
      </c>
      <c r="F108" s="2">
        <v>23.7</v>
      </c>
      <c r="G108" s="2">
        <v>14.2</v>
      </c>
      <c r="H108" s="2">
        <v>19.899999999999999</v>
      </c>
      <c r="I108" s="2">
        <v>22.6</v>
      </c>
      <c r="J108" s="2">
        <v>26.3</v>
      </c>
      <c r="K108" s="2">
        <v>33</v>
      </c>
      <c r="L108" s="2">
        <v>37.5</v>
      </c>
      <c r="M108" s="2">
        <v>8.5</v>
      </c>
      <c r="N108" s="2">
        <v>11.4</v>
      </c>
      <c r="O108" s="2">
        <v>13.4</v>
      </c>
      <c r="P108" s="2">
        <v>13.4</v>
      </c>
      <c r="Q108" s="2">
        <v>14.7</v>
      </c>
      <c r="R108" s="2">
        <v>14.7</v>
      </c>
      <c r="S108" s="2">
        <v>18</v>
      </c>
      <c r="T108" s="2">
        <v>34.6</v>
      </c>
      <c r="U108" s="2">
        <v>18.399999999999999</v>
      </c>
      <c r="V108" s="2">
        <v>14.5</v>
      </c>
      <c r="W108" s="2">
        <v>29.5</v>
      </c>
      <c r="X108" s="2">
        <v>7.9</v>
      </c>
      <c r="Y108" s="2">
        <v>8.4</v>
      </c>
      <c r="Z108" s="2">
        <v>11.9</v>
      </c>
      <c r="AA108" s="2">
        <v>13.6</v>
      </c>
      <c r="AB108" s="2">
        <v>14.8</v>
      </c>
      <c r="AC108" s="2">
        <v>18.5</v>
      </c>
      <c r="AD108" s="2">
        <v>7.9</v>
      </c>
      <c r="AE108" s="2">
        <v>17.5</v>
      </c>
      <c r="AF108" s="2">
        <v>6.9</v>
      </c>
      <c r="AG108" s="2">
        <v>8.4</v>
      </c>
      <c r="AH108" s="2">
        <v>10.4</v>
      </c>
      <c r="AI108" s="2">
        <v>10.8</v>
      </c>
      <c r="AJ108" s="2">
        <v>12.8</v>
      </c>
      <c r="AK108" s="2">
        <v>14.5</v>
      </c>
      <c r="AL108" s="2">
        <v>15.6</v>
      </c>
      <c r="AM108" s="2">
        <v>20.100000000000001</v>
      </c>
      <c r="AN108" s="2">
        <v>6.7</v>
      </c>
      <c r="AO108" s="2">
        <v>11.5</v>
      </c>
      <c r="AP108" s="2">
        <v>17</v>
      </c>
      <c r="AQ108" s="2">
        <v>8.4</v>
      </c>
      <c r="AR108" s="2">
        <v>13.8</v>
      </c>
      <c r="AS108" s="2">
        <v>6.8</v>
      </c>
      <c r="AT108" s="2">
        <v>9</v>
      </c>
      <c r="AU108" s="2">
        <v>9.1</v>
      </c>
      <c r="AV108" s="2">
        <v>12.4</v>
      </c>
      <c r="AW108" s="2">
        <v>45.4</v>
      </c>
      <c r="AX108" s="2">
        <v>27.5</v>
      </c>
      <c r="AY108" s="2">
        <v>34.700000000000003</v>
      </c>
      <c r="AZ108" s="2">
        <v>33.299999999999997</v>
      </c>
      <c r="BA108" s="2">
        <v>34.4</v>
      </c>
      <c r="BB108" s="2">
        <v>7.4</v>
      </c>
      <c r="BC108" s="2">
        <v>10.9</v>
      </c>
      <c r="BD108" s="2">
        <v>14.3</v>
      </c>
      <c r="BE108" s="2">
        <v>16.600000000000001</v>
      </c>
      <c r="BF108" s="2">
        <v>32.5</v>
      </c>
      <c r="BG108" s="2">
        <v>29</v>
      </c>
      <c r="BH108" s="2">
        <v>43.8</v>
      </c>
      <c r="BI108" s="2">
        <v>13.3</v>
      </c>
      <c r="BJ108" s="2">
        <v>14.9</v>
      </c>
      <c r="BK108" s="2">
        <v>7.7</v>
      </c>
      <c r="BL108" s="2">
        <v>22.4</v>
      </c>
      <c r="BM108" s="2">
        <v>8.6999999999999993</v>
      </c>
      <c r="BN108" s="2">
        <v>13</v>
      </c>
      <c r="BO108" s="2">
        <v>16.7</v>
      </c>
      <c r="BP108" s="2">
        <v>21</v>
      </c>
      <c r="BQ108" s="2">
        <v>13</v>
      </c>
      <c r="BR108" s="2">
        <v>14.2</v>
      </c>
      <c r="BS108" s="2">
        <v>19.5</v>
      </c>
      <c r="BT108" s="2">
        <v>19.5</v>
      </c>
      <c r="BU108" s="2">
        <v>11.4</v>
      </c>
      <c r="BV108" s="2">
        <v>8.1999999999999993</v>
      </c>
      <c r="BW108" s="2">
        <v>9.4</v>
      </c>
      <c r="BX108" s="2">
        <v>14</v>
      </c>
      <c r="BY108" s="2">
        <v>15.4</v>
      </c>
      <c r="BZ108" s="2">
        <v>19.399999999999999</v>
      </c>
      <c r="CA108" s="2">
        <v>20.3</v>
      </c>
      <c r="CB108" s="2">
        <v>9.1999999999999993</v>
      </c>
      <c r="CC108" s="2">
        <v>7.3</v>
      </c>
      <c r="CD108" s="2">
        <v>10.5</v>
      </c>
      <c r="CE108" s="2">
        <v>16.3</v>
      </c>
      <c r="CF108" s="2">
        <v>7.3</v>
      </c>
      <c r="CG108" s="2">
        <v>7.8</v>
      </c>
      <c r="CH108" s="2">
        <v>14.2</v>
      </c>
      <c r="CI108" s="2">
        <v>15.2</v>
      </c>
      <c r="CJ108" s="2">
        <v>18.899999999999999</v>
      </c>
      <c r="CK108" s="2">
        <v>8.6999999999999993</v>
      </c>
      <c r="CL108" s="2">
        <v>16.600000000000001</v>
      </c>
      <c r="CM108" s="2">
        <v>17.600000000000001</v>
      </c>
      <c r="CN108" s="2">
        <v>22.9</v>
      </c>
      <c r="CO108" s="2">
        <v>21.8</v>
      </c>
      <c r="CP108" s="2">
        <v>24.8</v>
      </c>
    </row>
    <row r="109" spans="1:94" ht="18" x14ac:dyDescent="0.3">
      <c r="A109" s="11" t="s">
        <v>35</v>
      </c>
      <c r="B109" s="2">
        <v>15.9</v>
      </c>
      <c r="C109" s="2">
        <v>33.9</v>
      </c>
      <c r="D109" s="2">
        <v>29.1</v>
      </c>
      <c r="E109" s="2">
        <v>37.700000000000003</v>
      </c>
      <c r="F109" s="2">
        <v>30</v>
      </c>
      <c r="G109" s="2">
        <v>15.7</v>
      </c>
      <c r="H109" s="2">
        <v>20.8</v>
      </c>
      <c r="I109" s="2">
        <v>23.7</v>
      </c>
      <c r="J109" s="2">
        <v>26.3</v>
      </c>
      <c r="K109" s="2">
        <v>34.700000000000003</v>
      </c>
      <c r="L109" s="2">
        <v>40.1</v>
      </c>
      <c r="M109" s="2">
        <v>13.4</v>
      </c>
      <c r="N109" s="2">
        <v>11.4</v>
      </c>
      <c r="O109" s="2">
        <v>15.1</v>
      </c>
      <c r="P109" s="2">
        <v>15.9</v>
      </c>
      <c r="Q109" s="2">
        <v>16.3</v>
      </c>
      <c r="R109" s="2">
        <v>16.600000000000001</v>
      </c>
      <c r="S109" s="2">
        <v>18.8</v>
      </c>
      <c r="T109" s="2">
        <v>38</v>
      </c>
      <c r="U109" s="2">
        <v>18.399999999999999</v>
      </c>
      <c r="V109" s="2">
        <v>15.8</v>
      </c>
      <c r="W109" s="2">
        <v>29.5</v>
      </c>
      <c r="X109" s="2">
        <v>9.1999999999999993</v>
      </c>
      <c r="Y109" s="2">
        <v>11.3</v>
      </c>
      <c r="Z109" s="2">
        <v>13.3</v>
      </c>
      <c r="AA109" s="2">
        <v>19</v>
      </c>
      <c r="AB109" s="2">
        <v>15.6</v>
      </c>
      <c r="AC109" s="2">
        <v>25.8</v>
      </c>
      <c r="AD109" s="2">
        <v>12.2</v>
      </c>
      <c r="AE109" s="2">
        <v>19.3</v>
      </c>
      <c r="AF109" s="2">
        <v>7.4</v>
      </c>
      <c r="AG109" s="2">
        <v>10.1</v>
      </c>
      <c r="AH109" s="2">
        <v>11.3</v>
      </c>
      <c r="AI109" s="2">
        <v>15.9</v>
      </c>
      <c r="AJ109" s="2">
        <v>14</v>
      </c>
      <c r="AK109" s="2">
        <v>19.899999999999999</v>
      </c>
      <c r="AL109" s="2">
        <v>20.2</v>
      </c>
      <c r="AM109" s="2">
        <v>20.9</v>
      </c>
      <c r="AN109" s="2">
        <v>8.4</v>
      </c>
      <c r="AO109" s="2">
        <v>12.5</v>
      </c>
      <c r="AP109" s="2">
        <v>19.8</v>
      </c>
      <c r="AQ109" s="2">
        <v>12.1</v>
      </c>
      <c r="AR109" s="2">
        <v>17.5</v>
      </c>
      <c r="AS109" s="2">
        <v>8</v>
      </c>
      <c r="AT109" s="2">
        <v>10</v>
      </c>
      <c r="AU109" s="2">
        <v>10</v>
      </c>
      <c r="AV109" s="2">
        <v>13.9</v>
      </c>
      <c r="AW109" s="2">
        <v>47.9</v>
      </c>
      <c r="AX109" s="2">
        <v>28</v>
      </c>
      <c r="AY109" s="2">
        <v>35.200000000000003</v>
      </c>
      <c r="AZ109" s="2">
        <v>34.299999999999997</v>
      </c>
      <c r="BA109" s="2">
        <v>36.1</v>
      </c>
      <c r="BB109" s="2">
        <v>8.3000000000000007</v>
      </c>
      <c r="BC109" s="2">
        <v>11.6</v>
      </c>
      <c r="BD109" s="2">
        <v>16.5</v>
      </c>
      <c r="BE109" s="2">
        <v>19.100000000000001</v>
      </c>
      <c r="BF109" s="2">
        <v>32.5</v>
      </c>
      <c r="BG109" s="2">
        <v>31.9</v>
      </c>
      <c r="BH109" s="2">
        <v>61.9</v>
      </c>
      <c r="BI109" s="2">
        <v>14.1</v>
      </c>
      <c r="BJ109" s="2">
        <v>14.9</v>
      </c>
      <c r="BK109" s="2">
        <v>10.3</v>
      </c>
      <c r="BL109" s="2">
        <v>26.1</v>
      </c>
      <c r="BM109" s="2">
        <v>11.8</v>
      </c>
      <c r="BN109" s="2">
        <v>15.7</v>
      </c>
      <c r="BO109" s="2">
        <v>19.100000000000001</v>
      </c>
      <c r="BP109" s="2">
        <v>21.5</v>
      </c>
      <c r="BQ109" s="2">
        <v>13.5</v>
      </c>
      <c r="BR109" s="2">
        <v>16.3</v>
      </c>
      <c r="BS109" s="2">
        <v>19.5</v>
      </c>
      <c r="BT109" s="2">
        <v>20.7</v>
      </c>
      <c r="BU109" s="2">
        <v>14.4</v>
      </c>
      <c r="BV109" s="2">
        <v>9</v>
      </c>
      <c r="BW109" s="2">
        <v>11.1</v>
      </c>
      <c r="BX109" s="2">
        <v>17.7</v>
      </c>
      <c r="BY109" s="2">
        <v>18.5</v>
      </c>
      <c r="BZ109" s="2">
        <v>24.4</v>
      </c>
      <c r="CA109" s="2">
        <v>28.7</v>
      </c>
      <c r="CB109" s="2">
        <v>11.1</v>
      </c>
      <c r="CC109" s="2">
        <v>8.4</v>
      </c>
      <c r="CD109" s="2">
        <v>10.9</v>
      </c>
      <c r="CE109" s="2">
        <v>19.5</v>
      </c>
      <c r="CF109" s="2">
        <v>8.6</v>
      </c>
      <c r="CG109" s="2">
        <v>9.8000000000000007</v>
      </c>
      <c r="CH109" s="2">
        <v>18.399999999999999</v>
      </c>
      <c r="CI109" s="2">
        <v>18.2</v>
      </c>
      <c r="CJ109" s="2">
        <v>22.7</v>
      </c>
      <c r="CK109" s="2">
        <v>9.1</v>
      </c>
      <c r="CL109" s="2">
        <v>19.7</v>
      </c>
      <c r="CM109" s="2">
        <v>20</v>
      </c>
      <c r="CN109" s="2">
        <v>23.3</v>
      </c>
      <c r="CO109" s="2">
        <v>22.7</v>
      </c>
      <c r="CP109" s="2">
        <v>26.7</v>
      </c>
    </row>
    <row r="110" spans="1:94" ht="18" x14ac:dyDescent="0.3">
      <c r="A110" s="11" t="s">
        <v>36</v>
      </c>
      <c r="B110" s="2">
        <v>18.8</v>
      </c>
      <c r="C110" s="2">
        <v>38.700000000000003</v>
      </c>
      <c r="D110" s="2">
        <v>32.299999999999997</v>
      </c>
      <c r="E110" s="2">
        <v>44.6</v>
      </c>
      <c r="F110" s="2">
        <v>36.200000000000003</v>
      </c>
      <c r="G110" s="2">
        <v>17.3</v>
      </c>
      <c r="H110" s="2">
        <v>21.7</v>
      </c>
      <c r="I110" s="2">
        <v>24.9</v>
      </c>
      <c r="J110" s="2">
        <v>26.3</v>
      </c>
      <c r="K110" s="2">
        <v>36.299999999999997</v>
      </c>
      <c r="L110" s="2">
        <v>42.7</v>
      </c>
      <c r="M110" s="2">
        <v>18.3</v>
      </c>
      <c r="N110" s="2">
        <v>11.4</v>
      </c>
      <c r="O110" s="2">
        <v>16.8</v>
      </c>
      <c r="P110" s="2">
        <v>18.399999999999999</v>
      </c>
      <c r="Q110" s="2">
        <v>18</v>
      </c>
      <c r="R110" s="2">
        <v>18.600000000000001</v>
      </c>
      <c r="S110" s="2">
        <v>19.600000000000001</v>
      </c>
      <c r="T110" s="2">
        <v>41.5</v>
      </c>
      <c r="U110" s="2">
        <v>18.399999999999999</v>
      </c>
      <c r="V110" s="2">
        <v>17.100000000000001</v>
      </c>
      <c r="W110" s="2">
        <v>29.5</v>
      </c>
      <c r="X110" s="2">
        <v>10.6</v>
      </c>
      <c r="Y110" s="2">
        <v>14.2</v>
      </c>
      <c r="Z110" s="2">
        <v>14.7</v>
      </c>
      <c r="AA110" s="2">
        <v>24.4</v>
      </c>
      <c r="AB110" s="2">
        <v>16.399999999999999</v>
      </c>
      <c r="AC110" s="2">
        <v>33.1</v>
      </c>
      <c r="AD110" s="2">
        <v>16.5</v>
      </c>
      <c r="AE110" s="2">
        <v>21.2</v>
      </c>
      <c r="AF110" s="2">
        <v>7.9</v>
      </c>
      <c r="AG110" s="2">
        <v>11.9</v>
      </c>
      <c r="AH110" s="2">
        <v>12.2</v>
      </c>
      <c r="AI110" s="2">
        <v>21</v>
      </c>
      <c r="AJ110" s="2">
        <v>15.2</v>
      </c>
      <c r="AK110" s="2">
        <v>25.3</v>
      </c>
      <c r="AL110" s="2">
        <v>24.8</v>
      </c>
      <c r="AM110" s="2">
        <v>21.7</v>
      </c>
      <c r="AN110" s="2">
        <v>10</v>
      </c>
      <c r="AO110" s="2">
        <v>13.5</v>
      </c>
      <c r="AP110" s="2">
        <v>22.7</v>
      </c>
      <c r="AQ110" s="2">
        <v>15.8</v>
      </c>
      <c r="AR110" s="2">
        <v>21.2</v>
      </c>
      <c r="AS110" s="2">
        <v>9.1999999999999993</v>
      </c>
      <c r="AT110" s="2">
        <v>11</v>
      </c>
      <c r="AU110" s="2">
        <v>11</v>
      </c>
      <c r="AV110" s="2">
        <v>15.3</v>
      </c>
      <c r="AW110" s="2">
        <v>50.4</v>
      </c>
      <c r="AX110" s="2">
        <v>28.4</v>
      </c>
      <c r="AY110" s="2">
        <v>35.6</v>
      </c>
      <c r="AZ110" s="2">
        <v>35.299999999999997</v>
      </c>
      <c r="BA110" s="2">
        <v>37.799999999999997</v>
      </c>
      <c r="BB110" s="2">
        <v>9.1</v>
      </c>
      <c r="BC110" s="2">
        <v>12.3</v>
      </c>
      <c r="BD110" s="2">
        <v>18.7</v>
      </c>
      <c r="BE110" s="2">
        <v>21.7</v>
      </c>
      <c r="BF110" s="2">
        <v>32.5</v>
      </c>
      <c r="BG110" s="2">
        <v>34.9</v>
      </c>
      <c r="BH110" s="2">
        <v>80</v>
      </c>
      <c r="BI110" s="2">
        <v>15</v>
      </c>
      <c r="BJ110" s="2">
        <v>14.9</v>
      </c>
      <c r="BK110" s="2">
        <v>12.9</v>
      </c>
      <c r="BL110" s="2">
        <v>29.9</v>
      </c>
      <c r="BM110" s="2">
        <v>14.9</v>
      </c>
      <c r="BN110" s="2">
        <v>18.3</v>
      </c>
      <c r="BO110" s="2">
        <v>21.5</v>
      </c>
      <c r="BP110" s="2">
        <v>22</v>
      </c>
      <c r="BQ110" s="2">
        <v>14</v>
      </c>
      <c r="BR110" s="2">
        <v>18.399999999999999</v>
      </c>
      <c r="BS110" s="2">
        <v>19.5</v>
      </c>
      <c r="BT110" s="2">
        <v>21.9</v>
      </c>
      <c r="BU110" s="2">
        <v>17.399999999999999</v>
      </c>
      <c r="BV110" s="2">
        <v>9.9</v>
      </c>
      <c r="BW110" s="2">
        <v>12.8</v>
      </c>
      <c r="BX110" s="2">
        <v>21.4</v>
      </c>
      <c r="BY110" s="2">
        <v>21.6</v>
      </c>
      <c r="BZ110" s="2">
        <v>29.4</v>
      </c>
      <c r="CA110" s="2">
        <v>37.1</v>
      </c>
      <c r="CB110" s="2">
        <v>12.9</v>
      </c>
      <c r="CC110" s="2">
        <v>9.5</v>
      </c>
      <c r="CD110" s="2">
        <v>11.3</v>
      </c>
      <c r="CE110" s="2">
        <v>22.7</v>
      </c>
      <c r="CF110" s="2">
        <v>10</v>
      </c>
      <c r="CG110" s="2">
        <v>11.8</v>
      </c>
      <c r="CH110" s="2">
        <v>22.6</v>
      </c>
      <c r="CI110" s="2">
        <v>21.2</v>
      </c>
      <c r="CJ110" s="2">
        <v>26.6</v>
      </c>
      <c r="CK110" s="2">
        <v>9.5</v>
      </c>
      <c r="CL110" s="2">
        <v>22.7</v>
      </c>
      <c r="CM110" s="2">
        <v>22.4</v>
      </c>
      <c r="CN110" s="2">
        <v>23.7</v>
      </c>
      <c r="CO110" s="2">
        <v>23.5</v>
      </c>
      <c r="CP110" s="2">
        <v>28.5</v>
      </c>
    </row>
    <row r="111" spans="1:94" ht="18" x14ac:dyDescent="0.3">
      <c r="A111" s="11" t="s">
        <v>37</v>
      </c>
      <c r="B111" s="2">
        <v>25</v>
      </c>
      <c r="C111" s="2">
        <v>18</v>
      </c>
      <c r="D111" s="2">
        <v>20</v>
      </c>
      <c r="E111" s="2">
        <v>19</v>
      </c>
      <c r="F111" s="2">
        <v>22</v>
      </c>
      <c r="G111" s="2">
        <v>22</v>
      </c>
      <c r="H111" s="2">
        <v>19</v>
      </c>
      <c r="I111" s="2">
        <v>16</v>
      </c>
      <c r="J111" s="2">
        <v>19</v>
      </c>
      <c r="K111" s="2">
        <v>16</v>
      </c>
      <c r="L111" s="2">
        <v>16</v>
      </c>
      <c r="M111" s="2">
        <v>25</v>
      </c>
      <c r="N111" s="2">
        <v>25</v>
      </c>
      <c r="O111" s="2">
        <v>19</v>
      </c>
      <c r="P111" s="2">
        <v>21</v>
      </c>
      <c r="Q111" s="2">
        <v>18</v>
      </c>
      <c r="R111" s="2">
        <v>15</v>
      </c>
      <c r="S111" s="2">
        <v>17</v>
      </c>
      <c r="T111" s="2">
        <v>17</v>
      </c>
      <c r="U111" s="2">
        <v>20</v>
      </c>
      <c r="V111" s="2">
        <v>23</v>
      </c>
      <c r="W111" s="2">
        <v>20</v>
      </c>
      <c r="X111" s="2">
        <v>29</v>
      </c>
      <c r="Y111" s="2">
        <v>23</v>
      </c>
      <c r="Z111" s="2">
        <v>22</v>
      </c>
      <c r="AA111" s="2">
        <v>17</v>
      </c>
      <c r="AB111" s="2">
        <v>21</v>
      </c>
      <c r="AC111" s="2">
        <v>18</v>
      </c>
      <c r="AD111" s="2">
        <v>29</v>
      </c>
      <c r="AE111" s="2">
        <v>20</v>
      </c>
      <c r="AF111" s="2">
        <v>31</v>
      </c>
      <c r="AG111" s="2">
        <v>23</v>
      </c>
      <c r="AH111" s="2">
        <v>22</v>
      </c>
      <c r="AI111" s="2">
        <v>22</v>
      </c>
      <c r="AJ111" s="2">
        <v>24</v>
      </c>
      <c r="AK111" s="2">
        <v>15</v>
      </c>
      <c r="AL111" s="2">
        <v>21</v>
      </c>
      <c r="AM111" s="2">
        <v>18</v>
      </c>
      <c r="AN111" s="2">
        <v>46</v>
      </c>
      <c r="AO111" s="2">
        <v>30</v>
      </c>
      <c r="AP111" s="2">
        <v>24</v>
      </c>
      <c r="AQ111" s="2">
        <v>42</v>
      </c>
      <c r="AR111" s="2">
        <v>24</v>
      </c>
      <c r="AS111" s="2">
        <v>29</v>
      </c>
      <c r="AT111" s="2">
        <v>22</v>
      </c>
      <c r="AU111" s="2">
        <v>26</v>
      </c>
      <c r="AV111" s="2">
        <v>20</v>
      </c>
      <c r="AW111" s="2">
        <v>17</v>
      </c>
      <c r="AX111" s="2">
        <v>18</v>
      </c>
      <c r="AY111" s="2">
        <v>18</v>
      </c>
      <c r="AZ111" s="2">
        <v>17</v>
      </c>
      <c r="BA111" s="2">
        <v>18</v>
      </c>
      <c r="BB111" s="2">
        <v>29</v>
      </c>
      <c r="BC111" s="2">
        <v>28</v>
      </c>
      <c r="BD111" s="2">
        <v>26</v>
      </c>
      <c r="BE111" s="2">
        <v>18</v>
      </c>
      <c r="BF111" s="2">
        <v>17</v>
      </c>
      <c r="BG111" s="2">
        <v>20</v>
      </c>
      <c r="BH111" s="2">
        <v>19</v>
      </c>
      <c r="BI111" s="2">
        <v>23</v>
      </c>
      <c r="BJ111" s="2">
        <v>19</v>
      </c>
      <c r="BK111" s="2">
        <v>29</v>
      </c>
      <c r="BL111" s="2">
        <v>18</v>
      </c>
      <c r="BM111" s="2">
        <v>29</v>
      </c>
      <c r="BN111" s="2">
        <v>24</v>
      </c>
      <c r="BO111" s="2">
        <v>17</v>
      </c>
      <c r="BP111" s="2">
        <v>21</v>
      </c>
      <c r="BQ111" s="2">
        <v>24</v>
      </c>
      <c r="BR111" s="2">
        <v>23</v>
      </c>
      <c r="BS111" s="2">
        <v>18</v>
      </c>
      <c r="BT111" s="2">
        <v>19</v>
      </c>
      <c r="BU111" s="2">
        <v>23</v>
      </c>
      <c r="BV111" s="2">
        <v>31</v>
      </c>
      <c r="BW111" s="2">
        <v>23</v>
      </c>
      <c r="BX111" s="2">
        <v>19</v>
      </c>
      <c r="BY111" s="2">
        <v>19</v>
      </c>
      <c r="BZ111" s="2">
        <v>19</v>
      </c>
      <c r="CA111" s="2">
        <v>20</v>
      </c>
      <c r="CB111" s="2">
        <v>28</v>
      </c>
      <c r="CC111" s="2">
        <v>33</v>
      </c>
      <c r="CD111" s="2">
        <v>25</v>
      </c>
      <c r="CE111" s="2">
        <v>23</v>
      </c>
      <c r="CF111" s="2">
        <v>39</v>
      </c>
      <c r="CG111" s="2">
        <v>32</v>
      </c>
      <c r="CH111" s="2">
        <v>25</v>
      </c>
      <c r="CI111" s="2">
        <v>22</v>
      </c>
      <c r="CJ111" s="2">
        <v>18</v>
      </c>
      <c r="CK111" s="2">
        <v>25</v>
      </c>
      <c r="CL111" s="2">
        <v>17</v>
      </c>
      <c r="CM111" s="2">
        <v>21</v>
      </c>
      <c r="CN111" s="2">
        <v>18</v>
      </c>
      <c r="CO111" s="2">
        <v>21</v>
      </c>
      <c r="CP111" s="2">
        <v>20</v>
      </c>
    </row>
    <row r="112" spans="1:94" ht="18" x14ac:dyDescent="0.3">
      <c r="A112" s="11" t="s">
        <v>38</v>
      </c>
      <c r="B112" s="2">
        <v>31</v>
      </c>
      <c r="C112" s="2">
        <v>25</v>
      </c>
      <c r="D112" s="2">
        <v>26</v>
      </c>
      <c r="E112" s="2">
        <v>26</v>
      </c>
      <c r="F112" s="2">
        <v>30</v>
      </c>
      <c r="G112" s="2">
        <v>31</v>
      </c>
      <c r="H112" s="2">
        <v>28</v>
      </c>
      <c r="I112" s="2">
        <v>25</v>
      </c>
      <c r="J112" s="2">
        <v>27</v>
      </c>
      <c r="K112" s="2">
        <v>25</v>
      </c>
      <c r="L112" s="2">
        <v>25</v>
      </c>
      <c r="M112" s="2">
        <v>36</v>
      </c>
      <c r="N112" s="2">
        <v>34</v>
      </c>
      <c r="O112" s="2">
        <v>28</v>
      </c>
      <c r="P112" s="2">
        <v>29</v>
      </c>
      <c r="Q112" s="2">
        <v>23</v>
      </c>
      <c r="R112" s="2">
        <v>20</v>
      </c>
      <c r="S112" s="2">
        <v>26</v>
      </c>
      <c r="T112" s="2">
        <v>25</v>
      </c>
      <c r="U112" s="2">
        <v>28</v>
      </c>
      <c r="V112" s="2">
        <v>28</v>
      </c>
      <c r="W112" s="2">
        <v>26</v>
      </c>
      <c r="X112" s="2">
        <v>33</v>
      </c>
      <c r="Y112" s="2">
        <v>29</v>
      </c>
      <c r="Z112" s="2">
        <v>27</v>
      </c>
      <c r="AA112" s="2">
        <v>21</v>
      </c>
      <c r="AB112" s="2">
        <v>27</v>
      </c>
      <c r="AC112" s="2">
        <v>24</v>
      </c>
      <c r="AD112" s="2">
        <v>33</v>
      </c>
      <c r="AE112" s="2">
        <v>28</v>
      </c>
      <c r="AF112" s="2">
        <v>33</v>
      </c>
      <c r="AG112" s="2">
        <v>30</v>
      </c>
      <c r="AH112" s="2">
        <v>27</v>
      </c>
      <c r="AI112" s="2">
        <v>29</v>
      </c>
      <c r="AJ112" s="2">
        <v>30</v>
      </c>
      <c r="AK112" s="2">
        <v>20</v>
      </c>
      <c r="AL112" s="2">
        <v>30</v>
      </c>
      <c r="AM112" s="2">
        <v>26</v>
      </c>
      <c r="AN112" s="2">
        <v>50</v>
      </c>
      <c r="AO112" s="2">
        <v>36</v>
      </c>
      <c r="AP112" s="2">
        <v>31</v>
      </c>
      <c r="AQ112" s="2">
        <v>46</v>
      </c>
      <c r="AR112" s="2">
        <v>31</v>
      </c>
      <c r="AS112" s="2">
        <v>33</v>
      </c>
      <c r="AT112" s="2">
        <v>29</v>
      </c>
      <c r="AU112" s="2">
        <v>34</v>
      </c>
      <c r="AV112" s="2">
        <v>27</v>
      </c>
      <c r="AW112" s="2">
        <v>22</v>
      </c>
      <c r="AX112" s="2">
        <v>24</v>
      </c>
      <c r="AY112" s="2">
        <v>23</v>
      </c>
      <c r="AZ112" s="2">
        <v>26</v>
      </c>
      <c r="BA112" s="2">
        <v>26</v>
      </c>
      <c r="BB112" s="2">
        <v>37</v>
      </c>
      <c r="BC112" s="2">
        <v>36</v>
      </c>
      <c r="BD112" s="2">
        <v>34</v>
      </c>
      <c r="BE112" s="2">
        <v>24</v>
      </c>
      <c r="BF112" s="2">
        <v>25</v>
      </c>
      <c r="BG112" s="2">
        <v>29</v>
      </c>
      <c r="BH112" s="2">
        <v>25</v>
      </c>
      <c r="BI112" s="2">
        <v>26</v>
      </c>
      <c r="BJ112" s="2">
        <v>26</v>
      </c>
      <c r="BK112" s="2">
        <v>33</v>
      </c>
      <c r="BL112" s="2">
        <v>24</v>
      </c>
      <c r="BM112" s="2">
        <v>33</v>
      </c>
      <c r="BN112" s="2">
        <v>30</v>
      </c>
      <c r="BO112" s="2">
        <v>23</v>
      </c>
      <c r="BP112" s="2">
        <v>26</v>
      </c>
      <c r="BQ112" s="2">
        <v>31</v>
      </c>
      <c r="BR112" s="2">
        <v>31</v>
      </c>
      <c r="BS112" s="2">
        <v>23</v>
      </c>
      <c r="BT112" s="2">
        <v>28</v>
      </c>
      <c r="BU112" s="2">
        <v>30</v>
      </c>
      <c r="BV112" s="2">
        <v>41</v>
      </c>
      <c r="BW112" s="2">
        <v>31</v>
      </c>
      <c r="BX112" s="2">
        <v>28</v>
      </c>
      <c r="BY112" s="2">
        <v>27</v>
      </c>
      <c r="BZ112" s="2">
        <v>28</v>
      </c>
      <c r="CA112" s="2">
        <v>26</v>
      </c>
      <c r="CB112" s="2">
        <v>38</v>
      </c>
      <c r="CC112" s="2">
        <v>37</v>
      </c>
      <c r="CD112" s="2">
        <v>30</v>
      </c>
      <c r="CE112" s="2">
        <v>30</v>
      </c>
      <c r="CF112" s="2">
        <v>43</v>
      </c>
      <c r="CG112" s="2">
        <v>37</v>
      </c>
      <c r="CH112" s="2">
        <v>32</v>
      </c>
      <c r="CI112" s="2">
        <v>29</v>
      </c>
      <c r="CJ112" s="2">
        <v>22</v>
      </c>
      <c r="CK112" s="2">
        <v>33</v>
      </c>
      <c r="CL112" s="2">
        <v>21</v>
      </c>
      <c r="CM112" s="2">
        <v>30</v>
      </c>
      <c r="CN112" s="2">
        <v>25</v>
      </c>
      <c r="CO112" s="2">
        <v>28</v>
      </c>
      <c r="CP112" s="2">
        <v>28</v>
      </c>
    </row>
    <row r="113" spans="1:94" ht="18" x14ac:dyDescent="0.3">
      <c r="A113" s="11" t="s">
        <v>39</v>
      </c>
      <c r="B113" s="2" t="s">
        <v>52</v>
      </c>
      <c r="C113" s="2" t="s">
        <v>57</v>
      </c>
      <c r="D113" s="2" t="s">
        <v>60</v>
      </c>
      <c r="E113" s="2" t="s">
        <v>60</v>
      </c>
      <c r="F113" s="2" t="s">
        <v>60</v>
      </c>
      <c r="G113" s="2" t="s">
        <v>60</v>
      </c>
      <c r="H113" s="2" t="s">
        <v>60</v>
      </c>
      <c r="I113" s="2" t="s">
        <v>60</v>
      </c>
      <c r="J113" s="2" t="s">
        <v>60</v>
      </c>
      <c r="K113" s="2" t="s">
        <v>60</v>
      </c>
      <c r="L113" s="2" t="s">
        <v>57</v>
      </c>
      <c r="M113" s="2" t="s">
        <v>52</v>
      </c>
      <c r="N113" s="2" t="s">
        <v>60</v>
      </c>
      <c r="O113" s="2" t="s">
        <v>57</v>
      </c>
      <c r="P113" s="2" t="s">
        <v>52</v>
      </c>
      <c r="Q113" s="2" t="s">
        <v>52</v>
      </c>
      <c r="R113" s="2" t="s">
        <v>52</v>
      </c>
      <c r="S113" s="2" t="s">
        <v>60</v>
      </c>
      <c r="T113" s="2" t="s">
        <v>60</v>
      </c>
      <c r="U113" s="2" t="s">
        <v>57</v>
      </c>
      <c r="V113" s="2" t="s">
        <v>57</v>
      </c>
      <c r="W113" s="2" t="s">
        <v>57</v>
      </c>
      <c r="X113" s="2" t="s">
        <v>52</v>
      </c>
      <c r="Y113" s="2" t="s">
        <v>60</v>
      </c>
      <c r="Z113" s="2" t="s">
        <v>60</v>
      </c>
      <c r="AA113" s="2" t="s">
        <v>60</v>
      </c>
      <c r="AB113" s="2" t="s">
        <v>60</v>
      </c>
      <c r="AC113" s="2" t="s">
        <v>60</v>
      </c>
      <c r="AD113" s="2" t="s">
        <v>52</v>
      </c>
      <c r="AE113" s="2" t="s">
        <v>57</v>
      </c>
      <c r="AF113" s="2" t="s">
        <v>52</v>
      </c>
      <c r="AG113" s="2" t="s">
        <v>52</v>
      </c>
      <c r="AH113" s="2" t="s">
        <v>52</v>
      </c>
      <c r="AI113" s="2" t="s">
        <v>60</v>
      </c>
      <c r="AJ113" s="2" t="s">
        <v>60</v>
      </c>
      <c r="AK113" s="2" t="s">
        <v>60</v>
      </c>
      <c r="AL113" s="2" t="s">
        <v>60</v>
      </c>
      <c r="AM113" s="2" t="s">
        <v>60</v>
      </c>
      <c r="AN113" s="2" t="s">
        <v>52</v>
      </c>
      <c r="AO113" s="2" t="s">
        <v>60</v>
      </c>
      <c r="AP113" s="2" t="s">
        <v>57</v>
      </c>
      <c r="AQ113" s="2" t="s">
        <v>60</v>
      </c>
      <c r="AR113" s="2" t="s">
        <v>57</v>
      </c>
      <c r="AS113" s="2" t="s">
        <v>52</v>
      </c>
      <c r="AT113" s="2" t="s">
        <v>52</v>
      </c>
      <c r="AU113" s="2" t="s">
        <v>57</v>
      </c>
      <c r="AV113" s="2" t="s">
        <v>52</v>
      </c>
      <c r="AW113" s="2" t="s">
        <v>60</v>
      </c>
      <c r="AX113" s="2" t="s">
        <v>60</v>
      </c>
      <c r="AY113" s="2" t="s">
        <v>57</v>
      </c>
      <c r="AZ113" s="2" t="s">
        <v>57</v>
      </c>
      <c r="BA113" s="2" t="s">
        <v>57</v>
      </c>
      <c r="BB113" s="2" t="s">
        <v>52</v>
      </c>
      <c r="BC113" s="2" t="s">
        <v>52</v>
      </c>
      <c r="BD113" s="2" t="s">
        <v>60</v>
      </c>
      <c r="BE113" s="2" t="s">
        <v>52</v>
      </c>
      <c r="BF113" s="2" t="s">
        <v>60</v>
      </c>
      <c r="BG113" s="2" t="s">
        <v>60</v>
      </c>
      <c r="BH113" s="2" t="s">
        <v>57</v>
      </c>
      <c r="BI113" s="2" t="s">
        <v>60</v>
      </c>
      <c r="BJ113" s="2" t="s">
        <v>52</v>
      </c>
      <c r="BK113" s="2" t="s">
        <v>52</v>
      </c>
      <c r="BL113" s="2" t="s">
        <v>60</v>
      </c>
      <c r="BM113" s="2" t="s">
        <v>60</v>
      </c>
      <c r="BN113" s="2" t="s">
        <v>60</v>
      </c>
      <c r="BO113" s="2" t="s">
        <v>52</v>
      </c>
      <c r="BP113" s="2" t="s">
        <v>60</v>
      </c>
      <c r="BQ113" s="2" t="s">
        <v>52</v>
      </c>
      <c r="BR113" s="2" t="s">
        <v>60</v>
      </c>
      <c r="BS113" s="2" t="s">
        <v>52</v>
      </c>
      <c r="BT113" s="2" t="s">
        <v>60</v>
      </c>
      <c r="BU113" s="2" t="s">
        <v>52</v>
      </c>
      <c r="BV113" s="2" t="s">
        <v>52</v>
      </c>
      <c r="BW113" s="2" t="s">
        <v>52</v>
      </c>
      <c r="BX113" s="2" t="s">
        <v>57</v>
      </c>
      <c r="BY113" s="2" t="s">
        <v>52</v>
      </c>
      <c r="BZ113" s="2" t="s">
        <v>57</v>
      </c>
      <c r="CA113" s="2" t="s">
        <v>60</v>
      </c>
      <c r="CB113" s="2" t="s">
        <v>60</v>
      </c>
      <c r="CC113" s="2" t="s">
        <v>52</v>
      </c>
      <c r="CD113" s="2" t="s">
        <v>52</v>
      </c>
      <c r="CE113" s="2" t="s">
        <v>60</v>
      </c>
      <c r="CF113" s="2" t="s">
        <v>52</v>
      </c>
      <c r="CG113" s="2" t="s">
        <v>60</v>
      </c>
      <c r="CH113" s="2" t="s">
        <v>60</v>
      </c>
      <c r="CI113" s="2" t="s">
        <v>60</v>
      </c>
      <c r="CJ113" s="2" t="s">
        <v>60</v>
      </c>
      <c r="CK113" s="2" t="s">
        <v>52</v>
      </c>
      <c r="CL113" s="2" t="s">
        <v>52</v>
      </c>
      <c r="CM113" s="2" t="s">
        <v>52</v>
      </c>
      <c r="CN113" s="2" t="s">
        <v>52</v>
      </c>
      <c r="CO113" s="2" t="s">
        <v>60</v>
      </c>
      <c r="CP113" s="2" t="s">
        <v>57</v>
      </c>
    </row>
    <row r="114" spans="1:94" ht="18" x14ac:dyDescent="0.3">
      <c r="A114" s="11" t="s">
        <v>40</v>
      </c>
      <c r="B114" s="2" t="s">
        <v>53</v>
      </c>
      <c r="C114" s="2" t="s">
        <v>53</v>
      </c>
      <c r="D114" s="2" t="s">
        <v>53</v>
      </c>
      <c r="E114" s="2" t="s">
        <v>53</v>
      </c>
      <c r="F114" s="2" t="s">
        <v>63</v>
      </c>
      <c r="G114" s="2" t="s">
        <v>53</v>
      </c>
      <c r="H114" s="2" t="s">
        <v>53</v>
      </c>
      <c r="I114" s="2" t="s">
        <v>63</v>
      </c>
      <c r="J114" s="2" t="s">
        <v>53</v>
      </c>
      <c r="K114" s="2" t="s">
        <v>53</v>
      </c>
      <c r="L114" s="2" t="s">
        <v>53</v>
      </c>
      <c r="M114" s="2" t="s">
        <v>53</v>
      </c>
      <c r="N114" s="2" t="s">
        <v>53</v>
      </c>
      <c r="O114" s="2" t="s">
        <v>63</v>
      </c>
      <c r="P114" s="2" t="s">
        <v>53</v>
      </c>
      <c r="Q114" s="2" t="s">
        <v>53</v>
      </c>
      <c r="R114" s="2" t="s">
        <v>83</v>
      </c>
      <c r="S114" s="2" t="s">
        <v>63</v>
      </c>
      <c r="T114" s="2" t="s">
        <v>63</v>
      </c>
      <c r="U114" s="2" t="s">
        <v>53</v>
      </c>
      <c r="V114" s="2" t="s">
        <v>53</v>
      </c>
      <c r="W114" s="2" t="s">
        <v>53</v>
      </c>
      <c r="X114" s="2" t="s">
        <v>53</v>
      </c>
      <c r="Y114" s="2" t="s">
        <v>53</v>
      </c>
      <c r="Z114" s="2" t="s">
        <v>53</v>
      </c>
      <c r="AA114" s="2" t="s">
        <v>83</v>
      </c>
      <c r="AB114" s="2" t="s">
        <v>53</v>
      </c>
      <c r="AC114" s="2" t="s">
        <v>83</v>
      </c>
      <c r="AD114" s="2" t="s">
        <v>53</v>
      </c>
      <c r="AE114" s="2" t="s">
        <v>53</v>
      </c>
      <c r="AF114" s="2" t="s">
        <v>53</v>
      </c>
      <c r="AG114" s="2" t="s">
        <v>53</v>
      </c>
      <c r="AH114" s="2" t="s">
        <v>53</v>
      </c>
      <c r="AI114" s="2" t="s">
        <v>63</v>
      </c>
      <c r="AJ114" s="2" t="s">
        <v>53</v>
      </c>
      <c r="AK114" s="2" t="s">
        <v>83</v>
      </c>
      <c r="AL114" s="2" t="s">
        <v>53</v>
      </c>
      <c r="AM114" s="2" t="s">
        <v>63</v>
      </c>
      <c r="AN114" s="2" t="s">
        <v>53</v>
      </c>
      <c r="AO114" s="2" t="s">
        <v>53</v>
      </c>
      <c r="AP114" s="2" t="s">
        <v>53</v>
      </c>
      <c r="AQ114" s="2" t="s">
        <v>53</v>
      </c>
      <c r="AR114" s="2" t="s">
        <v>53</v>
      </c>
      <c r="AS114" s="2" t="s">
        <v>53</v>
      </c>
      <c r="AT114" s="2" t="s">
        <v>53</v>
      </c>
      <c r="AU114" s="2" t="s">
        <v>53</v>
      </c>
      <c r="AV114" s="2" t="s">
        <v>53</v>
      </c>
      <c r="AW114" s="2" t="s">
        <v>63</v>
      </c>
      <c r="AX114" s="2" t="s">
        <v>53</v>
      </c>
      <c r="AY114" s="2" t="s">
        <v>63</v>
      </c>
      <c r="AZ114" s="2" t="s">
        <v>53</v>
      </c>
      <c r="BA114" s="2" t="s">
        <v>63</v>
      </c>
      <c r="BB114" s="2" t="s">
        <v>53</v>
      </c>
      <c r="BC114" s="2" t="s">
        <v>53</v>
      </c>
      <c r="BD114" s="2" t="s">
        <v>53</v>
      </c>
      <c r="BE114" s="2" t="s">
        <v>83</v>
      </c>
      <c r="BF114" s="2" t="s">
        <v>63</v>
      </c>
      <c r="BG114" s="2" t="s">
        <v>63</v>
      </c>
      <c r="BH114" s="2" t="s">
        <v>63</v>
      </c>
      <c r="BI114" s="2" t="s">
        <v>53</v>
      </c>
      <c r="BJ114" s="2" t="s">
        <v>63</v>
      </c>
      <c r="BK114" s="2" t="s">
        <v>53</v>
      </c>
      <c r="BL114" s="2" t="s">
        <v>53</v>
      </c>
      <c r="BM114" s="2" t="s">
        <v>53</v>
      </c>
      <c r="BN114" s="2" t="s">
        <v>53</v>
      </c>
      <c r="BO114" s="2" t="s">
        <v>53</v>
      </c>
      <c r="BP114" s="2" t="s">
        <v>53</v>
      </c>
      <c r="BQ114" s="2" t="s">
        <v>53</v>
      </c>
      <c r="BR114" s="2" t="s">
        <v>53</v>
      </c>
      <c r="BS114" s="2" t="s">
        <v>53</v>
      </c>
      <c r="BT114" s="2" t="s">
        <v>53</v>
      </c>
      <c r="BU114" s="2" t="s">
        <v>83</v>
      </c>
      <c r="BV114" s="2" t="s">
        <v>53</v>
      </c>
      <c r="BW114" s="2" t="s">
        <v>53</v>
      </c>
      <c r="BX114" s="2" t="s">
        <v>63</v>
      </c>
      <c r="BY114" s="2" t="s">
        <v>53</v>
      </c>
      <c r="BZ114" s="2" t="s">
        <v>53</v>
      </c>
      <c r="CA114" s="2" t="s">
        <v>53</v>
      </c>
      <c r="CB114" s="2" t="s">
        <v>53</v>
      </c>
      <c r="CC114" s="2" t="s">
        <v>83</v>
      </c>
      <c r="CD114" s="2" t="s">
        <v>83</v>
      </c>
      <c r="CE114" s="2" t="s">
        <v>83</v>
      </c>
      <c r="CF114" s="2" t="s">
        <v>53</v>
      </c>
      <c r="CG114" s="2" t="s">
        <v>53</v>
      </c>
      <c r="CH114" s="2" t="s">
        <v>53</v>
      </c>
      <c r="CI114" s="2" t="s">
        <v>53</v>
      </c>
      <c r="CJ114" s="2" t="s">
        <v>83</v>
      </c>
      <c r="CK114" s="2" t="s">
        <v>53</v>
      </c>
      <c r="CL114" s="2" t="s">
        <v>53</v>
      </c>
      <c r="CM114" s="2" t="s">
        <v>53</v>
      </c>
      <c r="CN114" s="2" t="s">
        <v>53</v>
      </c>
      <c r="CO114" s="2" t="s">
        <v>63</v>
      </c>
      <c r="CP114" s="2" t="s">
        <v>53</v>
      </c>
    </row>
    <row r="115" spans="1:94" ht="18" x14ac:dyDescent="0.3">
      <c r="A115" s="11" t="s">
        <v>41</v>
      </c>
      <c r="B115" s="2">
        <v>4</v>
      </c>
      <c r="C115" s="2">
        <v>6</v>
      </c>
      <c r="D115" s="2">
        <v>6</v>
      </c>
      <c r="E115" s="2">
        <v>6</v>
      </c>
      <c r="F115" s="2">
        <v>4</v>
      </c>
      <c r="G115" s="2">
        <v>4</v>
      </c>
      <c r="H115" s="2">
        <v>6</v>
      </c>
      <c r="I115" s="2">
        <v>6</v>
      </c>
      <c r="J115" s="2">
        <v>6</v>
      </c>
      <c r="K115" s="2">
        <v>8</v>
      </c>
      <c r="L115" s="2">
        <v>8</v>
      </c>
      <c r="M115" s="2">
        <v>4</v>
      </c>
      <c r="N115" s="2">
        <v>4</v>
      </c>
      <c r="O115" s="2">
        <v>6</v>
      </c>
      <c r="P115" s="2">
        <v>4</v>
      </c>
      <c r="Q115" s="2">
        <v>6</v>
      </c>
      <c r="R115" s="2">
        <v>6</v>
      </c>
      <c r="S115" s="2">
        <v>8</v>
      </c>
      <c r="T115" s="2">
        <v>8</v>
      </c>
      <c r="U115" s="2">
        <v>6</v>
      </c>
      <c r="V115" s="2">
        <v>4</v>
      </c>
      <c r="W115" s="2">
        <v>6</v>
      </c>
      <c r="X115" s="2">
        <v>4</v>
      </c>
      <c r="Y115" s="2">
        <v>4</v>
      </c>
      <c r="Z115" s="2">
        <v>4</v>
      </c>
      <c r="AA115" s="2">
        <v>6</v>
      </c>
      <c r="AB115" s="2">
        <v>4</v>
      </c>
      <c r="AC115" s="2">
        <v>6</v>
      </c>
      <c r="AD115" s="2">
        <v>4</v>
      </c>
      <c r="AE115" s="2">
        <v>6</v>
      </c>
      <c r="AF115" s="2">
        <v>4</v>
      </c>
      <c r="AG115" s="2">
        <v>4</v>
      </c>
      <c r="AH115" s="2">
        <v>4</v>
      </c>
      <c r="AI115" s="2">
        <v>4</v>
      </c>
      <c r="AJ115" s="2">
        <v>4</v>
      </c>
      <c r="AK115" s="2">
        <v>6</v>
      </c>
      <c r="AL115" s="2">
        <v>6</v>
      </c>
      <c r="AM115" s="2">
        <v>8</v>
      </c>
      <c r="AN115" s="2">
        <v>3</v>
      </c>
      <c r="AO115" s="2">
        <v>4</v>
      </c>
      <c r="AP115" s="2">
        <v>4</v>
      </c>
      <c r="AQ115" s="2">
        <v>4</v>
      </c>
      <c r="AR115" s="2">
        <v>4</v>
      </c>
      <c r="AS115" s="2">
        <v>4</v>
      </c>
      <c r="AT115" s="2">
        <v>4</v>
      </c>
      <c r="AU115" s="2">
        <v>4</v>
      </c>
      <c r="AV115" s="2">
        <v>4</v>
      </c>
      <c r="AW115" s="2">
        <v>8</v>
      </c>
      <c r="AX115" s="2">
        <v>6</v>
      </c>
      <c r="AY115" s="2">
        <v>6</v>
      </c>
      <c r="AZ115" s="2">
        <v>6</v>
      </c>
      <c r="BA115" s="2">
        <v>8</v>
      </c>
      <c r="BB115" s="2">
        <v>4</v>
      </c>
      <c r="BC115" s="2">
        <v>4</v>
      </c>
      <c r="BD115" s="2">
        <v>4</v>
      </c>
      <c r="BE115" s="2">
        <v>6</v>
      </c>
      <c r="BF115" s="2" t="s">
        <v>134</v>
      </c>
      <c r="BG115" s="2">
        <v>4</v>
      </c>
      <c r="BH115" s="2">
        <v>6</v>
      </c>
      <c r="BI115" s="2">
        <v>4</v>
      </c>
      <c r="BJ115" s="2">
        <v>6</v>
      </c>
      <c r="BK115" s="2">
        <v>4</v>
      </c>
      <c r="BL115" s="2">
        <v>6</v>
      </c>
      <c r="BM115" s="2">
        <v>4</v>
      </c>
      <c r="BN115" s="2">
        <v>4</v>
      </c>
      <c r="BO115" s="2">
        <v>6</v>
      </c>
      <c r="BP115" s="2">
        <v>6</v>
      </c>
      <c r="BQ115" s="2">
        <v>4</v>
      </c>
      <c r="BR115" s="2">
        <v>4</v>
      </c>
      <c r="BS115" s="2">
        <v>6</v>
      </c>
      <c r="BT115" s="2">
        <v>6</v>
      </c>
      <c r="BU115" s="2">
        <v>4</v>
      </c>
      <c r="BV115" s="2">
        <v>4</v>
      </c>
      <c r="BW115" s="2">
        <v>4</v>
      </c>
      <c r="BX115" s="2">
        <v>6</v>
      </c>
      <c r="BY115" s="2">
        <v>6</v>
      </c>
      <c r="BZ115" s="2">
        <v>6</v>
      </c>
      <c r="CA115" s="2">
        <v>4</v>
      </c>
      <c r="CB115" s="2">
        <v>4</v>
      </c>
      <c r="CC115" s="2">
        <v>3</v>
      </c>
      <c r="CD115" s="2">
        <v>4</v>
      </c>
      <c r="CE115" s="2">
        <v>4</v>
      </c>
      <c r="CF115" s="2">
        <v>3</v>
      </c>
      <c r="CG115" s="2">
        <v>4</v>
      </c>
      <c r="CH115" s="2">
        <v>4</v>
      </c>
      <c r="CI115" s="2">
        <v>4</v>
      </c>
      <c r="CJ115" s="2">
        <v>4</v>
      </c>
      <c r="CK115" s="2">
        <v>4</v>
      </c>
      <c r="CL115" s="2">
        <v>5</v>
      </c>
      <c r="CM115" s="2">
        <v>4</v>
      </c>
      <c r="CN115" s="2">
        <v>6</v>
      </c>
      <c r="CO115" s="2">
        <v>4</v>
      </c>
      <c r="CP115" s="2">
        <v>5</v>
      </c>
    </row>
    <row r="116" spans="1:94" ht="18" x14ac:dyDescent="0.3">
      <c r="A116" s="11" t="s">
        <v>42</v>
      </c>
      <c r="B116" s="2">
        <v>1.8</v>
      </c>
      <c r="C116" s="2">
        <v>3.2</v>
      </c>
      <c r="D116" s="2">
        <v>2.8</v>
      </c>
      <c r="E116" s="2">
        <v>2.8</v>
      </c>
      <c r="F116" s="2">
        <v>3.5</v>
      </c>
      <c r="G116" s="2">
        <v>2.2000000000000002</v>
      </c>
      <c r="H116" s="2">
        <v>3.8</v>
      </c>
      <c r="I116" s="2">
        <v>5.7</v>
      </c>
      <c r="J116" s="2">
        <v>3.8</v>
      </c>
      <c r="K116" s="2">
        <v>4.9000000000000004</v>
      </c>
      <c r="L116" s="2">
        <v>4.5999999999999996</v>
      </c>
      <c r="M116" s="2">
        <v>2.2000000000000002</v>
      </c>
      <c r="N116" s="2">
        <v>2.2000000000000002</v>
      </c>
      <c r="O116" s="2">
        <v>3.4</v>
      </c>
      <c r="P116" s="2">
        <v>2.2000000000000002</v>
      </c>
      <c r="Q116" s="2">
        <v>3.8</v>
      </c>
      <c r="R116" s="2">
        <v>4.3</v>
      </c>
      <c r="S116" s="2">
        <v>5</v>
      </c>
      <c r="T116" s="2">
        <v>5.7</v>
      </c>
      <c r="U116" s="2">
        <v>3.3</v>
      </c>
      <c r="V116" s="2">
        <v>3</v>
      </c>
      <c r="W116" s="2">
        <v>3.3</v>
      </c>
      <c r="X116" s="2">
        <v>1.5</v>
      </c>
      <c r="Y116" s="2">
        <v>2.2000000000000002</v>
      </c>
      <c r="Z116" s="2">
        <v>2.5</v>
      </c>
      <c r="AA116" s="2">
        <v>3</v>
      </c>
      <c r="AB116" s="2">
        <v>2.5</v>
      </c>
      <c r="AC116" s="2">
        <v>3</v>
      </c>
      <c r="AD116" s="2">
        <v>1.5</v>
      </c>
      <c r="AE116" s="2">
        <v>3.5</v>
      </c>
      <c r="AF116" s="2">
        <v>1.3</v>
      </c>
      <c r="AG116" s="2">
        <v>1.8</v>
      </c>
      <c r="AH116" s="2">
        <v>2.2999999999999998</v>
      </c>
      <c r="AI116" s="2">
        <v>2.2999999999999998</v>
      </c>
      <c r="AJ116" s="2">
        <v>2</v>
      </c>
      <c r="AK116" s="2">
        <v>3</v>
      </c>
      <c r="AL116" s="2">
        <v>3</v>
      </c>
      <c r="AM116" s="2">
        <v>4.5999999999999996</v>
      </c>
      <c r="AN116" s="2">
        <v>1</v>
      </c>
      <c r="AO116" s="2">
        <v>1.6</v>
      </c>
      <c r="AP116" s="2">
        <v>2.2999999999999998</v>
      </c>
      <c r="AQ116" s="2">
        <v>1.5</v>
      </c>
      <c r="AR116" s="2">
        <v>2.2000000000000002</v>
      </c>
      <c r="AS116" s="2">
        <v>1.5</v>
      </c>
      <c r="AT116" s="2">
        <v>1.8</v>
      </c>
      <c r="AU116" s="2">
        <v>1.5</v>
      </c>
      <c r="AV116" s="2">
        <v>2</v>
      </c>
      <c r="AW116" s="2">
        <v>4.5</v>
      </c>
      <c r="AX116" s="2">
        <v>3</v>
      </c>
      <c r="AY116" s="2">
        <v>3</v>
      </c>
      <c r="AZ116" s="2">
        <v>3.8</v>
      </c>
      <c r="BA116" s="2">
        <v>4.5999999999999996</v>
      </c>
      <c r="BB116" s="2">
        <v>1.6</v>
      </c>
      <c r="BC116" s="2">
        <v>1.8</v>
      </c>
      <c r="BD116" s="2">
        <v>2.5</v>
      </c>
      <c r="BE116" s="2">
        <v>3</v>
      </c>
      <c r="BF116" s="2">
        <v>1.3</v>
      </c>
      <c r="BG116" s="2">
        <v>2.2999999999999998</v>
      </c>
      <c r="BH116" s="2">
        <v>3.2</v>
      </c>
      <c r="BI116" s="2">
        <v>1.6</v>
      </c>
      <c r="BJ116" s="2">
        <v>3.8</v>
      </c>
      <c r="BK116" s="2">
        <v>1.5</v>
      </c>
      <c r="BL116" s="2">
        <v>3</v>
      </c>
      <c r="BM116" s="2">
        <v>1.6</v>
      </c>
      <c r="BN116" s="2">
        <v>2.4</v>
      </c>
      <c r="BO116" s="2">
        <v>3</v>
      </c>
      <c r="BP116" s="2">
        <v>3</v>
      </c>
      <c r="BQ116" s="2">
        <v>2.2999999999999998</v>
      </c>
      <c r="BR116" s="2">
        <v>2.2000000000000002</v>
      </c>
      <c r="BS116" s="2">
        <v>3.8</v>
      </c>
      <c r="BT116" s="2">
        <v>3.8</v>
      </c>
      <c r="BU116" s="2">
        <v>1.8</v>
      </c>
      <c r="BV116" s="2">
        <v>1.6</v>
      </c>
      <c r="BW116" s="2">
        <v>2</v>
      </c>
      <c r="BX116" s="2">
        <v>3.4</v>
      </c>
      <c r="BY116" s="2">
        <v>3.4</v>
      </c>
      <c r="BZ116" s="2">
        <v>3.8</v>
      </c>
      <c r="CA116" s="2">
        <v>2.1</v>
      </c>
      <c r="CB116" s="2">
        <v>1.9</v>
      </c>
      <c r="CC116" s="2">
        <v>1.2</v>
      </c>
      <c r="CD116" s="2">
        <v>1.8</v>
      </c>
      <c r="CE116" s="2">
        <v>2.2000000000000002</v>
      </c>
      <c r="CF116" s="2">
        <v>1.3</v>
      </c>
      <c r="CG116" s="2">
        <v>1.5</v>
      </c>
      <c r="CH116" s="2">
        <v>2.2000000000000002</v>
      </c>
      <c r="CI116" s="2">
        <v>2.2000000000000002</v>
      </c>
      <c r="CJ116" s="2">
        <v>2.4</v>
      </c>
      <c r="CK116" s="2">
        <v>1.8</v>
      </c>
      <c r="CL116" s="2">
        <v>2.5</v>
      </c>
      <c r="CM116" s="2">
        <v>2</v>
      </c>
      <c r="CN116" s="2">
        <v>2.8</v>
      </c>
      <c r="CO116" s="2">
        <v>2.2999999999999998</v>
      </c>
      <c r="CP116" s="2">
        <v>2.4</v>
      </c>
    </row>
    <row r="117" spans="1:94" ht="18" x14ac:dyDescent="0.3">
      <c r="A117" s="11" t="s">
        <v>43</v>
      </c>
      <c r="B117" s="2">
        <v>140</v>
      </c>
      <c r="C117" s="2">
        <v>200</v>
      </c>
      <c r="D117" s="2">
        <v>172</v>
      </c>
      <c r="E117" s="2">
        <v>172</v>
      </c>
      <c r="F117" s="2">
        <v>208</v>
      </c>
      <c r="G117" s="2">
        <v>110</v>
      </c>
      <c r="H117" s="2">
        <v>170</v>
      </c>
      <c r="I117" s="2">
        <v>180</v>
      </c>
      <c r="J117" s="2">
        <v>170</v>
      </c>
      <c r="K117" s="2">
        <v>200</v>
      </c>
      <c r="L117" s="2">
        <v>295</v>
      </c>
      <c r="M117" s="2">
        <v>110</v>
      </c>
      <c r="N117" s="2">
        <v>110</v>
      </c>
      <c r="O117" s="2">
        <v>160</v>
      </c>
      <c r="P117" s="2">
        <v>110</v>
      </c>
      <c r="Q117" s="2">
        <v>170</v>
      </c>
      <c r="R117" s="2">
        <v>165</v>
      </c>
      <c r="S117" s="2">
        <v>170</v>
      </c>
      <c r="T117" s="2">
        <v>300</v>
      </c>
      <c r="U117" s="2">
        <v>153</v>
      </c>
      <c r="V117" s="2">
        <v>141</v>
      </c>
      <c r="W117" s="2">
        <v>147</v>
      </c>
      <c r="X117" s="2">
        <v>92</v>
      </c>
      <c r="Y117" s="2">
        <v>93</v>
      </c>
      <c r="Z117" s="2">
        <v>100</v>
      </c>
      <c r="AA117" s="2">
        <v>142</v>
      </c>
      <c r="AB117" s="2">
        <v>100</v>
      </c>
      <c r="AC117" s="2">
        <v>300</v>
      </c>
      <c r="AD117" s="2">
        <v>92</v>
      </c>
      <c r="AE117" s="2">
        <v>214</v>
      </c>
      <c r="AF117" s="2">
        <v>63</v>
      </c>
      <c r="AG117" s="2">
        <v>127</v>
      </c>
      <c r="AH117" s="2">
        <v>96</v>
      </c>
      <c r="AI117" s="2">
        <v>105</v>
      </c>
      <c r="AJ117" s="2">
        <v>115</v>
      </c>
      <c r="AK117" s="2">
        <v>145</v>
      </c>
      <c r="AL117" s="2">
        <v>140</v>
      </c>
      <c r="AM117" s="2">
        <v>190</v>
      </c>
      <c r="AN117" s="2">
        <v>55</v>
      </c>
      <c r="AO117" s="2">
        <v>90</v>
      </c>
      <c r="AP117" s="2">
        <v>160</v>
      </c>
      <c r="AQ117" s="2">
        <v>102</v>
      </c>
      <c r="AR117" s="2">
        <v>140</v>
      </c>
      <c r="AS117" s="2">
        <v>81</v>
      </c>
      <c r="AT117" s="2">
        <v>124</v>
      </c>
      <c r="AU117" s="2">
        <v>92</v>
      </c>
      <c r="AV117" s="2">
        <v>128</v>
      </c>
      <c r="AW117" s="2">
        <v>278</v>
      </c>
      <c r="AX117" s="2">
        <v>185</v>
      </c>
      <c r="AY117" s="2">
        <v>225</v>
      </c>
      <c r="AZ117" s="2">
        <v>160</v>
      </c>
      <c r="BA117" s="2">
        <v>210</v>
      </c>
      <c r="BB117" s="2">
        <v>82</v>
      </c>
      <c r="BC117" s="2">
        <v>103</v>
      </c>
      <c r="BD117" s="2">
        <v>164</v>
      </c>
      <c r="BE117" s="2">
        <v>155</v>
      </c>
      <c r="BF117" s="2">
        <v>255</v>
      </c>
      <c r="BG117" s="2">
        <v>130</v>
      </c>
      <c r="BH117" s="2">
        <v>217</v>
      </c>
      <c r="BI117" s="2">
        <v>100</v>
      </c>
      <c r="BJ117" s="2">
        <v>140</v>
      </c>
      <c r="BK117" s="2">
        <v>92</v>
      </c>
      <c r="BL117" s="2">
        <v>202</v>
      </c>
      <c r="BM117" s="2">
        <v>110</v>
      </c>
      <c r="BN117" s="2">
        <v>150</v>
      </c>
      <c r="BO117" s="2">
        <v>151</v>
      </c>
      <c r="BP117" s="2">
        <v>160</v>
      </c>
      <c r="BQ117" s="2">
        <v>155</v>
      </c>
      <c r="BR117" s="2">
        <v>110</v>
      </c>
      <c r="BS117" s="2">
        <v>170</v>
      </c>
      <c r="BT117" s="2">
        <v>170</v>
      </c>
      <c r="BU117" s="2">
        <v>92</v>
      </c>
      <c r="BV117" s="2">
        <v>74</v>
      </c>
      <c r="BW117" s="2">
        <v>110</v>
      </c>
      <c r="BX117" s="2">
        <v>160</v>
      </c>
      <c r="BY117" s="2">
        <v>200</v>
      </c>
      <c r="BZ117" s="2">
        <v>170</v>
      </c>
      <c r="CA117" s="2">
        <v>140</v>
      </c>
      <c r="CB117" s="2">
        <v>85</v>
      </c>
      <c r="CC117" s="2">
        <v>73</v>
      </c>
      <c r="CD117" s="2">
        <v>90</v>
      </c>
      <c r="CE117" s="2">
        <v>130</v>
      </c>
      <c r="CF117" s="2">
        <v>70</v>
      </c>
      <c r="CG117" s="2">
        <v>82</v>
      </c>
      <c r="CH117" s="2">
        <v>135</v>
      </c>
      <c r="CI117" s="2">
        <v>130</v>
      </c>
      <c r="CJ117" s="2">
        <v>138</v>
      </c>
      <c r="CK117" s="2">
        <v>81</v>
      </c>
      <c r="CL117" s="2">
        <v>109</v>
      </c>
      <c r="CM117" s="2">
        <v>134</v>
      </c>
      <c r="CN117" s="2">
        <v>178</v>
      </c>
      <c r="CO117" s="2">
        <v>114</v>
      </c>
      <c r="CP117" s="2">
        <v>168</v>
      </c>
    </row>
    <row r="118" spans="1:94" ht="18" x14ac:dyDescent="0.3">
      <c r="A118" s="11" t="s">
        <v>44</v>
      </c>
      <c r="B118" s="2">
        <v>6300</v>
      </c>
      <c r="C118" s="2">
        <v>5500</v>
      </c>
      <c r="D118" s="2">
        <v>5500</v>
      </c>
      <c r="E118" s="2">
        <v>5500</v>
      </c>
      <c r="F118" s="2">
        <v>5700</v>
      </c>
      <c r="G118" s="2">
        <v>5200</v>
      </c>
      <c r="H118" s="2">
        <v>4800</v>
      </c>
      <c r="I118" s="2">
        <v>4000</v>
      </c>
      <c r="J118" s="2">
        <v>4800</v>
      </c>
      <c r="K118" s="2">
        <v>4100</v>
      </c>
      <c r="L118" s="2">
        <v>6000</v>
      </c>
      <c r="M118" s="2">
        <v>5200</v>
      </c>
      <c r="N118" s="2">
        <v>5200</v>
      </c>
      <c r="O118" s="2">
        <v>4600</v>
      </c>
      <c r="P118" s="2">
        <v>5200</v>
      </c>
      <c r="Q118" s="2">
        <v>4800</v>
      </c>
      <c r="R118" s="2">
        <v>4000</v>
      </c>
      <c r="S118" s="2">
        <v>4200</v>
      </c>
      <c r="T118" s="2">
        <v>5000</v>
      </c>
      <c r="U118" s="2">
        <v>5300</v>
      </c>
      <c r="V118" s="2">
        <v>5000</v>
      </c>
      <c r="W118" s="2">
        <v>4800</v>
      </c>
      <c r="X118" s="2">
        <v>6000</v>
      </c>
      <c r="Y118" s="2">
        <v>4800</v>
      </c>
      <c r="Z118" s="2">
        <v>4800</v>
      </c>
      <c r="AA118" s="2">
        <v>5000</v>
      </c>
      <c r="AB118" s="2">
        <v>4800</v>
      </c>
      <c r="AC118" s="2">
        <v>6000</v>
      </c>
      <c r="AD118" s="2">
        <v>6000</v>
      </c>
      <c r="AE118" s="2">
        <v>5800</v>
      </c>
      <c r="AF118" s="2">
        <v>5000</v>
      </c>
      <c r="AG118" s="2">
        <v>6500</v>
      </c>
      <c r="AH118" s="2">
        <v>4200</v>
      </c>
      <c r="AI118" s="2">
        <v>4600</v>
      </c>
      <c r="AJ118" s="2">
        <v>5500</v>
      </c>
      <c r="AK118" s="2">
        <v>4800</v>
      </c>
      <c r="AL118" s="2">
        <v>4800</v>
      </c>
      <c r="AM118" s="2">
        <v>4200</v>
      </c>
      <c r="AN118" s="2">
        <v>5700</v>
      </c>
      <c r="AO118" s="2">
        <v>5400</v>
      </c>
      <c r="AP118" s="2">
        <v>5800</v>
      </c>
      <c r="AQ118" s="2">
        <v>5900</v>
      </c>
      <c r="AR118" s="2">
        <v>5600</v>
      </c>
      <c r="AS118" s="2">
        <v>5500</v>
      </c>
      <c r="AT118" s="2">
        <v>6000</v>
      </c>
      <c r="AU118" s="2">
        <v>5550</v>
      </c>
      <c r="AV118" s="2">
        <v>6000</v>
      </c>
      <c r="AW118" s="2">
        <v>6000</v>
      </c>
      <c r="AX118" s="2">
        <v>5200</v>
      </c>
      <c r="AY118" s="2">
        <v>6000</v>
      </c>
      <c r="AZ118" s="2">
        <v>4400</v>
      </c>
      <c r="BA118" s="2">
        <v>4600</v>
      </c>
      <c r="BB118" s="2">
        <v>5000</v>
      </c>
      <c r="BC118" s="2">
        <v>5500</v>
      </c>
      <c r="BD118" s="2">
        <v>5600</v>
      </c>
      <c r="BE118" s="2">
        <v>5000</v>
      </c>
      <c r="BF118" s="2">
        <v>6500</v>
      </c>
      <c r="BG118" s="2">
        <v>5100</v>
      </c>
      <c r="BH118" s="2">
        <v>5500</v>
      </c>
      <c r="BI118" s="2">
        <v>5750</v>
      </c>
      <c r="BJ118" s="2">
        <v>3800</v>
      </c>
      <c r="BK118" s="2">
        <v>6000</v>
      </c>
      <c r="BL118" s="2">
        <v>6000</v>
      </c>
      <c r="BM118" s="2">
        <v>6000</v>
      </c>
      <c r="BN118" s="2">
        <v>5600</v>
      </c>
      <c r="BO118" s="2">
        <v>4800</v>
      </c>
      <c r="BP118" s="2">
        <v>5200</v>
      </c>
      <c r="BQ118" s="2">
        <v>6000</v>
      </c>
      <c r="BR118" s="2">
        <v>5200</v>
      </c>
      <c r="BS118" s="2">
        <v>4800</v>
      </c>
      <c r="BT118" s="2">
        <v>4800</v>
      </c>
      <c r="BU118" s="2">
        <v>5000</v>
      </c>
      <c r="BV118" s="2">
        <v>5600</v>
      </c>
      <c r="BW118" s="2">
        <v>5200</v>
      </c>
      <c r="BX118" s="2">
        <v>4600</v>
      </c>
      <c r="BY118" s="2">
        <v>5000</v>
      </c>
      <c r="BZ118" s="2">
        <v>4800</v>
      </c>
      <c r="CA118" s="2">
        <v>6000</v>
      </c>
      <c r="CB118" s="2">
        <v>5000</v>
      </c>
      <c r="CC118" s="2">
        <v>5600</v>
      </c>
      <c r="CD118" s="2">
        <v>5200</v>
      </c>
      <c r="CE118" s="2">
        <v>5600</v>
      </c>
      <c r="CF118" s="2">
        <v>6000</v>
      </c>
      <c r="CG118" s="2">
        <v>5200</v>
      </c>
      <c r="CH118" s="2">
        <v>5400</v>
      </c>
      <c r="CI118" s="2">
        <v>5400</v>
      </c>
      <c r="CJ118" s="2">
        <v>5000</v>
      </c>
      <c r="CK118" s="2">
        <v>5500</v>
      </c>
      <c r="CL118" s="2">
        <v>4500</v>
      </c>
      <c r="CM118" s="2">
        <v>5800</v>
      </c>
      <c r="CN118" s="2">
        <v>5800</v>
      </c>
      <c r="CO118" s="2">
        <v>5400</v>
      </c>
      <c r="CP118" s="2">
        <v>6200</v>
      </c>
    </row>
    <row r="119" spans="1:94" ht="18" x14ac:dyDescent="0.3">
      <c r="A119" s="11" t="s">
        <v>45</v>
      </c>
      <c r="B119" s="2">
        <v>2890</v>
      </c>
      <c r="C119" s="2">
        <v>2335</v>
      </c>
      <c r="D119" s="2">
        <v>2280</v>
      </c>
      <c r="E119" s="2">
        <v>2535</v>
      </c>
      <c r="F119" s="2">
        <v>2545</v>
      </c>
      <c r="G119" s="2">
        <v>2565</v>
      </c>
      <c r="H119" s="2">
        <v>1570</v>
      </c>
      <c r="I119" s="2">
        <v>1320</v>
      </c>
      <c r="J119" s="2">
        <v>1690</v>
      </c>
      <c r="K119" s="2">
        <v>1510</v>
      </c>
      <c r="L119" s="2">
        <v>1985</v>
      </c>
      <c r="M119" s="2">
        <v>2380</v>
      </c>
      <c r="N119" s="2">
        <v>2665</v>
      </c>
      <c r="O119" s="2">
        <v>1805</v>
      </c>
      <c r="P119" s="2">
        <v>2595</v>
      </c>
      <c r="Q119" s="2">
        <v>1690</v>
      </c>
      <c r="R119" s="2">
        <v>1790</v>
      </c>
      <c r="S119" s="2">
        <v>1350</v>
      </c>
      <c r="T119" s="2">
        <v>1450</v>
      </c>
      <c r="U119" s="2">
        <v>1990</v>
      </c>
      <c r="V119" s="2">
        <v>2090</v>
      </c>
      <c r="W119" s="2">
        <v>1785</v>
      </c>
      <c r="X119" s="2">
        <v>3285</v>
      </c>
      <c r="Y119" s="2">
        <v>2595</v>
      </c>
      <c r="Z119" s="2">
        <v>2535</v>
      </c>
      <c r="AA119" s="2">
        <v>1970</v>
      </c>
      <c r="AB119" s="2">
        <v>2465</v>
      </c>
      <c r="AC119" s="2">
        <v>2120</v>
      </c>
      <c r="AD119" s="2">
        <v>2505</v>
      </c>
      <c r="AE119" s="2">
        <v>1980</v>
      </c>
      <c r="AF119" s="2">
        <v>3150</v>
      </c>
      <c r="AG119" s="2">
        <v>2410</v>
      </c>
      <c r="AH119" s="2">
        <v>2805</v>
      </c>
      <c r="AI119" s="2">
        <v>2285</v>
      </c>
      <c r="AJ119" s="2">
        <v>2340</v>
      </c>
      <c r="AK119" s="2">
        <v>2080</v>
      </c>
      <c r="AL119" s="2">
        <v>1885</v>
      </c>
      <c r="AM119" s="2">
        <v>1415</v>
      </c>
      <c r="AN119" s="2">
        <v>3755</v>
      </c>
      <c r="AO119" s="2">
        <v>3250</v>
      </c>
      <c r="AP119" s="2">
        <v>2855</v>
      </c>
      <c r="AQ119" s="2">
        <v>2650</v>
      </c>
      <c r="AR119" s="2">
        <v>2610</v>
      </c>
      <c r="AS119" s="2">
        <v>2710</v>
      </c>
      <c r="AT119" s="2">
        <v>2745</v>
      </c>
      <c r="AU119" s="2">
        <v>2540</v>
      </c>
      <c r="AV119" s="2">
        <v>2335</v>
      </c>
      <c r="AW119" s="2">
        <v>1955</v>
      </c>
      <c r="AX119" s="2">
        <v>2325</v>
      </c>
      <c r="AY119" s="2">
        <v>2510</v>
      </c>
      <c r="AZ119" s="2">
        <v>1835</v>
      </c>
      <c r="BA119" s="2">
        <v>1840</v>
      </c>
      <c r="BB119" s="2">
        <v>2370</v>
      </c>
      <c r="BC119" s="2">
        <v>2220</v>
      </c>
      <c r="BD119" s="2">
        <v>2505</v>
      </c>
      <c r="BE119" s="2">
        <v>2240</v>
      </c>
      <c r="BF119" s="2">
        <v>2325</v>
      </c>
      <c r="BG119" s="2">
        <v>2425</v>
      </c>
      <c r="BH119" s="2">
        <v>2220</v>
      </c>
      <c r="BI119" s="2">
        <v>2475</v>
      </c>
      <c r="BJ119" s="2">
        <v>1730</v>
      </c>
      <c r="BK119" s="2">
        <v>2505</v>
      </c>
      <c r="BL119" s="2">
        <v>2210</v>
      </c>
      <c r="BM119" s="2">
        <v>2435</v>
      </c>
      <c r="BN119" s="2">
        <v>2130</v>
      </c>
      <c r="BO119" s="2">
        <v>2065</v>
      </c>
      <c r="BP119" s="2">
        <v>2045</v>
      </c>
      <c r="BQ119" s="2">
        <v>2380</v>
      </c>
      <c r="BR119" s="2">
        <v>2565</v>
      </c>
      <c r="BS119" s="2">
        <v>1690</v>
      </c>
      <c r="BT119" s="2">
        <v>1570</v>
      </c>
      <c r="BU119" s="2">
        <v>2360</v>
      </c>
      <c r="BV119" s="2">
        <v>3130</v>
      </c>
      <c r="BW119" s="2">
        <v>2665</v>
      </c>
      <c r="BX119" s="2">
        <v>1805</v>
      </c>
      <c r="BY119" s="2">
        <v>1890</v>
      </c>
      <c r="BZ119" s="2">
        <v>1565</v>
      </c>
      <c r="CA119" s="2">
        <v>2910</v>
      </c>
      <c r="CB119" s="2">
        <v>2145</v>
      </c>
      <c r="CC119" s="2">
        <v>2875</v>
      </c>
      <c r="CD119" s="2">
        <v>3375</v>
      </c>
      <c r="CE119" s="2">
        <v>2330</v>
      </c>
      <c r="CF119" s="2">
        <v>3360</v>
      </c>
      <c r="CG119" s="2">
        <v>3505</v>
      </c>
      <c r="CH119" s="2">
        <v>2405</v>
      </c>
      <c r="CI119" s="2">
        <v>2340</v>
      </c>
      <c r="CJ119" s="2">
        <v>2515</v>
      </c>
      <c r="CK119" s="2">
        <v>2550</v>
      </c>
      <c r="CL119" s="2">
        <v>2915</v>
      </c>
      <c r="CM119" s="2">
        <v>2685</v>
      </c>
      <c r="CN119" s="2">
        <v>2385</v>
      </c>
      <c r="CO119" s="2">
        <v>2215</v>
      </c>
      <c r="CP119" s="2">
        <v>2310</v>
      </c>
    </row>
    <row r="120" spans="1:94" ht="18" x14ac:dyDescent="0.3">
      <c r="A120" s="11" t="s">
        <v>46</v>
      </c>
      <c r="B120" s="2" t="s">
        <v>54</v>
      </c>
      <c r="C120" s="2" t="s">
        <v>54</v>
      </c>
      <c r="D120" s="2" t="s">
        <v>54</v>
      </c>
      <c r="E120" s="2" t="s">
        <v>54</v>
      </c>
      <c r="F120" s="2" t="s">
        <v>54</v>
      </c>
      <c r="G120" s="2" t="s">
        <v>66</v>
      </c>
      <c r="H120" s="2" t="s">
        <v>66</v>
      </c>
      <c r="I120" s="2" t="s">
        <v>66</v>
      </c>
      <c r="J120" s="2" t="s">
        <v>66</v>
      </c>
      <c r="K120" s="2" t="s">
        <v>66</v>
      </c>
      <c r="L120" s="2" t="s">
        <v>66</v>
      </c>
      <c r="M120" s="2" t="s">
        <v>54</v>
      </c>
      <c r="N120" s="2" t="s">
        <v>54</v>
      </c>
      <c r="O120" s="2" t="s">
        <v>54</v>
      </c>
      <c r="P120" s="2" t="s">
        <v>66</v>
      </c>
      <c r="Q120" s="2" t="s">
        <v>66</v>
      </c>
      <c r="R120" s="2" t="s">
        <v>66</v>
      </c>
      <c r="S120" s="2" t="s">
        <v>66</v>
      </c>
      <c r="T120" s="2" t="s">
        <v>54</v>
      </c>
      <c r="U120" s="2" t="s">
        <v>66</v>
      </c>
      <c r="V120" s="2" t="s">
        <v>66</v>
      </c>
      <c r="W120" s="2" t="s">
        <v>66</v>
      </c>
      <c r="X120" s="2" t="s">
        <v>54</v>
      </c>
      <c r="Y120" s="2" t="s">
        <v>54</v>
      </c>
      <c r="Z120" s="2" t="s">
        <v>54</v>
      </c>
      <c r="AA120" s="2" t="s">
        <v>66</v>
      </c>
      <c r="AB120" s="2" t="s">
        <v>66</v>
      </c>
      <c r="AC120" s="2" t="s">
        <v>54</v>
      </c>
      <c r="AD120" s="2" t="s">
        <v>54</v>
      </c>
      <c r="AE120" s="2" t="s">
        <v>66</v>
      </c>
      <c r="AF120" s="2" t="s">
        <v>54</v>
      </c>
      <c r="AG120" s="2" t="s">
        <v>54</v>
      </c>
      <c r="AH120" s="2" t="s">
        <v>54</v>
      </c>
      <c r="AI120" s="2" t="s">
        <v>54</v>
      </c>
      <c r="AJ120" s="2" t="s">
        <v>54</v>
      </c>
      <c r="AK120" s="2" t="s">
        <v>54</v>
      </c>
      <c r="AL120" s="2" t="s">
        <v>66</v>
      </c>
      <c r="AM120" s="2" t="s">
        <v>66</v>
      </c>
      <c r="AN120" s="2" t="s">
        <v>54</v>
      </c>
      <c r="AO120" s="2" t="s">
        <v>54</v>
      </c>
      <c r="AP120" s="2" t="s">
        <v>54</v>
      </c>
      <c r="AQ120" s="2" t="s">
        <v>54</v>
      </c>
      <c r="AR120" s="2" t="s">
        <v>54</v>
      </c>
      <c r="AS120" s="2" t="s">
        <v>54</v>
      </c>
      <c r="AT120" s="2" t="s">
        <v>54</v>
      </c>
      <c r="AU120" s="2" t="s">
        <v>54</v>
      </c>
      <c r="AV120" s="2" t="s">
        <v>54</v>
      </c>
      <c r="AW120" s="2" t="s">
        <v>66</v>
      </c>
      <c r="AX120" s="2" t="s">
        <v>54</v>
      </c>
      <c r="AY120" s="2" t="s">
        <v>54</v>
      </c>
      <c r="AZ120" s="2" t="s">
        <v>66</v>
      </c>
      <c r="BA120" s="2" t="s">
        <v>66</v>
      </c>
      <c r="BB120" s="2" t="s">
        <v>54</v>
      </c>
      <c r="BC120" s="2" t="s">
        <v>54</v>
      </c>
      <c r="BD120" s="2" t="s">
        <v>54</v>
      </c>
      <c r="BE120" s="2" t="s">
        <v>66</v>
      </c>
      <c r="BF120" s="2" t="s">
        <v>54</v>
      </c>
      <c r="BG120" s="2" t="s">
        <v>54</v>
      </c>
      <c r="BH120" s="2" t="s">
        <v>66</v>
      </c>
      <c r="BI120" s="2" t="s">
        <v>54</v>
      </c>
      <c r="BJ120" s="2" t="s">
        <v>66</v>
      </c>
      <c r="BK120" s="2" t="s">
        <v>54</v>
      </c>
      <c r="BL120" s="2" t="s">
        <v>66</v>
      </c>
      <c r="BM120" s="2" t="s">
        <v>54</v>
      </c>
      <c r="BN120" s="2" t="s">
        <v>54</v>
      </c>
      <c r="BO120" s="2" t="s">
        <v>66</v>
      </c>
      <c r="BP120" s="2" t="s">
        <v>66</v>
      </c>
      <c r="BQ120" s="2" t="s">
        <v>66</v>
      </c>
      <c r="BR120" s="2" t="s">
        <v>66</v>
      </c>
      <c r="BS120" s="2" t="s">
        <v>66</v>
      </c>
      <c r="BT120" s="2" t="s">
        <v>66</v>
      </c>
      <c r="BU120" s="2" t="s">
        <v>54</v>
      </c>
      <c r="BV120" s="2" t="s">
        <v>54</v>
      </c>
      <c r="BW120" s="2" t="s">
        <v>54</v>
      </c>
      <c r="BX120" s="2" t="s">
        <v>54</v>
      </c>
      <c r="BY120" s="2" t="s">
        <v>54</v>
      </c>
      <c r="BZ120" s="2" t="s">
        <v>66</v>
      </c>
      <c r="CA120" s="2" t="s">
        <v>54</v>
      </c>
      <c r="CB120" s="2" t="s">
        <v>54</v>
      </c>
      <c r="CC120" s="2" t="s">
        <v>54</v>
      </c>
      <c r="CD120" s="2" t="s">
        <v>54</v>
      </c>
      <c r="CE120" s="2" t="s">
        <v>54</v>
      </c>
      <c r="CF120" s="2" t="s">
        <v>54</v>
      </c>
      <c r="CG120" s="2" t="s">
        <v>54</v>
      </c>
      <c r="CH120" s="2" t="s">
        <v>54</v>
      </c>
      <c r="CI120" s="2" t="s">
        <v>54</v>
      </c>
      <c r="CJ120" s="2" t="s">
        <v>54</v>
      </c>
      <c r="CK120" s="2" t="s">
        <v>54</v>
      </c>
      <c r="CL120" s="2" t="s">
        <v>54</v>
      </c>
      <c r="CM120" s="2" t="s">
        <v>54</v>
      </c>
      <c r="CN120" s="2" t="s">
        <v>54</v>
      </c>
      <c r="CO120" s="2" t="s">
        <v>54</v>
      </c>
      <c r="CP120" s="2" t="s">
        <v>54</v>
      </c>
    </row>
    <row r="121" spans="1:94" ht="18" x14ac:dyDescent="0.3">
      <c r="A121" s="11" t="s">
        <v>47</v>
      </c>
      <c r="B121" s="2">
        <v>13.2</v>
      </c>
      <c r="C121" s="2">
        <v>18</v>
      </c>
      <c r="D121" s="2">
        <v>16.899999999999999</v>
      </c>
      <c r="E121" s="2">
        <v>21.1</v>
      </c>
      <c r="F121" s="2">
        <v>21.1</v>
      </c>
      <c r="G121" s="2">
        <v>16.399999999999999</v>
      </c>
      <c r="H121" s="2">
        <v>18</v>
      </c>
      <c r="I121" s="2">
        <v>23</v>
      </c>
      <c r="J121" s="2">
        <v>18.8</v>
      </c>
      <c r="K121" s="2">
        <v>18</v>
      </c>
      <c r="L121" s="2">
        <v>20</v>
      </c>
      <c r="M121" s="2">
        <v>15.2</v>
      </c>
      <c r="N121" s="2">
        <v>15.6</v>
      </c>
      <c r="O121" s="2">
        <v>15.5</v>
      </c>
      <c r="P121" s="2">
        <v>16.5</v>
      </c>
      <c r="Q121" s="2">
        <v>20</v>
      </c>
      <c r="R121" s="2">
        <v>27</v>
      </c>
      <c r="S121" s="2">
        <v>23</v>
      </c>
      <c r="T121" s="2">
        <v>20</v>
      </c>
      <c r="U121" s="2">
        <v>18</v>
      </c>
      <c r="V121" s="2">
        <v>16</v>
      </c>
      <c r="W121" s="2">
        <v>16</v>
      </c>
      <c r="X121" s="2">
        <v>13.2</v>
      </c>
      <c r="Y121" s="2">
        <v>14</v>
      </c>
      <c r="Z121" s="2">
        <v>16</v>
      </c>
      <c r="AA121" s="2">
        <v>20</v>
      </c>
      <c r="AB121" s="2">
        <v>16</v>
      </c>
      <c r="AC121" s="2">
        <v>19.8</v>
      </c>
      <c r="AD121" s="2">
        <v>13.2</v>
      </c>
      <c r="AE121" s="2">
        <v>18</v>
      </c>
      <c r="AF121" s="2">
        <v>10</v>
      </c>
      <c r="AG121" s="2">
        <v>13.2</v>
      </c>
      <c r="AH121" s="2">
        <v>15.9</v>
      </c>
      <c r="AI121" s="2">
        <v>15.4</v>
      </c>
      <c r="AJ121" s="2">
        <v>15.5</v>
      </c>
      <c r="AK121" s="2">
        <v>21</v>
      </c>
      <c r="AL121" s="2">
        <v>16</v>
      </c>
      <c r="AM121" s="2">
        <v>20</v>
      </c>
      <c r="AN121" s="2">
        <v>10.6</v>
      </c>
      <c r="AO121" s="2">
        <v>12.4</v>
      </c>
      <c r="AP121" s="2">
        <v>15.9</v>
      </c>
      <c r="AQ121" s="2">
        <v>11.9</v>
      </c>
      <c r="AR121" s="2">
        <v>17</v>
      </c>
      <c r="AS121" s="2">
        <v>11.9</v>
      </c>
      <c r="AT121" s="2">
        <v>13.7</v>
      </c>
      <c r="AU121" s="2">
        <v>11.9</v>
      </c>
      <c r="AV121" s="2">
        <v>17.2</v>
      </c>
      <c r="AW121" s="2">
        <v>22.5</v>
      </c>
      <c r="AX121" s="2">
        <v>18.5</v>
      </c>
      <c r="AY121" s="2">
        <v>20.6</v>
      </c>
      <c r="AZ121" s="2">
        <v>18.399999999999999</v>
      </c>
      <c r="BA121" s="2">
        <v>20</v>
      </c>
      <c r="BB121" s="2">
        <v>13.2</v>
      </c>
      <c r="BC121" s="2">
        <v>14.5</v>
      </c>
      <c r="BD121" s="2">
        <v>15.5</v>
      </c>
      <c r="BE121" s="2">
        <v>19.600000000000001</v>
      </c>
      <c r="BF121" s="2">
        <v>20</v>
      </c>
      <c r="BG121" s="2">
        <v>14.5</v>
      </c>
      <c r="BH121" s="2">
        <v>18.5</v>
      </c>
      <c r="BI121" s="2">
        <v>11.1</v>
      </c>
      <c r="BJ121" s="2">
        <v>18</v>
      </c>
      <c r="BK121" s="2">
        <v>13.2</v>
      </c>
      <c r="BL121" s="2">
        <v>19</v>
      </c>
      <c r="BM121" s="2">
        <v>13.2</v>
      </c>
      <c r="BN121" s="2">
        <v>15.9</v>
      </c>
      <c r="BO121" s="2">
        <v>20</v>
      </c>
      <c r="BP121" s="2">
        <v>18.5</v>
      </c>
      <c r="BQ121" s="2">
        <v>15.2</v>
      </c>
      <c r="BR121" s="2">
        <v>16.5</v>
      </c>
      <c r="BS121" s="2">
        <v>20</v>
      </c>
      <c r="BT121" s="2">
        <v>18</v>
      </c>
      <c r="BU121" s="2">
        <v>15.9</v>
      </c>
      <c r="BV121" s="2">
        <v>13.2</v>
      </c>
      <c r="BW121" s="2">
        <v>15.2</v>
      </c>
      <c r="BX121" s="2">
        <v>15.5</v>
      </c>
      <c r="BY121" s="2">
        <v>16.5</v>
      </c>
      <c r="BZ121" s="2">
        <v>18</v>
      </c>
      <c r="CA121" s="2">
        <v>18</v>
      </c>
      <c r="CB121" s="2">
        <v>12.8</v>
      </c>
      <c r="CC121" s="2">
        <v>9.1999999999999993</v>
      </c>
      <c r="CD121" s="2">
        <v>15.9</v>
      </c>
      <c r="CE121" s="2">
        <v>15.9</v>
      </c>
      <c r="CF121" s="2">
        <v>10.6</v>
      </c>
      <c r="CG121" s="2">
        <v>11.9</v>
      </c>
      <c r="CH121" s="2">
        <v>15.9</v>
      </c>
      <c r="CI121" s="2">
        <v>18.5</v>
      </c>
      <c r="CJ121" s="2">
        <v>19.8</v>
      </c>
      <c r="CK121" s="2">
        <v>12.4</v>
      </c>
      <c r="CL121" s="2">
        <v>21.1</v>
      </c>
      <c r="CM121" s="2">
        <v>18.5</v>
      </c>
      <c r="CN121" s="2">
        <v>18.5</v>
      </c>
      <c r="CO121" s="2">
        <v>15.8</v>
      </c>
      <c r="CP121" s="2">
        <v>19.3</v>
      </c>
    </row>
    <row r="122" spans="1:94" ht="18" x14ac:dyDescent="0.3">
      <c r="A122" s="11" t="s">
        <v>48</v>
      </c>
      <c r="B122" s="2">
        <v>5</v>
      </c>
      <c r="C122" s="2">
        <v>5</v>
      </c>
      <c r="D122" s="2">
        <v>5</v>
      </c>
      <c r="E122" s="2">
        <v>6</v>
      </c>
      <c r="F122" s="2">
        <v>4</v>
      </c>
      <c r="G122" s="2">
        <v>6</v>
      </c>
      <c r="H122" s="2">
        <v>6</v>
      </c>
      <c r="I122" s="2">
        <v>6</v>
      </c>
      <c r="J122" s="2">
        <v>5</v>
      </c>
      <c r="K122" s="2">
        <v>6</v>
      </c>
      <c r="L122" s="2">
        <v>5</v>
      </c>
      <c r="M122" s="2">
        <v>5</v>
      </c>
      <c r="N122" s="2">
        <v>5</v>
      </c>
      <c r="O122" s="2">
        <v>4</v>
      </c>
      <c r="P122" s="2">
        <v>6</v>
      </c>
      <c r="Q122" s="2">
        <v>7</v>
      </c>
      <c r="R122" s="2">
        <v>8</v>
      </c>
      <c r="S122" s="2">
        <v>6</v>
      </c>
      <c r="T122" s="2">
        <v>2</v>
      </c>
      <c r="U122" s="2">
        <v>6</v>
      </c>
      <c r="V122" s="2">
        <v>6</v>
      </c>
      <c r="W122" s="2">
        <v>6</v>
      </c>
      <c r="X122" s="2">
        <v>5</v>
      </c>
      <c r="Y122" s="2">
        <v>5</v>
      </c>
      <c r="Z122" s="2">
        <v>6</v>
      </c>
      <c r="AA122" s="2">
        <v>7</v>
      </c>
      <c r="AB122" s="2">
        <v>6</v>
      </c>
      <c r="AC122" s="2">
        <v>4</v>
      </c>
      <c r="AD122" s="2">
        <v>5</v>
      </c>
      <c r="AE122" s="2">
        <v>6</v>
      </c>
      <c r="AF122" s="2">
        <v>4</v>
      </c>
      <c r="AG122" s="2">
        <v>5</v>
      </c>
      <c r="AH122" s="2">
        <v>5</v>
      </c>
      <c r="AI122" s="2">
        <v>4</v>
      </c>
      <c r="AJ122" s="2">
        <v>4</v>
      </c>
      <c r="AK122" s="2">
        <v>7</v>
      </c>
      <c r="AL122" s="2">
        <v>5</v>
      </c>
      <c r="AM122" s="2">
        <v>6</v>
      </c>
      <c r="AN122" s="2">
        <v>4</v>
      </c>
      <c r="AO122" s="2">
        <v>4</v>
      </c>
      <c r="AP122" s="2">
        <v>4</v>
      </c>
      <c r="AQ122" s="2">
        <v>4</v>
      </c>
      <c r="AR122" s="2">
        <v>4</v>
      </c>
      <c r="AS122" s="2">
        <v>5</v>
      </c>
      <c r="AT122" s="2">
        <v>5</v>
      </c>
      <c r="AU122" s="2">
        <v>4</v>
      </c>
      <c r="AV122" s="2">
        <v>5</v>
      </c>
      <c r="AW122" s="2">
        <v>5</v>
      </c>
      <c r="AX122" s="2">
        <v>5</v>
      </c>
      <c r="AY122" s="2">
        <v>4</v>
      </c>
      <c r="AZ122" s="2">
        <v>6</v>
      </c>
      <c r="BA122" s="2">
        <v>6</v>
      </c>
      <c r="BB122" s="2">
        <v>4</v>
      </c>
      <c r="BC122" s="2">
        <v>5</v>
      </c>
      <c r="BD122" s="2">
        <v>5</v>
      </c>
      <c r="BE122" s="2">
        <v>7</v>
      </c>
      <c r="BF122" s="2">
        <v>2</v>
      </c>
      <c r="BG122" s="2">
        <v>5</v>
      </c>
      <c r="BH122" s="2">
        <v>5</v>
      </c>
      <c r="BI122" s="2">
        <v>4</v>
      </c>
      <c r="BJ122" s="2">
        <v>5</v>
      </c>
      <c r="BK122" s="2">
        <v>5</v>
      </c>
      <c r="BL122" s="2">
        <v>5</v>
      </c>
      <c r="BM122" s="2">
        <v>5</v>
      </c>
      <c r="BN122" s="2">
        <v>5</v>
      </c>
      <c r="BO122" s="2">
        <v>7</v>
      </c>
      <c r="BP122" s="2">
        <v>5</v>
      </c>
      <c r="BQ122" s="2">
        <v>5</v>
      </c>
      <c r="BR122" s="2">
        <v>5</v>
      </c>
      <c r="BS122" s="2">
        <v>7</v>
      </c>
      <c r="BT122" s="2">
        <v>6</v>
      </c>
      <c r="BU122" s="2">
        <v>4</v>
      </c>
      <c r="BV122" s="2">
        <v>4</v>
      </c>
      <c r="BW122" s="2">
        <v>5</v>
      </c>
      <c r="BX122" s="2">
        <v>4</v>
      </c>
      <c r="BY122" s="2">
        <v>5</v>
      </c>
      <c r="BZ122" s="2">
        <v>6</v>
      </c>
      <c r="CA122" s="2">
        <v>5</v>
      </c>
      <c r="CB122" s="2">
        <v>5</v>
      </c>
      <c r="CC122" s="2">
        <v>4</v>
      </c>
      <c r="CD122" s="2">
        <v>5</v>
      </c>
      <c r="CE122" s="2">
        <v>5</v>
      </c>
      <c r="CF122" s="2">
        <v>4</v>
      </c>
      <c r="CG122" s="2">
        <v>5</v>
      </c>
      <c r="CH122" s="2">
        <v>4</v>
      </c>
      <c r="CI122" s="2">
        <v>5</v>
      </c>
      <c r="CJ122" s="2">
        <v>7</v>
      </c>
      <c r="CK122" s="2">
        <v>4</v>
      </c>
      <c r="CL122" s="2">
        <v>7</v>
      </c>
      <c r="CM122" s="2">
        <v>5</v>
      </c>
      <c r="CN122" s="2">
        <v>4</v>
      </c>
      <c r="CO122" s="2">
        <v>5</v>
      </c>
      <c r="CP122" s="2">
        <v>5</v>
      </c>
    </row>
    <row r="128" spans="1:94" x14ac:dyDescent="0.3">
      <c r="E128" s="67" t="s">
        <v>489</v>
      </c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</row>
    <row r="130" spans="3:15" ht="43.2" x14ac:dyDescent="0.3">
      <c r="C130" s="60" t="s">
        <v>7</v>
      </c>
      <c r="D130" s="4" t="s">
        <v>8</v>
      </c>
      <c r="E130" s="4" t="s">
        <v>9</v>
      </c>
      <c r="F130" s="4" t="s">
        <v>10</v>
      </c>
      <c r="G130" s="4" t="s">
        <v>11</v>
      </c>
      <c r="H130" s="4" t="s">
        <v>12</v>
      </c>
      <c r="I130" s="4" t="s">
        <v>13</v>
      </c>
      <c r="J130" s="4" t="s">
        <v>14</v>
      </c>
      <c r="K130" s="4" t="s">
        <v>15</v>
      </c>
      <c r="L130" s="3"/>
      <c r="M130" s="4" t="s">
        <v>16</v>
      </c>
      <c r="N130" s="4" t="s">
        <v>17</v>
      </c>
      <c r="O130" s="4" t="s">
        <v>18</v>
      </c>
    </row>
    <row r="131" spans="3:15" x14ac:dyDescent="0.3">
      <c r="C131" s="6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3:15" x14ac:dyDescent="0.3">
      <c r="C132" s="3" t="s">
        <v>0</v>
      </c>
      <c r="D132" s="3">
        <v>50</v>
      </c>
      <c r="E132" s="3">
        <v>65</v>
      </c>
      <c r="F132" s="3">
        <v>75</v>
      </c>
      <c r="G132" s="3">
        <v>65</v>
      </c>
      <c r="H132" s="3">
        <v>45</v>
      </c>
      <c r="I132" s="3">
        <v>85</v>
      </c>
      <c r="J132" s="3">
        <v>59</v>
      </c>
      <c r="K132" s="3">
        <v>65</v>
      </c>
      <c r="L132" s="3"/>
      <c r="M132" s="3">
        <f>SUM(D132:K132)</f>
        <v>509</v>
      </c>
      <c r="N132" s="5">
        <f>M132/680*100</f>
        <v>74.852941176470594</v>
      </c>
      <c r="O132" s="3" t="str">
        <f>IF(N132&gt;=60,"A",IF(N132&gt;=48,"B",IF(N132&gt;=36,"C","Failed")))</f>
        <v>A</v>
      </c>
    </row>
    <row r="133" spans="3:15" x14ac:dyDescent="0.3">
      <c r="C133" s="3" t="s">
        <v>1</v>
      </c>
      <c r="D133" s="3">
        <v>20</v>
      </c>
      <c r="E133" s="3">
        <v>45</v>
      </c>
      <c r="F133" s="3">
        <v>70</v>
      </c>
      <c r="G133" s="3">
        <v>65</v>
      </c>
      <c r="H133" s="3">
        <v>32</v>
      </c>
      <c r="I133" s="3">
        <v>85</v>
      </c>
      <c r="J133" s="3">
        <v>58</v>
      </c>
      <c r="K133" s="3">
        <v>75</v>
      </c>
      <c r="L133" s="3"/>
      <c r="M133" s="3">
        <f t="shared" ref="M133:M139" si="0">SUM(D133:K133)</f>
        <v>450</v>
      </c>
      <c r="N133" s="5">
        <f t="shared" ref="N133:N139" si="1">M133/680*100</f>
        <v>66.17647058823529</v>
      </c>
      <c r="O133" s="3" t="str">
        <f t="shared" ref="O133:O139" si="2">IF(N133&gt;=60,"A",IF(N133&gt;=48,"B",IF(N133&gt;=36,"C","Failed")))</f>
        <v>A</v>
      </c>
    </row>
    <row r="134" spans="3:15" x14ac:dyDescent="0.3">
      <c r="C134" s="3" t="s">
        <v>2</v>
      </c>
      <c r="D134" s="3">
        <v>65</v>
      </c>
      <c r="E134" s="3">
        <v>55</v>
      </c>
      <c r="F134" s="3">
        <v>75</v>
      </c>
      <c r="G134" s="3">
        <v>55</v>
      </c>
      <c r="H134" s="3">
        <v>45</v>
      </c>
      <c r="I134" s="3">
        <v>55</v>
      </c>
      <c r="J134" s="3">
        <v>65</v>
      </c>
      <c r="K134" s="3">
        <v>45</v>
      </c>
      <c r="L134" s="3"/>
      <c r="M134" s="3">
        <f t="shared" si="0"/>
        <v>460</v>
      </c>
      <c r="N134" s="5">
        <f t="shared" si="1"/>
        <v>67.64705882352942</v>
      </c>
      <c r="O134" s="3" t="str">
        <f t="shared" si="2"/>
        <v>A</v>
      </c>
    </row>
    <row r="135" spans="3:15" x14ac:dyDescent="0.3">
      <c r="C135" s="3" t="s">
        <v>3</v>
      </c>
      <c r="D135" s="3">
        <v>70</v>
      </c>
      <c r="E135" s="3">
        <v>64</v>
      </c>
      <c r="F135" s="3">
        <v>84</v>
      </c>
      <c r="G135" s="3">
        <v>45</v>
      </c>
      <c r="H135" s="3">
        <v>52</v>
      </c>
      <c r="I135" s="3">
        <v>65</v>
      </c>
      <c r="J135" s="3">
        <v>90</v>
      </c>
      <c r="K135" s="3">
        <v>55</v>
      </c>
      <c r="L135" s="3"/>
      <c r="M135" s="3">
        <f t="shared" si="0"/>
        <v>525</v>
      </c>
      <c r="N135" s="5">
        <f t="shared" si="1"/>
        <v>77.205882352941174</v>
      </c>
      <c r="O135" s="3" t="str">
        <f t="shared" si="2"/>
        <v>A</v>
      </c>
    </row>
    <row r="136" spans="3:15" x14ac:dyDescent="0.3">
      <c r="C136" s="3" t="s">
        <v>4</v>
      </c>
      <c r="D136" s="3">
        <v>20</v>
      </c>
      <c r="E136" s="3">
        <v>65</v>
      </c>
      <c r="F136" s="3">
        <v>85</v>
      </c>
      <c r="G136" s="3">
        <v>15</v>
      </c>
      <c r="H136" s="3">
        <v>48</v>
      </c>
      <c r="I136" s="3">
        <v>45</v>
      </c>
      <c r="J136" s="3">
        <v>25</v>
      </c>
      <c r="K136" s="3">
        <v>65</v>
      </c>
      <c r="L136" s="3"/>
      <c r="M136" s="3">
        <f t="shared" si="0"/>
        <v>368</v>
      </c>
      <c r="N136" s="5">
        <f t="shared" si="1"/>
        <v>54.117647058823529</v>
      </c>
      <c r="O136" s="3" t="str">
        <f t="shared" si="2"/>
        <v>B</v>
      </c>
    </row>
    <row r="137" spans="3:15" x14ac:dyDescent="0.3">
      <c r="C137" s="3" t="s">
        <v>5</v>
      </c>
      <c r="D137" s="3">
        <v>78</v>
      </c>
      <c r="E137" s="3">
        <v>56</v>
      </c>
      <c r="F137" s="3">
        <v>90</v>
      </c>
      <c r="G137" s="3">
        <v>65</v>
      </c>
      <c r="H137" s="3">
        <v>36</v>
      </c>
      <c r="I137" s="3">
        <v>55</v>
      </c>
      <c r="J137" s="3">
        <v>55</v>
      </c>
      <c r="K137" s="3">
        <v>70</v>
      </c>
      <c r="L137" s="3"/>
      <c r="M137" s="3">
        <f t="shared" si="0"/>
        <v>505</v>
      </c>
      <c r="N137" s="5">
        <f t="shared" si="1"/>
        <v>74.264705882352942</v>
      </c>
      <c r="O137" s="3" t="str">
        <f t="shared" si="2"/>
        <v>A</v>
      </c>
    </row>
    <row r="138" spans="3:15" x14ac:dyDescent="0.3">
      <c r="C138" s="3" t="s">
        <v>19</v>
      </c>
      <c r="D138" s="3">
        <v>25</v>
      </c>
      <c r="E138" s="3">
        <v>36</v>
      </c>
      <c r="F138" s="3">
        <v>45</v>
      </c>
      <c r="G138" s="3">
        <v>25</v>
      </c>
      <c r="H138" s="3">
        <v>15</v>
      </c>
      <c r="I138" s="3">
        <v>15</v>
      </c>
      <c r="J138" s="3">
        <v>16</v>
      </c>
      <c r="K138" s="3">
        <v>25</v>
      </c>
      <c r="L138" s="3"/>
      <c r="M138" s="3">
        <f t="shared" si="0"/>
        <v>202</v>
      </c>
      <c r="N138" s="5">
        <f t="shared" si="1"/>
        <v>29.705882352941178</v>
      </c>
      <c r="O138" s="3" t="str">
        <f t="shared" si="2"/>
        <v>Failed</v>
      </c>
    </row>
    <row r="139" spans="3:15" x14ac:dyDescent="0.3">
      <c r="C139" s="13" t="s">
        <v>24</v>
      </c>
      <c r="D139" s="13">
        <v>10</v>
      </c>
      <c r="E139" s="13">
        <v>20</v>
      </c>
      <c r="F139" s="13">
        <v>25</v>
      </c>
      <c r="G139" s="13">
        <v>36</v>
      </c>
      <c r="H139" s="13">
        <v>45</v>
      </c>
      <c r="I139" s="13">
        <v>52</v>
      </c>
      <c r="J139" s="13">
        <v>56</v>
      </c>
      <c r="K139" s="13">
        <v>48</v>
      </c>
      <c r="L139" s="13"/>
      <c r="M139" s="13">
        <f t="shared" si="0"/>
        <v>292</v>
      </c>
      <c r="N139" s="14">
        <f t="shared" si="1"/>
        <v>42.941176470588232</v>
      </c>
      <c r="O139" s="13" t="str">
        <f t="shared" si="2"/>
        <v>C</v>
      </c>
    </row>
    <row r="140" spans="3:15" x14ac:dyDescent="0.3">
      <c r="C140" s="15" t="s">
        <v>469</v>
      </c>
      <c r="D140" s="15">
        <v>75</v>
      </c>
      <c r="E140" s="15">
        <v>65</v>
      </c>
      <c r="F140" s="15">
        <v>85</v>
      </c>
      <c r="G140" s="15">
        <v>48</v>
      </c>
      <c r="H140" s="15">
        <v>35</v>
      </c>
      <c r="I140" s="15">
        <v>85</v>
      </c>
      <c r="J140" s="15">
        <v>89</v>
      </c>
      <c r="K140" s="15">
        <v>45</v>
      </c>
      <c r="L140" s="15"/>
      <c r="M140" s="16">
        <f>SUM(D140:K140)</f>
        <v>527</v>
      </c>
      <c r="N140" s="17">
        <f>M140/680*100</f>
        <v>77.5</v>
      </c>
      <c r="O140" s="16" t="str">
        <f>IF(N140&gt;=60,"A",IF(N140&gt;=48,"B",IF(N140&gt;=36,"C","Failed")))</f>
        <v>A</v>
      </c>
    </row>
    <row r="142" spans="3:15" ht="14.4" customHeight="1" x14ac:dyDescent="0.3">
      <c r="C142" s="69" t="s">
        <v>490</v>
      </c>
      <c r="D142" s="69"/>
      <c r="E142" s="69"/>
      <c r="F142" s="69"/>
      <c r="G142" s="69"/>
      <c r="H142" s="69"/>
      <c r="I142" s="69"/>
    </row>
    <row r="143" spans="3:15" x14ac:dyDescent="0.3">
      <c r="C143" s="69"/>
      <c r="D143" s="69"/>
      <c r="E143" s="69"/>
      <c r="F143" s="69"/>
      <c r="G143" s="69"/>
      <c r="H143" s="69"/>
      <c r="I143" s="69"/>
    </row>
    <row r="144" spans="3:15" x14ac:dyDescent="0.3">
      <c r="C144" s="69"/>
      <c r="D144" s="69"/>
      <c r="E144" s="69"/>
      <c r="F144" s="69"/>
      <c r="G144" s="69"/>
      <c r="H144" s="69"/>
      <c r="I144" s="69"/>
    </row>
    <row r="145" spans="3:15" x14ac:dyDescent="0.3">
      <c r="C145" s="69"/>
      <c r="D145" s="69"/>
      <c r="E145" s="69"/>
      <c r="F145" s="69"/>
      <c r="G145" s="69"/>
      <c r="H145" s="69"/>
      <c r="I145" s="69"/>
    </row>
    <row r="146" spans="3:15" x14ac:dyDescent="0.3">
      <c r="C146" s="69"/>
      <c r="D146" s="69"/>
      <c r="E146" s="69"/>
      <c r="F146" s="69"/>
      <c r="G146" s="69"/>
      <c r="H146" s="69"/>
      <c r="I146" s="69"/>
    </row>
    <row r="147" spans="3:15" x14ac:dyDescent="0.3">
      <c r="C147" s="69"/>
      <c r="D147" s="69"/>
      <c r="E147" s="69"/>
      <c r="F147" s="69"/>
      <c r="G147" s="69"/>
      <c r="H147" s="69"/>
      <c r="I147" s="69"/>
    </row>
    <row r="149" spans="3:15" x14ac:dyDescent="0.3">
      <c r="C149" t="str">
        <f t="array" ref="C149:O171">TRANSPOSE(C130:O140)</f>
        <v>Name of students</v>
      </c>
      <c r="D149">
        <v>0</v>
      </c>
      <c r="E149" t="str">
        <v>Sagar</v>
      </c>
      <c r="F149" t="str">
        <v>jayesh</v>
      </c>
      <c r="G149" t="str">
        <v>Akshay</v>
      </c>
      <c r="H149" t="str">
        <v>vinod</v>
      </c>
      <c r="I149" t="str">
        <v>nilesh</v>
      </c>
      <c r="J149" t="str">
        <v>Vijay</v>
      </c>
      <c r="K149" t="str">
        <v>Mayur</v>
      </c>
      <c r="L149" t="str">
        <v>Joshi</v>
      </c>
      <c r="M149" t="str">
        <v>Sonam</v>
      </c>
      <c r="N149" t="e">
        <v>#N/A</v>
      </c>
      <c r="O149" t="e">
        <v>#N/A</v>
      </c>
    </row>
    <row r="150" spans="3:15" x14ac:dyDescent="0.3">
      <c r="C150" t="str">
        <v>Hindi
(80)</v>
      </c>
      <c r="D150">
        <v>0</v>
      </c>
      <c r="E150">
        <v>50</v>
      </c>
      <c r="F150">
        <v>20</v>
      </c>
      <c r="G150">
        <v>65</v>
      </c>
      <c r="H150">
        <v>70</v>
      </c>
      <c r="I150">
        <v>20</v>
      </c>
      <c r="J150">
        <v>78</v>
      </c>
      <c r="K150">
        <v>25</v>
      </c>
      <c r="L150">
        <v>10</v>
      </c>
      <c r="M150">
        <v>75</v>
      </c>
      <c r="N150" t="e">
        <v>#N/A</v>
      </c>
      <c r="O150" t="e">
        <v>#N/A</v>
      </c>
    </row>
    <row r="151" spans="3:15" x14ac:dyDescent="0.3">
      <c r="C151" t="str">
        <v>Marathi
(80)</v>
      </c>
      <c r="D151">
        <v>0</v>
      </c>
      <c r="E151">
        <v>65</v>
      </c>
      <c r="F151">
        <v>45</v>
      </c>
      <c r="G151">
        <v>55</v>
      </c>
      <c r="H151">
        <v>64</v>
      </c>
      <c r="I151">
        <v>65</v>
      </c>
      <c r="J151">
        <v>56</v>
      </c>
      <c r="K151">
        <v>36</v>
      </c>
      <c r="L151">
        <v>20</v>
      </c>
      <c r="M151">
        <v>65</v>
      </c>
      <c r="N151" t="e">
        <v>#N/A</v>
      </c>
      <c r="O151" t="e">
        <v>#N/A</v>
      </c>
    </row>
    <row r="152" spans="3:15" x14ac:dyDescent="0.3">
      <c r="C152" t="str">
        <v>English
(100)</v>
      </c>
      <c r="D152">
        <v>0</v>
      </c>
      <c r="E152">
        <v>75</v>
      </c>
      <c r="F152">
        <v>70</v>
      </c>
      <c r="G152">
        <v>75</v>
      </c>
      <c r="H152">
        <v>84</v>
      </c>
      <c r="I152">
        <v>85</v>
      </c>
      <c r="J152">
        <v>90</v>
      </c>
      <c r="K152">
        <v>45</v>
      </c>
      <c r="L152">
        <v>25</v>
      </c>
      <c r="M152">
        <v>85</v>
      </c>
      <c r="N152" t="e">
        <v>#N/A</v>
      </c>
      <c r="O152" t="e">
        <v>#N/A</v>
      </c>
    </row>
    <row r="153" spans="3:15" x14ac:dyDescent="0.3">
      <c r="C153" t="str">
        <v>Science
(80)</v>
      </c>
      <c r="D153">
        <v>0</v>
      </c>
      <c r="E153">
        <v>65</v>
      </c>
      <c r="F153">
        <v>65</v>
      </c>
      <c r="G153">
        <v>55</v>
      </c>
      <c r="H153">
        <v>45</v>
      </c>
      <c r="I153">
        <v>15</v>
      </c>
      <c r="J153">
        <v>65</v>
      </c>
      <c r="K153">
        <v>25</v>
      </c>
      <c r="L153">
        <v>36</v>
      </c>
      <c r="M153">
        <v>48</v>
      </c>
      <c r="N153" t="e">
        <v>#N/A</v>
      </c>
      <c r="O153" t="e">
        <v>#N/A</v>
      </c>
    </row>
    <row r="154" spans="3:15" x14ac:dyDescent="0.3">
      <c r="C154" t="str">
        <v>Social science
(60)</v>
      </c>
      <c r="D154">
        <v>0</v>
      </c>
      <c r="E154">
        <v>45</v>
      </c>
      <c r="F154">
        <v>32</v>
      </c>
      <c r="G154">
        <v>45</v>
      </c>
      <c r="H154">
        <v>52</v>
      </c>
      <c r="I154">
        <v>48</v>
      </c>
      <c r="J154">
        <v>36</v>
      </c>
      <c r="K154">
        <v>15</v>
      </c>
      <c r="L154">
        <v>45</v>
      </c>
      <c r="M154">
        <v>35</v>
      </c>
      <c r="N154" t="e">
        <v>#N/A</v>
      </c>
      <c r="O154" t="e">
        <v>#N/A</v>
      </c>
    </row>
    <row r="155" spans="3:15" x14ac:dyDescent="0.3">
      <c r="C155" t="str">
        <v>Math
(100)</v>
      </c>
      <c r="D155">
        <v>0</v>
      </c>
      <c r="E155">
        <v>85</v>
      </c>
      <c r="F155">
        <v>85</v>
      </c>
      <c r="G155">
        <v>55</v>
      </c>
      <c r="H155">
        <v>65</v>
      </c>
      <c r="I155">
        <v>45</v>
      </c>
      <c r="J155">
        <v>55</v>
      </c>
      <c r="K155">
        <v>15</v>
      </c>
      <c r="L155">
        <v>52</v>
      </c>
      <c r="M155">
        <v>85</v>
      </c>
      <c r="N155" t="e">
        <v>#N/A</v>
      </c>
      <c r="O155" t="e">
        <v>#N/A</v>
      </c>
    </row>
    <row r="156" spans="3:15" x14ac:dyDescent="0.3">
      <c r="C156" t="str">
        <v>History
(100)</v>
      </c>
      <c r="D156">
        <v>0</v>
      </c>
      <c r="E156">
        <v>59</v>
      </c>
      <c r="F156">
        <v>58</v>
      </c>
      <c r="G156">
        <v>65</v>
      </c>
      <c r="H156">
        <v>90</v>
      </c>
      <c r="I156">
        <v>25</v>
      </c>
      <c r="J156">
        <v>55</v>
      </c>
      <c r="K156">
        <v>16</v>
      </c>
      <c r="L156">
        <v>56</v>
      </c>
      <c r="M156">
        <v>89</v>
      </c>
      <c r="N156" t="e">
        <v>#N/A</v>
      </c>
      <c r="O156" t="e">
        <v>#N/A</v>
      </c>
    </row>
    <row r="157" spans="3:15" x14ac:dyDescent="0.3">
      <c r="C157" t="str">
        <v>Geography
(80)</v>
      </c>
      <c r="D157">
        <v>0</v>
      </c>
      <c r="E157">
        <v>65</v>
      </c>
      <c r="F157">
        <v>75</v>
      </c>
      <c r="G157">
        <v>45</v>
      </c>
      <c r="H157">
        <v>55</v>
      </c>
      <c r="I157">
        <v>65</v>
      </c>
      <c r="J157">
        <v>70</v>
      </c>
      <c r="K157">
        <v>25</v>
      </c>
      <c r="L157">
        <v>48</v>
      </c>
      <c r="M157">
        <v>45</v>
      </c>
      <c r="N157" t="e">
        <v>#N/A</v>
      </c>
      <c r="O157" t="e">
        <v>#N/A</v>
      </c>
    </row>
    <row r="158" spans="3:15" x14ac:dyDescent="0.3"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t="e">
        <v>#N/A</v>
      </c>
      <c r="O158" t="e">
        <v>#N/A</v>
      </c>
    </row>
    <row r="159" spans="3:15" x14ac:dyDescent="0.3">
      <c r="C159" t="str">
        <v>Total</v>
      </c>
      <c r="D159">
        <v>0</v>
      </c>
      <c r="E159">
        <v>509</v>
      </c>
      <c r="F159">
        <v>450</v>
      </c>
      <c r="G159">
        <v>460</v>
      </c>
      <c r="H159">
        <v>525</v>
      </c>
      <c r="I159">
        <v>368</v>
      </c>
      <c r="J159">
        <v>505</v>
      </c>
      <c r="K159">
        <v>202</v>
      </c>
      <c r="L159">
        <v>292</v>
      </c>
      <c r="M159">
        <v>527</v>
      </c>
      <c r="N159" t="e">
        <v>#N/A</v>
      </c>
      <c r="O159" t="e">
        <v>#N/A</v>
      </c>
    </row>
    <row r="160" spans="3:15" x14ac:dyDescent="0.3">
      <c r="C160" t="str">
        <v>Percentage</v>
      </c>
      <c r="D160">
        <v>0</v>
      </c>
      <c r="E160">
        <v>74.852941176470594</v>
      </c>
      <c r="F160">
        <v>66.17647058823529</v>
      </c>
      <c r="G160">
        <v>67.64705882352942</v>
      </c>
      <c r="H160">
        <v>77.205882352941174</v>
      </c>
      <c r="I160">
        <v>54.117647058823529</v>
      </c>
      <c r="J160">
        <v>74.264705882352942</v>
      </c>
      <c r="K160">
        <v>29.705882352941178</v>
      </c>
      <c r="L160">
        <v>42.941176470588232</v>
      </c>
      <c r="M160">
        <v>77.5</v>
      </c>
      <c r="N160" t="e">
        <v>#N/A</v>
      </c>
      <c r="O160" t="e">
        <v>#N/A</v>
      </c>
    </row>
    <row r="161" spans="3:15" x14ac:dyDescent="0.3">
      <c r="C161" t="str">
        <v>Division</v>
      </c>
      <c r="D161">
        <v>0</v>
      </c>
      <c r="E161" t="str">
        <v>A</v>
      </c>
      <c r="F161" t="str">
        <v>A</v>
      </c>
      <c r="G161" t="str">
        <v>A</v>
      </c>
      <c r="H161" t="str">
        <v>A</v>
      </c>
      <c r="I161" t="str">
        <v>B</v>
      </c>
      <c r="J161" t="str">
        <v>A</v>
      </c>
      <c r="K161" t="str">
        <v>Failed</v>
      </c>
      <c r="L161" t="str">
        <v>C</v>
      </c>
      <c r="M161" t="str">
        <v>A</v>
      </c>
      <c r="N161" t="e">
        <v>#N/A</v>
      </c>
      <c r="O161" t="e">
        <v>#N/A</v>
      </c>
    </row>
    <row r="162" spans="3:15" x14ac:dyDescent="0.3"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</row>
    <row r="163" spans="3:15" x14ac:dyDescent="0.3"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</row>
    <row r="164" spans="3:15" x14ac:dyDescent="0.3"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</row>
    <row r="165" spans="3:15" x14ac:dyDescent="0.3"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</row>
    <row r="166" spans="3:15" x14ac:dyDescent="0.3"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</row>
    <row r="167" spans="3:15" x14ac:dyDescent="0.3"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</row>
    <row r="168" spans="3:15" x14ac:dyDescent="0.3"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  <c r="N168" t="e">
        <v>#N/A</v>
      </c>
      <c r="O168" t="e">
        <v>#N/A</v>
      </c>
    </row>
    <row r="169" spans="3:15" x14ac:dyDescent="0.3"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</row>
    <row r="170" spans="3:15" x14ac:dyDescent="0.3"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</row>
    <row r="171" spans="3:15" x14ac:dyDescent="0.3"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</row>
  </sheetData>
  <mergeCells count="5">
    <mergeCell ref="C101:Q101"/>
    <mergeCell ref="A1:S1"/>
    <mergeCell ref="E128:S128"/>
    <mergeCell ref="C130:C131"/>
    <mergeCell ref="C142:I14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"/>
  <sheetViews>
    <sheetView workbookViewId="0">
      <selection activeCell="W18" sqref="W18"/>
    </sheetView>
  </sheetViews>
  <sheetFormatPr defaultRowHeight="14.4" x14ac:dyDescent="0.3"/>
  <cols>
    <col min="1" max="1" width="10.21875" customWidth="1"/>
    <col min="11" max="11" width="9.33203125" customWidth="1"/>
  </cols>
  <sheetData>
    <row r="1" spans="1:19" ht="18" x14ac:dyDescent="0.3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40</v>
      </c>
      <c r="L1" s="11" t="s">
        <v>41</v>
      </c>
      <c r="M1" s="11" t="s">
        <v>42</v>
      </c>
      <c r="N1" s="11" t="s">
        <v>43</v>
      </c>
      <c r="O1" s="11" t="s">
        <v>44</v>
      </c>
      <c r="P1" s="11" t="s">
        <v>45</v>
      </c>
      <c r="Q1" s="11" t="s">
        <v>46</v>
      </c>
      <c r="R1" s="11" t="s">
        <v>47</v>
      </c>
      <c r="S1" s="11" t="s">
        <v>48</v>
      </c>
    </row>
    <row r="2" spans="1:19" x14ac:dyDescent="0.3">
      <c r="A2" s="2">
        <v>1</v>
      </c>
      <c r="B2" s="2" t="s">
        <v>49</v>
      </c>
      <c r="C2" s="2" t="s">
        <v>50</v>
      </c>
      <c r="D2" s="2" t="s">
        <v>51</v>
      </c>
      <c r="E2" s="2">
        <v>12.9</v>
      </c>
      <c r="F2" s="2">
        <v>15.9</v>
      </c>
      <c r="G2" s="2">
        <v>18.8</v>
      </c>
      <c r="H2" s="2">
        <v>25</v>
      </c>
      <c r="I2" s="2">
        <v>31</v>
      </c>
      <c r="J2" s="2" t="s">
        <v>52</v>
      </c>
      <c r="K2" s="2" t="s">
        <v>53</v>
      </c>
      <c r="L2" s="2">
        <v>4</v>
      </c>
      <c r="M2" s="2">
        <v>1.8</v>
      </c>
      <c r="N2" s="2">
        <v>140</v>
      </c>
      <c r="O2" s="2">
        <v>6300</v>
      </c>
      <c r="P2" s="2">
        <v>2890</v>
      </c>
      <c r="Q2" s="2" t="s">
        <v>54</v>
      </c>
      <c r="R2" s="2">
        <v>13.2</v>
      </c>
      <c r="S2" s="2">
        <v>5</v>
      </c>
    </row>
    <row r="3" spans="1:19" x14ac:dyDescent="0.3">
      <c r="A3" s="2">
        <v>2</v>
      </c>
      <c r="B3" s="2" t="s">
        <v>49</v>
      </c>
      <c r="C3" s="2" t="s">
        <v>55</v>
      </c>
      <c r="D3" s="2" t="s">
        <v>56</v>
      </c>
      <c r="E3" s="2">
        <v>29.2</v>
      </c>
      <c r="F3" s="2">
        <v>33.9</v>
      </c>
      <c r="G3" s="2">
        <v>38.700000000000003</v>
      </c>
      <c r="H3" s="2">
        <v>18</v>
      </c>
      <c r="I3" s="2">
        <v>25</v>
      </c>
      <c r="J3" s="2" t="s">
        <v>57</v>
      </c>
      <c r="K3" s="2" t="s">
        <v>53</v>
      </c>
      <c r="L3" s="2">
        <v>6</v>
      </c>
      <c r="M3" s="2">
        <v>3.2</v>
      </c>
      <c r="N3" s="2">
        <v>200</v>
      </c>
      <c r="O3" s="2">
        <v>5500</v>
      </c>
      <c r="P3" s="2">
        <v>2335</v>
      </c>
      <c r="Q3" s="2" t="s">
        <v>54</v>
      </c>
      <c r="R3" s="2">
        <v>18</v>
      </c>
      <c r="S3" s="2">
        <v>5</v>
      </c>
    </row>
    <row r="4" spans="1:19" x14ac:dyDescent="0.3">
      <c r="A4" s="2">
        <v>3</v>
      </c>
      <c r="B4" s="2" t="s">
        <v>58</v>
      </c>
      <c r="C4" s="2">
        <v>90</v>
      </c>
      <c r="D4" s="2" t="s">
        <v>59</v>
      </c>
      <c r="E4" s="2">
        <v>25.9</v>
      </c>
      <c r="F4" s="2">
        <v>29.1</v>
      </c>
      <c r="G4" s="2">
        <v>32.299999999999997</v>
      </c>
      <c r="H4" s="2">
        <v>20</v>
      </c>
      <c r="I4" s="2">
        <v>26</v>
      </c>
      <c r="J4" s="2" t="s">
        <v>60</v>
      </c>
      <c r="K4" s="2" t="s">
        <v>53</v>
      </c>
      <c r="L4" s="2">
        <v>6</v>
      </c>
      <c r="M4" s="2">
        <v>2.8</v>
      </c>
      <c r="N4" s="2">
        <v>172</v>
      </c>
      <c r="O4" s="2">
        <v>5500</v>
      </c>
      <c r="P4" s="2">
        <v>2280</v>
      </c>
      <c r="Q4" s="2" t="s">
        <v>54</v>
      </c>
      <c r="R4" s="2">
        <v>16.899999999999999</v>
      </c>
      <c r="S4" s="2">
        <v>5</v>
      </c>
    </row>
    <row r="5" spans="1:19" x14ac:dyDescent="0.3">
      <c r="A5" s="2">
        <v>4</v>
      </c>
      <c r="B5" s="2" t="s">
        <v>58</v>
      </c>
      <c r="C5" s="2">
        <v>100</v>
      </c>
      <c r="D5" s="2" t="s">
        <v>56</v>
      </c>
      <c r="E5" s="2">
        <v>30.8</v>
      </c>
      <c r="F5" s="2">
        <v>37.700000000000003</v>
      </c>
      <c r="G5" s="2">
        <v>44.6</v>
      </c>
      <c r="H5" s="2">
        <v>19</v>
      </c>
      <c r="I5" s="2">
        <v>26</v>
      </c>
      <c r="J5" s="2" t="s">
        <v>60</v>
      </c>
      <c r="K5" s="2" t="s">
        <v>53</v>
      </c>
      <c r="L5" s="2">
        <v>6</v>
      </c>
      <c r="M5" s="2">
        <v>2.8</v>
      </c>
      <c r="N5" s="2">
        <v>172</v>
      </c>
      <c r="O5" s="2">
        <v>5500</v>
      </c>
      <c r="P5" s="2">
        <v>2535</v>
      </c>
      <c r="Q5" s="2" t="s">
        <v>54</v>
      </c>
      <c r="R5" s="2">
        <v>21.1</v>
      </c>
      <c r="S5" s="2">
        <v>6</v>
      </c>
    </row>
    <row r="6" spans="1:19" x14ac:dyDescent="0.3">
      <c r="A6" s="2">
        <v>5</v>
      </c>
      <c r="B6" s="2" t="s">
        <v>61</v>
      </c>
      <c r="C6" s="2" t="s">
        <v>62</v>
      </c>
      <c r="D6" s="2" t="s">
        <v>56</v>
      </c>
      <c r="E6" s="2">
        <v>23.7</v>
      </c>
      <c r="F6" s="2">
        <v>30</v>
      </c>
      <c r="G6" s="2">
        <v>36.200000000000003</v>
      </c>
      <c r="H6" s="2">
        <v>22</v>
      </c>
      <c r="I6" s="2">
        <v>30</v>
      </c>
      <c r="J6" s="2" t="s">
        <v>60</v>
      </c>
      <c r="K6" s="2" t="s">
        <v>63</v>
      </c>
      <c r="L6" s="2">
        <v>4</v>
      </c>
      <c r="M6" s="2">
        <v>3.5</v>
      </c>
      <c r="N6" s="2">
        <v>208</v>
      </c>
      <c r="O6" s="2">
        <v>5700</v>
      </c>
      <c r="P6" s="2">
        <v>2545</v>
      </c>
      <c r="Q6" s="2" t="s">
        <v>54</v>
      </c>
      <c r="R6" s="2">
        <v>21.1</v>
      </c>
      <c r="S6" s="2">
        <v>4</v>
      </c>
    </row>
    <row r="7" spans="1:19" x14ac:dyDescent="0.3">
      <c r="A7" s="2">
        <v>6</v>
      </c>
      <c r="B7" s="2" t="s">
        <v>64</v>
      </c>
      <c r="C7" s="2" t="s">
        <v>65</v>
      </c>
      <c r="D7" s="2" t="s">
        <v>56</v>
      </c>
      <c r="E7" s="2">
        <v>14.2</v>
      </c>
      <c r="F7" s="2">
        <v>15.7</v>
      </c>
      <c r="G7" s="2">
        <v>17.3</v>
      </c>
      <c r="H7" s="2">
        <v>22</v>
      </c>
      <c r="I7" s="2">
        <v>31</v>
      </c>
      <c r="J7" s="2" t="s">
        <v>60</v>
      </c>
      <c r="K7" s="2" t="s">
        <v>53</v>
      </c>
      <c r="L7" s="2">
        <v>4</v>
      </c>
      <c r="M7" s="2">
        <v>2.2000000000000002</v>
      </c>
      <c r="N7" s="2">
        <v>110</v>
      </c>
      <c r="O7" s="2">
        <v>5200</v>
      </c>
      <c r="P7" s="2">
        <v>2565</v>
      </c>
      <c r="Q7" s="2" t="s">
        <v>66</v>
      </c>
      <c r="R7" s="2">
        <v>16.399999999999999</v>
      </c>
      <c r="S7" s="2">
        <v>6</v>
      </c>
    </row>
    <row r="8" spans="1:19" x14ac:dyDescent="0.3">
      <c r="A8" s="2">
        <v>7</v>
      </c>
      <c r="B8" s="2" t="s">
        <v>64</v>
      </c>
      <c r="C8" s="2" t="s">
        <v>67</v>
      </c>
      <c r="D8" s="2" t="s">
        <v>68</v>
      </c>
      <c r="E8" s="2">
        <v>19.899999999999999</v>
      </c>
      <c r="F8" s="2">
        <v>20.8</v>
      </c>
      <c r="G8" s="2">
        <v>21.7</v>
      </c>
      <c r="H8" s="2">
        <v>19</v>
      </c>
      <c r="I8" s="2">
        <v>28</v>
      </c>
      <c r="J8" s="2" t="s">
        <v>60</v>
      </c>
      <c r="K8" s="2" t="s">
        <v>53</v>
      </c>
      <c r="L8" s="2">
        <v>6</v>
      </c>
      <c r="M8" s="2">
        <v>3.8</v>
      </c>
      <c r="N8" s="2">
        <v>170</v>
      </c>
      <c r="O8" s="2">
        <v>4800</v>
      </c>
      <c r="P8" s="2">
        <v>1570</v>
      </c>
      <c r="Q8" s="2" t="s">
        <v>66</v>
      </c>
      <c r="R8" s="2">
        <v>18</v>
      </c>
      <c r="S8" s="2">
        <v>6</v>
      </c>
    </row>
    <row r="9" spans="1:19" x14ac:dyDescent="0.3">
      <c r="A9" s="2">
        <v>8</v>
      </c>
      <c r="B9" s="2" t="s">
        <v>64</v>
      </c>
      <c r="C9" s="2" t="s">
        <v>69</v>
      </c>
      <c r="D9" s="2" t="s">
        <v>68</v>
      </c>
      <c r="E9" s="2">
        <v>22.6</v>
      </c>
      <c r="F9" s="2">
        <v>23.7</v>
      </c>
      <c r="G9" s="2">
        <v>24.9</v>
      </c>
      <c r="H9" s="2">
        <v>16</v>
      </c>
      <c r="I9" s="2">
        <v>25</v>
      </c>
      <c r="J9" s="2" t="s">
        <v>60</v>
      </c>
      <c r="K9" s="2" t="s">
        <v>63</v>
      </c>
      <c r="L9" s="2">
        <v>6</v>
      </c>
      <c r="M9" s="2">
        <v>5.7</v>
      </c>
      <c r="N9" s="2">
        <v>180</v>
      </c>
      <c r="O9" s="2">
        <v>4000</v>
      </c>
      <c r="P9" s="2">
        <v>1320</v>
      </c>
      <c r="Q9" s="2" t="s">
        <v>66</v>
      </c>
      <c r="R9" s="2">
        <v>23</v>
      </c>
      <c r="S9" s="2">
        <v>6</v>
      </c>
    </row>
    <row r="10" spans="1:19" x14ac:dyDescent="0.3">
      <c r="A10" s="2">
        <v>9</v>
      </c>
      <c r="B10" s="2" t="s">
        <v>64</v>
      </c>
      <c r="C10" s="2" t="s">
        <v>70</v>
      </c>
      <c r="D10" s="2" t="s">
        <v>56</v>
      </c>
      <c r="E10" s="2">
        <v>26.3</v>
      </c>
      <c r="F10" s="2">
        <v>26.3</v>
      </c>
      <c r="G10" s="2">
        <v>26.3</v>
      </c>
      <c r="H10" s="2">
        <v>19</v>
      </c>
      <c r="I10" s="2">
        <v>27</v>
      </c>
      <c r="J10" s="2" t="s">
        <v>60</v>
      </c>
      <c r="K10" s="2" t="s">
        <v>53</v>
      </c>
      <c r="L10" s="2">
        <v>6</v>
      </c>
      <c r="M10" s="2">
        <v>3.8</v>
      </c>
      <c r="N10" s="2">
        <v>170</v>
      </c>
      <c r="O10" s="2">
        <v>4800</v>
      </c>
      <c r="P10" s="2">
        <v>1690</v>
      </c>
      <c r="Q10" s="2" t="s">
        <v>66</v>
      </c>
      <c r="R10" s="2">
        <v>18.8</v>
      </c>
      <c r="S10" s="2">
        <v>5</v>
      </c>
    </row>
    <row r="11" spans="1:19" x14ac:dyDescent="0.3">
      <c r="A11" s="2">
        <v>10</v>
      </c>
      <c r="B11" s="2" t="s">
        <v>71</v>
      </c>
      <c r="C11" s="2" t="s">
        <v>72</v>
      </c>
      <c r="D11" s="2" t="s">
        <v>68</v>
      </c>
      <c r="E11" s="2">
        <v>33</v>
      </c>
      <c r="F11" s="2">
        <v>34.700000000000003</v>
      </c>
      <c r="G11" s="2">
        <v>36.299999999999997</v>
      </c>
      <c r="H11" s="2">
        <v>16</v>
      </c>
      <c r="I11" s="2">
        <v>25</v>
      </c>
      <c r="J11" s="2" t="s">
        <v>60</v>
      </c>
      <c r="K11" s="2" t="s">
        <v>53</v>
      </c>
      <c r="L11" s="2">
        <v>8</v>
      </c>
      <c r="M11" s="2">
        <v>4.9000000000000004</v>
      </c>
      <c r="N11" s="2">
        <v>200</v>
      </c>
      <c r="O11" s="2">
        <v>4100</v>
      </c>
      <c r="P11" s="2">
        <v>1510</v>
      </c>
      <c r="Q11" s="2" t="s">
        <v>66</v>
      </c>
      <c r="R11" s="2">
        <v>18</v>
      </c>
      <c r="S11" s="2">
        <v>6</v>
      </c>
    </row>
    <row r="12" spans="1:19" x14ac:dyDescent="0.3">
      <c r="A12" s="2">
        <v>11</v>
      </c>
      <c r="B12" s="2" t="s">
        <v>71</v>
      </c>
      <c r="C12" s="2" t="s">
        <v>73</v>
      </c>
      <c r="D12" s="2" t="s">
        <v>56</v>
      </c>
      <c r="E12" s="2">
        <v>37.5</v>
      </c>
      <c r="F12" s="2">
        <v>40.1</v>
      </c>
      <c r="G12" s="2">
        <v>42.7</v>
      </c>
      <c r="H12" s="2">
        <v>16</v>
      </c>
      <c r="I12" s="2">
        <v>25</v>
      </c>
      <c r="J12" s="2" t="s">
        <v>57</v>
      </c>
      <c r="K12" s="2" t="s">
        <v>53</v>
      </c>
      <c r="L12" s="2">
        <v>8</v>
      </c>
      <c r="M12" s="2">
        <v>4.5999999999999996</v>
      </c>
      <c r="N12" s="2">
        <v>295</v>
      </c>
      <c r="O12" s="2">
        <v>6000</v>
      </c>
      <c r="P12" s="2">
        <v>1985</v>
      </c>
      <c r="Q12" s="2" t="s">
        <v>66</v>
      </c>
      <c r="R12" s="2">
        <v>20</v>
      </c>
      <c r="S12" s="2">
        <v>5</v>
      </c>
    </row>
    <row r="13" spans="1:19" x14ac:dyDescent="0.3">
      <c r="A13" s="2">
        <v>12</v>
      </c>
      <c r="B13" s="2" t="s">
        <v>74</v>
      </c>
      <c r="C13" s="2" t="s">
        <v>75</v>
      </c>
      <c r="D13" s="2" t="s">
        <v>59</v>
      </c>
      <c r="E13" s="2">
        <v>8.5</v>
      </c>
      <c r="F13" s="2">
        <v>13.4</v>
      </c>
      <c r="G13" s="2">
        <v>18.3</v>
      </c>
      <c r="H13" s="2">
        <v>25</v>
      </c>
      <c r="I13" s="2">
        <v>36</v>
      </c>
      <c r="J13" s="2" t="s">
        <v>52</v>
      </c>
      <c r="K13" s="2" t="s">
        <v>53</v>
      </c>
      <c r="L13" s="2">
        <v>4</v>
      </c>
      <c r="M13" s="2">
        <v>2.2000000000000002</v>
      </c>
      <c r="N13" s="2">
        <v>110</v>
      </c>
      <c r="O13" s="2">
        <v>5200</v>
      </c>
      <c r="P13" s="2">
        <v>2380</v>
      </c>
      <c r="Q13" s="2" t="s">
        <v>54</v>
      </c>
      <c r="R13" s="2">
        <v>15.2</v>
      </c>
      <c r="S13" s="2">
        <v>5</v>
      </c>
    </row>
    <row r="14" spans="1:19" x14ac:dyDescent="0.3">
      <c r="A14" s="2">
        <v>13</v>
      </c>
      <c r="B14" s="2" t="s">
        <v>74</v>
      </c>
      <c r="C14" s="2" t="s">
        <v>76</v>
      </c>
      <c r="D14" s="2" t="s">
        <v>59</v>
      </c>
      <c r="E14" s="2">
        <v>11.4</v>
      </c>
      <c r="F14" s="2">
        <v>11.4</v>
      </c>
      <c r="G14" s="2">
        <v>11.4</v>
      </c>
      <c r="H14" s="2">
        <v>25</v>
      </c>
      <c r="I14" s="2">
        <v>34</v>
      </c>
      <c r="J14" s="2" t="s">
        <v>60</v>
      </c>
      <c r="K14" s="2" t="s">
        <v>53</v>
      </c>
      <c r="L14" s="2">
        <v>4</v>
      </c>
      <c r="M14" s="2">
        <v>2.2000000000000002</v>
      </c>
      <c r="N14" s="2">
        <v>110</v>
      </c>
      <c r="O14" s="2">
        <v>5200</v>
      </c>
      <c r="P14" s="2">
        <v>2665</v>
      </c>
      <c r="Q14" s="2" t="s">
        <v>54</v>
      </c>
      <c r="R14" s="2">
        <v>15.6</v>
      </c>
      <c r="S14" s="2">
        <v>5</v>
      </c>
    </row>
    <row r="15" spans="1:19" x14ac:dyDescent="0.3">
      <c r="A15" s="2">
        <v>14</v>
      </c>
      <c r="B15" s="2" t="s">
        <v>74</v>
      </c>
      <c r="C15" s="2" t="s">
        <v>77</v>
      </c>
      <c r="D15" s="2" t="s">
        <v>78</v>
      </c>
      <c r="E15" s="2">
        <v>13.4</v>
      </c>
      <c r="F15" s="2">
        <v>15.1</v>
      </c>
      <c r="G15" s="2">
        <v>16.8</v>
      </c>
      <c r="H15" s="2">
        <v>19</v>
      </c>
      <c r="I15" s="2">
        <v>28</v>
      </c>
      <c r="J15" s="2" t="s">
        <v>57</v>
      </c>
      <c r="K15" s="2" t="s">
        <v>63</v>
      </c>
      <c r="L15" s="2">
        <v>6</v>
      </c>
      <c r="M15" s="2">
        <v>3.4</v>
      </c>
      <c r="N15" s="2">
        <v>160</v>
      </c>
      <c r="O15" s="2">
        <v>4600</v>
      </c>
      <c r="P15" s="2">
        <v>1805</v>
      </c>
      <c r="Q15" s="2" t="s">
        <v>54</v>
      </c>
      <c r="R15" s="2">
        <v>15.5</v>
      </c>
      <c r="S15" s="2">
        <v>4</v>
      </c>
    </row>
    <row r="16" spans="1:19" x14ac:dyDescent="0.3">
      <c r="A16" s="2">
        <v>15</v>
      </c>
      <c r="B16" s="2" t="s">
        <v>74</v>
      </c>
      <c r="C16" s="2" t="s">
        <v>79</v>
      </c>
      <c r="D16" s="2" t="s">
        <v>56</v>
      </c>
      <c r="E16" s="2">
        <v>13.4</v>
      </c>
      <c r="F16" s="2">
        <v>15.9</v>
      </c>
      <c r="G16" s="2">
        <v>18.399999999999999</v>
      </c>
      <c r="H16" s="2">
        <v>21</v>
      </c>
      <c r="I16" s="2">
        <v>29</v>
      </c>
      <c r="J16" s="2" t="s">
        <v>52</v>
      </c>
      <c r="K16" s="2" t="s">
        <v>53</v>
      </c>
      <c r="L16" s="2">
        <v>4</v>
      </c>
      <c r="M16" s="2">
        <v>2.2000000000000002</v>
      </c>
      <c r="N16" s="2">
        <v>110</v>
      </c>
      <c r="O16" s="2">
        <v>5200</v>
      </c>
      <c r="P16" s="2">
        <v>2595</v>
      </c>
      <c r="Q16" s="2" t="s">
        <v>66</v>
      </c>
      <c r="R16" s="2">
        <v>16.5</v>
      </c>
      <c r="S16" s="2">
        <v>6</v>
      </c>
    </row>
    <row r="17" spans="1:19" x14ac:dyDescent="0.3">
      <c r="A17" s="2">
        <v>16</v>
      </c>
      <c r="B17" s="2" t="s">
        <v>74</v>
      </c>
      <c r="C17" s="2" t="s">
        <v>80</v>
      </c>
      <c r="D17" s="2" t="s">
        <v>81</v>
      </c>
      <c r="E17" s="2">
        <v>14.7</v>
      </c>
      <c r="F17" s="2">
        <v>16.3</v>
      </c>
      <c r="G17" s="2">
        <v>18</v>
      </c>
      <c r="H17" s="2">
        <v>18</v>
      </c>
      <c r="I17" s="2">
        <v>23</v>
      </c>
      <c r="J17" s="2" t="s">
        <v>52</v>
      </c>
      <c r="K17" s="2" t="s">
        <v>53</v>
      </c>
      <c r="L17" s="2">
        <v>6</v>
      </c>
      <c r="M17" s="2">
        <v>3.8</v>
      </c>
      <c r="N17" s="2">
        <v>170</v>
      </c>
      <c r="O17" s="2">
        <v>4800</v>
      </c>
      <c r="P17" s="2">
        <v>1690</v>
      </c>
      <c r="Q17" s="2" t="s">
        <v>66</v>
      </c>
      <c r="R17" s="2">
        <v>20</v>
      </c>
      <c r="S17" s="2">
        <v>7</v>
      </c>
    </row>
    <row r="18" spans="1:19" x14ac:dyDescent="0.3">
      <c r="A18" s="2">
        <v>17</v>
      </c>
      <c r="B18" s="2" t="s">
        <v>74</v>
      </c>
      <c r="C18" s="2" t="s">
        <v>82</v>
      </c>
      <c r="D18" s="2" t="s">
        <v>81</v>
      </c>
      <c r="E18" s="2">
        <v>14.7</v>
      </c>
      <c r="F18" s="2">
        <v>16.600000000000001</v>
      </c>
      <c r="G18" s="2">
        <v>18.600000000000001</v>
      </c>
      <c r="H18" s="2">
        <v>15</v>
      </c>
      <c r="I18" s="2">
        <v>20</v>
      </c>
      <c r="J18" s="2" t="s">
        <v>52</v>
      </c>
      <c r="K18" s="2" t="s">
        <v>83</v>
      </c>
      <c r="L18" s="2">
        <v>6</v>
      </c>
      <c r="M18" s="2">
        <v>4.3</v>
      </c>
      <c r="N18" s="2">
        <v>165</v>
      </c>
      <c r="O18" s="2">
        <v>4000</v>
      </c>
      <c r="P18" s="2">
        <v>1790</v>
      </c>
      <c r="Q18" s="2" t="s">
        <v>66</v>
      </c>
      <c r="R18" s="2">
        <v>27</v>
      </c>
      <c r="S18" s="2">
        <v>8</v>
      </c>
    </row>
    <row r="19" spans="1:19" x14ac:dyDescent="0.3">
      <c r="A19" s="2">
        <v>18</v>
      </c>
      <c r="B19" s="2" t="s">
        <v>74</v>
      </c>
      <c r="C19" s="2" t="s">
        <v>84</v>
      </c>
      <c r="D19" s="2" t="s">
        <v>68</v>
      </c>
      <c r="E19" s="2">
        <v>18</v>
      </c>
      <c r="F19" s="2">
        <v>18.8</v>
      </c>
      <c r="G19" s="2">
        <v>19.600000000000001</v>
      </c>
      <c r="H19" s="2">
        <v>17</v>
      </c>
      <c r="I19" s="2">
        <v>26</v>
      </c>
      <c r="J19" s="2" t="s">
        <v>60</v>
      </c>
      <c r="K19" s="2" t="s">
        <v>63</v>
      </c>
      <c r="L19" s="2">
        <v>8</v>
      </c>
      <c r="M19" s="2">
        <v>5</v>
      </c>
      <c r="N19" s="2">
        <v>170</v>
      </c>
      <c r="O19" s="2">
        <v>4200</v>
      </c>
      <c r="P19" s="2">
        <v>1350</v>
      </c>
      <c r="Q19" s="2" t="s">
        <v>66</v>
      </c>
      <c r="R19" s="2">
        <v>23</v>
      </c>
      <c r="S19" s="2">
        <v>6</v>
      </c>
    </row>
    <row r="20" spans="1:19" x14ac:dyDescent="0.3">
      <c r="A20" s="2">
        <v>19</v>
      </c>
      <c r="B20" s="2" t="s">
        <v>74</v>
      </c>
      <c r="C20" s="2" t="s">
        <v>85</v>
      </c>
      <c r="D20" s="2" t="s">
        <v>78</v>
      </c>
      <c r="E20" s="2">
        <v>34.6</v>
      </c>
      <c r="F20" s="2">
        <v>38</v>
      </c>
      <c r="G20" s="2">
        <v>41.5</v>
      </c>
      <c r="H20" s="2">
        <v>17</v>
      </c>
      <c r="I20" s="2">
        <v>25</v>
      </c>
      <c r="J20" s="2" t="s">
        <v>60</v>
      </c>
      <c r="K20" s="2" t="s">
        <v>63</v>
      </c>
      <c r="L20" s="2">
        <v>8</v>
      </c>
      <c r="M20" s="2">
        <v>5.7</v>
      </c>
      <c r="N20" s="2">
        <v>300</v>
      </c>
      <c r="O20" s="2">
        <v>5000</v>
      </c>
      <c r="P20" s="2">
        <v>1450</v>
      </c>
      <c r="Q20" s="2" t="s">
        <v>54</v>
      </c>
      <c r="R20" s="2">
        <v>20</v>
      </c>
      <c r="S20" s="2">
        <v>2</v>
      </c>
    </row>
    <row r="21" spans="1:19" x14ac:dyDescent="0.3">
      <c r="A21" s="2">
        <v>20</v>
      </c>
      <c r="B21" s="2" t="s">
        <v>86</v>
      </c>
      <c r="C21" s="2" t="s">
        <v>87</v>
      </c>
      <c r="D21" s="2" t="s">
        <v>68</v>
      </c>
      <c r="E21" s="2">
        <v>18.399999999999999</v>
      </c>
      <c r="F21" s="2">
        <v>18.399999999999999</v>
      </c>
      <c r="G21" s="2">
        <v>18.399999999999999</v>
      </c>
      <c r="H21" s="2">
        <v>20</v>
      </c>
      <c r="I21" s="2">
        <v>28</v>
      </c>
      <c r="J21" s="2" t="s">
        <v>57</v>
      </c>
      <c r="K21" s="2" t="s">
        <v>53</v>
      </c>
      <c r="L21" s="2">
        <v>6</v>
      </c>
      <c r="M21" s="2">
        <v>3.3</v>
      </c>
      <c r="N21" s="2">
        <v>153</v>
      </c>
      <c r="O21" s="2">
        <v>5300</v>
      </c>
      <c r="P21" s="2">
        <v>1990</v>
      </c>
      <c r="Q21" s="2" t="s">
        <v>66</v>
      </c>
      <c r="R21" s="2">
        <v>18</v>
      </c>
      <c r="S21" s="2">
        <v>6</v>
      </c>
    </row>
    <row r="22" spans="1:19" x14ac:dyDescent="0.3">
      <c r="A22" s="2">
        <v>21</v>
      </c>
      <c r="B22" s="2" t="s">
        <v>88</v>
      </c>
      <c r="C22" s="2" t="s">
        <v>89</v>
      </c>
      <c r="D22" s="2" t="s">
        <v>59</v>
      </c>
      <c r="E22" s="2">
        <v>14.5</v>
      </c>
      <c r="F22" s="2">
        <v>15.8</v>
      </c>
      <c r="G22" s="2">
        <v>17.100000000000001</v>
      </c>
      <c r="H22" s="2">
        <v>23</v>
      </c>
      <c r="I22" s="2">
        <v>28</v>
      </c>
      <c r="J22" s="2" t="s">
        <v>57</v>
      </c>
      <c r="K22" s="2" t="s">
        <v>53</v>
      </c>
      <c r="L22" s="2">
        <v>4</v>
      </c>
      <c r="M22" s="2">
        <v>3</v>
      </c>
      <c r="N22" s="2">
        <v>141</v>
      </c>
      <c r="O22" s="2">
        <v>5000</v>
      </c>
      <c r="P22" s="2">
        <v>2090</v>
      </c>
      <c r="Q22" s="2" t="s">
        <v>66</v>
      </c>
      <c r="R22" s="2">
        <v>16</v>
      </c>
      <c r="S22" s="2">
        <v>6</v>
      </c>
    </row>
    <row r="23" spans="1:19" x14ac:dyDescent="0.3">
      <c r="A23" s="2">
        <v>22</v>
      </c>
      <c r="B23" s="2" t="s">
        <v>88</v>
      </c>
      <c r="C23" s="2" t="s">
        <v>90</v>
      </c>
      <c r="D23" s="2" t="s">
        <v>68</v>
      </c>
      <c r="E23" s="2">
        <v>29.5</v>
      </c>
      <c r="F23" s="2">
        <v>29.5</v>
      </c>
      <c r="G23" s="2">
        <v>29.5</v>
      </c>
      <c r="H23" s="2">
        <v>20</v>
      </c>
      <c r="I23" s="2">
        <v>26</v>
      </c>
      <c r="J23" s="2" t="s">
        <v>57</v>
      </c>
      <c r="K23" s="2" t="s">
        <v>53</v>
      </c>
      <c r="L23" s="2">
        <v>6</v>
      </c>
      <c r="M23" s="2">
        <v>3.3</v>
      </c>
      <c r="N23" s="2">
        <v>147</v>
      </c>
      <c r="O23" s="2">
        <v>4800</v>
      </c>
      <c r="P23" s="2">
        <v>1785</v>
      </c>
      <c r="Q23" s="2" t="s">
        <v>66</v>
      </c>
      <c r="R23" s="2">
        <v>16</v>
      </c>
      <c r="S23" s="2">
        <v>6</v>
      </c>
    </row>
    <row r="24" spans="1:19" x14ac:dyDescent="0.3">
      <c r="A24" s="2">
        <v>23</v>
      </c>
      <c r="B24" s="2" t="s">
        <v>91</v>
      </c>
      <c r="C24" s="2" t="s">
        <v>92</v>
      </c>
      <c r="D24" s="2" t="s">
        <v>51</v>
      </c>
      <c r="E24" s="2">
        <v>7.9</v>
      </c>
      <c r="F24" s="2">
        <v>9.1999999999999993</v>
      </c>
      <c r="G24" s="2">
        <v>10.6</v>
      </c>
      <c r="H24" s="2">
        <v>29</v>
      </c>
      <c r="I24" s="2">
        <v>33</v>
      </c>
      <c r="J24" s="2" t="s">
        <v>52</v>
      </c>
      <c r="K24" s="2" t="s">
        <v>53</v>
      </c>
      <c r="L24" s="2">
        <v>4</v>
      </c>
      <c r="M24" s="2">
        <v>1.5</v>
      </c>
      <c r="N24" s="2">
        <v>92</v>
      </c>
      <c r="O24" s="2">
        <v>6000</v>
      </c>
      <c r="P24" s="2">
        <v>3285</v>
      </c>
      <c r="Q24" s="2" t="s">
        <v>54</v>
      </c>
      <c r="R24" s="2">
        <v>13.2</v>
      </c>
      <c r="S24" s="2">
        <v>5</v>
      </c>
    </row>
    <row r="25" spans="1:19" x14ac:dyDescent="0.3">
      <c r="A25" s="2">
        <v>24</v>
      </c>
      <c r="B25" s="2" t="s">
        <v>91</v>
      </c>
      <c r="C25" s="2" t="s">
        <v>93</v>
      </c>
      <c r="D25" s="2" t="s">
        <v>51</v>
      </c>
      <c r="E25" s="2">
        <v>8.4</v>
      </c>
      <c r="F25" s="2">
        <v>11.3</v>
      </c>
      <c r="G25" s="2">
        <v>14.2</v>
      </c>
      <c r="H25" s="2">
        <v>23</v>
      </c>
      <c r="I25" s="2">
        <v>29</v>
      </c>
      <c r="J25" s="2" t="s">
        <v>60</v>
      </c>
      <c r="K25" s="2" t="s">
        <v>53</v>
      </c>
      <c r="L25" s="2">
        <v>4</v>
      </c>
      <c r="M25" s="2">
        <v>2.2000000000000002</v>
      </c>
      <c r="N25" s="2">
        <v>93</v>
      </c>
      <c r="O25" s="2">
        <v>4800</v>
      </c>
      <c r="P25" s="2">
        <v>2595</v>
      </c>
      <c r="Q25" s="2" t="s">
        <v>54</v>
      </c>
      <c r="R25" s="2">
        <v>14</v>
      </c>
      <c r="S25" s="2">
        <v>5</v>
      </c>
    </row>
    <row r="26" spans="1:19" x14ac:dyDescent="0.3">
      <c r="A26" s="2">
        <v>25</v>
      </c>
      <c r="B26" s="2" t="s">
        <v>91</v>
      </c>
      <c r="C26" s="2" t="s">
        <v>94</v>
      </c>
      <c r="D26" s="2" t="s">
        <v>59</v>
      </c>
      <c r="E26" s="2">
        <v>11.9</v>
      </c>
      <c r="F26" s="2">
        <v>13.3</v>
      </c>
      <c r="G26" s="2">
        <v>14.7</v>
      </c>
      <c r="H26" s="2">
        <v>22</v>
      </c>
      <c r="I26" s="2">
        <v>27</v>
      </c>
      <c r="J26" s="2" t="s">
        <v>60</v>
      </c>
      <c r="K26" s="2" t="s">
        <v>53</v>
      </c>
      <c r="L26" s="2">
        <v>4</v>
      </c>
      <c r="M26" s="2">
        <v>2.5</v>
      </c>
      <c r="N26" s="2">
        <v>100</v>
      </c>
      <c r="O26" s="2">
        <v>4800</v>
      </c>
      <c r="P26" s="2">
        <v>2535</v>
      </c>
      <c r="Q26" s="2" t="s">
        <v>54</v>
      </c>
      <c r="R26" s="2">
        <v>16</v>
      </c>
      <c r="S26" s="2">
        <v>6</v>
      </c>
    </row>
    <row r="27" spans="1:19" x14ac:dyDescent="0.3">
      <c r="A27" s="2">
        <v>26</v>
      </c>
      <c r="B27" s="2" t="s">
        <v>91</v>
      </c>
      <c r="C27" s="2" t="s">
        <v>95</v>
      </c>
      <c r="D27" s="2" t="s">
        <v>81</v>
      </c>
      <c r="E27" s="2">
        <v>13.6</v>
      </c>
      <c r="F27" s="2">
        <v>19</v>
      </c>
      <c r="G27" s="2">
        <v>24.4</v>
      </c>
      <c r="H27" s="2">
        <v>17</v>
      </c>
      <c r="I27" s="2">
        <v>21</v>
      </c>
      <c r="J27" s="2" t="s">
        <v>60</v>
      </c>
      <c r="K27" s="2" t="s">
        <v>83</v>
      </c>
      <c r="L27" s="2">
        <v>6</v>
      </c>
      <c r="M27" s="2">
        <v>3</v>
      </c>
      <c r="N27" s="2">
        <v>142</v>
      </c>
      <c r="O27" s="2">
        <v>5000</v>
      </c>
      <c r="P27" s="2">
        <v>1970</v>
      </c>
      <c r="Q27" s="2" t="s">
        <v>66</v>
      </c>
      <c r="R27" s="2">
        <v>20</v>
      </c>
      <c r="S27" s="2">
        <v>7</v>
      </c>
    </row>
    <row r="28" spans="1:19" x14ac:dyDescent="0.3">
      <c r="A28" s="2">
        <v>27</v>
      </c>
      <c r="B28" s="2" t="s">
        <v>91</v>
      </c>
      <c r="C28" s="2" t="s">
        <v>96</v>
      </c>
      <c r="D28" s="2" t="s">
        <v>56</v>
      </c>
      <c r="E28" s="2">
        <v>14.8</v>
      </c>
      <c r="F28" s="2">
        <v>15.6</v>
      </c>
      <c r="G28" s="2">
        <v>16.399999999999999</v>
      </c>
      <c r="H28" s="2">
        <v>21</v>
      </c>
      <c r="I28" s="2">
        <v>27</v>
      </c>
      <c r="J28" s="2" t="s">
        <v>60</v>
      </c>
      <c r="K28" s="2" t="s">
        <v>53</v>
      </c>
      <c r="L28" s="2">
        <v>4</v>
      </c>
      <c r="M28" s="2">
        <v>2.5</v>
      </c>
      <c r="N28" s="2">
        <v>100</v>
      </c>
      <c r="O28" s="2">
        <v>4800</v>
      </c>
      <c r="P28" s="2">
        <v>2465</v>
      </c>
      <c r="Q28" s="2" t="s">
        <v>66</v>
      </c>
      <c r="R28" s="2">
        <v>16</v>
      </c>
      <c r="S28" s="2">
        <v>6</v>
      </c>
    </row>
    <row r="29" spans="1:19" x14ac:dyDescent="0.3">
      <c r="A29" s="2">
        <v>28</v>
      </c>
      <c r="B29" s="2" t="s">
        <v>91</v>
      </c>
      <c r="C29" s="2" t="s">
        <v>97</v>
      </c>
      <c r="D29" s="2" t="s">
        <v>78</v>
      </c>
      <c r="E29" s="2">
        <v>18.5</v>
      </c>
      <c r="F29" s="2">
        <v>25.8</v>
      </c>
      <c r="G29" s="2">
        <v>33.1</v>
      </c>
      <c r="H29" s="2">
        <v>18</v>
      </c>
      <c r="I29" s="2">
        <v>24</v>
      </c>
      <c r="J29" s="2" t="s">
        <v>60</v>
      </c>
      <c r="K29" s="2" t="s">
        <v>83</v>
      </c>
      <c r="L29" s="2">
        <v>6</v>
      </c>
      <c r="M29" s="2">
        <v>3</v>
      </c>
      <c r="N29" s="2">
        <v>300</v>
      </c>
      <c r="O29" s="2">
        <v>6000</v>
      </c>
      <c r="P29" s="2">
        <v>2120</v>
      </c>
      <c r="Q29" s="2" t="s">
        <v>54</v>
      </c>
      <c r="R29" s="2">
        <v>19.8</v>
      </c>
      <c r="S29" s="2">
        <v>4</v>
      </c>
    </row>
    <row r="30" spans="1:19" x14ac:dyDescent="0.3">
      <c r="A30" s="2">
        <v>29</v>
      </c>
      <c r="B30" s="2" t="s">
        <v>98</v>
      </c>
      <c r="C30" s="2" t="s">
        <v>99</v>
      </c>
      <c r="D30" s="2" t="s">
        <v>51</v>
      </c>
      <c r="E30" s="2">
        <v>7.9</v>
      </c>
      <c r="F30" s="2">
        <v>12.2</v>
      </c>
      <c r="G30" s="2">
        <v>16.5</v>
      </c>
      <c r="H30" s="2">
        <v>29</v>
      </c>
      <c r="I30" s="2">
        <v>33</v>
      </c>
      <c r="J30" s="2" t="s">
        <v>52</v>
      </c>
      <c r="K30" s="2" t="s">
        <v>53</v>
      </c>
      <c r="L30" s="2">
        <v>4</v>
      </c>
      <c r="M30" s="2">
        <v>1.5</v>
      </c>
      <c r="N30" s="2">
        <v>92</v>
      </c>
      <c r="O30" s="2">
        <v>6000</v>
      </c>
      <c r="P30" s="2">
        <v>2505</v>
      </c>
      <c r="Q30" s="2" t="s">
        <v>54</v>
      </c>
      <c r="R30" s="2">
        <v>13.2</v>
      </c>
      <c r="S30" s="2">
        <v>5</v>
      </c>
    </row>
    <row r="31" spans="1:19" x14ac:dyDescent="0.3">
      <c r="A31" s="2">
        <v>30</v>
      </c>
      <c r="B31" s="2" t="s">
        <v>98</v>
      </c>
      <c r="C31" s="2" t="s">
        <v>100</v>
      </c>
      <c r="D31" s="2" t="s">
        <v>68</v>
      </c>
      <c r="E31" s="2">
        <v>17.5</v>
      </c>
      <c r="F31" s="2">
        <v>19.3</v>
      </c>
      <c r="G31" s="2">
        <v>21.2</v>
      </c>
      <c r="H31" s="2">
        <v>20</v>
      </c>
      <c r="I31" s="2">
        <v>28</v>
      </c>
      <c r="J31" s="2" t="s">
        <v>57</v>
      </c>
      <c r="K31" s="2" t="s">
        <v>53</v>
      </c>
      <c r="L31" s="2">
        <v>6</v>
      </c>
      <c r="M31" s="2">
        <v>3.5</v>
      </c>
      <c r="N31" s="2">
        <v>214</v>
      </c>
      <c r="O31" s="2">
        <v>5800</v>
      </c>
      <c r="P31" s="2">
        <v>1980</v>
      </c>
      <c r="Q31" s="2" t="s">
        <v>66</v>
      </c>
      <c r="R31" s="2">
        <v>18</v>
      </c>
      <c r="S31" s="2">
        <v>6</v>
      </c>
    </row>
    <row r="32" spans="1:19" x14ac:dyDescent="0.3">
      <c r="A32" s="2">
        <v>31</v>
      </c>
      <c r="B32" s="2" t="s">
        <v>101</v>
      </c>
      <c r="C32" s="2" t="s">
        <v>102</v>
      </c>
      <c r="D32" s="2" t="s">
        <v>51</v>
      </c>
      <c r="E32" s="2">
        <v>6.9</v>
      </c>
      <c r="F32" s="2">
        <v>7.4</v>
      </c>
      <c r="G32" s="2">
        <v>7.9</v>
      </c>
      <c r="H32" s="2">
        <v>31</v>
      </c>
      <c r="I32" s="2">
        <v>33</v>
      </c>
      <c r="J32" s="2" t="s">
        <v>52</v>
      </c>
      <c r="K32" s="2" t="s">
        <v>53</v>
      </c>
      <c r="L32" s="2">
        <v>4</v>
      </c>
      <c r="M32" s="2">
        <v>1.3</v>
      </c>
      <c r="N32" s="2">
        <v>63</v>
      </c>
      <c r="O32" s="2">
        <v>5000</v>
      </c>
      <c r="P32" s="2">
        <v>3150</v>
      </c>
      <c r="Q32" s="2" t="s">
        <v>54</v>
      </c>
      <c r="R32" s="2">
        <v>10</v>
      </c>
      <c r="S32" s="2">
        <v>4</v>
      </c>
    </row>
    <row r="33" spans="1:19" x14ac:dyDescent="0.3">
      <c r="A33" s="2">
        <v>32</v>
      </c>
      <c r="B33" s="2" t="s">
        <v>101</v>
      </c>
      <c r="C33" s="2" t="s">
        <v>103</v>
      </c>
      <c r="D33" s="2" t="s">
        <v>51</v>
      </c>
      <c r="E33" s="2">
        <v>8.4</v>
      </c>
      <c r="F33" s="2">
        <v>10.1</v>
      </c>
      <c r="G33" s="2">
        <v>11.9</v>
      </c>
      <c r="H33" s="2">
        <v>23</v>
      </c>
      <c r="I33" s="2">
        <v>30</v>
      </c>
      <c r="J33" s="2" t="s">
        <v>52</v>
      </c>
      <c r="K33" s="2" t="s">
        <v>53</v>
      </c>
      <c r="L33" s="2">
        <v>4</v>
      </c>
      <c r="M33" s="2">
        <v>1.8</v>
      </c>
      <c r="N33" s="2">
        <v>127</v>
      </c>
      <c r="O33" s="2">
        <v>6500</v>
      </c>
      <c r="P33" s="2">
        <v>2410</v>
      </c>
      <c r="Q33" s="2" t="s">
        <v>54</v>
      </c>
      <c r="R33" s="2">
        <v>13.2</v>
      </c>
      <c r="S33" s="2">
        <v>5</v>
      </c>
    </row>
    <row r="34" spans="1:19" x14ac:dyDescent="0.3">
      <c r="A34" s="2">
        <v>33</v>
      </c>
      <c r="B34" s="2" t="s">
        <v>101</v>
      </c>
      <c r="C34" s="2" t="s">
        <v>104</v>
      </c>
      <c r="D34" s="2" t="s">
        <v>59</v>
      </c>
      <c r="E34" s="2">
        <v>10.4</v>
      </c>
      <c r="F34" s="2">
        <v>11.3</v>
      </c>
      <c r="G34" s="2">
        <v>12.2</v>
      </c>
      <c r="H34" s="2">
        <v>22</v>
      </c>
      <c r="I34" s="2">
        <v>27</v>
      </c>
      <c r="J34" s="2" t="s">
        <v>52</v>
      </c>
      <c r="K34" s="2" t="s">
        <v>53</v>
      </c>
      <c r="L34" s="2">
        <v>4</v>
      </c>
      <c r="M34" s="2">
        <v>2.2999999999999998</v>
      </c>
      <c r="N34" s="2">
        <v>96</v>
      </c>
      <c r="O34" s="2">
        <v>4200</v>
      </c>
      <c r="P34" s="2">
        <v>2805</v>
      </c>
      <c r="Q34" s="2" t="s">
        <v>54</v>
      </c>
      <c r="R34" s="2">
        <v>15.9</v>
      </c>
      <c r="S34" s="2">
        <v>5</v>
      </c>
    </row>
    <row r="35" spans="1:19" x14ac:dyDescent="0.3">
      <c r="A35" s="2">
        <v>34</v>
      </c>
      <c r="B35" s="2" t="s">
        <v>101</v>
      </c>
      <c r="C35" s="2" t="s">
        <v>105</v>
      </c>
      <c r="D35" s="2" t="s">
        <v>78</v>
      </c>
      <c r="E35" s="2">
        <v>10.8</v>
      </c>
      <c r="F35" s="2">
        <v>15.9</v>
      </c>
      <c r="G35" s="2">
        <v>21</v>
      </c>
      <c r="H35" s="2">
        <v>22</v>
      </c>
      <c r="I35" s="2">
        <v>29</v>
      </c>
      <c r="J35" s="2" t="s">
        <v>60</v>
      </c>
      <c r="K35" s="2" t="s">
        <v>63</v>
      </c>
      <c r="L35" s="2">
        <v>4</v>
      </c>
      <c r="M35" s="2">
        <v>2.2999999999999998</v>
      </c>
      <c r="N35" s="2">
        <v>105</v>
      </c>
      <c r="O35" s="2">
        <v>4600</v>
      </c>
      <c r="P35" s="2">
        <v>2285</v>
      </c>
      <c r="Q35" s="2" t="s">
        <v>54</v>
      </c>
      <c r="R35" s="2">
        <v>15.4</v>
      </c>
      <c r="S35" s="2">
        <v>4</v>
      </c>
    </row>
    <row r="36" spans="1:19" x14ac:dyDescent="0.3">
      <c r="A36" s="2">
        <v>35</v>
      </c>
      <c r="B36" s="2" t="s">
        <v>101</v>
      </c>
      <c r="C36" s="2" t="s">
        <v>106</v>
      </c>
      <c r="D36" s="2" t="s">
        <v>78</v>
      </c>
      <c r="E36" s="2">
        <v>12.8</v>
      </c>
      <c r="F36" s="2">
        <v>14</v>
      </c>
      <c r="G36" s="2">
        <v>15.2</v>
      </c>
      <c r="H36" s="2">
        <v>24</v>
      </c>
      <c r="I36" s="2">
        <v>30</v>
      </c>
      <c r="J36" s="2" t="s">
        <v>60</v>
      </c>
      <c r="K36" s="2" t="s">
        <v>53</v>
      </c>
      <c r="L36" s="2">
        <v>4</v>
      </c>
      <c r="M36" s="2">
        <v>2</v>
      </c>
      <c r="N36" s="2">
        <v>115</v>
      </c>
      <c r="O36" s="2">
        <v>5500</v>
      </c>
      <c r="P36" s="2">
        <v>2340</v>
      </c>
      <c r="Q36" s="2" t="s">
        <v>54</v>
      </c>
      <c r="R36" s="2">
        <v>15.5</v>
      </c>
      <c r="S36" s="2">
        <v>4</v>
      </c>
    </row>
    <row r="37" spans="1:19" x14ac:dyDescent="0.3">
      <c r="A37" s="2">
        <v>36</v>
      </c>
      <c r="B37" s="2" t="s">
        <v>101</v>
      </c>
      <c r="C37" s="2" t="s">
        <v>107</v>
      </c>
      <c r="D37" s="2" t="s">
        <v>81</v>
      </c>
      <c r="E37" s="2">
        <v>14.5</v>
      </c>
      <c r="F37" s="2">
        <v>19.899999999999999</v>
      </c>
      <c r="G37" s="2">
        <v>25.3</v>
      </c>
      <c r="H37" s="2">
        <v>15</v>
      </c>
      <c r="I37" s="2">
        <v>20</v>
      </c>
      <c r="J37" s="2" t="s">
        <v>60</v>
      </c>
      <c r="K37" s="2" t="s">
        <v>83</v>
      </c>
      <c r="L37" s="2">
        <v>6</v>
      </c>
      <c r="M37" s="2">
        <v>3</v>
      </c>
      <c r="N37" s="2">
        <v>145</v>
      </c>
      <c r="O37" s="2">
        <v>4800</v>
      </c>
      <c r="P37" s="2">
        <v>2080</v>
      </c>
      <c r="Q37" s="2" t="s">
        <v>54</v>
      </c>
      <c r="R37" s="2">
        <v>21</v>
      </c>
      <c r="S37" s="2">
        <v>7</v>
      </c>
    </row>
    <row r="38" spans="1:19" x14ac:dyDescent="0.3">
      <c r="A38" s="2">
        <v>37</v>
      </c>
      <c r="B38" s="2" t="s">
        <v>101</v>
      </c>
      <c r="C38" s="2" t="s">
        <v>108</v>
      </c>
      <c r="D38" s="2" t="s">
        <v>56</v>
      </c>
      <c r="E38" s="2">
        <v>15.6</v>
      </c>
      <c r="F38" s="2">
        <v>20.2</v>
      </c>
      <c r="G38" s="2">
        <v>24.8</v>
      </c>
      <c r="H38" s="2">
        <v>21</v>
      </c>
      <c r="I38" s="2">
        <v>30</v>
      </c>
      <c r="J38" s="2" t="s">
        <v>60</v>
      </c>
      <c r="K38" s="2" t="s">
        <v>53</v>
      </c>
      <c r="L38" s="2">
        <v>6</v>
      </c>
      <c r="M38" s="2">
        <v>3</v>
      </c>
      <c r="N38" s="2">
        <v>140</v>
      </c>
      <c r="O38" s="2">
        <v>4800</v>
      </c>
      <c r="P38" s="2">
        <v>1885</v>
      </c>
      <c r="Q38" s="2" t="s">
        <v>66</v>
      </c>
      <c r="R38" s="2">
        <v>16</v>
      </c>
      <c r="S38" s="2">
        <v>5</v>
      </c>
    </row>
    <row r="39" spans="1:19" x14ac:dyDescent="0.3">
      <c r="A39" s="2">
        <v>38</v>
      </c>
      <c r="B39" s="2" t="s">
        <v>101</v>
      </c>
      <c r="C39" s="2" t="s">
        <v>109</v>
      </c>
      <c r="D39" s="2" t="s">
        <v>68</v>
      </c>
      <c r="E39" s="2">
        <v>20.100000000000001</v>
      </c>
      <c r="F39" s="2">
        <v>20.9</v>
      </c>
      <c r="G39" s="2">
        <v>21.7</v>
      </c>
      <c r="H39" s="2">
        <v>18</v>
      </c>
      <c r="I39" s="2">
        <v>26</v>
      </c>
      <c r="J39" s="2" t="s">
        <v>60</v>
      </c>
      <c r="K39" s="2" t="s">
        <v>63</v>
      </c>
      <c r="L39" s="2">
        <v>8</v>
      </c>
      <c r="M39" s="2">
        <v>4.5999999999999996</v>
      </c>
      <c r="N39" s="2">
        <v>190</v>
      </c>
      <c r="O39" s="2">
        <v>4200</v>
      </c>
      <c r="P39" s="2">
        <v>1415</v>
      </c>
      <c r="Q39" s="2" t="s">
        <v>66</v>
      </c>
      <c r="R39" s="2">
        <v>20</v>
      </c>
      <c r="S39" s="2">
        <v>6</v>
      </c>
    </row>
    <row r="40" spans="1:19" x14ac:dyDescent="0.3">
      <c r="A40" s="2">
        <v>39</v>
      </c>
      <c r="B40" s="2" t="s">
        <v>110</v>
      </c>
      <c r="C40" s="2" t="s">
        <v>111</v>
      </c>
      <c r="D40" s="2" t="s">
        <v>51</v>
      </c>
      <c r="E40" s="2">
        <v>6.7</v>
      </c>
      <c r="F40" s="2">
        <v>8.4</v>
      </c>
      <c r="G40" s="2">
        <v>10</v>
      </c>
      <c r="H40" s="2">
        <v>46</v>
      </c>
      <c r="I40" s="2">
        <v>50</v>
      </c>
      <c r="J40" s="2" t="s">
        <v>52</v>
      </c>
      <c r="K40" s="2" t="s">
        <v>53</v>
      </c>
      <c r="L40" s="2">
        <v>3</v>
      </c>
      <c r="M40" s="2">
        <v>1</v>
      </c>
      <c r="N40" s="2">
        <v>55</v>
      </c>
      <c r="O40" s="2">
        <v>5700</v>
      </c>
      <c r="P40" s="2">
        <v>3755</v>
      </c>
      <c r="Q40" s="2" t="s">
        <v>54</v>
      </c>
      <c r="R40" s="2">
        <v>10.6</v>
      </c>
      <c r="S40" s="2">
        <v>4</v>
      </c>
    </row>
    <row r="41" spans="1:19" x14ac:dyDescent="0.3">
      <c r="A41" s="2">
        <v>40</v>
      </c>
      <c r="B41" s="2" t="s">
        <v>110</v>
      </c>
      <c r="C41" s="2" t="s">
        <v>112</v>
      </c>
      <c r="D41" s="2" t="s">
        <v>78</v>
      </c>
      <c r="E41" s="2">
        <v>11.5</v>
      </c>
      <c r="F41" s="2">
        <v>12.5</v>
      </c>
      <c r="G41" s="2">
        <v>13.5</v>
      </c>
      <c r="H41" s="2">
        <v>30</v>
      </c>
      <c r="I41" s="2">
        <v>36</v>
      </c>
      <c r="J41" s="2" t="s">
        <v>60</v>
      </c>
      <c r="K41" s="2" t="s">
        <v>53</v>
      </c>
      <c r="L41" s="2">
        <v>4</v>
      </c>
      <c r="M41" s="2">
        <v>1.6</v>
      </c>
      <c r="N41" s="2">
        <v>90</v>
      </c>
      <c r="O41" s="2">
        <v>5400</v>
      </c>
      <c r="P41" s="2">
        <v>3250</v>
      </c>
      <c r="Q41" s="2" t="s">
        <v>54</v>
      </c>
      <c r="R41" s="2">
        <v>12.4</v>
      </c>
      <c r="S41" s="2">
        <v>4</v>
      </c>
    </row>
    <row r="42" spans="1:19" x14ac:dyDescent="0.3">
      <c r="A42" s="2">
        <v>41</v>
      </c>
      <c r="B42" s="2" t="s">
        <v>113</v>
      </c>
      <c r="C42" s="2" t="s">
        <v>114</v>
      </c>
      <c r="D42" s="2" t="s">
        <v>78</v>
      </c>
      <c r="E42" s="2">
        <v>17</v>
      </c>
      <c r="F42" s="2">
        <v>19.8</v>
      </c>
      <c r="G42" s="2">
        <v>22.7</v>
      </c>
      <c r="H42" s="2">
        <v>24</v>
      </c>
      <c r="I42" s="2">
        <v>31</v>
      </c>
      <c r="J42" s="2" t="s">
        <v>57</v>
      </c>
      <c r="K42" s="2" t="s">
        <v>53</v>
      </c>
      <c r="L42" s="2">
        <v>4</v>
      </c>
      <c r="M42" s="2">
        <v>2.2999999999999998</v>
      </c>
      <c r="N42" s="2">
        <v>160</v>
      </c>
      <c r="O42" s="2">
        <v>5800</v>
      </c>
      <c r="P42" s="2">
        <v>2855</v>
      </c>
      <c r="Q42" s="2" t="s">
        <v>54</v>
      </c>
      <c r="R42" s="2">
        <v>15.9</v>
      </c>
      <c r="S42" s="2">
        <v>4</v>
      </c>
    </row>
    <row r="43" spans="1:19" x14ac:dyDescent="0.3">
      <c r="A43" s="2">
        <v>42</v>
      </c>
      <c r="B43" s="2" t="s">
        <v>113</v>
      </c>
      <c r="C43" s="2" t="s">
        <v>115</v>
      </c>
      <c r="D43" s="2" t="s">
        <v>51</v>
      </c>
      <c r="E43" s="2">
        <v>8.4</v>
      </c>
      <c r="F43" s="2">
        <v>12.1</v>
      </c>
      <c r="G43" s="2">
        <v>15.8</v>
      </c>
      <c r="H43" s="2">
        <v>42</v>
      </c>
      <c r="I43" s="2">
        <v>46</v>
      </c>
      <c r="J43" s="2" t="s">
        <v>60</v>
      </c>
      <c r="K43" s="2" t="s">
        <v>53</v>
      </c>
      <c r="L43" s="2">
        <v>4</v>
      </c>
      <c r="M43" s="2">
        <v>1.5</v>
      </c>
      <c r="N43" s="2">
        <v>102</v>
      </c>
      <c r="O43" s="2">
        <v>5900</v>
      </c>
      <c r="P43" s="2">
        <v>2650</v>
      </c>
      <c r="Q43" s="2" t="s">
        <v>54</v>
      </c>
      <c r="R43" s="2">
        <v>11.9</v>
      </c>
      <c r="S43" s="2">
        <v>4</v>
      </c>
    </row>
    <row r="44" spans="1:19" x14ac:dyDescent="0.3">
      <c r="A44" s="2">
        <v>43</v>
      </c>
      <c r="B44" s="2" t="s">
        <v>113</v>
      </c>
      <c r="C44" s="2" t="s">
        <v>116</v>
      </c>
      <c r="D44" s="2" t="s">
        <v>59</v>
      </c>
      <c r="E44" s="2">
        <v>13.8</v>
      </c>
      <c r="F44" s="2">
        <v>17.5</v>
      </c>
      <c r="G44" s="2">
        <v>21.2</v>
      </c>
      <c r="H44" s="2">
        <v>24</v>
      </c>
      <c r="I44" s="2">
        <v>31</v>
      </c>
      <c r="J44" s="2" t="s">
        <v>57</v>
      </c>
      <c r="K44" s="2" t="s">
        <v>53</v>
      </c>
      <c r="L44" s="2">
        <v>4</v>
      </c>
      <c r="M44" s="2">
        <v>2.2000000000000002</v>
      </c>
      <c r="N44" s="2">
        <v>140</v>
      </c>
      <c r="O44" s="2">
        <v>5600</v>
      </c>
      <c r="P44" s="2">
        <v>2610</v>
      </c>
      <c r="Q44" s="2" t="s">
        <v>54</v>
      </c>
      <c r="R44" s="2">
        <v>17</v>
      </c>
      <c r="S44" s="2">
        <v>4</v>
      </c>
    </row>
    <row r="45" spans="1:19" x14ac:dyDescent="0.3">
      <c r="A45" s="2">
        <v>44</v>
      </c>
      <c r="B45" s="2" t="s">
        <v>117</v>
      </c>
      <c r="C45" s="2" t="s">
        <v>118</v>
      </c>
      <c r="D45" s="2" t="s">
        <v>51</v>
      </c>
      <c r="E45" s="2">
        <v>6.8</v>
      </c>
      <c r="F45" s="2">
        <v>8</v>
      </c>
      <c r="G45" s="2">
        <v>9.1999999999999993</v>
      </c>
      <c r="H45" s="2">
        <v>29</v>
      </c>
      <c r="I45" s="2">
        <v>33</v>
      </c>
      <c r="J45" s="2" t="s">
        <v>52</v>
      </c>
      <c r="K45" s="2" t="s">
        <v>53</v>
      </c>
      <c r="L45" s="2">
        <v>4</v>
      </c>
      <c r="M45" s="2">
        <v>1.5</v>
      </c>
      <c r="N45" s="2">
        <v>81</v>
      </c>
      <c r="O45" s="2">
        <v>5500</v>
      </c>
      <c r="P45" s="2">
        <v>2710</v>
      </c>
      <c r="Q45" s="2" t="s">
        <v>54</v>
      </c>
      <c r="R45" s="2">
        <v>11.9</v>
      </c>
      <c r="S45" s="2">
        <v>5</v>
      </c>
    </row>
    <row r="46" spans="1:19" x14ac:dyDescent="0.3">
      <c r="A46" s="2">
        <v>45</v>
      </c>
      <c r="B46" s="2" t="s">
        <v>117</v>
      </c>
      <c r="C46" s="2" t="s">
        <v>119</v>
      </c>
      <c r="D46" s="2" t="s">
        <v>51</v>
      </c>
      <c r="E46" s="2">
        <v>9</v>
      </c>
      <c r="F46" s="2">
        <v>10</v>
      </c>
      <c r="G46" s="2">
        <v>11</v>
      </c>
      <c r="H46" s="2">
        <v>22</v>
      </c>
      <c r="I46" s="2">
        <v>29</v>
      </c>
      <c r="J46" s="2" t="s">
        <v>52</v>
      </c>
      <c r="K46" s="2" t="s">
        <v>53</v>
      </c>
      <c r="L46" s="2">
        <v>4</v>
      </c>
      <c r="M46" s="2">
        <v>1.8</v>
      </c>
      <c r="N46" s="2">
        <v>124</v>
      </c>
      <c r="O46" s="2">
        <v>6000</v>
      </c>
      <c r="P46" s="2">
        <v>2745</v>
      </c>
      <c r="Q46" s="2" t="s">
        <v>54</v>
      </c>
      <c r="R46" s="2">
        <v>13.7</v>
      </c>
      <c r="S46" s="2">
        <v>5</v>
      </c>
    </row>
    <row r="47" spans="1:19" x14ac:dyDescent="0.3">
      <c r="A47" s="2">
        <v>46</v>
      </c>
      <c r="B47" s="2" t="s">
        <v>117</v>
      </c>
      <c r="C47" s="2" t="s">
        <v>120</v>
      </c>
      <c r="D47" s="2" t="s">
        <v>78</v>
      </c>
      <c r="E47" s="2">
        <v>9.1</v>
      </c>
      <c r="F47" s="2">
        <v>10</v>
      </c>
      <c r="G47" s="2">
        <v>11</v>
      </c>
      <c r="H47" s="2">
        <v>26</v>
      </c>
      <c r="I47" s="2">
        <v>34</v>
      </c>
      <c r="J47" s="2" t="s">
        <v>57</v>
      </c>
      <c r="K47" s="2" t="s">
        <v>53</v>
      </c>
      <c r="L47" s="2">
        <v>4</v>
      </c>
      <c r="M47" s="2">
        <v>1.5</v>
      </c>
      <c r="N47" s="2">
        <v>92</v>
      </c>
      <c r="O47" s="2">
        <v>5550</v>
      </c>
      <c r="P47" s="2">
        <v>2540</v>
      </c>
      <c r="Q47" s="2" t="s">
        <v>54</v>
      </c>
      <c r="R47" s="2">
        <v>11.9</v>
      </c>
      <c r="S47" s="2">
        <v>4</v>
      </c>
    </row>
    <row r="48" spans="1:19" x14ac:dyDescent="0.3">
      <c r="A48" s="2">
        <v>47</v>
      </c>
      <c r="B48" s="2" t="s">
        <v>117</v>
      </c>
      <c r="C48" s="2" t="s">
        <v>121</v>
      </c>
      <c r="D48" s="2" t="s">
        <v>56</v>
      </c>
      <c r="E48" s="2">
        <v>12.4</v>
      </c>
      <c r="F48" s="2">
        <v>13.9</v>
      </c>
      <c r="G48" s="2">
        <v>15.3</v>
      </c>
      <c r="H48" s="2">
        <v>20</v>
      </c>
      <c r="I48" s="2">
        <v>27</v>
      </c>
      <c r="J48" s="2" t="s">
        <v>52</v>
      </c>
      <c r="K48" s="2" t="s">
        <v>53</v>
      </c>
      <c r="L48" s="2">
        <v>4</v>
      </c>
      <c r="M48" s="2">
        <v>2</v>
      </c>
      <c r="N48" s="2">
        <v>128</v>
      </c>
      <c r="O48" s="2">
        <v>6000</v>
      </c>
      <c r="P48" s="2">
        <v>2335</v>
      </c>
      <c r="Q48" s="2" t="s">
        <v>54</v>
      </c>
      <c r="R48" s="2">
        <v>17.2</v>
      </c>
      <c r="S48" s="2">
        <v>5</v>
      </c>
    </row>
    <row r="49" spans="1:19" x14ac:dyDescent="0.3">
      <c r="A49" s="2">
        <v>48</v>
      </c>
      <c r="B49" s="2" t="s">
        <v>122</v>
      </c>
      <c r="C49" s="2" t="s">
        <v>123</v>
      </c>
      <c r="D49" s="2" t="s">
        <v>56</v>
      </c>
      <c r="E49" s="2">
        <v>45.4</v>
      </c>
      <c r="F49" s="2">
        <v>47.9</v>
      </c>
      <c r="G49" s="2">
        <v>50.4</v>
      </c>
      <c r="H49" s="2">
        <v>17</v>
      </c>
      <c r="I49" s="2">
        <v>22</v>
      </c>
      <c r="J49" s="2" t="s">
        <v>60</v>
      </c>
      <c r="K49" s="2" t="s">
        <v>63</v>
      </c>
      <c r="L49" s="2">
        <v>8</v>
      </c>
      <c r="M49" s="2">
        <v>4.5</v>
      </c>
      <c r="N49" s="2">
        <v>278</v>
      </c>
      <c r="O49" s="2">
        <v>6000</v>
      </c>
      <c r="P49" s="2">
        <v>1955</v>
      </c>
      <c r="Q49" s="2" t="s">
        <v>66</v>
      </c>
      <c r="R49" s="2">
        <v>22.5</v>
      </c>
      <c r="S49" s="2">
        <v>5</v>
      </c>
    </row>
    <row r="50" spans="1:19" x14ac:dyDescent="0.3">
      <c r="A50" s="2">
        <v>49</v>
      </c>
      <c r="B50" s="2" t="s">
        <v>124</v>
      </c>
      <c r="C50" s="2" t="s">
        <v>125</v>
      </c>
      <c r="D50" s="2" t="s">
        <v>56</v>
      </c>
      <c r="E50" s="2">
        <v>27.5</v>
      </c>
      <c r="F50" s="2">
        <v>28</v>
      </c>
      <c r="G50" s="2">
        <v>28.4</v>
      </c>
      <c r="H50" s="2">
        <v>18</v>
      </c>
      <c r="I50" s="2">
        <v>24</v>
      </c>
      <c r="J50" s="2" t="s">
        <v>60</v>
      </c>
      <c r="K50" s="2" t="s">
        <v>53</v>
      </c>
      <c r="L50" s="2">
        <v>6</v>
      </c>
      <c r="M50" s="2">
        <v>3</v>
      </c>
      <c r="N50" s="2">
        <v>185</v>
      </c>
      <c r="O50" s="2">
        <v>5200</v>
      </c>
      <c r="P50" s="2">
        <v>2325</v>
      </c>
      <c r="Q50" s="2" t="s">
        <v>54</v>
      </c>
      <c r="R50" s="2">
        <v>18.5</v>
      </c>
      <c r="S50" s="2">
        <v>5</v>
      </c>
    </row>
    <row r="51" spans="1:19" x14ac:dyDescent="0.3">
      <c r="A51" s="2">
        <v>50</v>
      </c>
      <c r="B51" s="2" t="s">
        <v>124</v>
      </c>
      <c r="C51" s="2" t="s">
        <v>126</v>
      </c>
      <c r="D51" s="2" t="s">
        <v>56</v>
      </c>
      <c r="E51" s="2">
        <v>34.700000000000003</v>
      </c>
      <c r="F51" s="2">
        <v>35.200000000000003</v>
      </c>
      <c r="G51" s="2">
        <v>35.6</v>
      </c>
      <c r="H51" s="2">
        <v>18</v>
      </c>
      <c r="I51" s="2">
        <v>23</v>
      </c>
      <c r="J51" s="2" t="s">
        <v>57</v>
      </c>
      <c r="K51" s="2" t="s">
        <v>63</v>
      </c>
      <c r="L51" s="2">
        <v>6</v>
      </c>
      <c r="M51" s="2">
        <v>3</v>
      </c>
      <c r="N51" s="2">
        <v>225</v>
      </c>
      <c r="O51" s="2">
        <v>6000</v>
      </c>
      <c r="P51" s="2">
        <v>2510</v>
      </c>
      <c r="Q51" s="2" t="s">
        <v>54</v>
      </c>
      <c r="R51" s="2">
        <v>20.6</v>
      </c>
      <c r="S51" s="2">
        <v>4</v>
      </c>
    </row>
    <row r="52" spans="1:19" x14ac:dyDescent="0.3">
      <c r="A52" s="2">
        <v>51</v>
      </c>
      <c r="B52" s="2" t="s">
        <v>127</v>
      </c>
      <c r="C52" s="2" t="s">
        <v>128</v>
      </c>
      <c r="D52" s="2" t="s">
        <v>56</v>
      </c>
      <c r="E52" s="2">
        <v>33.299999999999997</v>
      </c>
      <c r="F52" s="2">
        <v>34.299999999999997</v>
      </c>
      <c r="G52" s="2">
        <v>35.299999999999997</v>
      </c>
      <c r="H52" s="2">
        <v>17</v>
      </c>
      <c r="I52" s="2">
        <v>26</v>
      </c>
      <c r="J52" s="2" t="s">
        <v>57</v>
      </c>
      <c r="K52" s="2" t="s">
        <v>53</v>
      </c>
      <c r="L52" s="2">
        <v>6</v>
      </c>
      <c r="M52" s="2">
        <v>3.8</v>
      </c>
      <c r="N52" s="2">
        <v>160</v>
      </c>
      <c r="O52" s="2">
        <v>4400</v>
      </c>
      <c r="P52" s="2">
        <v>1835</v>
      </c>
      <c r="Q52" s="2" t="s">
        <v>66</v>
      </c>
      <c r="R52" s="2">
        <v>18.399999999999999</v>
      </c>
      <c r="S52" s="2">
        <v>6</v>
      </c>
    </row>
    <row r="53" spans="1:19" x14ac:dyDescent="0.3">
      <c r="A53" s="2">
        <v>52</v>
      </c>
      <c r="B53" s="2" t="s">
        <v>127</v>
      </c>
      <c r="C53" s="2" t="s">
        <v>129</v>
      </c>
      <c r="D53" s="2" t="s">
        <v>68</v>
      </c>
      <c r="E53" s="2">
        <v>34.4</v>
      </c>
      <c r="F53" s="2">
        <v>36.1</v>
      </c>
      <c r="G53" s="2">
        <v>37.799999999999997</v>
      </c>
      <c r="H53" s="2">
        <v>18</v>
      </c>
      <c r="I53" s="2">
        <v>26</v>
      </c>
      <c r="J53" s="2" t="s">
        <v>57</v>
      </c>
      <c r="K53" s="2" t="s">
        <v>63</v>
      </c>
      <c r="L53" s="2">
        <v>8</v>
      </c>
      <c r="M53" s="2">
        <v>4.5999999999999996</v>
      </c>
      <c r="N53" s="2">
        <v>210</v>
      </c>
      <c r="O53" s="2">
        <v>4600</v>
      </c>
      <c r="P53" s="2">
        <v>1840</v>
      </c>
      <c r="Q53" s="2" t="s">
        <v>66</v>
      </c>
      <c r="R53" s="2">
        <v>20</v>
      </c>
      <c r="S53" s="2">
        <v>6</v>
      </c>
    </row>
    <row r="54" spans="1:19" x14ac:dyDescent="0.3">
      <c r="A54" s="2">
        <v>53</v>
      </c>
      <c r="B54" s="2" t="s">
        <v>130</v>
      </c>
      <c r="C54" s="2">
        <v>323</v>
      </c>
      <c r="D54" s="2" t="s">
        <v>51</v>
      </c>
      <c r="E54" s="2">
        <v>7.4</v>
      </c>
      <c r="F54" s="2">
        <v>8.3000000000000007</v>
      </c>
      <c r="G54" s="2">
        <v>9.1</v>
      </c>
      <c r="H54" s="2">
        <v>29</v>
      </c>
      <c r="I54" s="2">
        <v>37</v>
      </c>
      <c r="J54" s="2" t="s">
        <v>52</v>
      </c>
      <c r="K54" s="2" t="s">
        <v>53</v>
      </c>
      <c r="L54" s="2">
        <v>4</v>
      </c>
      <c r="M54" s="2">
        <v>1.6</v>
      </c>
      <c r="N54" s="2">
        <v>82</v>
      </c>
      <c r="O54" s="2">
        <v>5000</v>
      </c>
      <c r="P54" s="2">
        <v>2370</v>
      </c>
      <c r="Q54" s="2" t="s">
        <v>54</v>
      </c>
      <c r="R54" s="2">
        <v>13.2</v>
      </c>
      <c r="S54" s="2">
        <v>4</v>
      </c>
    </row>
    <row r="55" spans="1:19" x14ac:dyDescent="0.3">
      <c r="A55" s="2">
        <v>54</v>
      </c>
      <c r="B55" s="2" t="s">
        <v>130</v>
      </c>
      <c r="C55" s="2" t="s">
        <v>131</v>
      </c>
      <c r="D55" s="2" t="s">
        <v>51</v>
      </c>
      <c r="E55" s="2">
        <v>10.9</v>
      </c>
      <c r="F55" s="2">
        <v>11.6</v>
      </c>
      <c r="G55" s="2">
        <v>12.3</v>
      </c>
      <c r="H55" s="2">
        <v>28</v>
      </c>
      <c r="I55" s="2">
        <v>36</v>
      </c>
      <c r="J55" s="2" t="s">
        <v>52</v>
      </c>
      <c r="K55" s="2" t="s">
        <v>53</v>
      </c>
      <c r="L55" s="2">
        <v>4</v>
      </c>
      <c r="M55" s="2">
        <v>1.8</v>
      </c>
      <c r="N55" s="2">
        <v>103</v>
      </c>
      <c r="O55" s="2">
        <v>5500</v>
      </c>
      <c r="P55" s="2">
        <v>2220</v>
      </c>
      <c r="Q55" s="2" t="s">
        <v>54</v>
      </c>
      <c r="R55" s="2">
        <v>14.5</v>
      </c>
      <c r="S55" s="2">
        <v>5</v>
      </c>
    </row>
    <row r="56" spans="1:19" x14ac:dyDescent="0.3">
      <c r="A56" s="2">
        <v>55</v>
      </c>
      <c r="B56" s="2" t="s">
        <v>130</v>
      </c>
      <c r="C56" s="2">
        <v>626</v>
      </c>
      <c r="D56" s="2" t="s">
        <v>59</v>
      </c>
      <c r="E56" s="2">
        <v>14.3</v>
      </c>
      <c r="F56" s="2">
        <v>16.5</v>
      </c>
      <c r="G56" s="2">
        <v>18.7</v>
      </c>
      <c r="H56" s="2">
        <v>26</v>
      </c>
      <c r="I56" s="2">
        <v>34</v>
      </c>
      <c r="J56" s="2" t="s">
        <v>60</v>
      </c>
      <c r="K56" s="2" t="s">
        <v>53</v>
      </c>
      <c r="L56" s="2">
        <v>4</v>
      </c>
      <c r="M56" s="2">
        <v>2.5</v>
      </c>
      <c r="N56" s="2">
        <v>164</v>
      </c>
      <c r="O56" s="2">
        <v>5600</v>
      </c>
      <c r="P56" s="2">
        <v>2505</v>
      </c>
      <c r="Q56" s="2" t="s">
        <v>54</v>
      </c>
      <c r="R56" s="2">
        <v>15.5</v>
      </c>
      <c r="S56" s="2">
        <v>5</v>
      </c>
    </row>
    <row r="57" spans="1:19" x14ac:dyDescent="0.3">
      <c r="A57" s="2">
        <v>56</v>
      </c>
      <c r="B57" s="2" t="s">
        <v>130</v>
      </c>
      <c r="C57" s="2" t="s">
        <v>132</v>
      </c>
      <c r="D57" s="2" t="s">
        <v>81</v>
      </c>
      <c r="E57" s="2">
        <v>16.600000000000001</v>
      </c>
      <c r="F57" s="2">
        <v>19.100000000000001</v>
      </c>
      <c r="G57" s="2">
        <v>21.7</v>
      </c>
      <c r="H57" s="2">
        <v>18</v>
      </c>
      <c r="I57" s="2">
        <v>24</v>
      </c>
      <c r="J57" s="2" t="s">
        <v>52</v>
      </c>
      <c r="K57" s="2" t="s">
        <v>83</v>
      </c>
      <c r="L57" s="2">
        <v>6</v>
      </c>
      <c r="M57" s="2">
        <v>3</v>
      </c>
      <c r="N57" s="2">
        <v>155</v>
      </c>
      <c r="O57" s="2">
        <v>5000</v>
      </c>
      <c r="P57" s="2">
        <v>2240</v>
      </c>
      <c r="Q57" s="2" t="s">
        <v>66</v>
      </c>
      <c r="R57" s="2">
        <v>19.600000000000001</v>
      </c>
      <c r="S57" s="2">
        <v>7</v>
      </c>
    </row>
    <row r="58" spans="1:19" x14ac:dyDescent="0.3">
      <c r="A58" s="2">
        <v>57</v>
      </c>
      <c r="B58" s="2" t="s">
        <v>130</v>
      </c>
      <c r="C58" s="2" t="s">
        <v>133</v>
      </c>
      <c r="D58" s="2" t="s">
        <v>78</v>
      </c>
      <c r="E58" s="2">
        <v>32.5</v>
      </c>
      <c r="F58" s="2">
        <v>32.5</v>
      </c>
      <c r="G58" s="2">
        <v>32.5</v>
      </c>
      <c r="H58" s="2">
        <v>17</v>
      </c>
      <c r="I58" s="2">
        <v>25</v>
      </c>
      <c r="J58" s="2" t="s">
        <v>60</v>
      </c>
      <c r="K58" s="2" t="s">
        <v>63</v>
      </c>
      <c r="L58" s="2" t="s">
        <v>134</v>
      </c>
      <c r="M58" s="2">
        <v>1.3</v>
      </c>
      <c r="N58" s="2">
        <v>255</v>
      </c>
      <c r="O58" s="2">
        <v>6500</v>
      </c>
      <c r="P58" s="2">
        <v>2325</v>
      </c>
      <c r="Q58" s="2" t="s">
        <v>54</v>
      </c>
      <c r="R58" s="2">
        <v>20</v>
      </c>
      <c r="S58" s="2">
        <v>2</v>
      </c>
    </row>
    <row r="59" spans="1:19" x14ac:dyDescent="0.3">
      <c r="A59" s="2">
        <v>58</v>
      </c>
      <c r="B59" s="2" t="s">
        <v>135</v>
      </c>
      <c r="C59" s="2" t="s">
        <v>136</v>
      </c>
      <c r="D59" s="2" t="s">
        <v>59</v>
      </c>
      <c r="E59" s="2">
        <v>29</v>
      </c>
      <c r="F59" s="2">
        <v>31.9</v>
      </c>
      <c r="G59" s="2">
        <v>34.9</v>
      </c>
      <c r="H59" s="2">
        <v>20</v>
      </c>
      <c r="I59" s="2">
        <v>29</v>
      </c>
      <c r="J59" s="2" t="s">
        <v>60</v>
      </c>
      <c r="K59" s="2" t="s">
        <v>63</v>
      </c>
      <c r="L59" s="2">
        <v>4</v>
      </c>
      <c r="M59" s="2">
        <v>2.2999999999999998</v>
      </c>
      <c r="N59" s="2">
        <v>130</v>
      </c>
      <c r="O59" s="2">
        <v>5100</v>
      </c>
      <c r="P59" s="2">
        <v>2425</v>
      </c>
      <c r="Q59" s="2" t="s">
        <v>54</v>
      </c>
      <c r="R59" s="2">
        <v>14.5</v>
      </c>
      <c r="S59" s="2">
        <v>5</v>
      </c>
    </row>
    <row r="60" spans="1:19" x14ac:dyDescent="0.3">
      <c r="A60" s="2">
        <v>59</v>
      </c>
      <c r="B60" s="2" t="s">
        <v>135</v>
      </c>
      <c r="C60" s="2" t="s">
        <v>137</v>
      </c>
      <c r="D60" s="2" t="s">
        <v>56</v>
      </c>
      <c r="E60" s="2">
        <v>43.8</v>
      </c>
      <c r="F60" s="2">
        <v>61.9</v>
      </c>
      <c r="G60" s="2">
        <v>80</v>
      </c>
      <c r="H60" s="2">
        <v>19</v>
      </c>
      <c r="I60" s="2">
        <v>25</v>
      </c>
      <c r="J60" s="2" t="s">
        <v>57</v>
      </c>
      <c r="K60" s="2" t="s">
        <v>63</v>
      </c>
      <c r="L60" s="2">
        <v>6</v>
      </c>
      <c r="M60" s="2">
        <v>3.2</v>
      </c>
      <c r="N60" s="2">
        <v>217</v>
      </c>
      <c r="O60" s="2">
        <v>5500</v>
      </c>
      <c r="P60" s="2">
        <v>2220</v>
      </c>
      <c r="Q60" s="2" t="s">
        <v>66</v>
      </c>
      <c r="R60" s="2">
        <v>18.5</v>
      </c>
      <c r="S60" s="2">
        <v>5</v>
      </c>
    </row>
    <row r="61" spans="1:19" x14ac:dyDescent="0.3">
      <c r="A61" s="2">
        <v>60</v>
      </c>
      <c r="B61" s="2" t="s">
        <v>138</v>
      </c>
      <c r="C61" s="2" t="s">
        <v>139</v>
      </c>
      <c r="D61" s="2" t="s">
        <v>78</v>
      </c>
      <c r="E61" s="2">
        <v>13.3</v>
      </c>
      <c r="F61" s="2">
        <v>14.1</v>
      </c>
      <c r="G61" s="2">
        <v>15</v>
      </c>
      <c r="H61" s="2">
        <v>23</v>
      </c>
      <c r="I61" s="2">
        <v>26</v>
      </c>
      <c r="J61" s="2" t="s">
        <v>60</v>
      </c>
      <c r="K61" s="2" t="s">
        <v>53</v>
      </c>
      <c r="L61" s="2">
        <v>4</v>
      </c>
      <c r="M61" s="2">
        <v>1.6</v>
      </c>
      <c r="N61" s="2">
        <v>100</v>
      </c>
      <c r="O61" s="2">
        <v>5750</v>
      </c>
      <c r="P61" s="2">
        <v>2475</v>
      </c>
      <c r="Q61" s="2" t="s">
        <v>54</v>
      </c>
      <c r="R61" s="2">
        <v>11.1</v>
      </c>
      <c r="S61" s="2">
        <v>4</v>
      </c>
    </row>
    <row r="62" spans="1:19" x14ac:dyDescent="0.3">
      <c r="A62" s="2">
        <v>61</v>
      </c>
      <c r="B62" s="2" t="s">
        <v>138</v>
      </c>
      <c r="C62" s="2" t="s">
        <v>140</v>
      </c>
      <c r="D62" s="2" t="s">
        <v>56</v>
      </c>
      <c r="E62" s="2">
        <v>14.9</v>
      </c>
      <c r="F62" s="2">
        <v>14.9</v>
      </c>
      <c r="G62" s="2">
        <v>14.9</v>
      </c>
      <c r="H62" s="2">
        <v>19</v>
      </c>
      <c r="I62" s="2">
        <v>26</v>
      </c>
      <c r="J62" s="2" t="s">
        <v>52</v>
      </c>
      <c r="K62" s="2" t="s">
        <v>63</v>
      </c>
      <c r="L62" s="2">
        <v>6</v>
      </c>
      <c r="M62" s="2">
        <v>3.8</v>
      </c>
      <c r="N62" s="2">
        <v>140</v>
      </c>
      <c r="O62" s="2">
        <v>3800</v>
      </c>
      <c r="P62" s="2">
        <v>1730</v>
      </c>
      <c r="Q62" s="2" t="s">
        <v>66</v>
      </c>
      <c r="R62" s="2">
        <v>18</v>
      </c>
      <c r="S62" s="2">
        <v>5</v>
      </c>
    </row>
    <row r="63" spans="1:19" x14ac:dyDescent="0.3">
      <c r="A63" s="2">
        <v>62</v>
      </c>
      <c r="B63" s="2" t="s">
        <v>141</v>
      </c>
      <c r="C63" s="2" t="s">
        <v>142</v>
      </c>
      <c r="D63" s="2" t="s">
        <v>51</v>
      </c>
      <c r="E63" s="2">
        <v>7.7</v>
      </c>
      <c r="F63" s="2">
        <v>10.3</v>
      </c>
      <c r="G63" s="2">
        <v>12.9</v>
      </c>
      <c r="H63" s="2">
        <v>29</v>
      </c>
      <c r="I63" s="2">
        <v>33</v>
      </c>
      <c r="J63" s="2" t="s">
        <v>52</v>
      </c>
      <c r="K63" s="2" t="s">
        <v>53</v>
      </c>
      <c r="L63" s="2">
        <v>4</v>
      </c>
      <c r="M63" s="2">
        <v>1.5</v>
      </c>
      <c r="N63" s="2">
        <v>92</v>
      </c>
      <c r="O63" s="2">
        <v>6000</v>
      </c>
      <c r="P63" s="2">
        <v>2505</v>
      </c>
      <c r="Q63" s="2" t="s">
        <v>54</v>
      </c>
      <c r="R63" s="2">
        <v>13.2</v>
      </c>
      <c r="S63" s="2">
        <v>5</v>
      </c>
    </row>
    <row r="64" spans="1:19" x14ac:dyDescent="0.3">
      <c r="A64" s="2">
        <v>63</v>
      </c>
      <c r="B64" s="2" t="s">
        <v>141</v>
      </c>
      <c r="C64" s="2" t="s">
        <v>143</v>
      </c>
      <c r="D64" s="2" t="s">
        <v>56</v>
      </c>
      <c r="E64" s="2">
        <v>22.4</v>
      </c>
      <c r="F64" s="2">
        <v>26.1</v>
      </c>
      <c r="G64" s="2">
        <v>29.9</v>
      </c>
      <c r="H64" s="2">
        <v>18</v>
      </c>
      <c r="I64" s="2">
        <v>24</v>
      </c>
      <c r="J64" s="2" t="s">
        <v>60</v>
      </c>
      <c r="K64" s="2" t="s">
        <v>53</v>
      </c>
      <c r="L64" s="2">
        <v>6</v>
      </c>
      <c r="M64" s="2">
        <v>3</v>
      </c>
      <c r="N64" s="2">
        <v>202</v>
      </c>
      <c r="O64" s="2">
        <v>6000</v>
      </c>
      <c r="P64" s="2">
        <v>2210</v>
      </c>
      <c r="Q64" s="2" t="s">
        <v>66</v>
      </c>
      <c r="R64" s="2">
        <v>19</v>
      </c>
      <c r="S64" s="2">
        <v>5</v>
      </c>
    </row>
    <row r="65" spans="1:19" x14ac:dyDescent="0.3">
      <c r="A65" s="2">
        <v>64</v>
      </c>
      <c r="B65" s="2" t="s">
        <v>144</v>
      </c>
      <c r="C65" s="2" t="s">
        <v>145</v>
      </c>
      <c r="D65" s="2" t="s">
        <v>51</v>
      </c>
      <c r="E65" s="2">
        <v>8.6999999999999993</v>
      </c>
      <c r="F65" s="2">
        <v>11.8</v>
      </c>
      <c r="G65" s="2">
        <v>14.9</v>
      </c>
      <c r="H65" s="2">
        <v>29</v>
      </c>
      <c r="I65" s="2">
        <v>33</v>
      </c>
      <c r="J65" s="2" t="s">
        <v>60</v>
      </c>
      <c r="K65" s="2" t="s">
        <v>53</v>
      </c>
      <c r="L65" s="2">
        <v>4</v>
      </c>
      <c r="M65" s="2">
        <v>1.6</v>
      </c>
      <c r="N65" s="2">
        <v>110</v>
      </c>
      <c r="O65" s="2">
        <v>6000</v>
      </c>
      <c r="P65" s="2">
        <v>2435</v>
      </c>
      <c r="Q65" s="2" t="s">
        <v>54</v>
      </c>
      <c r="R65" s="2">
        <v>13.2</v>
      </c>
      <c r="S65" s="2">
        <v>5</v>
      </c>
    </row>
    <row r="66" spans="1:19" x14ac:dyDescent="0.3">
      <c r="A66" s="2">
        <v>65</v>
      </c>
      <c r="B66" s="2" t="s">
        <v>144</v>
      </c>
      <c r="C66" s="2" t="s">
        <v>146</v>
      </c>
      <c r="D66" s="2" t="s">
        <v>59</v>
      </c>
      <c r="E66" s="2">
        <v>13</v>
      </c>
      <c r="F66" s="2">
        <v>15.7</v>
      </c>
      <c r="G66" s="2">
        <v>18.3</v>
      </c>
      <c r="H66" s="2">
        <v>24</v>
      </c>
      <c r="I66" s="2">
        <v>30</v>
      </c>
      <c r="J66" s="2" t="s">
        <v>60</v>
      </c>
      <c r="K66" s="2" t="s">
        <v>53</v>
      </c>
      <c r="L66" s="2">
        <v>4</v>
      </c>
      <c r="M66" s="2">
        <v>2.4</v>
      </c>
      <c r="N66" s="2">
        <v>150</v>
      </c>
      <c r="O66" s="2">
        <v>5600</v>
      </c>
      <c r="P66" s="2">
        <v>2130</v>
      </c>
      <c r="Q66" s="2" t="s">
        <v>54</v>
      </c>
      <c r="R66" s="2">
        <v>15.9</v>
      </c>
      <c r="S66" s="2">
        <v>5</v>
      </c>
    </row>
    <row r="67" spans="1:19" x14ac:dyDescent="0.3">
      <c r="A67" s="2">
        <v>66</v>
      </c>
      <c r="B67" s="2" t="s">
        <v>144</v>
      </c>
      <c r="C67" s="2" t="s">
        <v>147</v>
      </c>
      <c r="D67" s="2" t="s">
        <v>81</v>
      </c>
      <c r="E67" s="2">
        <v>16.7</v>
      </c>
      <c r="F67" s="2">
        <v>19.100000000000001</v>
      </c>
      <c r="G67" s="2">
        <v>21.5</v>
      </c>
      <c r="H67" s="2">
        <v>17</v>
      </c>
      <c r="I67" s="2">
        <v>23</v>
      </c>
      <c r="J67" s="2" t="s">
        <v>52</v>
      </c>
      <c r="K67" s="2" t="s">
        <v>53</v>
      </c>
      <c r="L67" s="2">
        <v>6</v>
      </c>
      <c r="M67" s="2">
        <v>3</v>
      </c>
      <c r="N67" s="2">
        <v>151</v>
      </c>
      <c r="O67" s="2">
        <v>4800</v>
      </c>
      <c r="P67" s="2">
        <v>2065</v>
      </c>
      <c r="Q67" s="2" t="s">
        <v>66</v>
      </c>
      <c r="R67" s="2">
        <v>20</v>
      </c>
      <c r="S67" s="2">
        <v>7</v>
      </c>
    </row>
    <row r="68" spans="1:19" x14ac:dyDescent="0.3">
      <c r="A68" s="2">
        <v>67</v>
      </c>
      <c r="B68" s="2" t="s">
        <v>144</v>
      </c>
      <c r="C68" s="2" t="s">
        <v>148</v>
      </c>
      <c r="D68" s="2" t="s">
        <v>56</v>
      </c>
      <c r="E68" s="2">
        <v>21</v>
      </c>
      <c r="F68" s="2">
        <v>21.5</v>
      </c>
      <c r="G68" s="2">
        <v>22</v>
      </c>
      <c r="H68" s="2">
        <v>21</v>
      </c>
      <c r="I68" s="2">
        <v>26</v>
      </c>
      <c r="J68" s="2" t="s">
        <v>60</v>
      </c>
      <c r="K68" s="2" t="s">
        <v>53</v>
      </c>
      <c r="L68" s="2">
        <v>6</v>
      </c>
      <c r="M68" s="2">
        <v>3</v>
      </c>
      <c r="N68" s="2">
        <v>160</v>
      </c>
      <c r="O68" s="2">
        <v>5200</v>
      </c>
      <c r="P68" s="2">
        <v>2045</v>
      </c>
      <c r="Q68" s="2" t="s">
        <v>66</v>
      </c>
      <c r="R68" s="2">
        <v>18.5</v>
      </c>
      <c r="S68" s="2">
        <v>5</v>
      </c>
    </row>
    <row r="69" spans="1:19" x14ac:dyDescent="0.3">
      <c r="A69" s="2">
        <v>68</v>
      </c>
      <c r="B69" s="2" t="s">
        <v>149</v>
      </c>
      <c r="C69" s="2" t="s">
        <v>150</v>
      </c>
      <c r="D69" s="2" t="s">
        <v>59</v>
      </c>
      <c r="E69" s="2">
        <v>13</v>
      </c>
      <c r="F69" s="2">
        <v>13.5</v>
      </c>
      <c r="G69" s="2">
        <v>14</v>
      </c>
      <c r="H69" s="2">
        <v>24</v>
      </c>
      <c r="I69" s="2">
        <v>31</v>
      </c>
      <c r="J69" s="2" t="s">
        <v>52</v>
      </c>
      <c r="K69" s="2" t="s">
        <v>53</v>
      </c>
      <c r="L69" s="2">
        <v>4</v>
      </c>
      <c r="M69" s="2">
        <v>2.2999999999999998</v>
      </c>
      <c r="N69" s="2">
        <v>155</v>
      </c>
      <c r="O69" s="2">
        <v>6000</v>
      </c>
      <c r="P69" s="2">
        <v>2380</v>
      </c>
      <c r="Q69" s="2" t="s">
        <v>66</v>
      </c>
      <c r="R69" s="2">
        <v>15.2</v>
      </c>
      <c r="S69" s="2">
        <v>5</v>
      </c>
    </row>
    <row r="70" spans="1:19" x14ac:dyDescent="0.3">
      <c r="A70" s="2">
        <v>69</v>
      </c>
      <c r="B70" s="2" t="s">
        <v>149</v>
      </c>
      <c r="C70" s="2" t="s">
        <v>151</v>
      </c>
      <c r="D70" s="2" t="s">
        <v>56</v>
      </c>
      <c r="E70" s="2">
        <v>14.2</v>
      </c>
      <c r="F70" s="2">
        <v>16.3</v>
      </c>
      <c r="G70" s="2">
        <v>18.399999999999999</v>
      </c>
      <c r="H70" s="2">
        <v>23</v>
      </c>
      <c r="I70" s="2">
        <v>31</v>
      </c>
      <c r="J70" s="2" t="s">
        <v>60</v>
      </c>
      <c r="K70" s="2" t="s">
        <v>53</v>
      </c>
      <c r="L70" s="2">
        <v>4</v>
      </c>
      <c r="M70" s="2">
        <v>2.2000000000000002</v>
      </c>
      <c r="N70" s="2">
        <v>110</v>
      </c>
      <c r="O70" s="2">
        <v>5200</v>
      </c>
      <c r="P70" s="2">
        <v>2565</v>
      </c>
      <c r="Q70" s="2" t="s">
        <v>66</v>
      </c>
      <c r="R70" s="2">
        <v>16.5</v>
      </c>
      <c r="S70" s="2">
        <v>5</v>
      </c>
    </row>
    <row r="71" spans="1:19" x14ac:dyDescent="0.3">
      <c r="A71" s="2">
        <v>70</v>
      </c>
      <c r="B71" s="2" t="s">
        <v>149</v>
      </c>
      <c r="C71" s="2" t="s">
        <v>152</v>
      </c>
      <c r="D71" s="2" t="s">
        <v>81</v>
      </c>
      <c r="E71" s="2">
        <v>19.5</v>
      </c>
      <c r="F71" s="2">
        <v>19.5</v>
      </c>
      <c r="G71" s="2">
        <v>19.5</v>
      </c>
      <c r="H71" s="2">
        <v>18</v>
      </c>
      <c r="I71" s="2">
        <v>23</v>
      </c>
      <c r="J71" s="2" t="s">
        <v>52</v>
      </c>
      <c r="K71" s="2" t="s">
        <v>53</v>
      </c>
      <c r="L71" s="2">
        <v>6</v>
      </c>
      <c r="M71" s="2">
        <v>3.8</v>
      </c>
      <c r="N71" s="2">
        <v>170</v>
      </c>
      <c r="O71" s="2">
        <v>4800</v>
      </c>
      <c r="P71" s="2">
        <v>1690</v>
      </c>
      <c r="Q71" s="2" t="s">
        <v>66</v>
      </c>
      <c r="R71" s="2">
        <v>20</v>
      </c>
      <c r="S71" s="2">
        <v>7</v>
      </c>
    </row>
    <row r="72" spans="1:19" x14ac:dyDescent="0.3">
      <c r="A72" s="2">
        <v>71</v>
      </c>
      <c r="B72" s="2" t="s">
        <v>149</v>
      </c>
      <c r="C72" s="2" t="s">
        <v>153</v>
      </c>
      <c r="D72" s="2" t="s">
        <v>68</v>
      </c>
      <c r="E72" s="2">
        <v>19.5</v>
      </c>
      <c r="F72" s="2">
        <v>20.7</v>
      </c>
      <c r="G72" s="2">
        <v>21.9</v>
      </c>
      <c r="H72" s="2">
        <v>19</v>
      </c>
      <c r="I72" s="2">
        <v>28</v>
      </c>
      <c r="J72" s="2" t="s">
        <v>60</v>
      </c>
      <c r="K72" s="2" t="s">
        <v>53</v>
      </c>
      <c r="L72" s="2">
        <v>6</v>
      </c>
      <c r="M72" s="2">
        <v>3.8</v>
      </c>
      <c r="N72" s="2">
        <v>170</v>
      </c>
      <c r="O72" s="2">
        <v>4800</v>
      </c>
      <c r="P72" s="2">
        <v>1570</v>
      </c>
      <c r="Q72" s="2" t="s">
        <v>66</v>
      </c>
      <c r="R72" s="2">
        <v>18</v>
      </c>
      <c r="S72" s="2">
        <v>6</v>
      </c>
    </row>
    <row r="73" spans="1:19" x14ac:dyDescent="0.3">
      <c r="A73" s="2">
        <v>72</v>
      </c>
      <c r="B73" s="2" t="s">
        <v>154</v>
      </c>
      <c r="C73" s="2" t="s">
        <v>155</v>
      </c>
      <c r="D73" s="2" t="s">
        <v>78</v>
      </c>
      <c r="E73" s="2">
        <v>11.4</v>
      </c>
      <c r="F73" s="2">
        <v>14.4</v>
      </c>
      <c r="G73" s="2">
        <v>17.399999999999999</v>
      </c>
      <c r="H73" s="2">
        <v>23</v>
      </c>
      <c r="I73" s="2">
        <v>30</v>
      </c>
      <c r="J73" s="2" t="s">
        <v>52</v>
      </c>
      <c r="K73" s="2" t="s">
        <v>83</v>
      </c>
      <c r="L73" s="2">
        <v>4</v>
      </c>
      <c r="M73" s="2">
        <v>1.8</v>
      </c>
      <c r="N73" s="2">
        <v>92</v>
      </c>
      <c r="O73" s="2">
        <v>5000</v>
      </c>
      <c r="P73" s="2">
        <v>2360</v>
      </c>
      <c r="Q73" s="2" t="s">
        <v>54</v>
      </c>
      <c r="R73" s="2">
        <v>15.9</v>
      </c>
      <c r="S73" s="2">
        <v>4</v>
      </c>
    </row>
    <row r="74" spans="1:19" x14ac:dyDescent="0.3">
      <c r="A74" s="2">
        <v>73</v>
      </c>
      <c r="B74" s="2" t="s">
        <v>156</v>
      </c>
      <c r="C74" s="2" t="s">
        <v>157</v>
      </c>
      <c r="D74" s="2" t="s">
        <v>51</v>
      </c>
      <c r="E74" s="2">
        <v>8.1999999999999993</v>
      </c>
      <c r="F74" s="2">
        <v>9</v>
      </c>
      <c r="G74" s="2">
        <v>9.9</v>
      </c>
      <c r="H74" s="2">
        <v>31</v>
      </c>
      <c r="I74" s="2">
        <v>41</v>
      </c>
      <c r="J74" s="2" t="s">
        <v>52</v>
      </c>
      <c r="K74" s="2" t="s">
        <v>53</v>
      </c>
      <c r="L74" s="2">
        <v>4</v>
      </c>
      <c r="M74" s="2">
        <v>1.6</v>
      </c>
      <c r="N74" s="2">
        <v>74</v>
      </c>
      <c r="O74" s="2">
        <v>5600</v>
      </c>
      <c r="P74" s="2">
        <v>3130</v>
      </c>
      <c r="Q74" s="2" t="s">
        <v>54</v>
      </c>
      <c r="R74" s="2">
        <v>13.2</v>
      </c>
      <c r="S74" s="2">
        <v>4</v>
      </c>
    </row>
    <row r="75" spans="1:19" x14ac:dyDescent="0.3">
      <c r="A75" s="2">
        <v>74</v>
      </c>
      <c r="B75" s="2" t="s">
        <v>156</v>
      </c>
      <c r="C75" s="2" t="s">
        <v>158</v>
      </c>
      <c r="D75" s="2" t="s">
        <v>59</v>
      </c>
      <c r="E75" s="2">
        <v>9.4</v>
      </c>
      <c r="F75" s="2">
        <v>11.1</v>
      </c>
      <c r="G75" s="2">
        <v>12.8</v>
      </c>
      <c r="H75" s="2">
        <v>23</v>
      </c>
      <c r="I75" s="2">
        <v>31</v>
      </c>
      <c r="J75" s="2" t="s">
        <v>52</v>
      </c>
      <c r="K75" s="2" t="s">
        <v>53</v>
      </c>
      <c r="L75" s="2">
        <v>4</v>
      </c>
      <c r="M75" s="2">
        <v>2</v>
      </c>
      <c r="N75" s="2">
        <v>110</v>
      </c>
      <c r="O75" s="2">
        <v>5200</v>
      </c>
      <c r="P75" s="2">
        <v>2665</v>
      </c>
      <c r="Q75" s="2" t="s">
        <v>54</v>
      </c>
      <c r="R75" s="2">
        <v>15.2</v>
      </c>
      <c r="S75" s="2">
        <v>5</v>
      </c>
    </row>
    <row r="76" spans="1:19" x14ac:dyDescent="0.3">
      <c r="A76" s="2">
        <v>75</v>
      </c>
      <c r="B76" s="2" t="s">
        <v>156</v>
      </c>
      <c r="C76" s="2" t="s">
        <v>159</v>
      </c>
      <c r="D76" s="2" t="s">
        <v>78</v>
      </c>
      <c r="E76" s="2">
        <v>14</v>
      </c>
      <c r="F76" s="2">
        <v>17.7</v>
      </c>
      <c r="G76" s="2">
        <v>21.4</v>
      </c>
      <c r="H76" s="2">
        <v>19</v>
      </c>
      <c r="I76" s="2">
        <v>28</v>
      </c>
      <c r="J76" s="2" t="s">
        <v>57</v>
      </c>
      <c r="K76" s="2" t="s">
        <v>63</v>
      </c>
      <c r="L76" s="2">
        <v>6</v>
      </c>
      <c r="M76" s="2">
        <v>3.4</v>
      </c>
      <c r="N76" s="2">
        <v>160</v>
      </c>
      <c r="O76" s="2">
        <v>4600</v>
      </c>
      <c r="P76" s="2">
        <v>1805</v>
      </c>
      <c r="Q76" s="2" t="s">
        <v>54</v>
      </c>
      <c r="R76" s="2">
        <v>15.5</v>
      </c>
      <c r="S76" s="2">
        <v>4</v>
      </c>
    </row>
    <row r="77" spans="1:19" x14ac:dyDescent="0.3">
      <c r="A77" s="2">
        <v>76</v>
      </c>
      <c r="B77" s="2" t="s">
        <v>156</v>
      </c>
      <c r="C77" s="2" t="s">
        <v>160</v>
      </c>
      <c r="D77" s="2" t="s">
        <v>56</v>
      </c>
      <c r="E77" s="2">
        <v>15.4</v>
      </c>
      <c r="F77" s="2">
        <v>18.5</v>
      </c>
      <c r="G77" s="2">
        <v>21.6</v>
      </c>
      <c r="H77" s="2">
        <v>19</v>
      </c>
      <c r="I77" s="2">
        <v>27</v>
      </c>
      <c r="J77" s="2" t="s">
        <v>52</v>
      </c>
      <c r="K77" s="2" t="s">
        <v>53</v>
      </c>
      <c r="L77" s="2">
        <v>6</v>
      </c>
      <c r="M77" s="2">
        <v>3.4</v>
      </c>
      <c r="N77" s="2">
        <v>200</v>
      </c>
      <c r="O77" s="2">
        <v>5000</v>
      </c>
      <c r="P77" s="2">
        <v>1890</v>
      </c>
      <c r="Q77" s="2" t="s">
        <v>54</v>
      </c>
      <c r="R77" s="2">
        <v>16.5</v>
      </c>
      <c r="S77" s="2">
        <v>5</v>
      </c>
    </row>
    <row r="78" spans="1:19" x14ac:dyDescent="0.3">
      <c r="A78" s="2">
        <v>77</v>
      </c>
      <c r="B78" s="2" t="s">
        <v>156</v>
      </c>
      <c r="C78" s="2" t="s">
        <v>161</v>
      </c>
      <c r="D78" s="2" t="s">
        <v>68</v>
      </c>
      <c r="E78" s="2">
        <v>19.399999999999999</v>
      </c>
      <c r="F78" s="2">
        <v>24.4</v>
      </c>
      <c r="G78" s="2">
        <v>29.4</v>
      </c>
      <c r="H78" s="2">
        <v>19</v>
      </c>
      <c r="I78" s="2">
        <v>28</v>
      </c>
      <c r="J78" s="2" t="s">
        <v>57</v>
      </c>
      <c r="K78" s="2" t="s">
        <v>53</v>
      </c>
      <c r="L78" s="2">
        <v>6</v>
      </c>
      <c r="M78" s="2">
        <v>3.8</v>
      </c>
      <c r="N78" s="2">
        <v>170</v>
      </c>
      <c r="O78" s="2">
        <v>4800</v>
      </c>
      <c r="P78" s="2">
        <v>1565</v>
      </c>
      <c r="Q78" s="2" t="s">
        <v>66</v>
      </c>
      <c r="R78" s="2">
        <v>18</v>
      </c>
      <c r="S78" s="2">
        <v>6</v>
      </c>
    </row>
    <row r="79" spans="1:19" x14ac:dyDescent="0.3">
      <c r="A79" s="2">
        <v>78</v>
      </c>
      <c r="B79" s="2" t="s">
        <v>162</v>
      </c>
      <c r="C79" s="2">
        <v>900</v>
      </c>
      <c r="D79" s="2" t="s">
        <v>59</v>
      </c>
      <c r="E79" s="2">
        <v>20.3</v>
      </c>
      <c r="F79" s="2">
        <v>28.7</v>
      </c>
      <c r="G79" s="2">
        <v>37.1</v>
      </c>
      <c r="H79" s="2">
        <v>20</v>
      </c>
      <c r="I79" s="2">
        <v>26</v>
      </c>
      <c r="J79" s="2" t="s">
        <v>60</v>
      </c>
      <c r="K79" s="2" t="s">
        <v>53</v>
      </c>
      <c r="L79" s="2">
        <v>4</v>
      </c>
      <c r="M79" s="2">
        <v>2.1</v>
      </c>
      <c r="N79" s="2">
        <v>140</v>
      </c>
      <c r="O79" s="2">
        <v>6000</v>
      </c>
      <c r="P79" s="2">
        <v>2910</v>
      </c>
      <c r="Q79" s="2" t="s">
        <v>54</v>
      </c>
      <c r="R79" s="2">
        <v>18</v>
      </c>
      <c r="S79" s="2">
        <v>5</v>
      </c>
    </row>
    <row r="80" spans="1:19" x14ac:dyDescent="0.3">
      <c r="A80" s="2">
        <v>79</v>
      </c>
      <c r="B80" s="2" t="s">
        <v>163</v>
      </c>
      <c r="C80" s="2" t="s">
        <v>164</v>
      </c>
      <c r="D80" s="2" t="s">
        <v>51</v>
      </c>
      <c r="E80" s="2">
        <v>9.1999999999999993</v>
      </c>
      <c r="F80" s="2">
        <v>11.1</v>
      </c>
      <c r="G80" s="2">
        <v>12.9</v>
      </c>
      <c r="H80" s="2">
        <v>28</v>
      </c>
      <c r="I80" s="2">
        <v>38</v>
      </c>
      <c r="J80" s="2" t="s">
        <v>60</v>
      </c>
      <c r="K80" s="2" t="s">
        <v>53</v>
      </c>
      <c r="L80" s="2">
        <v>4</v>
      </c>
      <c r="M80" s="2">
        <v>1.9</v>
      </c>
      <c r="N80" s="2">
        <v>85</v>
      </c>
      <c r="O80" s="2">
        <v>5000</v>
      </c>
      <c r="P80" s="2">
        <v>2145</v>
      </c>
      <c r="Q80" s="2" t="s">
        <v>54</v>
      </c>
      <c r="R80" s="2">
        <v>12.8</v>
      </c>
      <c r="S80" s="2">
        <v>5</v>
      </c>
    </row>
    <row r="81" spans="1:19" x14ac:dyDescent="0.3">
      <c r="A81" s="2">
        <v>80</v>
      </c>
      <c r="B81" s="2" t="s">
        <v>165</v>
      </c>
      <c r="C81" s="2" t="s">
        <v>166</v>
      </c>
      <c r="D81" s="2" t="s">
        <v>51</v>
      </c>
      <c r="E81" s="2">
        <v>7.3</v>
      </c>
      <c r="F81" s="2">
        <v>8.4</v>
      </c>
      <c r="G81" s="2">
        <v>9.5</v>
      </c>
      <c r="H81" s="2">
        <v>33</v>
      </c>
      <c r="I81" s="2">
        <v>37</v>
      </c>
      <c r="J81" s="2" t="s">
        <v>52</v>
      </c>
      <c r="K81" s="2" t="s">
        <v>83</v>
      </c>
      <c r="L81" s="2">
        <v>3</v>
      </c>
      <c r="M81" s="2">
        <v>1.2</v>
      </c>
      <c r="N81" s="2">
        <v>73</v>
      </c>
      <c r="O81" s="2">
        <v>5600</v>
      </c>
      <c r="P81" s="2">
        <v>2875</v>
      </c>
      <c r="Q81" s="2" t="s">
        <v>54</v>
      </c>
      <c r="R81" s="2">
        <v>9.1999999999999993</v>
      </c>
      <c r="S81" s="2">
        <v>4</v>
      </c>
    </row>
    <row r="82" spans="1:19" x14ac:dyDescent="0.3">
      <c r="A82" s="2">
        <v>81</v>
      </c>
      <c r="B82" s="2" t="s">
        <v>165</v>
      </c>
      <c r="C82" s="2" t="s">
        <v>167</v>
      </c>
      <c r="D82" s="2" t="s">
        <v>51</v>
      </c>
      <c r="E82" s="2">
        <v>10.5</v>
      </c>
      <c r="F82" s="2">
        <v>10.9</v>
      </c>
      <c r="G82" s="2">
        <v>11.3</v>
      </c>
      <c r="H82" s="2">
        <v>25</v>
      </c>
      <c r="I82" s="2">
        <v>30</v>
      </c>
      <c r="J82" s="2" t="s">
        <v>52</v>
      </c>
      <c r="K82" s="2" t="s">
        <v>83</v>
      </c>
      <c r="L82" s="2">
        <v>4</v>
      </c>
      <c r="M82" s="2">
        <v>1.8</v>
      </c>
      <c r="N82" s="2">
        <v>90</v>
      </c>
      <c r="O82" s="2">
        <v>5200</v>
      </c>
      <c r="P82" s="2">
        <v>3375</v>
      </c>
      <c r="Q82" s="2" t="s">
        <v>54</v>
      </c>
      <c r="R82" s="2">
        <v>15.9</v>
      </c>
      <c r="S82" s="2">
        <v>5</v>
      </c>
    </row>
    <row r="83" spans="1:19" x14ac:dyDescent="0.3">
      <c r="A83" s="2">
        <v>82</v>
      </c>
      <c r="B83" s="2" t="s">
        <v>165</v>
      </c>
      <c r="C83" s="2" t="s">
        <v>168</v>
      </c>
      <c r="D83" s="2" t="s">
        <v>59</v>
      </c>
      <c r="E83" s="2">
        <v>16.3</v>
      </c>
      <c r="F83" s="2">
        <v>19.5</v>
      </c>
      <c r="G83" s="2">
        <v>22.7</v>
      </c>
      <c r="H83" s="2">
        <v>23</v>
      </c>
      <c r="I83" s="2">
        <v>30</v>
      </c>
      <c r="J83" s="2" t="s">
        <v>60</v>
      </c>
      <c r="K83" s="2" t="s">
        <v>83</v>
      </c>
      <c r="L83" s="2">
        <v>4</v>
      </c>
      <c r="M83" s="2">
        <v>2.2000000000000002</v>
      </c>
      <c r="N83" s="2">
        <v>130</v>
      </c>
      <c r="O83" s="2">
        <v>5600</v>
      </c>
      <c r="P83" s="2">
        <v>2330</v>
      </c>
      <c r="Q83" s="2" t="s">
        <v>54</v>
      </c>
      <c r="R83" s="2">
        <v>15.9</v>
      </c>
      <c r="S83" s="2">
        <v>5</v>
      </c>
    </row>
    <row r="84" spans="1:19" x14ac:dyDescent="0.3">
      <c r="A84" s="2">
        <v>83</v>
      </c>
      <c r="B84" s="2" t="s">
        <v>169</v>
      </c>
      <c r="C84" s="2" t="s">
        <v>170</v>
      </c>
      <c r="D84" s="2" t="s">
        <v>51</v>
      </c>
      <c r="E84" s="2">
        <v>7.3</v>
      </c>
      <c r="F84" s="2">
        <v>8.6</v>
      </c>
      <c r="G84" s="2">
        <v>10</v>
      </c>
      <c r="H84" s="2">
        <v>39</v>
      </c>
      <c r="I84" s="2">
        <v>43</v>
      </c>
      <c r="J84" s="2" t="s">
        <v>52</v>
      </c>
      <c r="K84" s="2" t="s">
        <v>53</v>
      </c>
      <c r="L84" s="2">
        <v>3</v>
      </c>
      <c r="M84" s="2">
        <v>1.3</v>
      </c>
      <c r="N84" s="2">
        <v>70</v>
      </c>
      <c r="O84" s="2">
        <v>6000</v>
      </c>
      <c r="P84" s="2">
        <v>3360</v>
      </c>
      <c r="Q84" s="2" t="s">
        <v>54</v>
      </c>
      <c r="R84" s="2">
        <v>10.6</v>
      </c>
      <c r="S84" s="2">
        <v>4</v>
      </c>
    </row>
    <row r="85" spans="1:19" x14ac:dyDescent="0.3">
      <c r="A85" s="2">
        <v>84</v>
      </c>
      <c r="B85" s="2" t="s">
        <v>171</v>
      </c>
      <c r="C85" s="2" t="s">
        <v>172</v>
      </c>
      <c r="D85" s="2" t="s">
        <v>51</v>
      </c>
      <c r="E85" s="2">
        <v>7.8</v>
      </c>
      <c r="F85" s="2">
        <v>9.8000000000000007</v>
      </c>
      <c r="G85" s="2">
        <v>11.8</v>
      </c>
      <c r="H85" s="2">
        <v>32</v>
      </c>
      <c r="I85" s="2">
        <v>37</v>
      </c>
      <c r="J85" s="2" t="s">
        <v>60</v>
      </c>
      <c r="K85" s="2" t="s">
        <v>53</v>
      </c>
      <c r="L85" s="2">
        <v>4</v>
      </c>
      <c r="M85" s="2">
        <v>1.5</v>
      </c>
      <c r="N85" s="2">
        <v>82</v>
      </c>
      <c r="O85" s="2">
        <v>5200</v>
      </c>
      <c r="P85" s="2">
        <v>3505</v>
      </c>
      <c r="Q85" s="2" t="s">
        <v>54</v>
      </c>
      <c r="R85" s="2">
        <v>11.9</v>
      </c>
      <c r="S85" s="2">
        <v>5</v>
      </c>
    </row>
    <row r="86" spans="1:19" x14ac:dyDescent="0.3">
      <c r="A86" s="2">
        <v>85</v>
      </c>
      <c r="B86" s="2" t="s">
        <v>171</v>
      </c>
      <c r="C86" s="2" t="s">
        <v>173</v>
      </c>
      <c r="D86" s="2" t="s">
        <v>78</v>
      </c>
      <c r="E86" s="2">
        <v>14.2</v>
      </c>
      <c r="F86" s="2">
        <v>18.399999999999999</v>
      </c>
      <c r="G86" s="2">
        <v>22.6</v>
      </c>
      <c r="H86" s="2">
        <v>25</v>
      </c>
      <c r="I86" s="2">
        <v>32</v>
      </c>
      <c r="J86" s="2" t="s">
        <v>60</v>
      </c>
      <c r="K86" s="2" t="s">
        <v>53</v>
      </c>
      <c r="L86" s="2">
        <v>4</v>
      </c>
      <c r="M86" s="2">
        <v>2.2000000000000002</v>
      </c>
      <c r="N86" s="2">
        <v>135</v>
      </c>
      <c r="O86" s="2">
        <v>5400</v>
      </c>
      <c r="P86" s="2">
        <v>2405</v>
      </c>
      <c r="Q86" s="2" t="s">
        <v>54</v>
      </c>
      <c r="R86" s="2">
        <v>15.9</v>
      </c>
      <c r="S86" s="2">
        <v>4</v>
      </c>
    </row>
    <row r="87" spans="1:19" x14ac:dyDescent="0.3">
      <c r="A87" s="2">
        <v>86</v>
      </c>
      <c r="B87" s="2" t="s">
        <v>171</v>
      </c>
      <c r="C87" s="2" t="s">
        <v>174</v>
      </c>
      <c r="D87" s="2" t="s">
        <v>56</v>
      </c>
      <c r="E87" s="2">
        <v>15.2</v>
      </c>
      <c r="F87" s="2">
        <v>18.2</v>
      </c>
      <c r="G87" s="2">
        <v>21.2</v>
      </c>
      <c r="H87" s="2">
        <v>22</v>
      </c>
      <c r="I87" s="2">
        <v>29</v>
      </c>
      <c r="J87" s="2" t="s">
        <v>60</v>
      </c>
      <c r="K87" s="2" t="s">
        <v>53</v>
      </c>
      <c r="L87" s="2">
        <v>4</v>
      </c>
      <c r="M87" s="2">
        <v>2.2000000000000002</v>
      </c>
      <c r="N87" s="2">
        <v>130</v>
      </c>
      <c r="O87" s="2">
        <v>5400</v>
      </c>
      <c r="P87" s="2">
        <v>2340</v>
      </c>
      <c r="Q87" s="2" t="s">
        <v>54</v>
      </c>
      <c r="R87" s="2">
        <v>18.5</v>
      </c>
      <c r="S87" s="2">
        <v>5</v>
      </c>
    </row>
    <row r="88" spans="1:19" x14ac:dyDescent="0.3">
      <c r="A88" s="2">
        <v>87</v>
      </c>
      <c r="B88" s="2" t="s">
        <v>171</v>
      </c>
      <c r="C88" s="2" t="s">
        <v>175</v>
      </c>
      <c r="D88" s="2" t="s">
        <v>81</v>
      </c>
      <c r="E88" s="2">
        <v>18.899999999999999</v>
      </c>
      <c r="F88" s="2">
        <v>22.7</v>
      </c>
      <c r="G88" s="2">
        <v>26.6</v>
      </c>
      <c r="H88" s="2">
        <v>18</v>
      </c>
      <c r="I88" s="2">
        <v>22</v>
      </c>
      <c r="J88" s="2" t="s">
        <v>60</v>
      </c>
      <c r="K88" s="2" t="s">
        <v>83</v>
      </c>
      <c r="L88" s="2">
        <v>4</v>
      </c>
      <c r="M88" s="2">
        <v>2.4</v>
      </c>
      <c r="N88" s="2">
        <v>138</v>
      </c>
      <c r="O88" s="2">
        <v>5000</v>
      </c>
      <c r="P88" s="2">
        <v>2515</v>
      </c>
      <c r="Q88" s="2" t="s">
        <v>54</v>
      </c>
      <c r="R88" s="2">
        <v>19.8</v>
      </c>
      <c r="S88" s="2">
        <v>7</v>
      </c>
    </row>
    <row r="89" spans="1:19" x14ac:dyDescent="0.3">
      <c r="A89" s="2">
        <v>88</v>
      </c>
      <c r="B89" s="2" t="s">
        <v>176</v>
      </c>
      <c r="C89" s="2" t="s">
        <v>177</v>
      </c>
      <c r="D89" s="2" t="s">
        <v>51</v>
      </c>
      <c r="E89" s="2">
        <v>8.6999999999999993</v>
      </c>
      <c r="F89" s="2">
        <v>9.1</v>
      </c>
      <c r="G89" s="2">
        <v>9.5</v>
      </c>
      <c r="H89" s="2">
        <v>25</v>
      </c>
      <c r="I89" s="2">
        <v>33</v>
      </c>
      <c r="J89" s="2" t="s">
        <v>52</v>
      </c>
      <c r="K89" s="2" t="s">
        <v>53</v>
      </c>
      <c r="L89" s="2">
        <v>4</v>
      </c>
      <c r="M89" s="2">
        <v>1.8</v>
      </c>
      <c r="N89" s="2">
        <v>81</v>
      </c>
      <c r="O89" s="2">
        <v>5500</v>
      </c>
      <c r="P89" s="2">
        <v>2550</v>
      </c>
      <c r="Q89" s="2" t="s">
        <v>54</v>
      </c>
      <c r="R89" s="2">
        <v>12.4</v>
      </c>
      <c r="S89" s="2">
        <v>4</v>
      </c>
    </row>
    <row r="90" spans="1:19" x14ac:dyDescent="0.3">
      <c r="A90" s="2">
        <v>89</v>
      </c>
      <c r="B90" s="2" t="s">
        <v>176</v>
      </c>
      <c r="C90" s="2" t="s">
        <v>178</v>
      </c>
      <c r="D90" s="2" t="s">
        <v>81</v>
      </c>
      <c r="E90" s="2">
        <v>16.600000000000001</v>
      </c>
      <c r="F90" s="2">
        <v>19.7</v>
      </c>
      <c r="G90" s="2">
        <v>22.7</v>
      </c>
      <c r="H90" s="2">
        <v>17</v>
      </c>
      <c r="I90" s="2">
        <v>21</v>
      </c>
      <c r="J90" s="2" t="s">
        <v>52</v>
      </c>
      <c r="K90" s="2" t="s">
        <v>53</v>
      </c>
      <c r="L90" s="2">
        <v>5</v>
      </c>
      <c r="M90" s="2">
        <v>2.5</v>
      </c>
      <c r="N90" s="2">
        <v>109</v>
      </c>
      <c r="O90" s="2">
        <v>4500</v>
      </c>
      <c r="P90" s="2">
        <v>2915</v>
      </c>
      <c r="Q90" s="2" t="s">
        <v>54</v>
      </c>
      <c r="R90" s="2">
        <v>21.1</v>
      </c>
      <c r="S90" s="2">
        <v>7</v>
      </c>
    </row>
    <row r="91" spans="1:19" x14ac:dyDescent="0.3">
      <c r="A91" s="2">
        <v>90</v>
      </c>
      <c r="B91" s="2" t="s">
        <v>176</v>
      </c>
      <c r="C91" s="2" t="s">
        <v>179</v>
      </c>
      <c r="D91" s="2" t="s">
        <v>59</v>
      </c>
      <c r="E91" s="2">
        <v>17.600000000000001</v>
      </c>
      <c r="F91" s="2">
        <v>20</v>
      </c>
      <c r="G91" s="2">
        <v>22.4</v>
      </c>
      <c r="H91" s="2">
        <v>21</v>
      </c>
      <c r="I91" s="2">
        <v>30</v>
      </c>
      <c r="J91" s="2" t="s">
        <v>52</v>
      </c>
      <c r="K91" s="2" t="s">
        <v>53</v>
      </c>
      <c r="L91" s="2">
        <v>4</v>
      </c>
      <c r="M91" s="2">
        <v>2</v>
      </c>
      <c r="N91" s="2">
        <v>134</v>
      </c>
      <c r="O91" s="2">
        <v>5800</v>
      </c>
      <c r="P91" s="2">
        <v>2685</v>
      </c>
      <c r="Q91" s="2" t="s">
        <v>54</v>
      </c>
      <c r="R91" s="2">
        <v>18.5</v>
      </c>
      <c r="S91" s="2">
        <v>5</v>
      </c>
    </row>
    <row r="92" spans="1:19" x14ac:dyDescent="0.3">
      <c r="A92" s="2">
        <v>91</v>
      </c>
      <c r="B92" s="2" t="s">
        <v>176</v>
      </c>
      <c r="C92" s="2" t="s">
        <v>180</v>
      </c>
      <c r="D92" s="2" t="s">
        <v>78</v>
      </c>
      <c r="E92" s="2">
        <v>22.9</v>
      </c>
      <c r="F92" s="2">
        <v>23.3</v>
      </c>
      <c r="G92" s="2">
        <v>23.7</v>
      </c>
      <c r="H92" s="2">
        <v>18</v>
      </c>
      <c r="I92" s="2">
        <v>25</v>
      </c>
      <c r="J92" s="2" t="s">
        <v>52</v>
      </c>
      <c r="K92" s="2" t="s">
        <v>53</v>
      </c>
      <c r="L92" s="2">
        <v>6</v>
      </c>
      <c r="M92" s="2">
        <v>2.8</v>
      </c>
      <c r="N92" s="2">
        <v>178</v>
      </c>
      <c r="O92" s="2">
        <v>5800</v>
      </c>
      <c r="P92" s="2">
        <v>2385</v>
      </c>
      <c r="Q92" s="2" t="s">
        <v>54</v>
      </c>
      <c r="R92" s="2">
        <v>18.5</v>
      </c>
      <c r="S92" s="2">
        <v>4</v>
      </c>
    </row>
    <row r="93" spans="1:19" x14ac:dyDescent="0.3">
      <c r="A93" s="2">
        <v>92</v>
      </c>
      <c r="B93" s="2" t="s">
        <v>181</v>
      </c>
      <c r="C93" s="2">
        <v>240</v>
      </c>
      <c r="D93" s="2" t="s">
        <v>59</v>
      </c>
      <c r="E93" s="2">
        <v>21.8</v>
      </c>
      <c r="F93" s="2">
        <v>22.7</v>
      </c>
      <c r="G93" s="2">
        <v>23.5</v>
      </c>
      <c r="H93" s="2">
        <v>21</v>
      </c>
      <c r="I93" s="2">
        <v>28</v>
      </c>
      <c r="J93" s="2" t="s">
        <v>60</v>
      </c>
      <c r="K93" s="2" t="s">
        <v>63</v>
      </c>
      <c r="L93" s="2">
        <v>4</v>
      </c>
      <c r="M93" s="2">
        <v>2.2999999999999998</v>
      </c>
      <c r="N93" s="2">
        <v>114</v>
      </c>
      <c r="O93" s="2">
        <v>5400</v>
      </c>
      <c r="P93" s="2">
        <v>2215</v>
      </c>
      <c r="Q93" s="2" t="s">
        <v>54</v>
      </c>
      <c r="R93" s="2">
        <v>15.8</v>
      </c>
      <c r="S93" s="2">
        <v>5</v>
      </c>
    </row>
    <row r="94" spans="1:19" x14ac:dyDescent="0.3">
      <c r="A94" s="2">
        <v>93</v>
      </c>
      <c r="B94" s="2" t="s">
        <v>181</v>
      </c>
      <c r="C94" s="2">
        <v>850</v>
      </c>
      <c r="D94" s="2" t="s">
        <v>56</v>
      </c>
      <c r="E94" s="2">
        <v>24.8</v>
      </c>
      <c r="F94" s="2">
        <v>26.7</v>
      </c>
      <c r="G94" s="2">
        <v>28.5</v>
      </c>
      <c r="H94" s="2">
        <v>20</v>
      </c>
      <c r="I94" s="2">
        <v>28</v>
      </c>
      <c r="J94" s="2" t="s">
        <v>57</v>
      </c>
      <c r="K94" s="2" t="s">
        <v>53</v>
      </c>
      <c r="L94" s="2">
        <v>5</v>
      </c>
      <c r="M94" s="2">
        <v>2.4</v>
      </c>
      <c r="N94" s="2">
        <v>168</v>
      </c>
      <c r="O94" s="2">
        <v>6200</v>
      </c>
      <c r="P94" s="2">
        <v>2310</v>
      </c>
      <c r="Q94" s="2" t="s">
        <v>54</v>
      </c>
      <c r="R94" s="2">
        <v>19.3</v>
      </c>
      <c r="S94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</vt:i4>
      </vt:variant>
    </vt:vector>
  </HeadingPairs>
  <TitlesOfParts>
    <vt:vector size="26" baseType="lpstr">
      <vt:lpstr>Mraksheet</vt:lpstr>
      <vt:lpstr>Data validation</vt:lpstr>
      <vt:lpstr>Page layout</vt:lpstr>
      <vt:lpstr>Sheet4</vt:lpstr>
      <vt:lpstr>Sheet1</vt:lpstr>
      <vt:lpstr>Conditional formatting</vt:lpstr>
      <vt:lpstr>Group and un-group</vt:lpstr>
      <vt:lpstr>Column to row conversion</vt:lpstr>
      <vt:lpstr>Freeze option</vt:lpstr>
      <vt:lpstr>Marksheet</vt:lpstr>
      <vt:lpstr>Filters and sorting</vt:lpstr>
      <vt:lpstr>Custom sorting</vt:lpstr>
      <vt:lpstr>if-and statements</vt:lpstr>
      <vt:lpstr>Sheet2</vt:lpstr>
      <vt:lpstr>Format Painter</vt:lpstr>
      <vt:lpstr>Filters</vt:lpstr>
      <vt:lpstr>Vertical bar chart with backgro</vt:lpstr>
      <vt:lpstr>Freeze panes</vt:lpstr>
      <vt:lpstr>Concatenate</vt:lpstr>
      <vt:lpstr>Roundup-rounddown</vt:lpstr>
      <vt:lpstr>Slicers</vt:lpstr>
      <vt:lpstr>'Data validation'!Print_Area</vt:lpstr>
      <vt:lpstr>'Freeze panes'!Print_Area</vt:lpstr>
      <vt:lpstr>'Page layout'!Print_Area</vt:lpstr>
      <vt:lpstr>Sheet4!Print_Area</vt:lpstr>
      <vt:lpstr>Sheet4!Print_Titles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2023-02-11T14:07:08Z</cp:lastPrinted>
  <dcterms:created xsi:type="dcterms:W3CDTF">2023-02-11T08:53:35Z</dcterms:created>
  <dcterms:modified xsi:type="dcterms:W3CDTF">2023-05-19T13:41:18Z</dcterms:modified>
</cp:coreProperties>
</file>