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4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</sheets>
  <calcPr calcId="144525"/>
</workbook>
</file>

<file path=xl/sharedStrings.xml><?xml version="1.0" encoding="utf-8"?>
<sst xmlns="http://schemas.openxmlformats.org/spreadsheetml/2006/main" count="227">
  <si>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</si>
  <si>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</si>
  <si>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</si>
  <si>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</si>
  <si>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</si>
  <si>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</si>
  <si>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</si>
  <si>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</si>
  <si>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</si>
  <si>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</si>
  <si>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</si>
  <si>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</si>
  <si>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</si>
  <si>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</si>
  <si>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</si>
  <si>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</si>
  <si>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</si>
  <si>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</si>
  <si>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</si>
  <si>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</si>
  <si>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</si>
  <si>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</si>
  <si>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</si>
  <si>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</si>
  <si>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</si>
  <si>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</si>
  <si>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</si>
  <si>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</si>
  <si>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</si>
  <si>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</si>
  <si>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</si>
  <si>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</si>
  <si>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</si>
  <si>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</si>
  <si>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</si>
  <si>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</si>
  <si>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</si>
  <si>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</si>
  <si>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</si>
  <si>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</si>
  <si>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</si>
  <si>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</si>
  <si>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</si>
  <si>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</si>
  <si>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</si>
  <si>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</si>
  <si>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</si>
  <si>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</si>
  <si>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</si>
  <si>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</si>
  <si>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</si>
  <si>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</si>
  <si>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</si>
  <si>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</si>
  <si>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</si>
  <si>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</si>
  <si>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</si>
  <si>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</si>
  <si>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</si>
  <si>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</si>
  <si>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</si>
  <si>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</si>
  <si>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</si>
  <si>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</si>
  <si>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</si>
  <si>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</si>
  <si>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</si>
  <si>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</si>
  <si>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</si>
  <si>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</si>
  <si>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</si>
  <si>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</si>
  <si>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</si>
  <si>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</si>
  <si>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</si>
  <si>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</si>
  <si>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</si>
  <si>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</si>
  <si>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</si>
  <si>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</si>
  <si>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</si>
  <si>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</si>
  <si>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</si>
  <si>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</si>
  <si>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</si>
  <si>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</si>
  <si>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</si>
  <si>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</si>
  <si>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</si>
  <si>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</si>
  <si>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</si>
  <si>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</si>
  <si>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</si>
  <si>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</si>
  <si>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</si>
  <si>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</si>
  <si>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</si>
  <si>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</si>
  <si>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</si>
  <si>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</si>
  <si>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</si>
  <si>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</si>
  <si>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</si>
  <si>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</si>
  <si>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</si>
  <si>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</si>
  <si>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</si>
  <si>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</si>
  <si>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</si>
  <si>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</si>
  <si>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</si>
  <si>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</si>
  <si>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</si>
  <si>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</si>
  <si>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</si>
  <si>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</si>
  <si>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</si>
  <si>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</si>
  <si>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</si>
  <si>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</si>
  <si>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</si>
  <si>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</si>
  <si>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</si>
  <si>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</si>
  <si>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</si>
  <si>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</si>
  <si>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</si>
  <si>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</si>
  <si>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</si>
  <si>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</si>
  <si>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</si>
  <si>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</si>
  <si>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</si>
  <si>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</si>
  <si>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</si>
  <si>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</si>
  <si>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</si>
  <si>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</si>
  <si>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</si>
  <si>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</si>
  <si>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</si>
  <si>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</si>
  <si>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</si>
  <si>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</si>
  <si>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</si>
  <si>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</si>
  <si>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</si>
  <si>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</si>
  <si>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</si>
  <si>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</si>
  <si>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</si>
  <si>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</si>
  <si>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</si>
  <si>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</si>
  <si>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</si>
  <si>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</si>
  <si>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</si>
  <si>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</si>
  <si>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</si>
  <si>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</si>
  <si>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</si>
  <si>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</si>
  <si>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</si>
  <si>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</si>
  <si>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</si>
  <si>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</si>
  <si>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</si>
  <si>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</si>
  <si>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</si>
  <si>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</si>
  <si>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</si>
  <si>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</si>
  <si>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</si>
  <si>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</si>
  <si>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</si>
  <si>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</si>
  <si>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</si>
  <si>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</si>
  <si>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</si>
  <si>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</si>
  <si>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</si>
  <si>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</si>
  <si>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</si>
  <si>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</si>
  <si>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</si>
  <si>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</si>
  <si>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</si>
  <si>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</si>
  <si>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</si>
  <si>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</si>
  <si>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</si>
  <si>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</si>
  <si>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</si>
  <si>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</si>
  <si>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</si>
  <si>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</si>
  <si>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</si>
  <si>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</si>
  <si>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</si>
  <si>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</si>
  <si>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</si>
  <si>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</si>
  <si>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</si>
  <si>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</si>
  <si>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</si>
  <si>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</si>
  <si>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</si>
  <si>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</si>
  <si>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</si>
  <si>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</si>
  <si>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Rekap Penggalangan Dana Pembangunan Gedung Banin dan Pembebasan Tanah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</si>
  <si>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</si>
  <si>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</si>
  <si>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</si>
  <si>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</si>
  <si>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</si>
  <si>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Bank</t>
  </si>
  <si>
    <t>Pembangunan Gedung Banin</t>
  </si>
  <si>
    <t>Total</t>
  </si>
  <si>
    <t>Kami dari tim penggalangan dana Ma'had Daarus Salaf mengucapkan jazakumullahu khairan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</si>
  <si>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</si>
  <si>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</si>
  <si>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Rekap Kas Keluar</t>
  </si>
  <si>
    <t>Pembangunan Banin</t>
  </si>
  <si>
    <t>PIC</t>
  </si>
  <si>
    <t>Penyerahan dana ke pembangunan</t>
  </si>
  <si>
    <t>Mas Icok</t>
  </si>
</sst>
</file>

<file path=xl/styles.xml><?xml version="1.0" encoding="utf-8"?>
<styleSheet xmlns="http://schemas.openxmlformats.org/spreadsheetml/2006/main">
  <numFmts count="7">
    <numFmt numFmtId="176" formatCode="m/d/yy\ h:mm\ AM/PM;@"/>
    <numFmt numFmtId="177" formatCode="_(* #,##0_);_(* \(#,##0\);_(* &quot;-&quot;??_);_(@_)"/>
    <numFmt numFmtId="178" formatCode="m/d/yyyy;@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3" borderId="14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13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11" borderId="1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1" borderId="13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/>
    <xf numFmtId="177" fontId="0" fillId="0" borderId="0" xfId="2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0" fillId="0" borderId="0" xfId="0" applyNumberFormat="1" applyAlignment="1"/>
    <xf numFmtId="176" fontId="0" fillId="2" borderId="4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43" fontId="1" fillId="0" borderId="6" xfId="2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3" fontId="0" fillId="0" borderId="6" xfId="2" applyBorder="1" applyAlignment="1">
      <alignment horizontal="left" vertical="top"/>
    </xf>
    <xf numFmtId="43" fontId="0" fillId="0" borderId="6" xfId="2" applyBorder="1"/>
    <xf numFmtId="10" fontId="0" fillId="0" borderId="6" xfId="6" applyNumberFormat="1" applyBorder="1" applyAlignment="1"/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/>
    </xf>
    <xf numFmtId="43" fontId="0" fillId="0" borderId="0" xfId="2"/>
    <xf numFmtId="43" fontId="0" fillId="0" borderId="0" xfId="2" applyFont="1"/>
    <xf numFmtId="0" fontId="1" fillId="4" borderId="6" xfId="0" applyFont="1" applyFill="1" applyBorder="1" applyAlignment="1">
      <alignment horizontal="center" vertical="center"/>
    </xf>
    <xf numFmtId="43" fontId="1" fillId="4" borderId="6" xfId="2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0" fillId="0" borderId="6" xfId="0" applyBorder="1" applyAlignment="1">
      <alignment wrapText="1"/>
    </xf>
    <xf numFmtId="178" fontId="0" fillId="0" borderId="6" xfId="0" applyNumberFormat="1" applyBorder="1" applyAlignment="1">
      <alignment wrapText="1"/>
    </xf>
    <xf numFmtId="43" fontId="0" fillId="0" borderId="6" xfId="2" applyBorder="1" applyAlignment="1">
      <alignment wrapText="1"/>
    </xf>
    <xf numFmtId="58" fontId="0" fillId="0" borderId="6" xfId="0" applyNumberFormat="1" applyBorder="1"/>
    <xf numFmtId="0" fontId="0" fillId="0" borderId="6" xfId="0" applyBorder="1"/>
    <xf numFmtId="177" fontId="0" fillId="0" borderId="6" xfId="2" applyNumberFormat="1" applyBorder="1" applyAlignment="1">
      <alignment wrapText="1"/>
    </xf>
    <xf numFmtId="177" fontId="0" fillId="0" borderId="6" xfId="2" applyNumberFormat="1" applyBorder="1"/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43" fontId="0" fillId="0" borderId="6" xfId="2" applyBorder="1" applyAlignment="1">
      <alignment wrapText="1"/>
    </xf>
    <xf numFmtId="178" fontId="0" fillId="0" borderId="6" xfId="0" applyNumberFormat="1" applyBorder="1" applyAlignment="1">
      <alignment wrapText="1"/>
    </xf>
    <xf numFmtId="0" fontId="0" fillId="0" borderId="9" xfId="0" applyBorder="1" applyAlignment="1">
      <alignment wrapText="1"/>
    </xf>
    <xf numFmtId="43" fontId="0" fillId="0" borderId="0" xfId="2" applyAlignment="1">
      <alignment wrapText="1"/>
    </xf>
    <xf numFmtId="178" fontId="0" fillId="0" borderId="6" xfId="0" applyNumberFormat="1" applyBorder="1"/>
    <xf numFmtId="0" fontId="0" fillId="0" borderId="6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77" fontId="0" fillId="0" borderId="6" xfId="2" applyNumberFormat="1" applyFont="1" applyBorder="1"/>
    <xf numFmtId="177" fontId="0" fillId="0" borderId="6" xfId="0" applyNumberFormat="1" applyBorder="1"/>
    <xf numFmtId="58" fontId="0" fillId="0" borderId="6" xfId="0" applyNumberFormat="1" applyBorder="1" applyAlignment="1">
      <alignment wrapText="1"/>
    </xf>
    <xf numFmtId="58" fontId="0" fillId="4" borderId="6" xfId="0" applyNumberFormat="1" applyFill="1" applyBorder="1"/>
    <xf numFmtId="0" fontId="0" fillId="4" borderId="6" xfId="0" applyFill="1" applyBorder="1" applyAlignment="1">
      <alignment wrapText="1"/>
    </xf>
    <xf numFmtId="0" fontId="0" fillId="4" borderId="6" xfId="0" applyFill="1" applyBorder="1"/>
    <xf numFmtId="177" fontId="0" fillId="4" borderId="6" xfId="2" applyNumberFormat="1" applyFont="1" applyFill="1" applyBorder="1"/>
    <xf numFmtId="177" fontId="0" fillId="4" borderId="6" xfId="0" applyNumberFormat="1" applyFill="1" applyBorder="1"/>
    <xf numFmtId="177" fontId="0" fillId="6" borderId="6" xfId="0" applyNumberFormat="1" applyFill="1" applyBorder="1"/>
    <xf numFmtId="58" fontId="0" fillId="6" borderId="6" xfId="0" applyNumberFormat="1" applyFill="1" applyBorder="1"/>
    <xf numFmtId="0" fontId="0" fillId="6" borderId="6" xfId="0" applyFill="1" applyBorder="1" applyAlignment="1">
      <alignment wrapText="1"/>
    </xf>
    <xf numFmtId="0" fontId="0" fillId="6" borderId="6" xfId="0" applyFill="1" applyBorder="1"/>
    <xf numFmtId="177" fontId="0" fillId="6" borderId="6" xfId="2" applyNumberFormat="1" applyFont="1" applyFill="1" applyBorder="1"/>
    <xf numFmtId="58" fontId="0" fillId="4" borderId="7" xfId="0" applyNumberFormat="1" applyFill="1" applyBorder="1"/>
    <xf numFmtId="0" fontId="0" fillId="4" borderId="7" xfId="0" applyFill="1" applyBorder="1" applyAlignment="1">
      <alignment wrapText="1"/>
    </xf>
    <xf numFmtId="0" fontId="0" fillId="4" borderId="7" xfId="0" applyFill="1" applyBorder="1"/>
    <xf numFmtId="177" fontId="0" fillId="4" borderId="7" xfId="2" applyNumberFormat="1" applyFont="1" applyFill="1" applyBorder="1"/>
    <xf numFmtId="177" fontId="0" fillId="4" borderId="7" xfId="0" applyNumberFormat="1" applyFill="1" applyBorder="1"/>
    <xf numFmtId="58" fontId="0" fillId="0" borderId="6" xfId="0" applyNumberFormat="1" applyFill="1" applyBorder="1"/>
    <xf numFmtId="0" fontId="0" fillId="0" borderId="6" xfId="0" applyFill="1" applyBorder="1" applyAlignment="1">
      <alignment wrapText="1"/>
    </xf>
    <xf numFmtId="177" fontId="0" fillId="0" borderId="6" xfId="2" applyNumberFormat="1" applyFont="1" applyFill="1" applyBorder="1"/>
    <xf numFmtId="177" fontId="0" fillId="0" borderId="7" xfId="0" applyNumberFormat="1" applyFill="1" applyBorder="1"/>
    <xf numFmtId="0" fontId="0" fillId="4" borderId="7" xfId="0" applyNumberFormat="1" applyFill="1" applyBorder="1" applyAlignment="1">
      <alignment wrapText="1"/>
    </xf>
    <xf numFmtId="177" fontId="0" fillId="4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7" fontId="0" fillId="0" borderId="7" xfId="2" applyNumberFormat="1" applyFill="1" applyBorder="1"/>
    <xf numFmtId="177" fontId="0" fillId="0" borderId="6" xfId="0" applyNumberFormat="1" applyFill="1" applyBorder="1"/>
    <xf numFmtId="177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5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58" fontId="0" fillId="0" borderId="6" xfId="0" applyNumberFormat="1" applyFont="1" applyBorder="1"/>
    <xf numFmtId="0" fontId="0" fillId="0" borderId="6" xfId="0" applyNumberFormat="1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6" borderId="6" xfId="0" applyNumberFormat="1" applyFill="1" applyBorder="1" applyAlignment="1">
      <alignment wrapText="1"/>
    </xf>
    <xf numFmtId="177" fontId="0" fillId="6" borderId="6" xfId="2" applyNumberFormat="1" applyFill="1" applyBorder="1"/>
    <xf numFmtId="177" fontId="0" fillId="0" borderId="6" xfId="2" applyNumberFormat="1" applyFill="1" applyBorder="1"/>
    <xf numFmtId="177" fontId="1" fillId="0" borderId="6" xfId="2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77" fontId="0" fillId="0" borderId="0" xfId="2" applyNumberFormat="1" applyFont="1"/>
    <xf numFmtId="177" fontId="0" fillId="0" borderId="10" xfId="2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4" borderId="6" xfId="0" applyNumberFormat="1" applyFill="1" applyBorder="1" applyAlignment="1">
      <alignment wrapText="1"/>
    </xf>
    <xf numFmtId="177" fontId="0" fillId="4" borderId="6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7" fontId="0" fillId="0" borderId="7" xfId="2" applyNumberFormat="1" applyBorder="1"/>
    <xf numFmtId="58" fontId="0" fillId="7" borderId="6" xfId="0" applyNumberFormat="1" applyFill="1" applyBorder="1"/>
    <xf numFmtId="0" fontId="0" fillId="7" borderId="7" xfId="0" applyNumberFormat="1" applyFill="1" applyBorder="1" applyAlignment="1">
      <alignment wrapText="1"/>
    </xf>
    <xf numFmtId="0" fontId="0" fillId="7" borderId="7" xfId="0" applyFill="1" applyBorder="1"/>
    <xf numFmtId="0" fontId="0" fillId="7" borderId="7" xfId="0" applyFill="1" applyBorder="1" applyAlignment="1">
      <alignment wrapText="1"/>
    </xf>
    <xf numFmtId="177" fontId="0" fillId="7" borderId="7" xfId="2" applyNumberFormat="1" applyFill="1" applyBorder="1"/>
    <xf numFmtId="58" fontId="0" fillId="7" borderId="7" xfId="0" applyNumberFormat="1" applyFill="1" applyBorder="1"/>
    <xf numFmtId="0" fontId="0" fillId="0" borderId="7" xfId="0" applyFill="1" applyBorder="1" applyAlignment="1">
      <alignment wrapText="1"/>
    </xf>
    <xf numFmtId="177" fontId="0" fillId="7" borderId="6" xfId="2" applyNumberFormat="1" applyFill="1" applyBorder="1"/>
    <xf numFmtId="0" fontId="0" fillId="7" borderId="6" xfId="0" applyNumberFormat="1" applyFill="1" applyBorder="1" applyAlignment="1">
      <alignment wrapText="1"/>
    </xf>
    <xf numFmtId="0" fontId="0" fillId="7" borderId="6" xfId="0" applyFill="1" applyBorder="1"/>
    <xf numFmtId="0" fontId="0" fillId="7" borderId="6" xfId="0" applyFill="1" applyBorder="1" applyAlignment="1">
      <alignment wrapText="1"/>
    </xf>
    <xf numFmtId="0" fontId="0" fillId="0" borderId="9" xfId="0" applyBorder="1"/>
    <xf numFmtId="58" fontId="0" fillId="7" borderId="9" xfId="0" applyNumberFormat="1" applyFill="1" applyBorder="1"/>
    <xf numFmtId="177" fontId="0" fillId="7" borderId="9" xfId="2" applyNumberFormat="1" applyFill="1" applyBorder="1"/>
    <xf numFmtId="0" fontId="1" fillId="0" borderId="9" xfId="0" applyFont="1" applyBorder="1"/>
    <xf numFmtId="0" fontId="1" fillId="0" borderId="9" xfId="0" applyNumberFormat="1" applyFont="1" applyBorder="1" applyAlignment="1">
      <alignment wrapText="1"/>
    </xf>
    <xf numFmtId="0" fontId="1" fillId="0" borderId="9" xfId="0" applyFont="1" applyBorder="1" applyAlignment="1">
      <alignment wrapText="1"/>
    </xf>
    <xf numFmtId="177" fontId="1" fillId="0" borderId="9" xfId="2" applyNumberFormat="1" applyFont="1" applyBorder="1"/>
    <xf numFmtId="177" fontId="1" fillId="4" borderId="9" xfId="2" applyNumberFormat="1" applyFont="1" applyFill="1" applyBorder="1"/>
    <xf numFmtId="177" fontId="0" fillId="0" borderId="0" xfId="2" applyNumberFormat="1" applyBorder="1"/>
    <xf numFmtId="177" fontId="0" fillId="7" borderId="6" xfId="0" applyNumberFormat="1" applyFill="1" applyBorder="1"/>
    <xf numFmtId="177" fontId="0" fillId="7" borderId="7" xfId="0" applyNumberFormat="1" applyFill="1" applyBorder="1"/>
    <xf numFmtId="177" fontId="0" fillId="0" borderId="12" xfId="0" applyNumberFormat="1" applyFill="1" applyBorder="1"/>
    <xf numFmtId="0" fontId="0" fillId="0" borderId="6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62857142857143" customWidth="1"/>
    <col min="2" max="2" width="12" customWidth="1"/>
    <col min="3" max="4" width="34.247619047619" style="85" customWidth="1"/>
    <col min="5" max="5" width="12.8761904761905" customWidth="1"/>
    <col min="6" max="6" width="12.8761904761905" style="43" customWidth="1"/>
    <col min="7" max="7" width="15.247619047619" customWidth="1"/>
    <col min="8" max="8" width="12.1238095238095" customWidth="1"/>
    <col min="9" max="9" width="13.752380952381" customWidth="1"/>
    <col min="10" max="10" width="9" customWidth="1"/>
    <col min="11" max="11" width="20.8761904761905" style="3" customWidth="1"/>
    <col min="12" max="13" width="16.3714285714286" customWidth="1"/>
    <col min="14" max="14" width="35.247619047619" customWidth="1"/>
    <col min="15" max="15" width="14.752380952381"/>
    <col min="17" max="17" width="11.752380952381"/>
  </cols>
  <sheetData>
    <row r="1" ht="28.5" customHeight="1" spans="1:9">
      <c r="A1" s="51" t="s">
        <v>0</v>
      </c>
      <c r="B1" s="51"/>
      <c r="C1" s="86"/>
      <c r="D1" s="86"/>
      <c r="E1" s="51"/>
      <c r="F1" s="52"/>
      <c r="G1" s="51"/>
      <c r="H1" s="51"/>
      <c r="I1" s="51"/>
    </row>
    <row r="2" spans="1:13">
      <c r="A2" s="53" t="s">
        <v>1</v>
      </c>
      <c r="B2" s="53" t="s">
        <v>2</v>
      </c>
      <c r="C2" s="87" t="s">
        <v>3</v>
      </c>
      <c r="D2" s="87"/>
      <c r="E2" s="53" t="s">
        <v>4</v>
      </c>
      <c r="F2" s="54" t="s">
        <v>5</v>
      </c>
      <c r="G2" s="53" t="s">
        <v>6</v>
      </c>
      <c r="H2" s="53"/>
      <c r="I2" s="53"/>
      <c r="K2" s="97" t="s">
        <v>7</v>
      </c>
      <c r="L2" s="98" t="s">
        <v>6</v>
      </c>
      <c r="M2" s="18"/>
    </row>
    <row r="3" spans="1:15">
      <c r="A3" s="53"/>
      <c r="B3" s="53"/>
      <c r="C3" s="87"/>
      <c r="D3" s="87" t="s">
        <v>3</v>
      </c>
      <c r="E3" s="53"/>
      <c r="F3" s="55"/>
      <c r="G3" s="53" t="s">
        <v>8</v>
      </c>
      <c r="H3" s="53" t="s">
        <v>9</v>
      </c>
      <c r="I3" s="53" t="s">
        <v>10</v>
      </c>
      <c r="K3" s="56" t="s">
        <v>11</v>
      </c>
      <c r="L3" s="56">
        <f>I156</f>
        <v>-43784900</v>
      </c>
      <c r="M3" s="99"/>
      <c r="N3" t="s">
        <v>12</v>
      </c>
      <c r="O3" s="3">
        <f>L8</f>
        <v>7997797</v>
      </c>
    </row>
    <row r="4" spans="1:17">
      <c r="A4" s="40">
        <v>1</v>
      </c>
      <c r="B4" s="39">
        <v>42841</v>
      </c>
      <c r="C4" s="88" t="s">
        <v>13</v>
      </c>
      <c r="D4" s="88" t="s">
        <v>13</v>
      </c>
      <c r="E4" s="40" t="s">
        <v>14</v>
      </c>
      <c r="F4" s="36"/>
      <c r="G4" s="56">
        <v>100000</v>
      </c>
      <c r="H4" s="56"/>
      <c r="I4" s="57">
        <f>G4-H4</f>
        <v>100000</v>
      </c>
      <c r="K4" s="56" t="s">
        <v>15</v>
      </c>
      <c r="L4" s="56">
        <f>Masjid!H40</f>
        <v>17617200</v>
      </c>
      <c r="M4" s="99">
        <f t="shared" ref="M4:M67" si="0">F4*H4</f>
        <v>0</v>
      </c>
      <c r="N4" t="s">
        <v>16</v>
      </c>
      <c r="O4" s="56">
        <f>-1*(L3+O5)</f>
        <v>15184900</v>
      </c>
      <c r="Q4" s="31">
        <f>L12-O4</f>
        <v>-5565497</v>
      </c>
    </row>
    <row r="5" spans="1:15">
      <c r="A5" s="40">
        <f t="shared" ref="A5:A68" si="1">A4+1</f>
        <v>2</v>
      </c>
      <c r="B5" s="39">
        <v>42842</v>
      </c>
      <c r="C5" s="88" t="s">
        <v>13</v>
      </c>
      <c r="D5" s="88" t="s">
        <v>17</v>
      </c>
      <c r="E5" s="40" t="s">
        <v>14</v>
      </c>
      <c r="F5" s="36"/>
      <c r="G5" s="56">
        <v>500000</v>
      </c>
      <c r="H5" s="56"/>
      <c r="I5" s="57">
        <f t="shared" ref="I5:I68" si="2">I4+G5-H5</f>
        <v>600000</v>
      </c>
      <c r="K5" s="100"/>
      <c r="L5" s="101"/>
      <c r="M5" s="99">
        <f t="shared" si="0"/>
        <v>0</v>
      </c>
      <c r="N5" t="s">
        <v>18</v>
      </c>
      <c r="O5" s="3">
        <f>M156</f>
        <v>28600000</v>
      </c>
    </row>
    <row r="6" spans="1:15">
      <c r="A6" s="40">
        <f t="shared" si="1"/>
        <v>3</v>
      </c>
      <c r="B6" s="39">
        <v>42844</v>
      </c>
      <c r="C6" s="88" t="s">
        <v>13</v>
      </c>
      <c r="D6" s="88" t="s">
        <v>13</v>
      </c>
      <c r="E6" s="40" t="s">
        <v>14</v>
      </c>
      <c r="F6" s="36"/>
      <c r="G6" s="56">
        <v>10000000</v>
      </c>
      <c r="H6" s="56"/>
      <c r="I6" s="57">
        <f t="shared" si="2"/>
        <v>10600000</v>
      </c>
      <c r="K6" s="56"/>
      <c r="L6" s="56"/>
      <c r="M6" s="99">
        <f t="shared" si="0"/>
        <v>0</v>
      </c>
      <c r="O6" s="56">
        <f>O4+O5</f>
        <v>43784900</v>
      </c>
    </row>
    <row r="7" spans="1:13">
      <c r="A7" s="40">
        <f t="shared" si="1"/>
        <v>4</v>
      </c>
      <c r="B7" s="39">
        <v>42844</v>
      </c>
      <c r="C7" s="88" t="s">
        <v>13</v>
      </c>
      <c r="D7" s="88" t="s">
        <v>13</v>
      </c>
      <c r="E7" s="40" t="s">
        <v>19</v>
      </c>
      <c r="F7" s="36"/>
      <c r="G7" s="56">
        <v>1000000</v>
      </c>
      <c r="H7" s="56"/>
      <c r="I7" s="57">
        <f t="shared" si="2"/>
        <v>11600000</v>
      </c>
      <c r="M7" s="99">
        <f t="shared" si="0"/>
        <v>0</v>
      </c>
    </row>
    <row r="8" spans="1:15">
      <c r="A8" s="40">
        <f t="shared" si="1"/>
        <v>5</v>
      </c>
      <c r="B8" s="39">
        <v>42844</v>
      </c>
      <c r="C8" s="88" t="s">
        <v>20</v>
      </c>
      <c r="D8" s="88" t="s">
        <v>20</v>
      </c>
      <c r="E8" s="40" t="s">
        <v>19</v>
      </c>
      <c r="F8" s="36"/>
      <c r="G8" s="56">
        <v>50000</v>
      </c>
      <c r="H8" s="56"/>
      <c r="I8" s="57">
        <f t="shared" si="2"/>
        <v>11650000</v>
      </c>
      <c r="K8" s="3" t="s">
        <v>21</v>
      </c>
      <c r="L8" s="3">
        <v>7997797</v>
      </c>
      <c r="M8" s="99">
        <f t="shared" si="0"/>
        <v>0</v>
      </c>
      <c r="O8" s="31">
        <v>68535797</v>
      </c>
    </row>
    <row r="9" spans="1:15">
      <c r="A9" s="40">
        <f t="shared" si="1"/>
        <v>6</v>
      </c>
      <c r="B9" s="39">
        <v>42845</v>
      </c>
      <c r="C9" s="88" t="s">
        <v>22</v>
      </c>
      <c r="D9" s="88" t="s">
        <v>22</v>
      </c>
      <c r="E9" s="40" t="s">
        <v>19</v>
      </c>
      <c r="F9" s="36"/>
      <c r="G9" s="56">
        <v>200000</v>
      </c>
      <c r="H9" s="56"/>
      <c r="I9" s="57">
        <f t="shared" si="2"/>
        <v>11850000</v>
      </c>
      <c r="K9" s="3" t="s">
        <v>19</v>
      </c>
      <c r="L9" s="3">
        <v>702000</v>
      </c>
      <c r="M9" s="99">
        <f t="shared" si="0"/>
        <v>0</v>
      </c>
      <c r="O9" s="31">
        <f>O6-O8</f>
        <v>-24750897</v>
      </c>
    </row>
    <row r="10" spans="1:13">
      <c r="A10" s="40">
        <f t="shared" si="1"/>
        <v>7</v>
      </c>
      <c r="B10" s="39">
        <v>42845</v>
      </c>
      <c r="C10" s="88" t="s">
        <v>13</v>
      </c>
      <c r="D10" s="88" t="s">
        <v>23</v>
      </c>
      <c r="E10" s="40" t="s">
        <v>19</v>
      </c>
      <c r="F10" s="36"/>
      <c r="G10" s="56">
        <v>600000</v>
      </c>
      <c r="H10" s="56"/>
      <c r="I10" s="57">
        <f t="shared" si="2"/>
        <v>12450000</v>
      </c>
      <c r="L10" s="3"/>
      <c r="M10" s="99">
        <f t="shared" si="0"/>
        <v>0</v>
      </c>
    </row>
    <row r="11" spans="1:13">
      <c r="A11" s="40">
        <f t="shared" si="1"/>
        <v>8</v>
      </c>
      <c r="B11" s="39">
        <v>42845</v>
      </c>
      <c r="C11" s="88" t="s">
        <v>24</v>
      </c>
      <c r="D11" s="88" t="s">
        <v>24</v>
      </c>
      <c r="E11" s="40" t="s">
        <v>19</v>
      </c>
      <c r="F11" s="36"/>
      <c r="G11" s="56">
        <v>1016000</v>
      </c>
      <c r="H11" s="56"/>
      <c r="I11" s="57">
        <f t="shared" si="2"/>
        <v>13466000</v>
      </c>
      <c r="M11" s="99">
        <f t="shared" si="0"/>
        <v>0</v>
      </c>
    </row>
    <row r="12" spans="1:13">
      <c r="A12" s="40">
        <f t="shared" si="1"/>
        <v>9</v>
      </c>
      <c r="B12" s="39">
        <v>42846</v>
      </c>
      <c r="C12" s="88" t="s">
        <v>13</v>
      </c>
      <c r="D12" s="88" t="s">
        <v>25</v>
      </c>
      <c r="E12" s="40" t="s">
        <v>14</v>
      </c>
      <c r="F12" s="36"/>
      <c r="G12" s="56">
        <v>50000</v>
      </c>
      <c r="H12" s="56"/>
      <c r="I12" s="57">
        <f t="shared" si="2"/>
        <v>13516000</v>
      </c>
      <c r="L12">
        <f>L4-L8</f>
        <v>9619403</v>
      </c>
      <c r="M12" s="99">
        <f t="shared" si="0"/>
        <v>0</v>
      </c>
    </row>
    <row r="13" spans="1:13">
      <c r="A13" s="40">
        <f t="shared" si="1"/>
        <v>10</v>
      </c>
      <c r="B13" s="89">
        <v>42847</v>
      </c>
      <c r="C13" s="90" t="s">
        <v>26</v>
      </c>
      <c r="D13" s="90" t="s">
        <v>27</v>
      </c>
      <c r="E13" s="91" t="s">
        <v>14</v>
      </c>
      <c r="F13" s="92"/>
      <c r="G13" s="56">
        <v>5000000</v>
      </c>
      <c r="H13" s="56"/>
      <c r="I13" s="57">
        <f t="shared" si="2"/>
        <v>18516000</v>
      </c>
      <c r="M13" s="99">
        <f t="shared" si="0"/>
        <v>0</v>
      </c>
    </row>
    <row r="14" spans="1:13">
      <c r="A14" s="40">
        <f t="shared" si="1"/>
        <v>11</v>
      </c>
      <c r="B14" s="89">
        <v>42847</v>
      </c>
      <c r="C14" s="88" t="s">
        <v>28</v>
      </c>
      <c r="D14" s="88" t="s">
        <v>29</v>
      </c>
      <c r="E14" s="40" t="s">
        <v>19</v>
      </c>
      <c r="F14" s="36"/>
      <c r="G14" s="56">
        <v>2000000</v>
      </c>
      <c r="H14" s="56"/>
      <c r="I14" s="57">
        <f t="shared" si="2"/>
        <v>20516000</v>
      </c>
      <c r="L14" s="31"/>
      <c r="M14" s="99">
        <f t="shared" si="0"/>
        <v>0</v>
      </c>
    </row>
    <row r="15" spans="1:13">
      <c r="A15" s="40">
        <f t="shared" si="1"/>
        <v>12</v>
      </c>
      <c r="B15" s="89">
        <v>42847</v>
      </c>
      <c r="C15" s="88" t="s">
        <v>30</v>
      </c>
      <c r="D15" s="88" t="s">
        <v>31</v>
      </c>
      <c r="E15" s="40" t="s">
        <v>19</v>
      </c>
      <c r="F15" s="36"/>
      <c r="G15" s="56">
        <v>50000</v>
      </c>
      <c r="H15" s="56"/>
      <c r="I15" s="57">
        <f t="shared" si="2"/>
        <v>20566000</v>
      </c>
      <c r="L15" s="31"/>
      <c r="M15" s="99">
        <f t="shared" si="0"/>
        <v>0</v>
      </c>
    </row>
    <row r="16" spans="1:13">
      <c r="A16" s="40">
        <f t="shared" si="1"/>
        <v>13</v>
      </c>
      <c r="B16" s="89">
        <v>42847</v>
      </c>
      <c r="C16" s="88" t="s">
        <v>32</v>
      </c>
      <c r="D16" s="88" t="s">
        <v>33</v>
      </c>
      <c r="E16" s="40" t="s">
        <v>19</v>
      </c>
      <c r="F16" s="36"/>
      <c r="G16" s="56">
        <v>200000</v>
      </c>
      <c r="H16" s="56"/>
      <c r="I16" s="57">
        <f t="shared" si="2"/>
        <v>20766000</v>
      </c>
      <c r="M16" s="99">
        <f t="shared" si="0"/>
        <v>0</v>
      </c>
    </row>
    <row r="17" spans="1:13">
      <c r="A17" s="40">
        <f t="shared" si="1"/>
        <v>14</v>
      </c>
      <c r="B17" s="89">
        <v>42847</v>
      </c>
      <c r="C17" s="88" t="s">
        <v>13</v>
      </c>
      <c r="D17" s="88" t="s">
        <v>34</v>
      </c>
      <c r="E17" s="40" t="s">
        <v>14</v>
      </c>
      <c r="F17" s="36"/>
      <c r="G17" s="56">
        <v>300000</v>
      </c>
      <c r="H17" s="56"/>
      <c r="I17" s="57">
        <f t="shared" si="2"/>
        <v>21066000</v>
      </c>
      <c r="L17" s="31"/>
      <c r="M17" s="99">
        <f t="shared" si="0"/>
        <v>0</v>
      </c>
    </row>
    <row r="18" spans="1:13">
      <c r="A18" s="40">
        <f t="shared" si="1"/>
        <v>15</v>
      </c>
      <c r="B18" s="89">
        <v>42847</v>
      </c>
      <c r="C18" s="88" t="s">
        <v>28</v>
      </c>
      <c r="D18" s="88" t="s">
        <v>35</v>
      </c>
      <c r="E18" s="40" t="s">
        <v>19</v>
      </c>
      <c r="F18" s="36"/>
      <c r="G18" s="56">
        <v>500000</v>
      </c>
      <c r="H18" s="56"/>
      <c r="I18" s="57">
        <f t="shared" si="2"/>
        <v>21566000</v>
      </c>
      <c r="L18" s="3"/>
      <c r="M18" s="99">
        <f t="shared" si="0"/>
        <v>0</v>
      </c>
    </row>
    <row r="19" spans="1:15">
      <c r="A19" s="40">
        <f t="shared" si="1"/>
        <v>16</v>
      </c>
      <c r="B19" s="89">
        <v>42847</v>
      </c>
      <c r="C19" s="88" t="s">
        <v>36</v>
      </c>
      <c r="D19" s="88" t="s">
        <v>37</v>
      </c>
      <c r="E19" s="40" t="s">
        <v>19</v>
      </c>
      <c r="F19" s="36"/>
      <c r="G19" s="56">
        <v>100000</v>
      </c>
      <c r="H19" s="56"/>
      <c r="I19" s="57">
        <f t="shared" si="2"/>
        <v>21666000</v>
      </c>
      <c r="L19" s="3"/>
      <c r="M19" s="99">
        <f t="shared" si="0"/>
        <v>0</v>
      </c>
      <c r="O19" s="31"/>
    </row>
    <row r="20" spans="1:15">
      <c r="A20" s="40">
        <f t="shared" si="1"/>
        <v>17</v>
      </c>
      <c r="B20" s="89">
        <v>42849</v>
      </c>
      <c r="C20" s="88" t="s">
        <v>38</v>
      </c>
      <c r="D20" s="88" t="s">
        <v>39</v>
      </c>
      <c r="E20" s="40" t="s">
        <v>19</v>
      </c>
      <c r="F20" s="36"/>
      <c r="G20" s="56">
        <v>200000</v>
      </c>
      <c r="H20" s="56"/>
      <c r="I20" s="57">
        <f t="shared" si="2"/>
        <v>21866000</v>
      </c>
      <c r="L20" s="3"/>
      <c r="M20" s="99">
        <f t="shared" si="0"/>
        <v>0</v>
      </c>
      <c r="N20" s="31"/>
      <c r="O20" s="31"/>
    </row>
    <row r="21" spans="1:15">
      <c r="A21" s="40">
        <f t="shared" si="1"/>
        <v>18</v>
      </c>
      <c r="B21" s="89">
        <v>42850</v>
      </c>
      <c r="C21" s="88" t="s">
        <v>13</v>
      </c>
      <c r="D21" s="88" t="s">
        <v>40</v>
      </c>
      <c r="E21" s="40" t="s">
        <v>14</v>
      </c>
      <c r="F21" s="36"/>
      <c r="G21" s="56">
        <v>500000</v>
      </c>
      <c r="H21" s="56"/>
      <c r="I21" s="57">
        <f t="shared" si="2"/>
        <v>22366000</v>
      </c>
      <c r="M21" s="99">
        <f t="shared" si="0"/>
        <v>0</v>
      </c>
      <c r="O21" s="31"/>
    </row>
    <row r="22" spans="1:15">
      <c r="A22" s="40">
        <f t="shared" si="1"/>
        <v>19</v>
      </c>
      <c r="B22" s="39">
        <v>42851</v>
      </c>
      <c r="C22" s="88" t="s">
        <v>13</v>
      </c>
      <c r="D22" s="88" t="s">
        <v>25</v>
      </c>
      <c r="E22" s="40" t="s">
        <v>14</v>
      </c>
      <c r="F22" s="36"/>
      <c r="G22" s="56">
        <v>50000</v>
      </c>
      <c r="H22" s="56"/>
      <c r="I22" s="57">
        <f t="shared" si="2"/>
        <v>22416000</v>
      </c>
      <c r="L22" s="3"/>
      <c r="M22" s="99">
        <f t="shared" si="0"/>
        <v>0</v>
      </c>
      <c r="O22" s="31"/>
    </row>
    <row r="23" spans="1:15">
      <c r="A23" s="40">
        <f t="shared" si="1"/>
        <v>20</v>
      </c>
      <c r="B23" s="39">
        <v>42851</v>
      </c>
      <c r="C23" s="88" t="s">
        <v>41</v>
      </c>
      <c r="D23" s="88" t="s">
        <v>41</v>
      </c>
      <c r="E23" s="40" t="s">
        <v>19</v>
      </c>
      <c r="F23" s="36"/>
      <c r="G23" s="56">
        <v>500000</v>
      </c>
      <c r="H23" s="56"/>
      <c r="I23" s="57">
        <f t="shared" si="2"/>
        <v>22916000</v>
      </c>
      <c r="M23" s="99">
        <f t="shared" si="0"/>
        <v>0</v>
      </c>
      <c r="O23" s="31"/>
    </row>
    <row r="24" spans="1:15">
      <c r="A24" s="40">
        <f t="shared" si="1"/>
        <v>21</v>
      </c>
      <c r="B24" s="39">
        <v>42851</v>
      </c>
      <c r="C24" s="88" t="s">
        <v>42</v>
      </c>
      <c r="D24" s="88" t="s">
        <v>42</v>
      </c>
      <c r="E24" s="40" t="s">
        <v>19</v>
      </c>
      <c r="F24" s="36"/>
      <c r="G24" s="56">
        <v>1000000</v>
      </c>
      <c r="H24" s="56"/>
      <c r="I24" s="57">
        <f t="shared" si="2"/>
        <v>23916000</v>
      </c>
      <c r="M24" s="99">
        <f t="shared" si="0"/>
        <v>0</v>
      </c>
      <c r="O24" s="31"/>
    </row>
    <row r="25" spans="1:15">
      <c r="A25" s="40">
        <f t="shared" si="1"/>
        <v>22</v>
      </c>
      <c r="B25" s="39">
        <v>42851</v>
      </c>
      <c r="C25" s="88" t="s">
        <v>20</v>
      </c>
      <c r="D25" s="88" t="s">
        <v>43</v>
      </c>
      <c r="E25" s="40" t="s">
        <v>19</v>
      </c>
      <c r="F25" s="36"/>
      <c r="G25" s="56">
        <v>350000</v>
      </c>
      <c r="H25" s="56"/>
      <c r="I25" s="57">
        <f t="shared" si="2"/>
        <v>24266000</v>
      </c>
      <c r="M25" s="99">
        <f t="shared" si="0"/>
        <v>0</v>
      </c>
      <c r="O25" s="31"/>
    </row>
    <row r="26" spans="1:13">
      <c r="A26" s="40">
        <f t="shared" si="1"/>
        <v>23</v>
      </c>
      <c r="B26" s="39">
        <v>42853</v>
      </c>
      <c r="C26" s="88" t="s">
        <v>44</v>
      </c>
      <c r="D26" s="88" t="s">
        <v>44</v>
      </c>
      <c r="E26" s="40" t="s">
        <v>19</v>
      </c>
      <c r="F26" s="36"/>
      <c r="G26" s="56">
        <v>4253000</v>
      </c>
      <c r="H26" s="56"/>
      <c r="I26" s="57">
        <f t="shared" si="2"/>
        <v>28519000</v>
      </c>
      <c r="M26" s="99">
        <f t="shared" si="0"/>
        <v>0</v>
      </c>
    </row>
    <row r="27" spans="1:13">
      <c r="A27" s="40">
        <f t="shared" si="1"/>
        <v>24</v>
      </c>
      <c r="B27" s="39">
        <v>42854</v>
      </c>
      <c r="C27" s="88" t="s">
        <v>13</v>
      </c>
      <c r="D27" s="88" t="s">
        <v>45</v>
      </c>
      <c r="E27" s="40" t="s">
        <v>19</v>
      </c>
      <c r="F27" s="36"/>
      <c r="G27" s="56">
        <v>500000</v>
      </c>
      <c r="H27" s="56"/>
      <c r="I27" s="57">
        <f t="shared" si="2"/>
        <v>29019000</v>
      </c>
      <c r="M27" s="99">
        <f t="shared" si="0"/>
        <v>0</v>
      </c>
    </row>
    <row r="28" spans="1:13">
      <c r="A28" s="40">
        <f t="shared" si="1"/>
        <v>25</v>
      </c>
      <c r="B28" s="39">
        <v>42854</v>
      </c>
      <c r="C28" s="88" t="s">
        <v>13</v>
      </c>
      <c r="D28" s="88" t="s">
        <v>46</v>
      </c>
      <c r="E28" s="40" t="s">
        <v>19</v>
      </c>
      <c r="F28" s="36"/>
      <c r="G28" s="56">
        <v>400000</v>
      </c>
      <c r="H28" s="56"/>
      <c r="I28" s="57">
        <f t="shared" si="2"/>
        <v>29419000</v>
      </c>
      <c r="M28" s="99">
        <f t="shared" si="0"/>
        <v>0</v>
      </c>
    </row>
    <row r="29" spans="1:13">
      <c r="A29" s="40">
        <f t="shared" si="1"/>
        <v>26</v>
      </c>
      <c r="B29" s="39">
        <v>42854</v>
      </c>
      <c r="C29" s="88" t="s">
        <v>47</v>
      </c>
      <c r="D29" s="88" t="s">
        <v>48</v>
      </c>
      <c r="E29" s="40" t="s">
        <v>19</v>
      </c>
      <c r="F29" s="36"/>
      <c r="G29" s="56">
        <v>500000</v>
      </c>
      <c r="H29" s="56"/>
      <c r="I29" s="57">
        <f t="shared" si="2"/>
        <v>29919000</v>
      </c>
      <c r="M29" s="99">
        <f t="shared" si="0"/>
        <v>0</v>
      </c>
    </row>
    <row r="30" spans="1:13">
      <c r="A30" s="40">
        <f t="shared" si="1"/>
        <v>27</v>
      </c>
      <c r="B30" s="39">
        <v>42854</v>
      </c>
      <c r="C30" s="88" t="s">
        <v>13</v>
      </c>
      <c r="D30" s="88" t="s">
        <v>49</v>
      </c>
      <c r="E30" s="40" t="s">
        <v>19</v>
      </c>
      <c r="F30" s="36"/>
      <c r="G30" s="56">
        <v>2000000</v>
      </c>
      <c r="H30" s="56"/>
      <c r="I30" s="57">
        <f t="shared" si="2"/>
        <v>31919000</v>
      </c>
      <c r="M30" s="99">
        <f t="shared" si="0"/>
        <v>0</v>
      </c>
    </row>
    <row r="31" spans="1:13">
      <c r="A31" s="40">
        <f t="shared" si="1"/>
        <v>28</v>
      </c>
      <c r="B31" s="39">
        <v>42854</v>
      </c>
      <c r="C31" s="88" t="s">
        <v>13</v>
      </c>
      <c r="D31" s="88" t="s">
        <v>50</v>
      </c>
      <c r="E31" s="40" t="s">
        <v>19</v>
      </c>
      <c r="F31" s="36"/>
      <c r="G31" s="56">
        <v>300000</v>
      </c>
      <c r="H31" s="56"/>
      <c r="I31" s="57">
        <f t="shared" si="2"/>
        <v>32219000</v>
      </c>
      <c r="M31" s="99">
        <f t="shared" si="0"/>
        <v>0</v>
      </c>
    </row>
    <row r="32" spans="1:13">
      <c r="A32" s="40">
        <f t="shared" si="1"/>
        <v>29</v>
      </c>
      <c r="B32" s="39">
        <v>42854</v>
      </c>
      <c r="C32" s="88" t="s">
        <v>13</v>
      </c>
      <c r="D32" s="88" t="s">
        <v>51</v>
      </c>
      <c r="E32" s="40" t="s">
        <v>19</v>
      </c>
      <c r="F32" s="36"/>
      <c r="G32" s="56">
        <v>50000</v>
      </c>
      <c r="H32" s="56"/>
      <c r="I32" s="57">
        <f t="shared" si="2"/>
        <v>32269000</v>
      </c>
      <c r="M32" s="99">
        <f t="shared" si="0"/>
        <v>0</v>
      </c>
    </row>
    <row r="33" spans="1:13">
      <c r="A33" s="40">
        <f t="shared" si="1"/>
        <v>30</v>
      </c>
      <c r="B33" s="39">
        <v>42854</v>
      </c>
      <c r="C33" s="88" t="s">
        <v>13</v>
      </c>
      <c r="D33" s="88" t="s">
        <v>52</v>
      </c>
      <c r="E33" s="40" t="s">
        <v>14</v>
      </c>
      <c r="F33" s="36"/>
      <c r="G33" s="56">
        <v>1000000</v>
      </c>
      <c r="H33" s="56"/>
      <c r="I33" s="57">
        <f t="shared" si="2"/>
        <v>33269000</v>
      </c>
      <c r="M33" s="99">
        <f t="shared" si="0"/>
        <v>0</v>
      </c>
    </row>
    <row r="34" spans="1:13">
      <c r="A34" s="40">
        <f t="shared" si="1"/>
        <v>31</v>
      </c>
      <c r="B34" s="39">
        <v>42856</v>
      </c>
      <c r="C34" s="93" t="s">
        <v>13</v>
      </c>
      <c r="D34" s="93" t="s">
        <v>53</v>
      </c>
      <c r="E34" s="50" t="s">
        <v>19</v>
      </c>
      <c r="F34" s="75"/>
      <c r="G34" s="76">
        <v>500000</v>
      </c>
      <c r="H34" s="40"/>
      <c r="I34" s="57">
        <f t="shared" si="2"/>
        <v>33769000</v>
      </c>
      <c r="M34" s="99">
        <f t="shared" si="0"/>
        <v>0</v>
      </c>
    </row>
    <row r="35" spans="1:13">
      <c r="A35" s="40">
        <f t="shared" si="1"/>
        <v>32</v>
      </c>
      <c r="B35" s="39">
        <v>42856</v>
      </c>
      <c r="C35" s="93" t="s">
        <v>24</v>
      </c>
      <c r="D35" s="93" t="s">
        <v>54</v>
      </c>
      <c r="E35" s="50" t="s">
        <v>19</v>
      </c>
      <c r="F35" s="75"/>
      <c r="G35" s="76">
        <v>400000</v>
      </c>
      <c r="H35" s="40"/>
      <c r="I35" s="57">
        <f t="shared" si="2"/>
        <v>34169000</v>
      </c>
      <c r="M35" s="99">
        <f t="shared" si="0"/>
        <v>0</v>
      </c>
    </row>
    <row r="36" spans="1:13">
      <c r="A36" s="40">
        <f t="shared" si="1"/>
        <v>33</v>
      </c>
      <c r="B36" s="39">
        <v>42857</v>
      </c>
      <c r="C36" s="93" t="s">
        <v>55</v>
      </c>
      <c r="D36" s="93" t="s">
        <v>56</v>
      </c>
      <c r="E36" s="50" t="s">
        <v>14</v>
      </c>
      <c r="F36" s="75"/>
      <c r="G36" s="76">
        <v>2500000</v>
      </c>
      <c r="H36" s="40"/>
      <c r="I36" s="57">
        <f t="shared" si="2"/>
        <v>36669000</v>
      </c>
      <c r="M36" s="99">
        <f t="shared" si="0"/>
        <v>0</v>
      </c>
    </row>
    <row r="37" spans="1:13">
      <c r="A37" s="40">
        <f t="shared" si="1"/>
        <v>34</v>
      </c>
      <c r="B37" s="39">
        <v>42857</v>
      </c>
      <c r="C37" s="88" t="s">
        <v>57</v>
      </c>
      <c r="D37" s="88" t="s">
        <v>57</v>
      </c>
      <c r="E37" s="40" t="s">
        <v>14</v>
      </c>
      <c r="F37" s="36"/>
      <c r="G37" s="56">
        <v>500000</v>
      </c>
      <c r="H37" s="40"/>
      <c r="I37" s="57">
        <f t="shared" si="2"/>
        <v>37169000</v>
      </c>
      <c r="M37" s="99">
        <f t="shared" si="0"/>
        <v>0</v>
      </c>
    </row>
    <row r="38" spans="1:13">
      <c r="A38" s="40">
        <f t="shared" si="1"/>
        <v>35</v>
      </c>
      <c r="B38" s="39">
        <v>42859</v>
      </c>
      <c r="C38" s="88" t="s">
        <v>42</v>
      </c>
      <c r="D38" s="88" t="s">
        <v>42</v>
      </c>
      <c r="E38" s="40" t="s">
        <v>19</v>
      </c>
      <c r="F38" s="36"/>
      <c r="G38" s="42">
        <v>100000</v>
      </c>
      <c r="H38" s="40"/>
      <c r="I38" s="57">
        <f t="shared" si="2"/>
        <v>37269000</v>
      </c>
      <c r="M38" s="99">
        <f t="shared" si="0"/>
        <v>0</v>
      </c>
    </row>
    <row r="39" spans="1:13">
      <c r="A39" s="40">
        <f t="shared" si="1"/>
        <v>36</v>
      </c>
      <c r="B39" s="39">
        <v>42860</v>
      </c>
      <c r="C39" s="88" t="s">
        <v>58</v>
      </c>
      <c r="D39" s="88" t="s">
        <v>58</v>
      </c>
      <c r="E39" s="40" t="s">
        <v>19</v>
      </c>
      <c r="F39" s="36"/>
      <c r="G39" s="42">
        <v>50000</v>
      </c>
      <c r="H39" s="40"/>
      <c r="I39" s="57">
        <f t="shared" si="2"/>
        <v>37319000</v>
      </c>
      <c r="M39" s="99">
        <f t="shared" si="0"/>
        <v>0</v>
      </c>
    </row>
    <row r="40" spans="1:13">
      <c r="A40" s="40">
        <f t="shared" si="1"/>
        <v>37</v>
      </c>
      <c r="B40" s="65">
        <v>42860</v>
      </c>
      <c r="C40" s="94" t="s">
        <v>13</v>
      </c>
      <c r="D40" s="94" t="s">
        <v>59</v>
      </c>
      <c r="E40" s="67" t="s">
        <v>14</v>
      </c>
      <c r="F40" s="66"/>
      <c r="G40" s="95">
        <v>2000000</v>
      </c>
      <c r="H40" s="67"/>
      <c r="I40" s="57">
        <f t="shared" si="2"/>
        <v>39319000</v>
      </c>
      <c r="M40" s="99">
        <f t="shared" si="0"/>
        <v>0</v>
      </c>
    </row>
    <row r="41" spans="1:13">
      <c r="A41" s="40">
        <f t="shared" si="1"/>
        <v>38</v>
      </c>
      <c r="B41" s="39">
        <v>42861</v>
      </c>
      <c r="C41" s="88" t="s">
        <v>13</v>
      </c>
      <c r="D41" s="88" t="s">
        <v>60</v>
      </c>
      <c r="E41" s="40" t="s">
        <v>19</v>
      </c>
      <c r="F41" s="36"/>
      <c r="G41" s="42">
        <v>25000</v>
      </c>
      <c r="H41" s="40"/>
      <c r="I41" s="57">
        <f t="shared" si="2"/>
        <v>39344000</v>
      </c>
      <c r="M41" s="99">
        <f t="shared" si="0"/>
        <v>0</v>
      </c>
    </row>
    <row r="42" spans="1:13">
      <c r="A42" s="40">
        <f t="shared" si="1"/>
        <v>39</v>
      </c>
      <c r="B42" s="39">
        <v>42861</v>
      </c>
      <c r="C42" s="88" t="s">
        <v>13</v>
      </c>
      <c r="D42" s="88" t="s">
        <v>37</v>
      </c>
      <c r="E42" s="40" t="s">
        <v>19</v>
      </c>
      <c r="F42" s="36"/>
      <c r="G42" s="42">
        <v>35000</v>
      </c>
      <c r="H42" s="40"/>
      <c r="I42" s="57">
        <f t="shared" si="2"/>
        <v>39379000</v>
      </c>
      <c r="M42" s="99">
        <f t="shared" si="0"/>
        <v>0</v>
      </c>
    </row>
    <row r="43" spans="1:13">
      <c r="A43" s="40">
        <f t="shared" si="1"/>
        <v>40</v>
      </c>
      <c r="B43" s="39">
        <v>42861</v>
      </c>
      <c r="C43" s="88" t="s">
        <v>13</v>
      </c>
      <c r="D43" s="88" t="s">
        <v>61</v>
      </c>
      <c r="E43" s="40" t="s">
        <v>19</v>
      </c>
      <c r="F43" s="36"/>
      <c r="G43" s="42">
        <v>150000</v>
      </c>
      <c r="H43" s="40"/>
      <c r="I43" s="57">
        <f t="shared" si="2"/>
        <v>39529000</v>
      </c>
      <c r="M43" s="99">
        <f t="shared" si="0"/>
        <v>0</v>
      </c>
    </row>
    <row r="44" spans="1:13">
      <c r="A44" s="40">
        <f t="shared" si="1"/>
        <v>41</v>
      </c>
      <c r="B44" s="39">
        <v>42862</v>
      </c>
      <c r="C44" s="88" t="s">
        <v>13</v>
      </c>
      <c r="D44" s="88" t="s">
        <v>62</v>
      </c>
      <c r="E44" s="40" t="s">
        <v>19</v>
      </c>
      <c r="F44" s="36"/>
      <c r="G44" s="42">
        <v>12000</v>
      </c>
      <c r="H44" s="40"/>
      <c r="I44" s="57">
        <f t="shared" si="2"/>
        <v>39541000</v>
      </c>
      <c r="M44" s="99">
        <f t="shared" si="0"/>
        <v>0</v>
      </c>
    </row>
    <row r="45" spans="1:13">
      <c r="A45" s="40">
        <f t="shared" si="1"/>
        <v>42</v>
      </c>
      <c r="B45" s="39">
        <v>42863</v>
      </c>
      <c r="C45" s="88" t="s">
        <v>63</v>
      </c>
      <c r="D45" s="88" t="s">
        <v>64</v>
      </c>
      <c r="E45" s="40" t="s">
        <v>19</v>
      </c>
      <c r="F45" s="36"/>
      <c r="G45" s="42">
        <v>10000000</v>
      </c>
      <c r="H45" s="40"/>
      <c r="I45" s="57">
        <f t="shared" si="2"/>
        <v>49541000</v>
      </c>
      <c r="M45" s="99">
        <f t="shared" si="0"/>
        <v>0</v>
      </c>
    </row>
    <row r="46" spans="1:13">
      <c r="A46" s="40">
        <f t="shared" si="1"/>
        <v>43</v>
      </c>
      <c r="B46" s="39">
        <v>42864</v>
      </c>
      <c r="C46" s="88" t="s">
        <v>13</v>
      </c>
      <c r="D46" s="88" t="s">
        <v>65</v>
      </c>
      <c r="E46" s="40" t="s">
        <v>19</v>
      </c>
      <c r="F46" s="36"/>
      <c r="G46" s="42">
        <v>50000</v>
      </c>
      <c r="H46" s="40"/>
      <c r="I46" s="57">
        <f t="shared" si="2"/>
        <v>49591000</v>
      </c>
      <c r="M46" s="99">
        <f t="shared" si="0"/>
        <v>0</v>
      </c>
    </row>
    <row r="47" spans="1:13">
      <c r="A47" s="40">
        <f t="shared" si="1"/>
        <v>44</v>
      </c>
      <c r="B47" s="39">
        <v>42865</v>
      </c>
      <c r="C47" s="88" t="s">
        <v>13</v>
      </c>
      <c r="D47" s="88" t="s">
        <v>66</v>
      </c>
      <c r="E47" s="40" t="s">
        <v>19</v>
      </c>
      <c r="F47" s="36"/>
      <c r="G47" s="42">
        <v>500000</v>
      </c>
      <c r="H47" s="40"/>
      <c r="I47" s="57">
        <f t="shared" si="2"/>
        <v>50091000</v>
      </c>
      <c r="M47" s="99">
        <f t="shared" si="0"/>
        <v>0</v>
      </c>
    </row>
    <row r="48" spans="1:13">
      <c r="A48" s="40">
        <f t="shared" si="1"/>
        <v>45</v>
      </c>
      <c r="B48" s="39">
        <v>42865</v>
      </c>
      <c r="C48" s="88" t="s">
        <v>13</v>
      </c>
      <c r="D48" s="88" t="s">
        <v>67</v>
      </c>
      <c r="E48" s="40" t="s">
        <v>19</v>
      </c>
      <c r="F48" s="36"/>
      <c r="G48" s="42">
        <v>155000</v>
      </c>
      <c r="H48" s="40"/>
      <c r="I48" s="57">
        <f t="shared" si="2"/>
        <v>50246000</v>
      </c>
      <c r="M48" s="99">
        <f t="shared" si="0"/>
        <v>0</v>
      </c>
    </row>
    <row r="49" spans="1:13">
      <c r="A49" s="40">
        <f t="shared" si="1"/>
        <v>46</v>
      </c>
      <c r="B49" s="39">
        <v>42865</v>
      </c>
      <c r="C49" s="88" t="s">
        <v>13</v>
      </c>
      <c r="D49" s="88" t="s">
        <v>68</v>
      </c>
      <c r="E49" s="40" t="s">
        <v>19</v>
      </c>
      <c r="F49" s="36"/>
      <c r="G49" s="42">
        <v>250000</v>
      </c>
      <c r="H49" s="40"/>
      <c r="I49" s="57">
        <f t="shared" si="2"/>
        <v>50496000</v>
      </c>
      <c r="M49" s="99">
        <f t="shared" si="0"/>
        <v>0</v>
      </c>
    </row>
    <row r="50" spans="1:13">
      <c r="A50" s="40">
        <f t="shared" si="1"/>
        <v>47</v>
      </c>
      <c r="B50" s="39">
        <v>42866</v>
      </c>
      <c r="C50" s="88" t="s">
        <v>13</v>
      </c>
      <c r="D50" s="88" t="s">
        <v>69</v>
      </c>
      <c r="E50" s="40" t="s">
        <v>19</v>
      </c>
      <c r="F50" s="36"/>
      <c r="G50" s="42">
        <v>200000</v>
      </c>
      <c r="H50" s="40"/>
      <c r="I50" s="57">
        <f t="shared" si="2"/>
        <v>50696000</v>
      </c>
      <c r="M50" s="99">
        <f t="shared" si="0"/>
        <v>0</v>
      </c>
    </row>
    <row r="51" spans="1:13">
      <c r="A51" s="40">
        <f t="shared" si="1"/>
        <v>48</v>
      </c>
      <c r="B51" s="39">
        <v>42866</v>
      </c>
      <c r="C51" s="88" t="s">
        <v>70</v>
      </c>
      <c r="D51" s="88" t="s">
        <v>71</v>
      </c>
      <c r="E51" s="40" t="s">
        <v>19</v>
      </c>
      <c r="F51" s="36"/>
      <c r="G51" s="42">
        <v>5000</v>
      </c>
      <c r="H51" s="40"/>
      <c r="I51" s="57">
        <f t="shared" si="2"/>
        <v>50701000</v>
      </c>
      <c r="M51" s="99">
        <f t="shared" si="0"/>
        <v>0</v>
      </c>
    </row>
    <row r="52" spans="1:13">
      <c r="A52" s="40">
        <f t="shared" si="1"/>
        <v>49</v>
      </c>
      <c r="B52" s="39">
        <v>42870</v>
      </c>
      <c r="C52" s="88" t="s">
        <v>72</v>
      </c>
      <c r="D52" s="88" t="s">
        <v>73</v>
      </c>
      <c r="E52" s="40" t="s">
        <v>19</v>
      </c>
      <c r="F52" s="36"/>
      <c r="G52" s="42">
        <v>5000</v>
      </c>
      <c r="H52" s="40"/>
      <c r="I52" s="57">
        <f t="shared" si="2"/>
        <v>50706000</v>
      </c>
      <c r="M52" s="99">
        <f t="shared" si="0"/>
        <v>0</v>
      </c>
    </row>
    <row r="53" spans="1:13">
      <c r="A53" s="40">
        <f t="shared" si="1"/>
        <v>50</v>
      </c>
      <c r="B53" s="39">
        <v>42870</v>
      </c>
      <c r="C53" s="88" t="s">
        <v>74</v>
      </c>
      <c r="D53" s="88" t="s">
        <v>22</v>
      </c>
      <c r="E53" s="40" t="s">
        <v>19</v>
      </c>
      <c r="F53" s="36"/>
      <c r="G53" s="42">
        <v>1500000</v>
      </c>
      <c r="H53" s="42"/>
      <c r="I53" s="57">
        <f t="shared" si="2"/>
        <v>52206000</v>
      </c>
      <c r="M53" s="99">
        <f t="shared" si="0"/>
        <v>0</v>
      </c>
    </row>
    <row r="54" spans="1:13">
      <c r="A54" s="40">
        <f t="shared" si="1"/>
        <v>51</v>
      </c>
      <c r="B54" s="39">
        <v>42870</v>
      </c>
      <c r="C54" s="88" t="s">
        <v>24</v>
      </c>
      <c r="D54" s="88" t="s">
        <v>24</v>
      </c>
      <c r="E54" s="40" t="s">
        <v>19</v>
      </c>
      <c r="F54" s="36"/>
      <c r="G54" s="42">
        <v>910000</v>
      </c>
      <c r="H54" s="42"/>
      <c r="I54" s="57">
        <f t="shared" si="2"/>
        <v>53116000</v>
      </c>
      <c r="M54" s="99">
        <f t="shared" si="0"/>
        <v>0</v>
      </c>
    </row>
    <row r="55" spans="1:13">
      <c r="A55" s="40">
        <f t="shared" si="1"/>
        <v>52</v>
      </c>
      <c r="B55" s="39">
        <v>42870</v>
      </c>
      <c r="C55" s="88" t="s">
        <v>75</v>
      </c>
      <c r="D55" s="88" t="s">
        <v>75</v>
      </c>
      <c r="E55" s="40" t="s">
        <v>14</v>
      </c>
      <c r="F55" s="36"/>
      <c r="G55" s="42">
        <v>200000</v>
      </c>
      <c r="H55" s="42"/>
      <c r="I55" s="57">
        <f t="shared" si="2"/>
        <v>53316000</v>
      </c>
      <c r="M55" s="99">
        <f t="shared" si="0"/>
        <v>0</v>
      </c>
    </row>
    <row r="56" spans="1:13">
      <c r="A56" s="40">
        <f t="shared" si="1"/>
        <v>53</v>
      </c>
      <c r="B56" s="39">
        <v>42871</v>
      </c>
      <c r="C56" s="88" t="s">
        <v>13</v>
      </c>
      <c r="D56" s="88" t="s">
        <v>76</v>
      </c>
      <c r="E56" s="40" t="s">
        <v>19</v>
      </c>
      <c r="F56" s="36"/>
      <c r="G56" s="42">
        <v>55000</v>
      </c>
      <c r="H56" s="42"/>
      <c r="I56" s="57">
        <f t="shared" si="2"/>
        <v>53371000</v>
      </c>
      <c r="M56" s="99">
        <f t="shared" si="0"/>
        <v>0</v>
      </c>
    </row>
    <row r="57" spans="1:13">
      <c r="A57" s="40">
        <f t="shared" si="1"/>
        <v>54</v>
      </c>
      <c r="B57" s="39">
        <v>42872</v>
      </c>
      <c r="C57" s="88" t="s">
        <v>13</v>
      </c>
      <c r="D57" s="88" t="s">
        <v>77</v>
      </c>
      <c r="E57" s="40" t="s">
        <v>14</v>
      </c>
      <c r="F57" s="36"/>
      <c r="G57" s="42">
        <v>1500000</v>
      </c>
      <c r="H57" s="42"/>
      <c r="I57" s="57">
        <f t="shared" si="2"/>
        <v>54871000</v>
      </c>
      <c r="M57" s="99">
        <f t="shared" si="0"/>
        <v>0</v>
      </c>
    </row>
    <row r="58" spans="1:13">
      <c r="A58" s="40">
        <f t="shared" si="1"/>
        <v>55</v>
      </c>
      <c r="B58" s="39">
        <v>42882</v>
      </c>
      <c r="C58" s="88" t="s">
        <v>13</v>
      </c>
      <c r="D58" s="88" t="s">
        <v>29</v>
      </c>
      <c r="E58" s="40" t="s">
        <v>14</v>
      </c>
      <c r="F58" s="36"/>
      <c r="G58" s="42">
        <v>3000000</v>
      </c>
      <c r="H58" s="42"/>
      <c r="I58" s="57">
        <f t="shared" si="2"/>
        <v>57871000</v>
      </c>
      <c r="M58" s="99">
        <f t="shared" si="0"/>
        <v>0</v>
      </c>
    </row>
    <row r="59" spans="1:13">
      <c r="A59" s="40">
        <f t="shared" si="1"/>
        <v>56</v>
      </c>
      <c r="B59" s="39">
        <v>42885</v>
      </c>
      <c r="C59" s="88" t="s">
        <v>13</v>
      </c>
      <c r="D59" s="88" t="s">
        <v>78</v>
      </c>
      <c r="E59" s="40" t="s">
        <v>14</v>
      </c>
      <c r="F59" s="36"/>
      <c r="G59" s="42">
        <v>5200000</v>
      </c>
      <c r="H59" s="42"/>
      <c r="I59" s="57">
        <f t="shared" si="2"/>
        <v>63071000</v>
      </c>
      <c r="M59" s="99">
        <f t="shared" si="0"/>
        <v>0</v>
      </c>
    </row>
    <row r="60" spans="1:13">
      <c r="A60" s="40">
        <f t="shared" si="1"/>
        <v>57</v>
      </c>
      <c r="B60" s="39">
        <v>42885</v>
      </c>
      <c r="C60" s="88" t="s">
        <v>13</v>
      </c>
      <c r="D60" s="88" t="s">
        <v>79</v>
      </c>
      <c r="E60" s="40" t="s">
        <v>14</v>
      </c>
      <c r="F60" s="36"/>
      <c r="G60" s="42">
        <v>300000</v>
      </c>
      <c r="H60" s="42"/>
      <c r="I60" s="57">
        <f t="shared" si="2"/>
        <v>63371000</v>
      </c>
      <c r="M60" s="99">
        <f t="shared" si="0"/>
        <v>0</v>
      </c>
    </row>
    <row r="61" spans="1:13">
      <c r="A61" s="40">
        <f t="shared" si="1"/>
        <v>58</v>
      </c>
      <c r="B61" s="74">
        <v>42886</v>
      </c>
      <c r="C61" s="93" t="s">
        <v>13</v>
      </c>
      <c r="D61" s="93" t="s">
        <v>80</v>
      </c>
      <c r="E61" s="50" t="s">
        <v>14</v>
      </c>
      <c r="F61" s="75"/>
      <c r="G61" s="96">
        <v>10000000</v>
      </c>
      <c r="H61" s="96"/>
      <c r="I61" s="57">
        <f t="shared" si="2"/>
        <v>73371000</v>
      </c>
      <c r="M61" s="99">
        <f t="shared" si="0"/>
        <v>0</v>
      </c>
    </row>
    <row r="62" spans="1:13">
      <c r="A62" s="40">
        <f t="shared" si="1"/>
        <v>59</v>
      </c>
      <c r="B62" s="39">
        <v>42886</v>
      </c>
      <c r="C62" s="88" t="s">
        <v>81</v>
      </c>
      <c r="D62" s="88" t="s">
        <v>82</v>
      </c>
      <c r="E62" s="40" t="s">
        <v>19</v>
      </c>
      <c r="F62" s="36"/>
      <c r="G62" s="42">
        <v>3000000</v>
      </c>
      <c r="H62" s="42"/>
      <c r="I62" s="57">
        <f t="shared" si="2"/>
        <v>76371000</v>
      </c>
      <c r="M62" s="99">
        <f t="shared" si="0"/>
        <v>0</v>
      </c>
    </row>
    <row r="63" spans="1:13">
      <c r="A63" s="40">
        <f t="shared" si="1"/>
        <v>60</v>
      </c>
      <c r="B63" s="39">
        <v>42887</v>
      </c>
      <c r="C63" s="88" t="s">
        <v>13</v>
      </c>
      <c r="D63" s="88" t="s">
        <v>35</v>
      </c>
      <c r="E63" s="40" t="s">
        <v>19</v>
      </c>
      <c r="F63" s="36"/>
      <c r="G63" s="42">
        <v>25000</v>
      </c>
      <c r="H63" s="42"/>
      <c r="I63" s="57">
        <f t="shared" si="2"/>
        <v>76396000</v>
      </c>
      <c r="K63" s="3" t="s">
        <v>83</v>
      </c>
      <c r="M63" s="99">
        <f t="shared" si="0"/>
        <v>0</v>
      </c>
    </row>
    <row r="64" spans="1:13">
      <c r="A64" s="40">
        <f t="shared" si="1"/>
        <v>61</v>
      </c>
      <c r="B64" s="39">
        <v>42887</v>
      </c>
      <c r="C64" s="88" t="s">
        <v>13</v>
      </c>
      <c r="D64" s="88" t="s">
        <v>84</v>
      </c>
      <c r="E64" s="40" t="s">
        <v>19</v>
      </c>
      <c r="F64" s="36"/>
      <c r="G64" s="42">
        <v>50000</v>
      </c>
      <c r="H64" s="42"/>
      <c r="I64" s="57">
        <f t="shared" si="2"/>
        <v>76446000</v>
      </c>
      <c r="M64" s="99">
        <f t="shared" si="0"/>
        <v>0</v>
      </c>
    </row>
    <row r="65" spans="1:13">
      <c r="A65" s="40">
        <f t="shared" si="1"/>
        <v>62</v>
      </c>
      <c r="B65" s="39">
        <v>42887</v>
      </c>
      <c r="C65" s="88" t="s">
        <v>13</v>
      </c>
      <c r="D65" s="88" t="s">
        <v>85</v>
      </c>
      <c r="E65" s="40" t="s">
        <v>19</v>
      </c>
      <c r="F65" s="36"/>
      <c r="G65" s="42">
        <v>150000</v>
      </c>
      <c r="H65" s="42"/>
      <c r="I65" s="57">
        <f t="shared" si="2"/>
        <v>76596000</v>
      </c>
      <c r="M65" s="99">
        <f t="shared" si="0"/>
        <v>0</v>
      </c>
    </row>
    <row r="66" spans="1:13">
      <c r="A66" s="40">
        <f t="shared" si="1"/>
        <v>63</v>
      </c>
      <c r="B66" s="39">
        <v>42887</v>
      </c>
      <c r="C66" s="88" t="s">
        <v>13</v>
      </c>
      <c r="D66" s="88" t="s">
        <v>61</v>
      </c>
      <c r="E66" s="40" t="s">
        <v>19</v>
      </c>
      <c r="F66" s="36"/>
      <c r="G66" s="42">
        <v>100000</v>
      </c>
      <c r="H66" s="42"/>
      <c r="I66" s="57">
        <f t="shared" si="2"/>
        <v>76696000</v>
      </c>
      <c r="M66" s="99">
        <f t="shared" si="0"/>
        <v>0</v>
      </c>
    </row>
    <row r="67" spans="1:13">
      <c r="A67" s="40">
        <f t="shared" si="1"/>
        <v>64</v>
      </c>
      <c r="B67" s="39">
        <v>42888</v>
      </c>
      <c r="C67" s="88" t="s">
        <v>13</v>
      </c>
      <c r="D67" s="88" t="s">
        <v>13</v>
      </c>
      <c r="E67" s="40" t="s">
        <v>14</v>
      </c>
      <c r="F67" s="36"/>
      <c r="G67" s="42">
        <v>500000</v>
      </c>
      <c r="H67" s="42"/>
      <c r="I67" s="57">
        <f t="shared" si="2"/>
        <v>77196000</v>
      </c>
      <c r="M67" s="99">
        <f t="shared" si="0"/>
        <v>0</v>
      </c>
    </row>
    <row r="68" spans="1:13">
      <c r="A68" s="40">
        <f t="shared" si="1"/>
        <v>65</v>
      </c>
      <c r="B68" s="39">
        <v>42889</v>
      </c>
      <c r="C68" s="88" t="s">
        <v>13</v>
      </c>
      <c r="D68" s="88" t="s">
        <v>13</v>
      </c>
      <c r="E68" s="40" t="s">
        <v>14</v>
      </c>
      <c r="F68" s="36"/>
      <c r="G68" s="42">
        <v>2000000</v>
      </c>
      <c r="H68" s="42"/>
      <c r="I68" s="57">
        <f t="shared" si="2"/>
        <v>79196000</v>
      </c>
      <c r="M68" s="99">
        <f t="shared" ref="M68:M131" si="3">F68*H68</f>
        <v>0</v>
      </c>
    </row>
    <row r="69" spans="1:13">
      <c r="A69" s="40">
        <f t="shared" ref="A69:A114" si="4">A68+1</f>
        <v>66</v>
      </c>
      <c r="B69" s="39">
        <v>42890</v>
      </c>
      <c r="C69" s="88" t="s">
        <v>13</v>
      </c>
      <c r="D69" s="88" t="s">
        <v>13</v>
      </c>
      <c r="E69" s="40" t="s">
        <v>14</v>
      </c>
      <c r="F69" s="36"/>
      <c r="G69" s="42">
        <v>200000</v>
      </c>
      <c r="H69" s="42"/>
      <c r="I69" s="57">
        <f t="shared" ref="I69:I114" si="5">I68+G69-H69</f>
        <v>79396000</v>
      </c>
      <c r="M69" s="99">
        <f t="shared" si="3"/>
        <v>0</v>
      </c>
    </row>
    <row r="70" spans="1:13">
      <c r="A70" s="40">
        <f t="shared" si="4"/>
        <v>67</v>
      </c>
      <c r="B70" s="39">
        <v>42893</v>
      </c>
      <c r="C70" s="88" t="s">
        <v>13</v>
      </c>
      <c r="D70" s="88" t="s">
        <v>86</v>
      </c>
      <c r="E70" s="40" t="s">
        <v>14</v>
      </c>
      <c r="F70" s="36"/>
      <c r="G70" s="42">
        <v>400000</v>
      </c>
      <c r="H70" s="42"/>
      <c r="I70" s="57">
        <f t="shared" si="5"/>
        <v>79796000</v>
      </c>
      <c r="M70" s="99">
        <f t="shared" si="3"/>
        <v>0</v>
      </c>
    </row>
    <row r="71" ht="30" spans="1:13">
      <c r="A71" s="40">
        <f t="shared" si="4"/>
        <v>68</v>
      </c>
      <c r="B71" s="59">
        <v>42893</v>
      </c>
      <c r="C71" s="102" t="s">
        <v>87</v>
      </c>
      <c r="D71" s="102"/>
      <c r="E71" s="61" t="s">
        <v>19</v>
      </c>
      <c r="F71" s="60"/>
      <c r="G71" s="103"/>
      <c r="H71" s="103">
        <v>1500000</v>
      </c>
      <c r="I71" s="63">
        <f t="shared" si="5"/>
        <v>78296000</v>
      </c>
      <c r="M71" s="99">
        <f t="shared" si="3"/>
        <v>0</v>
      </c>
    </row>
    <row r="72" ht="45" spans="1:13">
      <c r="A72" s="40">
        <f t="shared" si="4"/>
        <v>69</v>
      </c>
      <c r="B72" s="59">
        <v>42895</v>
      </c>
      <c r="C72" s="102" t="s">
        <v>88</v>
      </c>
      <c r="D72" s="102"/>
      <c r="E72" s="61" t="s">
        <v>14</v>
      </c>
      <c r="F72" s="60"/>
      <c r="G72" s="103"/>
      <c r="H72" s="103">
        <v>20000000</v>
      </c>
      <c r="I72" s="63">
        <f t="shared" si="5"/>
        <v>58296000</v>
      </c>
      <c r="M72" s="99">
        <f t="shared" si="3"/>
        <v>0</v>
      </c>
    </row>
    <row r="73" spans="1:13">
      <c r="A73" s="40">
        <f t="shared" si="4"/>
        <v>70</v>
      </c>
      <c r="B73" s="39">
        <v>42899</v>
      </c>
      <c r="C73" s="88" t="s">
        <v>13</v>
      </c>
      <c r="D73" s="88" t="s">
        <v>89</v>
      </c>
      <c r="E73" s="40" t="s">
        <v>19</v>
      </c>
      <c r="F73" s="36"/>
      <c r="G73" s="96">
        <v>800000</v>
      </c>
      <c r="H73" s="42"/>
      <c r="I73" s="57">
        <f t="shared" si="5"/>
        <v>59096000</v>
      </c>
      <c r="M73" s="99">
        <f t="shared" si="3"/>
        <v>0</v>
      </c>
    </row>
    <row r="74" spans="1:13">
      <c r="A74" s="40">
        <f t="shared" si="4"/>
        <v>71</v>
      </c>
      <c r="B74" s="39">
        <v>42899</v>
      </c>
      <c r="C74" s="88" t="s">
        <v>13</v>
      </c>
      <c r="D74" s="88" t="s">
        <v>90</v>
      </c>
      <c r="E74" s="40" t="s">
        <v>19</v>
      </c>
      <c r="F74" s="36"/>
      <c r="G74" s="96">
        <v>1025000</v>
      </c>
      <c r="H74" s="42"/>
      <c r="I74" s="57">
        <f t="shared" si="5"/>
        <v>60121000</v>
      </c>
      <c r="M74" s="99">
        <f t="shared" si="3"/>
        <v>0</v>
      </c>
    </row>
    <row r="75" spans="1:13">
      <c r="A75" s="40">
        <f t="shared" si="4"/>
        <v>72</v>
      </c>
      <c r="B75" s="39">
        <v>42899</v>
      </c>
      <c r="C75" s="88" t="s">
        <v>13</v>
      </c>
      <c r="D75" s="88" t="s">
        <v>91</v>
      </c>
      <c r="E75" s="40" t="s">
        <v>19</v>
      </c>
      <c r="F75" s="36"/>
      <c r="G75" s="96">
        <v>1000000</v>
      </c>
      <c r="H75" s="42"/>
      <c r="I75" s="57">
        <f t="shared" si="5"/>
        <v>61121000</v>
      </c>
      <c r="M75" s="99">
        <f t="shared" si="3"/>
        <v>0</v>
      </c>
    </row>
    <row r="76" spans="1:13">
      <c r="A76" s="40">
        <f t="shared" si="4"/>
        <v>73</v>
      </c>
      <c r="B76" s="39">
        <v>42899</v>
      </c>
      <c r="C76" s="88" t="s">
        <v>92</v>
      </c>
      <c r="D76" s="88" t="s">
        <v>92</v>
      </c>
      <c r="E76" s="40" t="s">
        <v>19</v>
      </c>
      <c r="F76" s="36"/>
      <c r="G76" s="96">
        <v>106000</v>
      </c>
      <c r="H76" s="42"/>
      <c r="I76" s="57">
        <f t="shared" si="5"/>
        <v>61227000</v>
      </c>
      <c r="M76" s="99">
        <f t="shared" si="3"/>
        <v>0</v>
      </c>
    </row>
    <row r="77" spans="1:13">
      <c r="A77" s="40">
        <f t="shared" si="4"/>
        <v>74</v>
      </c>
      <c r="B77" s="39">
        <v>42899</v>
      </c>
      <c r="C77" s="88" t="s">
        <v>13</v>
      </c>
      <c r="D77" s="88" t="s">
        <v>93</v>
      </c>
      <c r="E77" s="40" t="s">
        <v>19</v>
      </c>
      <c r="F77" s="36"/>
      <c r="G77" s="96">
        <v>1000000</v>
      </c>
      <c r="H77" s="42"/>
      <c r="I77" s="57">
        <f t="shared" si="5"/>
        <v>62227000</v>
      </c>
      <c r="M77" s="99">
        <f t="shared" si="3"/>
        <v>0</v>
      </c>
    </row>
    <row r="78" spans="1:13">
      <c r="A78" s="40">
        <f t="shared" si="4"/>
        <v>75</v>
      </c>
      <c r="B78" s="39">
        <v>42899</v>
      </c>
      <c r="C78" s="88" t="s">
        <v>13</v>
      </c>
      <c r="D78" s="88" t="s">
        <v>94</v>
      </c>
      <c r="E78" s="40" t="s">
        <v>19</v>
      </c>
      <c r="F78" s="36"/>
      <c r="G78" s="96">
        <v>652000</v>
      </c>
      <c r="H78" s="42"/>
      <c r="I78" s="57">
        <f t="shared" si="5"/>
        <v>62879000</v>
      </c>
      <c r="M78" s="99">
        <f t="shared" si="3"/>
        <v>0</v>
      </c>
    </row>
    <row r="79" spans="1:13">
      <c r="A79" s="40">
        <f t="shared" si="4"/>
        <v>76</v>
      </c>
      <c r="B79" s="39">
        <v>42899</v>
      </c>
      <c r="C79" s="88" t="s">
        <v>13</v>
      </c>
      <c r="D79" s="88" t="s">
        <v>95</v>
      </c>
      <c r="E79" s="40" t="s">
        <v>19</v>
      </c>
      <c r="F79" s="36"/>
      <c r="G79" s="96">
        <v>106600</v>
      </c>
      <c r="H79" s="42"/>
      <c r="I79" s="57">
        <f t="shared" si="5"/>
        <v>62985600</v>
      </c>
      <c r="M79" s="99">
        <f t="shared" si="3"/>
        <v>0</v>
      </c>
    </row>
    <row r="80" spans="1:13">
      <c r="A80" s="40">
        <f t="shared" si="4"/>
        <v>77</v>
      </c>
      <c r="B80" s="39">
        <v>42899</v>
      </c>
      <c r="C80" s="88" t="s">
        <v>13</v>
      </c>
      <c r="D80" s="88" t="s">
        <v>96</v>
      </c>
      <c r="E80" s="40" t="s">
        <v>19</v>
      </c>
      <c r="F80" s="36"/>
      <c r="G80" s="42">
        <v>50000</v>
      </c>
      <c r="H80" s="42"/>
      <c r="I80" s="57">
        <f t="shared" si="5"/>
        <v>63035600</v>
      </c>
      <c r="M80" s="99">
        <f t="shared" si="3"/>
        <v>0</v>
      </c>
    </row>
    <row r="81" spans="1:13">
      <c r="A81" s="40">
        <f t="shared" si="4"/>
        <v>78</v>
      </c>
      <c r="B81" s="39">
        <v>42899</v>
      </c>
      <c r="C81" s="88" t="s">
        <v>13</v>
      </c>
      <c r="D81" s="88" t="s">
        <v>97</v>
      </c>
      <c r="E81" s="40" t="s">
        <v>19</v>
      </c>
      <c r="F81" s="36"/>
      <c r="G81" s="42">
        <v>300000</v>
      </c>
      <c r="H81" s="42"/>
      <c r="I81" s="57">
        <f t="shared" si="5"/>
        <v>63335600</v>
      </c>
      <c r="M81" s="99">
        <f t="shared" si="3"/>
        <v>0</v>
      </c>
    </row>
    <row r="82" ht="30" spans="1:13">
      <c r="A82" s="40">
        <f t="shared" si="4"/>
        <v>79</v>
      </c>
      <c r="B82" s="39">
        <v>42902</v>
      </c>
      <c r="C82" s="88" t="s">
        <v>98</v>
      </c>
      <c r="D82" s="88"/>
      <c r="E82" s="40" t="s">
        <v>19</v>
      </c>
      <c r="F82" s="36"/>
      <c r="G82" s="42">
        <v>70000000</v>
      </c>
      <c r="H82" s="42"/>
      <c r="I82" s="57">
        <f t="shared" si="5"/>
        <v>133335600</v>
      </c>
      <c r="M82" s="99">
        <f t="shared" si="3"/>
        <v>0</v>
      </c>
    </row>
    <row r="83" spans="1:13">
      <c r="A83" s="40">
        <f t="shared" si="4"/>
        <v>80</v>
      </c>
      <c r="B83" s="39">
        <v>42902</v>
      </c>
      <c r="C83" s="88" t="s">
        <v>99</v>
      </c>
      <c r="D83" s="88" t="s">
        <v>100</v>
      </c>
      <c r="E83" s="40" t="s">
        <v>19</v>
      </c>
      <c r="F83" s="36"/>
      <c r="G83" s="42">
        <v>124200</v>
      </c>
      <c r="H83" s="42"/>
      <c r="I83" s="57">
        <f t="shared" si="5"/>
        <v>133459800</v>
      </c>
      <c r="M83" s="99">
        <f t="shared" si="3"/>
        <v>0</v>
      </c>
    </row>
    <row r="84" ht="30" spans="1:13">
      <c r="A84" s="40">
        <f t="shared" si="4"/>
        <v>81</v>
      </c>
      <c r="B84" s="39">
        <v>42902</v>
      </c>
      <c r="C84" s="88" t="s">
        <v>42</v>
      </c>
      <c r="D84" s="88" t="s">
        <v>101</v>
      </c>
      <c r="E84" s="40" t="s">
        <v>19</v>
      </c>
      <c r="F84" s="36"/>
      <c r="G84" s="42">
        <v>1000000</v>
      </c>
      <c r="H84" s="42"/>
      <c r="I84" s="57">
        <f t="shared" si="5"/>
        <v>134459800</v>
      </c>
      <c r="M84" s="99">
        <f t="shared" si="3"/>
        <v>0</v>
      </c>
    </row>
    <row r="85" ht="45" spans="1:13">
      <c r="A85" s="40">
        <f t="shared" si="4"/>
        <v>82</v>
      </c>
      <c r="B85" s="59">
        <v>42902</v>
      </c>
      <c r="C85" s="102" t="s">
        <v>102</v>
      </c>
      <c r="D85" s="102" t="s">
        <v>103</v>
      </c>
      <c r="E85" s="61" t="s">
        <v>19</v>
      </c>
      <c r="F85" s="60"/>
      <c r="G85" s="103"/>
      <c r="H85" s="103">
        <v>1000000</v>
      </c>
      <c r="I85" s="63">
        <f t="shared" si="5"/>
        <v>133459800</v>
      </c>
      <c r="M85" s="99">
        <f t="shared" si="3"/>
        <v>0</v>
      </c>
    </row>
    <row r="86" ht="30" spans="1:13">
      <c r="A86" s="40">
        <f t="shared" si="4"/>
        <v>83</v>
      </c>
      <c r="B86" s="59">
        <v>42903</v>
      </c>
      <c r="C86" s="102" t="s">
        <v>104</v>
      </c>
      <c r="D86" s="102" t="s">
        <v>105</v>
      </c>
      <c r="E86" s="61" t="s">
        <v>19</v>
      </c>
      <c r="F86" s="60"/>
      <c r="G86" s="103"/>
      <c r="H86" s="103">
        <v>10000000</v>
      </c>
      <c r="I86" s="63">
        <f t="shared" si="5"/>
        <v>123459800</v>
      </c>
      <c r="M86" s="99">
        <f t="shared" si="3"/>
        <v>0</v>
      </c>
    </row>
    <row r="87" ht="30" spans="1:13">
      <c r="A87" s="40">
        <f t="shared" si="4"/>
        <v>84</v>
      </c>
      <c r="B87" s="39">
        <v>42904</v>
      </c>
      <c r="C87" s="88" t="s">
        <v>24</v>
      </c>
      <c r="D87" s="88" t="s">
        <v>106</v>
      </c>
      <c r="E87" s="40" t="s">
        <v>19</v>
      </c>
      <c r="F87" s="36"/>
      <c r="G87" s="42">
        <v>75500</v>
      </c>
      <c r="H87" s="42"/>
      <c r="I87" s="57">
        <f t="shared" si="5"/>
        <v>123535300</v>
      </c>
      <c r="M87" s="99">
        <f t="shared" si="3"/>
        <v>0</v>
      </c>
    </row>
    <row r="88" spans="1:13">
      <c r="A88" s="40">
        <f t="shared" si="4"/>
        <v>85</v>
      </c>
      <c r="B88" s="39">
        <v>42904</v>
      </c>
      <c r="C88" s="88" t="s">
        <v>41</v>
      </c>
      <c r="D88" s="88"/>
      <c r="E88" s="40" t="s">
        <v>19</v>
      </c>
      <c r="F88" s="36"/>
      <c r="G88" s="42">
        <v>150000</v>
      </c>
      <c r="H88" s="42"/>
      <c r="I88" s="57">
        <f t="shared" si="5"/>
        <v>123685300</v>
      </c>
      <c r="M88" s="99">
        <f t="shared" si="3"/>
        <v>0</v>
      </c>
    </row>
    <row r="89" spans="1:13">
      <c r="A89" s="40">
        <f t="shared" si="4"/>
        <v>86</v>
      </c>
      <c r="B89" s="39">
        <v>42904</v>
      </c>
      <c r="C89" s="88" t="s">
        <v>13</v>
      </c>
      <c r="D89" s="88" t="s">
        <v>69</v>
      </c>
      <c r="E89" s="40" t="s">
        <v>19</v>
      </c>
      <c r="F89" s="36"/>
      <c r="G89" s="42">
        <v>50000</v>
      </c>
      <c r="H89" s="42"/>
      <c r="I89" s="57">
        <f t="shared" si="5"/>
        <v>123735300</v>
      </c>
      <c r="M89" s="99">
        <f t="shared" si="3"/>
        <v>0</v>
      </c>
    </row>
    <row r="90" spans="1:13">
      <c r="A90" s="40">
        <f t="shared" si="4"/>
        <v>87</v>
      </c>
      <c r="B90" s="39">
        <v>42904</v>
      </c>
      <c r="C90" s="88" t="s">
        <v>13</v>
      </c>
      <c r="D90" s="88" t="s">
        <v>107</v>
      </c>
      <c r="E90" s="40" t="s">
        <v>19</v>
      </c>
      <c r="F90" s="36"/>
      <c r="G90" s="42">
        <v>100000</v>
      </c>
      <c r="H90" s="42"/>
      <c r="I90" s="57">
        <f t="shared" si="5"/>
        <v>123835300</v>
      </c>
      <c r="M90" s="99">
        <f t="shared" si="3"/>
        <v>0</v>
      </c>
    </row>
    <row r="91" ht="30" spans="1:13">
      <c r="A91" s="40">
        <f t="shared" si="4"/>
        <v>88</v>
      </c>
      <c r="B91" s="39">
        <v>42905</v>
      </c>
      <c r="C91" s="88" t="s">
        <v>13</v>
      </c>
      <c r="D91" s="88" t="s">
        <v>108</v>
      </c>
      <c r="E91" s="40" t="s">
        <v>14</v>
      </c>
      <c r="F91" s="36"/>
      <c r="G91" s="42">
        <v>1000000</v>
      </c>
      <c r="H91" s="42"/>
      <c r="I91" s="57">
        <f t="shared" si="5"/>
        <v>124835300</v>
      </c>
      <c r="M91" s="99">
        <f t="shared" si="3"/>
        <v>0</v>
      </c>
    </row>
    <row r="92" ht="30" spans="1:13">
      <c r="A92" s="40">
        <f t="shared" si="4"/>
        <v>89</v>
      </c>
      <c r="B92" s="39">
        <v>42907</v>
      </c>
      <c r="C92" s="88" t="s">
        <v>13</v>
      </c>
      <c r="D92" s="88" t="s">
        <v>109</v>
      </c>
      <c r="E92" s="40" t="s">
        <v>14</v>
      </c>
      <c r="F92" s="36"/>
      <c r="G92" s="42">
        <v>5000000</v>
      </c>
      <c r="H92" s="42"/>
      <c r="I92" s="57">
        <f t="shared" si="5"/>
        <v>129835300</v>
      </c>
      <c r="K92" s="3" t="s">
        <v>110</v>
      </c>
      <c r="M92" s="99">
        <f t="shared" si="3"/>
        <v>0</v>
      </c>
    </row>
    <row r="93" ht="45" spans="1:13">
      <c r="A93" s="40">
        <f t="shared" si="4"/>
        <v>90</v>
      </c>
      <c r="B93" s="59">
        <v>42908</v>
      </c>
      <c r="C93" s="102" t="s">
        <v>111</v>
      </c>
      <c r="D93" s="102" t="s">
        <v>112</v>
      </c>
      <c r="E93" s="61" t="s">
        <v>14</v>
      </c>
      <c r="F93" s="60"/>
      <c r="G93" s="103"/>
      <c r="H93" s="103">
        <v>13621000</v>
      </c>
      <c r="I93" s="63">
        <f t="shared" si="5"/>
        <v>116214300</v>
      </c>
      <c r="K93" s="3" t="s">
        <v>110</v>
      </c>
      <c r="M93" s="99">
        <f t="shared" si="3"/>
        <v>0</v>
      </c>
    </row>
    <row r="94" spans="1:13">
      <c r="A94" s="40">
        <f t="shared" si="4"/>
        <v>91</v>
      </c>
      <c r="B94" s="59">
        <v>42908</v>
      </c>
      <c r="C94" s="102" t="s">
        <v>113</v>
      </c>
      <c r="D94" s="102" t="s">
        <v>113</v>
      </c>
      <c r="E94" s="61" t="s">
        <v>14</v>
      </c>
      <c r="F94" s="60"/>
      <c r="G94" s="103"/>
      <c r="H94" s="103">
        <v>6500</v>
      </c>
      <c r="I94" s="63">
        <f t="shared" si="5"/>
        <v>116207800</v>
      </c>
      <c r="M94" s="99">
        <f t="shared" si="3"/>
        <v>0</v>
      </c>
    </row>
    <row r="95" ht="30" spans="1:13">
      <c r="A95" s="40">
        <f t="shared" si="4"/>
        <v>92</v>
      </c>
      <c r="B95" s="59">
        <v>42908</v>
      </c>
      <c r="C95" s="102" t="s">
        <v>114</v>
      </c>
      <c r="D95" s="102" t="s">
        <v>115</v>
      </c>
      <c r="E95" s="61" t="s">
        <v>14</v>
      </c>
      <c r="F95" s="60"/>
      <c r="G95" s="103"/>
      <c r="H95" s="103">
        <v>2900000</v>
      </c>
      <c r="I95" s="63">
        <f t="shared" si="5"/>
        <v>113307800</v>
      </c>
      <c r="M95" s="99">
        <f t="shared" si="3"/>
        <v>0</v>
      </c>
    </row>
    <row r="96" ht="30" spans="1:13">
      <c r="A96" s="40">
        <f t="shared" si="4"/>
        <v>93</v>
      </c>
      <c r="B96" s="59">
        <v>42908</v>
      </c>
      <c r="C96" s="78" t="s">
        <v>116</v>
      </c>
      <c r="D96" s="78" t="s">
        <v>117</v>
      </c>
      <c r="E96" s="71" t="s">
        <v>14</v>
      </c>
      <c r="F96" s="70"/>
      <c r="G96" s="79"/>
      <c r="H96" s="79">
        <v>20000000</v>
      </c>
      <c r="I96" s="63">
        <f t="shared" si="5"/>
        <v>93307800</v>
      </c>
      <c r="M96" s="99">
        <f t="shared" si="3"/>
        <v>0</v>
      </c>
    </row>
    <row r="97" spans="1:13">
      <c r="A97" s="40">
        <f t="shared" si="4"/>
        <v>94</v>
      </c>
      <c r="B97" s="39">
        <v>42909</v>
      </c>
      <c r="C97" s="104" t="s">
        <v>13</v>
      </c>
      <c r="D97" s="104" t="s">
        <v>118</v>
      </c>
      <c r="E97" s="22" t="s">
        <v>14</v>
      </c>
      <c r="F97" s="105"/>
      <c r="G97" s="106">
        <v>25000000</v>
      </c>
      <c r="H97" s="106"/>
      <c r="I97" s="57">
        <f t="shared" si="5"/>
        <v>118307800</v>
      </c>
      <c r="M97" s="99">
        <f t="shared" si="3"/>
        <v>0</v>
      </c>
    </row>
    <row r="98" ht="45" spans="1:13">
      <c r="A98" s="40">
        <f t="shared" si="4"/>
        <v>95</v>
      </c>
      <c r="B98" s="59">
        <v>42909</v>
      </c>
      <c r="C98" s="78" t="s">
        <v>119</v>
      </c>
      <c r="D98" s="78" t="s">
        <v>120</v>
      </c>
      <c r="E98" s="71" t="s">
        <v>14</v>
      </c>
      <c r="F98" s="70"/>
      <c r="G98" s="79"/>
      <c r="H98" s="79">
        <v>25000000</v>
      </c>
      <c r="I98" s="63">
        <f t="shared" si="5"/>
        <v>93307800</v>
      </c>
      <c r="M98" s="99">
        <f t="shared" si="3"/>
        <v>0</v>
      </c>
    </row>
    <row r="99" spans="1:13">
      <c r="A99" s="40">
        <f t="shared" si="4"/>
        <v>96</v>
      </c>
      <c r="B99" s="39">
        <v>42909</v>
      </c>
      <c r="C99" s="104" t="s">
        <v>41</v>
      </c>
      <c r="D99" s="104"/>
      <c r="E99" s="22" t="s">
        <v>19</v>
      </c>
      <c r="F99" s="105"/>
      <c r="G99" s="106">
        <v>500000</v>
      </c>
      <c r="H99" s="106"/>
      <c r="I99" s="57">
        <f t="shared" si="5"/>
        <v>93807800</v>
      </c>
      <c r="M99" s="99">
        <f t="shared" si="3"/>
        <v>0</v>
      </c>
    </row>
    <row r="100" spans="1:13">
      <c r="A100" s="40">
        <f t="shared" si="4"/>
        <v>97</v>
      </c>
      <c r="B100" s="39">
        <v>42909</v>
      </c>
      <c r="C100" s="104" t="s">
        <v>41</v>
      </c>
      <c r="D100" s="104" t="s">
        <v>121</v>
      </c>
      <c r="E100" s="22" t="s">
        <v>19</v>
      </c>
      <c r="F100" s="105"/>
      <c r="G100" s="106">
        <v>100000</v>
      </c>
      <c r="H100" s="106"/>
      <c r="I100" s="57">
        <f t="shared" si="5"/>
        <v>93907800</v>
      </c>
      <c r="M100" s="99">
        <f t="shared" si="3"/>
        <v>0</v>
      </c>
    </row>
    <row r="101" spans="1:13">
      <c r="A101" s="40">
        <f t="shared" si="4"/>
        <v>98</v>
      </c>
      <c r="B101" s="39">
        <v>42909</v>
      </c>
      <c r="C101" s="104" t="s">
        <v>41</v>
      </c>
      <c r="D101" s="104"/>
      <c r="E101" s="22" t="s">
        <v>19</v>
      </c>
      <c r="F101" s="105"/>
      <c r="G101" s="106">
        <v>500000</v>
      </c>
      <c r="H101" s="106"/>
      <c r="I101" s="57">
        <f t="shared" si="5"/>
        <v>94407800</v>
      </c>
      <c r="M101" s="99">
        <f t="shared" si="3"/>
        <v>0</v>
      </c>
    </row>
    <row r="102" spans="1:13">
      <c r="A102" s="40">
        <f t="shared" si="4"/>
        <v>99</v>
      </c>
      <c r="B102" s="39">
        <v>42909</v>
      </c>
      <c r="C102" s="104" t="s">
        <v>122</v>
      </c>
      <c r="D102" s="104"/>
      <c r="E102" s="22" t="s">
        <v>19</v>
      </c>
      <c r="F102" s="105"/>
      <c r="G102" s="106">
        <v>250000</v>
      </c>
      <c r="H102" s="106"/>
      <c r="I102" s="57">
        <f t="shared" si="5"/>
        <v>94657800</v>
      </c>
      <c r="M102" s="99">
        <f t="shared" si="3"/>
        <v>0</v>
      </c>
    </row>
    <row r="103" spans="1:13">
      <c r="A103" s="40">
        <f t="shared" si="4"/>
        <v>100</v>
      </c>
      <c r="B103" s="39">
        <v>42909</v>
      </c>
      <c r="C103" s="104" t="s">
        <v>123</v>
      </c>
      <c r="D103" s="104"/>
      <c r="E103" s="22" t="s">
        <v>19</v>
      </c>
      <c r="F103" s="105"/>
      <c r="G103" s="106">
        <v>370100</v>
      </c>
      <c r="H103" s="106"/>
      <c r="I103" s="57">
        <f t="shared" si="5"/>
        <v>95027900</v>
      </c>
      <c r="M103" s="99">
        <f t="shared" si="3"/>
        <v>0</v>
      </c>
    </row>
    <row r="104" spans="1:13">
      <c r="A104" s="40">
        <f t="shared" si="4"/>
        <v>101</v>
      </c>
      <c r="B104" s="39">
        <v>42909</v>
      </c>
      <c r="C104" s="104" t="s">
        <v>124</v>
      </c>
      <c r="D104" s="104" t="s">
        <v>125</v>
      </c>
      <c r="E104" s="22" t="s">
        <v>19</v>
      </c>
      <c r="F104" s="105"/>
      <c r="G104" s="106">
        <v>105000</v>
      </c>
      <c r="H104" s="106"/>
      <c r="I104" s="57">
        <f t="shared" si="5"/>
        <v>95132900</v>
      </c>
      <c r="M104" s="99">
        <f t="shared" si="3"/>
        <v>0</v>
      </c>
    </row>
    <row r="105" spans="1:13">
      <c r="A105" s="40">
        <f t="shared" si="4"/>
        <v>102</v>
      </c>
      <c r="B105" s="39">
        <v>42909</v>
      </c>
      <c r="C105" s="104" t="s">
        <v>126</v>
      </c>
      <c r="D105" s="104"/>
      <c r="E105" s="22" t="s">
        <v>19</v>
      </c>
      <c r="F105" s="105"/>
      <c r="G105" s="106">
        <v>3000</v>
      </c>
      <c r="H105" s="106"/>
      <c r="I105" s="57">
        <f t="shared" si="5"/>
        <v>95135900</v>
      </c>
      <c r="M105" s="99">
        <f t="shared" si="3"/>
        <v>0</v>
      </c>
    </row>
    <row r="106" spans="1:13">
      <c r="A106" s="40">
        <f t="shared" si="4"/>
        <v>103</v>
      </c>
      <c r="B106" s="39">
        <v>42909</v>
      </c>
      <c r="C106" s="104" t="s">
        <v>41</v>
      </c>
      <c r="D106" s="104"/>
      <c r="E106" s="22" t="s">
        <v>19</v>
      </c>
      <c r="F106" s="105"/>
      <c r="G106" s="106">
        <v>250000</v>
      </c>
      <c r="H106" s="106"/>
      <c r="I106" s="57">
        <f t="shared" si="5"/>
        <v>95385900</v>
      </c>
      <c r="M106" s="99">
        <f t="shared" si="3"/>
        <v>0</v>
      </c>
    </row>
    <row r="107" spans="1:13">
      <c r="A107" s="40">
        <f t="shared" si="4"/>
        <v>104</v>
      </c>
      <c r="B107" s="39">
        <v>42909</v>
      </c>
      <c r="C107" s="104" t="s">
        <v>127</v>
      </c>
      <c r="D107" s="104"/>
      <c r="E107" s="22" t="s">
        <v>19</v>
      </c>
      <c r="F107" s="105"/>
      <c r="G107" s="106">
        <v>30000</v>
      </c>
      <c r="H107" s="106"/>
      <c r="I107" s="57">
        <f t="shared" si="5"/>
        <v>95415900</v>
      </c>
      <c r="M107" s="99">
        <f t="shared" si="3"/>
        <v>0</v>
      </c>
    </row>
    <row r="108" ht="30" spans="1:13">
      <c r="A108" s="40">
        <f t="shared" si="4"/>
        <v>105</v>
      </c>
      <c r="B108" s="39">
        <v>42909</v>
      </c>
      <c r="C108" s="104" t="s">
        <v>13</v>
      </c>
      <c r="D108" s="104" t="s">
        <v>108</v>
      </c>
      <c r="E108" s="22" t="s">
        <v>14</v>
      </c>
      <c r="F108" s="105"/>
      <c r="G108" s="106">
        <v>3500000</v>
      </c>
      <c r="H108" s="106"/>
      <c r="I108" s="57">
        <f t="shared" si="5"/>
        <v>98915900</v>
      </c>
      <c r="M108" s="99">
        <f t="shared" si="3"/>
        <v>0</v>
      </c>
    </row>
    <row r="109" spans="1:13">
      <c r="A109" s="40">
        <f t="shared" si="4"/>
        <v>106</v>
      </c>
      <c r="B109" s="39">
        <v>42928</v>
      </c>
      <c r="C109" s="104" t="s">
        <v>13</v>
      </c>
      <c r="D109" s="104" t="s">
        <v>128</v>
      </c>
      <c r="E109" s="22" t="s">
        <v>19</v>
      </c>
      <c r="F109" s="105"/>
      <c r="G109" s="106">
        <v>3000000</v>
      </c>
      <c r="H109" s="106"/>
      <c r="I109" s="57">
        <f t="shared" si="5"/>
        <v>101915900</v>
      </c>
      <c r="M109" s="99">
        <f t="shared" si="3"/>
        <v>0</v>
      </c>
    </row>
    <row r="110" spans="1:13">
      <c r="A110" s="50">
        <f t="shared" si="4"/>
        <v>107</v>
      </c>
      <c r="B110" s="59">
        <v>42931</v>
      </c>
      <c r="C110" s="78" t="s">
        <v>129</v>
      </c>
      <c r="D110" s="78" t="s">
        <v>129</v>
      </c>
      <c r="E110" s="71" t="s">
        <v>19</v>
      </c>
      <c r="F110" s="70"/>
      <c r="G110" s="79"/>
      <c r="H110" s="79">
        <v>5000000</v>
      </c>
      <c r="I110" s="63">
        <f t="shared" si="5"/>
        <v>96915900</v>
      </c>
      <c r="M110" s="99">
        <f t="shared" si="3"/>
        <v>0</v>
      </c>
    </row>
    <row r="111" ht="45" spans="1:13">
      <c r="A111" s="50">
        <f t="shared" si="4"/>
        <v>108</v>
      </c>
      <c r="B111" s="59">
        <v>42932</v>
      </c>
      <c r="C111" s="78" t="s">
        <v>130</v>
      </c>
      <c r="D111" s="78" t="s">
        <v>130</v>
      </c>
      <c r="E111" s="71" t="s">
        <v>14</v>
      </c>
      <c r="F111" s="70"/>
      <c r="G111" s="79"/>
      <c r="H111" s="79">
        <v>1550000</v>
      </c>
      <c r="I111" s="63">
        <f t="shared" si="5"/>
        <v>95365900</v>
      </c>
      <c r="M111" s="99">
        <f t="shared" si="3"/>
        <v>0</v>
      </c>
    </row>
    <row r="112" ht="30" spans="1:13">
      <c r="A112" s="50">
        <f t="shared" si="4"/>
        <v>109</v>
      </c>
      <c r="B112" s="59">
        <v>42934</v>
      </c>
      <c r="C112" s="78" t="s">
        <v>131</v>
      </c>
      <c r="D112" s="78" t="s">
        <v>131</v>
      </c>
      <c r="E112" s="71" t="s">
        <v>14</v>
      </c>
      <c r="F112" s="70"/>
      <c r="G112" s="79"/>
      <c r="H112" s="79">
        <v>25000000</v>
      </c>
      <c r="I112" s="63">
        <f t="shared" si="5"/>
        <v>70365900</v>
      </c>
      <c r="M112" s="99">
        <f t="shared" si="3"/>
        <v>0</v>
      </c>
    </row>
    <row r="113" ht="30" spans="1:13">
      <c r="A113" s="50">
        <f t="shared" si="4"/>
        <v>110</v>
      </c>
      <c r="B113" s="59">
        <v>42935</v>
      </c>
      <c r="C113" s="78" t="s">
        <v>131</v>
      </c>
      <c r="D113" s="78" t="s">
        <v>131</v>
      </c>
      <c r="E113" s="71" t="s">
        <v>14</v>
      </c>
      <c r="F113" s="70"/>
      <c r="G113" s="79"/>
      <c r="H113" s="79">
        <v>25000000</v>
      </c>
      <c r="I113" s="63">
        <f t="shared" si="5"/>
        <v>45365900</v>
      </c>
      <c r="M113" s="99">
        <f t="shared" si="3"/>
        <v>0</v>
      </c>
    </row>
    <row r="114" ht="30" spans="1:13">
      <c r="A114" s="50">
        <f t="shared" si="4"/>
        <v>111</v>
      </c>
      <c r="B114" s="59">
        <v>42939</v>
      </c>
      <c r="C114" s="78" t="s">
        <v>131</v>
      </c>
      <c r="D114" s="78" t="s">
        <v>131</v>
      </c>
      <c r="E114" s="71" t="s">
        <v>14</v>
      </c>
      <c r="F114" s="70"/>
      <c r="G114" s="79"/>
      <c r="H114" s="79">
        <v>25000000</v>
      </c>
      <c r="I114" s="63">
        <f t="shared" si="5"/>
        <v>20365900</v>
      </c>
      <c r="M114" s="99">
        <f t="shared" si="3"/>
        <v>0</v>
      </c>
    </row>
    <row r="115" spans="1:13">
      <c r="A115" s="40"/>
      <c r="B115" s="39">
        <v>42938</v>
      </c>
      <c r="C115" s="104" t="s">
        <v>13</v>
      </c>
      <c r="D115" s="104" t="s">
        <v>61</v>
      </c>
      <c r="E115" s="22" t="s">
        <v>19</v>
      </c>
      <c r="F115" s="105"/>
      <c r="G115" s="106">
        <v>10000</v>
      </c>
      <c r="H115" s="106"/>
      <c r="I115" s="83">
        <f t="shared" ref="I115:I121" si="6">I114+G115-H115</f>
        <v>20375900</v>
      </c>
      <c r="M115" s="99">
        <f t="shared" si="3"/>
        <v>0</v>
      </c>
    </row>
    <row r="116" spans="1:13">
      <c r="A116" s="40"/>
      <c r="B116" s="39">
        <v>42938</v>
      </c>
      <c r="C116" s="104" t="s">
        <v>13</v>
      </c>
      <c r="D116" s="104" t="s">
        <v>84</v>
      </c>
      <c r="E116" s="22" t="s">
        <v>19</v>
      </c>
      <c r="F116" s="105"/>
      <c r="G116" s="106">
        <v>50000</v>
      </c>
      <c r="H116" s="106"/>
      <c r="I116" s="83">
        <f t="shared" si="6"/>
        <v>20425900</v>
      </c>
      <c r="M116" s="99">
        <f t="shared" si="3"/>
        <v>0</v>
      </c>
    </row>
    <row r="117" spans="1:13">
      <c r="A117" s="40">
        <f>A114+1</f>
        <v>112</v>
      </c>
      <c r="B117" s="39">
        <v>42941</v>
      </c>
      <c r="C117" s="104" t="s">
        <v>95</v>
      </c>
      <c r="D117" s="104" t="s">
        <v>95</v>
      </c>
      <c r="E117" s="22" t="s">
        <v>19</v>
      </c>
      <c r="F117" s="105"/>
      <c r="G117" s="106">
        <v>202200</v>
      </c>
      <c r="H117" s="106"/>
      <c r="I117" s="83">
        <f t="shared" si="6"/>
        <v>20628100</v>
      </c>
      <c r="M117" s="99">
        <f t="shared" si="3"/>
        <v>0</v>
      </c>
    </row>
    <row r="118" spans="1:13">
      <c r="A118" s="40"/>
      <c r="B118" s="39">
        <v>42941</v>
      </c>
      <c r="C118" s="104" t="s">
        <v>13</v>
      </c>
      <c r="D118" s="104" t="s">
        <v>132</v>
      </c>
      <c r="E118" s="22" t="s">
        <v>19</v>
      </c>
      <c r="F118" s="105"/>
      <c r="G118" s="106">
        <v>500000</v>
      </c>
      <c r="H118" s="106"/>
      <c r="I118" s="83">
        <f t="shared" si="6"/>
        <v>21128100</v>
      </c>
      <c r="M118" s="99">
        <f t="shared" si="3"/>
        <v>0</v>
      </c>
    </row>
    <row r="119" spans="1:13">
      <c r="A119" s="40"/>
      <c r="B119" s="39">
        <v>42941</v>
      </c>
      <c r="C119" s="104" t="s">
        <v>13</v>
      </c>
      <c r="D119" s="104" t="s">
        <v>133</v>
      </c>
      <c r="E119" s="22" t="s">
        <v>19</v>
      </c>
      <c r="F119" s="105"/>
      <c r="G119" s="106">
        <v>500000</v>
      </c>
      <c r="H119" s="106"/>
      <c r="I119" s="83">
        <f t="shared" si="6"/>
        <v>21628100</v>
      </c>
      <c r="M119" s="99">
        <f t="shared" si="3"/>
        <v>0</v>
      </c>
    </row>
    <row r="120" spans="1:13">
      <c r="A120" s="40"/>
      <c r="B120" s="39">
        <v>42941</v>
      </c>
      <c r="C120" s="104" t="s">
        <v>127</v>
      </c>
      <c r="D120" s="104" t="s">
        <v>24</v>
      </c>
      <c r="E120" s="22" t="s">
        <v>19</v>
      </c>
      <c r="F120" s="105"/>
      <c r="G120" s="106">
        <v>30000</v>
      </c>
      <c r="H120" s="106"/>
      <c r="I120" s="83">
        <f t="shared" si="6"/>
        <v>21658100</v>
      </c>
      <c r="M120" s="99">
        <f t="shared" si="3"/>
        <v>0</v>
      </c>
    </row>
    <row r="121" spans="1:13">
      <c r="A121" s="40"/>
      <c r="B121" s="39">
        <v>42941</v>
      </c>
      <c r="C121" s="104" t="s">
        <v>13</v>
      </c>
      <c r="D121" s="104" t="s">
        <v>97</v>
      </c>
      <c r="E121" s="22" t="s">
        <v>19</v>
      </c>
      <c r="F121" s="105"/>
      <c r="G121" s="106">
        <v>200000</v>
      </c>
      <c r="H121" s="106"/>
      <c r="I121" s="83">
        <f t="shared" si="6"/>
        <v>21858100</v>
      </c>
      <c r="M121" s="99">
        <f t="shared" si="3"/>
        <v>0</v>
      </c>
    </row>
    <row r="122" ht="30" spans="1:13">
      <c r="A122" s="40"/>
      <c r="B122" s="59">
        <v>42941</v>
      </c>
      <c r="C122" s="78" t="s">
        <v>134</v>
      </c>
      <c r="D122" s="78" t="s">
        <v>134</v>
      </c>
      <c r="E122" s="71" t="s">
        <v>14</v>
      </c>
      <c r="F122" s="70"/>
      <c r="G122" s="79"/>
      <c r="H122" s="79">
        <v>10000000</v>
      </c>
      <c r="I122" s="63">
        <f t="shared" ref="I122:I129" si="7">I121+G122-H122</f>
        <v>11858100</v>
      </c>
      <c r="M122" s="99">
        <f t="shared" si="3"/>
        <v>0</v>
      </c>
    </row>
    <row r="123" spans="1:13">
      <c r="A123" s="40"/>
      <c r="B123" s="39">
        <v>42941</v>
      </c>
      <c r="C123" s="104" t="s">
        <v>135</v>
      </c>
      <c r="D123" s="104" t="s">
        <v>135</v>
      </c>
      <c r="E123" s="22" t="s">
        <v>19</v>
      </c>
      <c r="F123" s="105"/>
      <c r="G123" s="106">
        <v>12000000</v>
      </c>
      <c r="H123" s="106"/>
      <c r="I123" s="83">
        <f t="shared" si="7"/>
        <v>23858100</v>
      </c>
      <c r="M123" s="99">
        <f t="shared" si="3"/>
        <v>0</v>
      </c>
    </row>
    <row r="124" spans="1:13">
      <c r="A124" s="40"/>
      <c r="B124" s="39">
        <v>42942</v>
      </c>
      <c r="C124" s="104" t="s">
        <v>13</v>
      </c>
      <c r="D124" s="104" t="s">
        <v>29</v>
      </c>
      <c r="E124" s="22" t="s">
        <v>19</v>
      </c>
      <c r="F124" s="105"/>
      <c r="G124" s="106">
        <v>1000000</v>
      </c>
      <c r="H124" s="106"/>
      <c r="I124" s="83">
        <f t="shared" si="7"/>
        <v>24858100</v>
      </c>
      <c r="M124" s="99">
        <f t="shared" si="3"/>
        <v>0</v>
      </c>
    </row>
    <row r="125" spans="1:13">
      <c r="A125" s="40"/>
      <c r="B125" s="59">
        <v>42942</v>
      </c>
      <c r="C125" s="78" t="s">
        <v>119</v>
      </c>
      <c r="D125" s="78" t="s">
        <v>119</v>
      </c>
      <c r="E125" s="71" t="s">
        <v>19</v>
      </c>
      <c r="F125" s="70"/>
      <c r="G125" s="79"/>
      <c r="H125" s="79">
        <v>12000000</v>
      </c>
      <c r="I125" s="63">
        <f t="shared" si="7"/>
        <v>12858100</v>
      </c>
      <c r="M125" s="99">
        <f t="shared" si="3"/>
        <v>0</v>
      </c>
    </row>
    <row r="126" spans="1:13">
      <c r="A126" s="40"/>
      <c r="B126" s="39">
        <v>42949</v>
      </c>
      <c r="C126" s="104" t="s">
        <v>13</v>
      </c>
      <c r="D126" s="104" t="s">
        <v>13</v>
      </c>
      <c r="E126" s="22" t="s">
        <v>19</v>
      </c>
      <c r="F126" s="105"/>
      <c r="G126" s="106">
        <v>1000000</v>
      </c>
      <c r="H126" s="106"/>
      <c r="I126" s="83">
        <f t="shared" si="7"/>
        <v>13858100</v>
      </c>
      <c r="M126" s="99">
        <f t="shared" si="3"/>
        <v>0</v>
      </c>
    </row>
    <row r="127" ht="30" spans="1:13">
      <c r="A127" s="40"/>
      <c r="B127" s="39">
        <v>42956</v>
      </c>
      <c r="C127" s="104" t="s">
        <v>136</v>
      </c>
      <c r="D127" s="104" t="s">
        <v>136</v>
      </c>
      <c r="E127" s="22" t="s">
        <v>14</v>
      </c>
      <c r="F127" s="105"/>
      <c r="G127" s="106"/>
      <c r="H127" s="106">
        <v>1400000</v>
      </c>
      <c r="I127" s="83">
        <f t="shared" si="7"/>
        <v>12458100</v>
      </c>
      <c r="M127" s="99">
        <f t="shared" si="3"/>
        <v>0</v>
      </c>
    </row>
    <row r="128" ht="45" spans="1:13">
      <c r="A128" s="40"/>
      <c r="B128" s="59">
        <v>42956</v>
      </c>
      <c r="C128" s="78" t="s">
        <v>137</v>
      </c>
      <c r="D128" s="78" t="s">
        <v>137</v>
      </c>
      <c r="E128" s="71" t="s">
        <v>14</v>
      </c>
      <c r="F128" s="70"/>
      <c r="G128" s="79"/>
      <c r="H128" s="79">
        <v>10000000</v>
      </c>
      <c r="I128" s="63">
        <f t="shared" si="7"/>
        <v>2458100</v>
      </c>
      <c r="M128" s="99">
        <f t="shared" si="3"/>
        <v>0</v>
      </c>
    </row>
    <row r="129" spans="1:13">
      <c r="A129" s="40"/>
      <c r="B129" s="39">
        <v>42961</v>
      </c>
      <c r="C129" s="104" t="s">
        <v>138</v>
      </c>
      <c r="D129" s="104" t="s">
        <v>138</v>
      </c>
      <c r="E129" s="22" t="s">
        <v>14</v>
      </c>
      <c r="F129" s="105"/>
      <c r="G129" s="106">
        <v>0</v>
      </c>
      <c r="H129" s="106"/>
      <c r="I129" s="83">
        <f t="shared" si="7"/>
        <v>2458100</v>
      </c>
      <c r="K129" s="126"/>
      <c r="M129" s="99">
        <f t="shared" si="3"/>
        <v>0</v>
      </c>
    </row>
    <row r="130" ht="45" spans="1:13">
      <c r="A130" s="40"/>
      <c r="B130" s="107">
        <v>42961</v>
      </c>
      <c r="C130" s="108" t="s">
        <v>139</v>
      </c>
      <c r="D130" s="108" t="s">
        <v>139</v>
      </c>
      <c r="E130" s="109" t="s">
        <v>14</v>
      </c>
      <c r="F130" s="110">
        <v>1</v>
      </c>
      <c r="G130" s="111"/>
      <c r="H130" s="111">
        <v>6000000</v>
      </c>
      <c r="I130" s="127">
        <f t="shared" ref="I130:I135" si="8">I129+G130-H130</f>
        <v>-3541900</v>
      </c>
      <c r="K130" s="126">
        <f>H130</f>
        <v>6000000</v>
      </c>
      <c r="M130" s="99">
        <f t="shared" si="3"/>
        <v>6000000</v>
      </c>
    </row>
    <row r="131" spans="1:13">
      <c r="A131" s="40"/>
      <c r="B131" s="39">
        <v>42966</v>
      </c>
      <c r="C131" s="104" t="s">
        <v>138</v>
      </c>
      <c r="D131" s="104" t="s">
        <v>138</v>
      </c>
      <c r="E131" s="22" t="s">
        <v>19</v>
      </c>
      <c r="F131" s="105"/>
      <c r="G131" s="106">
        <v>0</v>
      </c>
      <c r="H131" s="106"/>
      <c r="I131" s="83">
        <f t="shared" si="8"/>
        <v>-3541900</v>
      </c>
      <c r="K131" s="126"/>
      <c r="M131" s="99">
        <f t="shared" si="3"/>
        <v>0</v>
      </c>
    </row>
    <row r="132" ht="30" spans="1:13">
      <c r="A132" s="40"/>
      <c r="B132" s="39">
        <v>42966</v>
      </c>
      <c r="C132" s="104" t="s">
        <v>140</v>
      </c>
      <c r="D132" s="104" t="s">
        <v>140</v>
      </c>
      <c r="E132" s="22" t="s">
        <v>19</v>
      </c>
      <c r="F132" s="105"/>
      <c r="G132" s="106"/>
      <c r="H132" s="106">
        <v>1000000</v>
      </c>
      <c r="I132" s="83">
        <f t="shared" si="8"/>
        <v>-4541900</v>
      </c>
      <c r="K132" s="126"/>
      <c r="M132" s="99">
        <f t="shared" ref="M132:M151" si="9">F132*H132</f>
        <v>0</v>
      </c>
    </row>
    <row r="133" ht="30" spans="1:13">
      <c r="A133" s="40"/>
      <c r="B133" s="107">
        <v>42966</v>
      </c>
      <c r="C133" s="108" t="s">
        <v>141</v>
      </c>
      <c r="D133" s="108" t="s">
        <v>141</v>
      </c>
      <c r="E133" s="109" t="s">
        <v>19</v>
      </c>
      <c r="F133" s="110">
        <v>1</v>
      </c>
      <c r="G133" s="111"/>
      <c r="H133" s="111">
        <v>1000000</v>
      </c>
      <c r="I133" s="83">
        <f t="shared" si="8"/>
        <v>-5541900</v>
      </c>
      <c r="K133" s="126">
        <f>H133</f>
        <v>1000000</v>
      </c>
      <c r="M133" s="99">
        <f t="shared" si="9"/>
        <v>1000000</v>
      </c>
    </row>
    <row r="134" spans="1:13">
      <c r="A134" s="40"/>
      <c r="B134" s="39">
        <v>42967</v>
      </c>
      <c r="C134" s="104" t="s">
        <v>142</v>
      </c>
      <c r="D134" s="104" t="s">
        <v>142</v>
      </c>
      <c r="E134" s="22" t="s">
        <v>19</v>
      </c>
      <c r="F134" s="105"/>
      <c r="G134" s="106">
        <v>194000</v>
      </c>
      <c r="H134" s="106"/>
      <c r="I134" s="83">
        <f t="shared" si="8"/>
        <v>-5347900</v>
      </c>
      <c r="K134" s="126"/>
      <c r="M134" s="99">
        <f t="shared" si="9"/>
        <v>0</v>
      </c>
    </row>
    <row r="135" spans="1:13">
      <c r="A135" s="40"/>
      <c r="B135" s="39">
        <v>42967</v>
      </c>
      <c r="C135" s="104" t="s">
        <v>127</v>
      </c>
      <c r="D135" s="104" t="s">
        <v>127</v>
      </c>
      <c r="E135" s="22" t="s">
        <v>19</v>
      </c>
      <c r="F135" s="105"/>
      <c r="G135" s="106">
        <v>33000</v>
      </c>
      <c r="H135" s="106"/>
      <c r="I135" s="83">
        <f t="shared" si="8"/>
        <v>-5314900</v>
      </c>
      <c r="K135" s="126"/>
      <c r="M135" s="99">
        <f t="shared" si="9"/>
        <v>0</v>
      </c>
    </row>
    <row r="136" spans="1:13">
      <c r="A136" s="40"/>
      <c r="B136" s="39">
        <v>42967</v>
      </c>
      <c r="C136" s="104" t="s">
        <v>143</v>
      </c>
      <c r="D136" s="104" t="s">
        <v>143</v>
      </c>
      <c r="E136" s="22" t="s">
        <v>19</v>
      </c>
      <c r="F136" s="105"/>
      <c r="G136" s="106">
        <v>970000</v>
      </c>
      <c r="H136" s="106"/>
      <c r="I136" s="83">
        <f t="shared" ref="I136:I154" si="10">I135+G136-H136</f>
        <v>-4344900</v>
      </c>
      <c r="K136" s="126"/>
      <c r="M136" s="99">
        <f t="shared" si="9"/>
        <v>0</v>
      </c>
    </row>
    <row r="137" spans="1:13">
      <c r="A137" s="40"/>
      <c r="B137" s="39">
        <v>42971</v>
      </c>
      <c r="C137" s="104" t="s">
        <v>138</v>
      </c>
      <c r="D137" s="104" t="s">
        <v>138</v>
      </c>
      <c r="E137" s="22" t="s">
        <v>14</v>
      </c>
      <c r="F137" s="105"/>
      <c r="G137" s="106">
        <v>0</v>
      </c>
      <c r="H137" s="106"/>
      <c r="I137" s="83">
        <f t="shared" si="10"/>
        <v>-4344900</v>
      </c>
      <c r="K137" s="126"/>
      <c r="M137" s="99">
        <f t="shared" si="9"/>
        <v>0</v>
      </c>
    </row>
    <row r="138" ht="45" spans="1:13">
      <c r="A138" s="22">
        <f>A117+1</f>
        <v>113</v>
      </c>
      <c r="B138" s="112">
        <v>42971</v>
      </c>
      <c r="C138" s="108" t="s">
        <v>139</v>
      </c>
      <c r="D138" s="108" t="s">
        <v>139</v>
      </c>
      <c r="E138" s="109" t="s">
        <v>14</v>
      </c>
      <c r="F138" s="110">
        <v>1</v>
      </c>
      <c r="G138" s="111"/>
      <c r="H138" s="111">
        <v>4000000</v>
      </c>
      <c r="I138" s="128">
        <f t="shared" si="10"/>
        <v>-8344900</v>
      </c>
      <c r="K138" s="126"/>
      <c r="M138" s="99">
        <f t="shared" si="9"/>
        <v>4000000</v>
      </c>
    </row>
    <row r="139" spans="1:13">
      <c r="A139" s="40"/>
      <c r="B139" s="39">
        <v>42973</v>
      </c>
      <c r="C139" s="80" t="s">
        <v>144</v>
      </c>
      <c r="D139" s="80" t="s">
        <v>144</v>
      </c>
      <c r="E139" s="81" t="s">
        <v>19</v>
      </c>
      <c r="F139" s="113"/>
      <c r="G139" s="82">
        <v>1000000</v>
      </c>
      <c r="H139" s="42"/>
      <c r="I139" s="77">
        <f t="shared" si="10"/>
        <v>-7344900</v>
      </c>
      <c r="K139" s="126"/>
      <c r="M139" s="99">
        <f t="shared" si="9"/>
        <v>0</v>
      </c>
    </row>
    <row r="140" ht="45" spans="1:13">
      <c r="A140" s="40"/>
      <c r="B140" s="107">
        <v>42975</v>
      </c>
      <c r="C140" s="108" t="s">
        <v>139</v>
      </c>
      <c r="D140" s="108"/>
      <c r="E140" s="109" t="s">
        <v>14</v>
      </c>
      <c r="F140" s="110">
        <v>1</v>
      </c>
      <c r="G140" s="111"/>
      <c r="H140" s="114">
        <v>6000000</v>
      </c>
      <c r="I140" s="77">
        <f t="shared" si="10"/>
        <v>-13344900</v>
      </c>
      <c r="K140" s="126"/>
      <c r="M140" s="99">
        <f t="shared" si="9"/>
        <v>6000000</v>
      </c>
    </row>
    <row r="141" ht="30" spans="1:13">
      <c r="A141" s="40"/>
      <c r="B141" s="39">
        <v>42977</v>
      </c>
      <c r="C141" s="104" t="s">
        <v>131</v>
      </c>
      <c r="D141" s="80"/>
      <c r="E141" s="81" t="s">
        <v>14</v>
      </c>
      <c r="F141" s="113"/>
      <c r="G141" s="82"/>
      <c r="H141" s="42">
        <v>12744000</v>
      </c>
      <c r="I141" s="77">
        <f t="shared" si="10"/>
        <v>-26088900</v>
      </c>
      <c r="K141" s="126"/>
      <c r="M141" s="99">
        <f t="shared" si="9"/>
        <v>0</v>
      </c>
    </row>
    <row r="142" spans="1:13">
      <c r="A142" s="40"/>
      <c r="B142" s="107">
        <v>42994</v>
      </c>
      <c r="C142" s="115" t="s">
        <v>145</v>
      </c>
      <c r="D142" s="115" t="s">
        <v>145</v>
      </c>
      <c r="E142" s="116" t="s">
        <v>19</v>
      </c>
      <c r="F142" s="117">
        <v>1</v>
      </c>
      <c r="G142" s="114"/>
      <c r="H142" s="114">
        <v>4000000</v>
      </c>
      <c r="I142" s="77">
        <f t="shared" si="10"/>
        <v>-30088900</v>
      </c>
      <c r="K142" s="126"/>
      <c r="M142" s="99">
        <f t="shared" si="9"/>
        <v>4000000</v>
      </c>
    </row>
    <row r="143" spans="1:13">
      <c r="A143" s="40"/>
      <c r="B143" s="39">
        <v>42994</v>
      </c>
      <c r="C143" s="88" t="s">
        <v>42</v>
      </c>
      <c r="D143" s="88" t="s">
        <v>42</v>
      </c>
      <c r="E143" s="40" t="s">
        <v>19</v>
      </c>
      <c r="F143" s="36"/>
      <c r="G143" s="42"/>
      <c r="H143" s="42">
        <v>150000</v>
      </c>
      <c r="I143" s="77">
        <f t="shared" si="10"/>
        <v>-30238900</v>
      </c>
      <c r="K143" s="84"/>
      <c r="M143" s="99">
        <f t="shared" si="9"/>
        <v>0</v>
      </c>
    </row>
    <row r="144" spans="1:13">
      <c r="A144" s="40"/>
      <c r="B144" s="107">
        <v>43001</v>
      </c>
      <c r="C144" s="115" t="s">
        <v>145</v>
      </c>
      <c r="D144" s="115" t="s">
        <v>145</v>
      </c>
      <c r="E144" s="116" t="s">
        <v>19</v>
      </c>
      <c r="F144" s="117">
        <v>1</v>
      </c>
      <c r="G144" s="114"/>
      <c r="H144" s="114">
        <v>3000000</v>
      </c>
      <c r="I144" s="77">
        <f t="shared" si="10"/>
        <v>-33238900</v>
      </c>
      <c r="M144" s="99">
        <f t="shared" si="9"/>
        <v>3000000</v>
      </c>
    </row>
    <row r="145" ht="30" spans="1:13">
      <c r="A145" s="40"/>
      <c r="B145" s="107">
        <v>43001</v>
      </c>
      <c r="C145" s="115" t="s">
        <v>146</v>
      </c>
      <c r="D145" s="115" t="s">
        <v>146</v>
      </c>
      <c r="E145" s="116" t="s">
        <v>19</v>
      </c>
      <c r="F145" s="117">
        <v>1</v>
      </c>
      <c r="G145" s="114"/>
      <c r="H145" s="114">
        <v>1600000</v>
      </c>
      <c r="I145" s="77">
        <f t="shared" si="10"/>
        <v>-34838900</v>
      </c>
      <c r="M145" s="99">
        <f t="shared" si="9"/>
        <v>1600000</v>
      </c>
    </row>
    <row r="146" spans="1:13">
      <c r="A146" s="40"/>
      <c r="B146" s="39">
        <v>43003</v>
      </c>
      <c r="C146" s="88" t="s">
        <v>147</v>
      </c>
      <c r="D146" s="88" t="s">
        <v>147</v>
      </c>
      <c r="E146" s="40" t="s">
        <v>19</v>
      </c>
      <c r="F146" s="36"/>
      <c r="G146" s="42">
        <v>902000</v>
      </c>
      <c r="H146" s="42"/>
      <c r="I146" s="77">
        <f t="shared" si="10"/>
        <v>-33936900</v>
      </c>
      <c r="M146" s="99">
        <f t="shared" si="9"/>
        <v>0</v>
      </c>
    </row>
    <row r="147" spans="1:13">
      <c r="A147" s="40"/>
      <c r="B147" s="107">
        <v>43022</v>
      </c>
      <c r="C147" s="115" t="s">
        <v>145</v>
      </c>
      <c r="D147" s="115" t="s">
        <v>145</v>
      </c>
      <c r="E147" s="116" t="s">
        <v>19</v>
      </c>
      <c r="F147" s="117">
        <v>1</v>
      </c>
      <c r="G147" s="114"/>
      <c r="H147" s="114">
        <v>3000000</v>
      </c>
      <c r="I147" s="77">
        <f t="shared" si="10"/>
        <v>-36936900</v>
      </c>
      <c r="M147" s="99">
        <f t="shared" si="9"/>
        <v>3000000</v>
      </c>
    </row>
    <row r="148" spans="1:13">
      <c r="A148" s="40"/>
      <c r="B148" s="39"/>
      <c r="C148" s="88"/>
      <c r="D148" s="88"/>
      <c r="E148" s="40"/>
      <c r="F148" s="36"/>
      <c r="G148" s="42"/>
      <c r="H148" s="42"/>
      <c r="I148" s="77">
        <f t="shared" si="10"/>
        <v>-36936900</v>
      </c>
      <c r="M148" s="99">
        <f t="shared" si="9"/>
        <v>0</v>
      </c>
    </row>
    <row r="149" spans="1:13">
      <c r="A149" s="40"/>
      <c r="B149" s="39">
        <v>43027</v>
      </c>
      <c r="C149" s="88" t="s">
        <v>148</v>
      </c>
      <c r="D149" s="88" t="s">
        <v>148</v>
      </c>
      <c r="E149" s="40" t="s">
        <v>19</v>
      </c>
      <c r="F149" s="36"/>
      <c r="G149" s="42">
        <v>2000</v>
      </c>
      <c r="H149" s="42"/>
      <c r="I149" s="77">
        <f t="shared" si="10"/>
        <v>-36934900</v>
      </c>
      <c r="M149" s="99">
        <f t="shared" si="9"/>
        <v>0</v>
      </c>
    </row>
    <row r="150" spans="1:13">
      <c r="A150" s="40"/>
      <c r="B150" s="39">
        <v>43028</v>
      </c>
      <c r="C150" s="88" t="s">
        <v>149</v>
      </c>
      <c r="D150" s="88" t="s">
        <v>149</v>
      </c>
      <c r="E150" s="40"/>
      <c r="F150" s="36"/>
      <c r="G150" s="42">
        <v>50000</v>
      </c>
      <c r="H150" s="42"/>
      <c r="I150" s="77">
        <f t="shared" si="10"/>
        <v>-36884900</v>
      </c>
      <c r="M150" s="99">
        <f t="shared" si="9"/>
        <v>0</v>
      </c>
    </row>
    <row r="151" spans="1:13">
      <c r="A151" s="118"/>
      <c r="B151" s="119">
        <v>43029</v>
      </c>
      <c r="C151" s="115" t="s">
        <v>145</v>
      </c>
      <c r="D151" s="115" t="s">
        <v>145</v>
      </c>
      <c r="E151" s="116" t="s">
        <v>19</v>
      </c>
      <c r="F151" s="117">
        <v>1</v>
      </c>
      <c r="G151" s="114"/>
      <c r="H151" s="114">
        <v>4000000</v>
      </c>
      <c r="I151" s="77">
        <f t="shared" si="10"/>
        <v>-40884900</v>
      </c>
      <c r="K151" s="3" t="b">
        <f>I151=I156</f>
        <v>0</v>
      </c>
      <c r="M151" s="99">
        <f t="shared" si="9"/>
        <v>4000000</v>
      </c>
    </row>
    <row r="152" spans="1:13">
      <c r="A152" s="118"/>
      <c r="B152" s="39">
        <v>43031</v>
      </c>
      <c r="C152" s="88" t="s">
        <v>13</v>
      </c>
      <c r="D152" s="88" t="s">
        <v>150</v>
      </c>
      <c r="E152" s="40"/>
      <c r="F152" s="36"/>
      <c r="G152" s="42">
        <v>200000</v>
      </c>
      <c r="H152" s="42"/>
      <c r="I152" s="77">
        <f t="shared" si="10"/>
        <v>-40684900</v>
      </c>
      <c r="M152" s="99"/>
    </row>
    <row r="153" ht="30" spans="1:13">
      <c r="A153" s="118"/>
      <c r="B153" s="107">
        <v>43001</v>
      </c>
      <c r="C153" s="115" t="s">
        <v>146</v>
      </c>
      <c r="D153" s="115" t="s">
        <v>146</v>
      </c>
      <c r="E153" s="116" t="s">
        <v>19</v>
      </c>
      <c r="F153" s="117">
        <v>1</v>
      </c>
      <c r="G153" s="114"/>
      <c r="H153" s="114">
        <v>1600000</v>
      </c>
      <c r="I153" s="77">
        <f t="shared" si="10"/>
        <v>-42284900</v>
      </c>
      <c r="M153" s="99"/>
    </row>
    <row r="154" spans="1:13">
      <c r="A154" s="118"/>
      <c r="B154" s="119">
        <v>43036</v>
      </c>
      <c r="C154" s="115" t="s">
        <v>145</v>
      </c>
      <c r="D154" s="115" t="s">
        <v>145</v>
      </c>
      <c r="E154" s="116" t="s">
        <v>19</v>
      </c>
      <c r="F154" s="117">
        <v>1</v>
      </c>
      <c r="G154" s="120"/>
      <c r="H154" s="120">
        <v>1500000</v>
      </c>
      <c r="I154" s="77">
        <f t="shared" si="10"/>
        <v>-43784900</v>
      </c>
      <c r="M154" s="99"/>
    </row>
    <row r="155" spans="1:13">
      <c r="A155" s="118"/>
      <c r="I155" s="129"/>
      <c r="M155" s="99"/>
    </row>
    <row r="156" spans="1:13">
      <c r="A156" s="118">
        <f>A138+1</f>
        <v>114</v>
      </c>
      <c r="B156" s="121"/>
      <c r="C156" s="122"/>
      <c r="D156" s="122"/>
      <c r="E156" s="121"/>
      <c r="F156" s="123"/>
      <c r="G156" s="124">
        <f>SUM(G4:G154)</f>
        <v>214786600</v>
      </c>
      <c r="H156" s="125">
        <f>SUM(H4:H154)</f>
        <v>258571500</v>
      </c>
      <c r="I156" s="124">
        <f>G156-H156</f>
        <v>-43784900</v>
      </c>
      <c r="M156" s="31">
        <f>SUM(M4:M150)</f>
        <v>28600000</v>
      </c>
    </row>
    <row r="157" spans="1:1">
      <c r="A157" s="40"/>
    </row>
    <row r="158" spans="1:1">
      <c r="A158" s="40"/>
    </row>
    <row r="159" spans="1:1">
      <c r="A159" s="40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selection activeCell="A1" sqref="A1:H1"/>
    </sheetView>
  </sheetViews>
  <sheetFormatPr defaultColWidth="9" defaultRowHeight="15"/>
  <cols>
    <col min="1" max="1" width="6.12380952380952" customWidth="1"/>
    <col min="2" max="2" width="12.247619047619" customWidth="1"/>
    <col min="3" max="3" width="29.247619047619" style="43" customWidth="1"/>
    <col min="4" max="4" width="41" style="43" customWidth="1"/>
    <col min="5" max="5" width="21" customWidth="1"/>
    <col min="6" max="8" width="11.6285714285714" customWidth="1"/>
  </cols>
  <sheetData>
    <row r="1" ht="32.25" customHeight="1" spans="1:8">
      <c r="A1" s="51" t="s">
        <v>151</v>
      </c>
      <c r="B1" s="51"/>
      <c r="C1" s="52"/>
      <c r="D1" s="52"/>
      <c r="E1" s="51"/>
      <c r="F1" s="51"/>
      <c r="G1" s="51"/>
      <c r="H1" s="51"/>
    </row>
    <row r="2" spans="1:8">
      <c r="A2" s="53" t="s">
        <v>1</v>
      </c>
      <c r="B2" s="53" t="s">
        <v>2</v>
      </c>
      <c r="C2" s="54" t="s">
        <v>3</v>
      </c>
      <c r="D2" s="54" t="s">
        <v>3</v>
      </c>
      <c r="E2" s="53" t="s">
        <v>4</v>
      </c>
      <c r="F2" s="53" t="s">
        <v>6</v>
      </c>
      <c r="G2" s="53"/>
      <c r="H2" s="53" t="s">
        <v>10</v>
      </c>
    </row>
    <row r="3" spans="1:8">
      <c r="A3" s="53"/>
      <c r="B3" s="53"/>
      <c r="C3" s="55"/>
      <c r="D3" s="55"/>
      <c r="E3" s="53"/>
      <c r="F3" s="53" t="s">
        <v>8</v>
      </c>
      <c r="G3" s="53" t="s">
        <v>9</v>
      </c>
      <c r="H3" s="53"/>
    </row>
    <row r="4" spans="1:8">
      <c r="A4" s="40">
        <v>1</v>
      </c>
      <c r="B4" s="39">
        <v>42844</v>
      </c>
      <c r="C4" s="36" t="s">
        <v>13</v>
      </c>
      <c r="D4" s="36" t="s">
        <v>13</v>
      </c>
      <c r="E4" s="40" t="s">
        <v>19</v>
      </c>
      <c r="F4" s="56">
        <v>500000</v>
      </c>
      <c r="G4" s="56"/>
      <c r="H4" s="57">
        <f>F4-G4</f>
        <v>500000</v>
      </c>
    </row>
    <row r="5" spans="1:8">
      <c r="A5" s="40">
        <f t="shared" ref="A5:A39" si="0">A4+1</f>
        <v>2</v>
      </c>
      <c r="B5" s="39">
        <v>42845</v>
      </c>
      <c r="C5" s="36" t="s">
        <v>13</v>
      </c>
      <c r="D5" s="36" t="s">
        <v>29</v>
      </c>
      <c r="E5" s="40" t="s">
        <v>19</v>
      </c>
      <c r="F5" s="56">
        <v>1000000</v>
      </c>
      <c r="G5" s="56"/>
      <c r="H5" s="57">
        <f>H4+F5-G5</f>
        <v>1500000</v>
      </c>
    </row>
    <row r="6" ht="30" spans="1:8">
      <c r="A6" s="40">
        <f t="shared" si="0"/>
        <v>3</v>
      </c>
      <c r="B6" s="39">
        <v>42851</v>
      </c>
      <c r="C6" s="58" t="s">
        <v>13</v>
      </c>
      <c r="D6" s="36" t="s">
        <v>152</v>
      </c>
      <c r="E6" s="40" t="s">
        <v>14</v>
      </c>
      <c r="F6" s="56">
        <v>25000000</v>
      </c>
      <c r="G6" s="56"/>
      <c r="H6" s="57">
        <f t="shared" ref="H6:H39" si="1">H5+F6-G6</f>
        <v>26500000</v>
      </c>
    </row>
    <row r="7" spans="1:8">
      <c r="A7" s="40">
        <f t="shared" si="0"/>
        <v>4</v>
      </c>
      <c r="B7" s="39">
        <v>42851</v>
      </c>
      <c r="C7" s="58" t="s">
        <v>42</v>
      </c>
      <c r="D7" s="58" t="s">
        <v>42</v>
      </c>
      <c r="E7" s="40" t="s">
        <v>19</v>
      </c>
      <c r="F7" s="56">
        <v>2000000</v>
      </c>
      <c r="G7" s="56"/>
      <c r="H7" s="57">
        <f t="shared" si="1"/>
        <v>28500000</v>
      </c>
    </row>
    <row r="8" spans="1:8">
      <c r="A8" s="40">
        <f t="shared" si="0"/>
        <v>5</v>
      </c>
      <c r="B8" s="39">
        <v>42853</v>
      </c>
      <c r="C8" s="58" t="s">
        <v>13</v>
      </c>
      <c r="D8" s="36" t="s">
        <v>153</v>
      </c>
      <c r="E8" s="40" t="s">
        <v>14</v>
      </c>
      <c r="F8" s="56">
        <v>250000</v>
      </c>
      <c r="G8" s="56"/>
      <c r="H8" s="57">
        <f t="shared" si="1"/>
        <v>28750000</v>
      </c>
    </row>
    <row r="9" spans="1:8">
      <c r="A9" s="40">
        <f t="shared" si="0"/>
        <v>6</v>
      </c>
      <c r="B9" s="39">
        <v>42854</v>
      </c>
      <c r="C9" s="36" t="s">
        <v>47</v>
      </c>
      <c r="D9" s="36" t="s">
        <v>48</v>
      </c>
      <c r="E9" s="40" t="s">
        <v>19</v>
      </c>
      <c r="F9" s="56">
        <v>500000</v>
      </c>
      <c r="G9" s="56"/>
      <c r="H9" s="57">
        <f t="shared" si="1"/>
        <v>29250000</v>
      </c>
    </row>
    <row r="10" spans="1:8">
      <c r="A10" s="40">
        <f t="shared" si="0"/>
        <v>7</v>
      </c>
      <c r="B10" s="39">
        <v>42854</v>
      </c>
      <c r="C10" s="36" t="s">
        <v>13</v>
      </c>
      <c r="D10" s="36" t="s">
        <v>154</v>
      </c>
      <c r="E10" s="40" t="s">
        <v>19</v>
      </c>
      <c r="F10" s="56">
        <v>1000000</v>
      </c>
      <c r="G10" s="56"/>
      <c r="H10" s="57">
        <f t="shared" si="1"/>
        <v>30250000</v>
      </c>
    </row>
    <row r="11" spans="1:8">
      <c r="A11" s="40">
        <f t="shared" si="0"/>
        <v>8</v>
      </c>
      <c r="B11" s="39">
        <v>42854</v>
      </c>
      <c r="C11" s="36" t="s">
        <v>13</v>
      </c>
      <c r="D11" s="36" t="s">
        <v>52</v>
      </c>
      <c r="E11" s="40" t="s">
        <v>14</v>
      </c>
      <c r="F11" s="56">
        <v>1000000</v>
      </c>
      <c r="G11" s="56"/>
      <c r="H11" s="57">
        <f t="shared" si="1"/>
        <v>31250000</v>
      </c>
    </row>
    <row r="12" spans="1:8">
      <c r="A12" s="40">
        <f t="shared" si="0"/>
        <v>9</v>
      </c>
      <c r="B12" s="39">
        <v>42855</v>
      </c>
      <c r="C12" s="36" t="s">
        <v>13</v>
      </c>
      <c r="D12" s="36" t="s">
        <v>155</v>
      </c>
      <c r="E12" s="40" t="s">
        <v>19</v>
      </c>
      <c r="F12" s="56">
        <v>50000</v>
      </c>
      <c r="G12" s="56"/>
      <c r="H12" s="57">
        <f t="shared" si="1"/>
        <v>31300000</v>
      </c>
    </row>
    <row r="13" ht="45" spans="1:8">
      <c r="A13" s="40">
        <f t="shared" si="0"/>
        <v>10</v>
      </c>
      <c r="B13" s="59">
        <v>42856</v>
      </c>
      <c r="C13" s="60" t="s">
        <v>156</v>
      </c>
      <c r="D13" s="60" t="s">
        <v>156</v>
      </c>
      <c r="E13" s="61" t="s">
        <v>157</v>
      </c>
      <c r="F13" s="62"/>
      <c r="G13" s="62">
        <v>25000000</v>
      </c>
      <c r="H13" s="63">
        <f t="shared" si="1"/>
        <v>6300000</v>
      </c>
    </row>
    <row r="14" spans="1:8">
      <c r="A14" s="40">
        <f t="shared" si="0"/>
        <v>11</v>
      </c>
      <c r="B14" s="39">
        <v>42856</v>
      </c>
      <c r="C14" s="36" t="s">
        <v>13</v>
      </c>
      <c r="D14" s="36" t="s">
        <v>67</v>
      </c>
      <c r="E14" s="40" t="s">
        <v>19</v>
      </c>
      <c r="F14" s="56">
        <v>100000</v>
      </c>
      <c r="G14" s="56"/>
      <c r="H14" s="64">
        <f t="shared" si="1"/>
        <v>6400000</v>
      </c>
    </row>
    <row r="15" spans="1:8">
      <c r="A15" s="40">
        <f t="shared" si="0"/>
        <v>12</v>
      </c>
      <c r="B15" s="39">
        <v>42856</v>
      </c>
      <c r="C15" s="36" t="s">
        <v>13</v>
      </c>
      <c r="D15" s="36" t="s">
        <v>158</v>
      </c>
      <c r="E15" s="40" t="s">
        <v>19</v>
      </c>
      <c r="F15" s="56">
        <v>100000</v>
      </c>
      <c r="G15" s="56"/>
      <c r="H15" s="64">
        <f t="shared" si="1"/>
        <v>6500000</v>
      </c>
    </row>
    <row r="16" spans="1:8">
      <c r="A16" s="40">
        <f t="shared" si="0"/>
        <v>13</v>
      </c>
      <c r="B16" s="39">
        <v>42857</v>
      </c>
      <c r="C16" s="36" t="s">
        <v>57</v>
      </c>
      <c r="D16" s="36" t="s">
        <v>57</v>
      </c>
      <c r="E16" s="40" t="s">
        <v>14</v>
      </c>
      <c r="F16" s="56">
        <v>500000</v>
      </c>
      <c r="G16" s="56"/>
      <c r="H16" s="64">
        <f t="shared" si="1"/>
        <v>7000000</v>
      </c>
    </row>
    <row r="17" spans="1:8">
      <c r="A17" s="40">
        <f t="shared" si="0"/>
        <v>14</v>
      </c>
      <c r="B17" s="39">
        <v>42858</v>
      </c>
      <c r="C17" s="36" t="s">
        <v>159</v>
      </c>
      <c r="D17" s="36" t="s">
        <v>160</v>
      </c>
      <c r="E17" s="40" t="s">
        <v>14</v>
      </c>
      <c r="F17" s="56">
        <v>500000</v>
      </c>
      <c r="G17" s="56"/>
      <c r="H17" s="64">
        <f t="shared" si="1"/>
        <v>7500000</v>
      </c>
    </row>
    <row r="18" spans="1:8">
      <c r="A18" s="40">
        <f t="shared" si="0"/>
        <v>15</v>
      </c>
      <c r="B18" s="39">
        <v>42859</v>
      </c>
      <c r="C18" s="36" t="s">
        <v>42</v>
      </c>
      <c r="D18" s="36" t="s">
        <v>42</v>
      </c>
      <c r="E18" s="40" t="s">
        <v>19</v>
      </c>
      <c r="F18" s="56">
        <v>50000</v>
      </c>
      <c r="G18" s="56"/>
      <c r="H18" s="64">
        <f t="shared" si="1"/>
        <v>7550000</v>
      </c>
    </row>
    <row r="19" spans="1:8">
      <c r="A19" s="40">
        <f t="shared" si="0"/>
        <v>16</v>
      </c>
      <c r="B19" s="39">
        <v>42860</v>
      </c>
      <c r="C19" s="36" t="s">
        <v>58</v>
      </c>
      <c r="D19" s="36" t="s">
        <v>58</v>
      </c>
      <c r="E19" s="40" t="s">
        <v>19</v>
      </c>
      <c r="F19" s="56">
        <v>50000</v>
      </c>
      <c r="G19" s="56"/>
      <c r="H19" s="64">
        <f t="shared" si="1"/>
        <v>7600000</v>
      </c>
    </row>
    <row r="20" spans="1:8">
      <c r="A20" s="40">
        <f t="shared" si="0"/>
        <v>17</v>
      </c>
      <c r="B20" s="39">
        <v>42861</v>
      </c>
      <c r="C20" s="36" t="s">
        <v>13</v>
      </c>
      <c r="D20" s="36" t="s">
        <v>161</v>
      </c>
      <c r="E20" s="40" t="s">
        <v>19</v>
      </c>
      <c r="F20" s="56">
        <v>500000</v>
      </c>
      <c r="G20" s="56"/>
      <c r="H20" s="64">
        <f t="shared" si="1"/>
        <v>8100000</v>
      </c>
    </row>
    <row r="21" spans="1:8">
      <c r="A21" s="40">
        <f t="shared" si="0"/>
        <v>18</v>
      </c>
      <c r="B21" s="39">
        <v>42862</v>
      </c>
      <c r="C21" s="36" t="s">
        <v>13</v>
      </c>
      <c r="D21" s="36" t="s">
        <v>62</v>
      </c>
      <c r="E21" s="40" t="s">
        <v>19</v>
      </c>
      <c r="F21" s="42">
        <v>12000</v>
      </c>
      <c r="G21" s="56"/>
      <c r="H21" s="64">
        <f t="shared" si="1"/>
        <v>8112000</v>
      </c>
    </row>
    <row r="22" spans="1:8">
      <c r="A22" s="40">
        <f t="shared" si="0"/>
        <v>19</v>
      </c>
      <c r="B22" s="39">
        <v>42864</v>
      </c>
      <c r="C22" s="36" t="s">
        <v>13</v>
      </c>
      <c r="D22" s="36" t="s">
        <v>162</v>
      </c>
      <c r="E22" s="40" t="s">
        <v>19</v>
      </c>
      <c r="F22" s="56">
        <v>100000</v>
      </c>
      <c r="G22" s="56"/>
      <c r="H22" s="64">
        <f t="shared" si="1"/>
        <v>8212000</v>
      </c>
    </row>
    <row r="23" spans="1:8">
      <c r="A23" s="40">
        <f t="shared" si="0"/>
        <v>20</v>
      </c>
      <c r="B23" s="39">
        <v>42864</v>
      </c>
      <c r="C23" s="36" t="s">
        <v>163</v>
      </c>
      <c r="D23" s="36" t="s">
        <v>163</v>
      </c>
      <c r="E23" s="40" t="s">
        <v>19</v>
      </c>
      <c r="F23" s="56">
        <v>85200</v>
      </c>
      <c r="G23" s="56"/>
      <c r="H23" s="64">
        <f t="shared" si="1"/>
        <v>8297200</v>
      </c>
    </row>
    <row r="24" spans="1:8">
      <c r="A24" s="40">
        <f t="shared" si="0"/>
        <v>21</v>
      </c>
      <c r="B24" s="39">
        <v>42864</v>
      </c>
      <c r="C24" s="36" t="s">
        <v>164</v>
      </c>
      <c r="D24" s="36" t="s">
        <v>164</v>
      </c>
      <c r="E24" s="40" t="s">
        <v>19</v>
      </c>
      <c r="F24" s="56">
        <v>400000</v>
      </c>
      <c r="G24" s="56"/>
      <c r="H24" s="64">
        <f t="shared" si="1"/>
        <v>8697200</v>
      </c>
    </row>
    <row r="25" spans="1:8">
      <c r="A25" s="40">
        <f t="shared" si="0"/>
        <v>22</v>
      </c>
      <c r="B25" s="39">
        <v>42869</v>
      </c>
      <c r="C25" s="36" t="s">
        <v>13</v>
      </c>
      <c r="D25" s="36" t="s">
        <v>46</v>
      </c>
      <c r="E25" s="40" t="s">
        <v>19</v>
      </c>
      <c r="F25" s="56">
        <v>400000</v>
      </c>
      <c r="G25" s="56"/>
      <c r="H25" s="64">
        <f t="shared" si="1"/>
        <v>9097200</v>
      </c>
    </row>
    <row r="26" spans="1:8">
      <c r="A26" s="40">
        <f t="shared" si="0"/>
        <v>23</v>
      </c>
      <c r="B26" s="39">
        <v>42871</v>
      </c>
      <c r="C26" s="36" t="s">
        <v>13</v>
      </c>
      <c r="D26" s="36" t="s">
        <v>76</v>
      </c>
      <c r="E26" s="40" t="s">
        <v>19</v>
      </c>
      <c r="F26" s="56">
        <v>20000</v>
      </c>
      <c r="G26" s="56"/>
      <c r="H26" s="64">
        <f t="shared" si="1"/>
        <v>9117200</v>
      </c>
    </row>
    <row r="27" spans="1:8">
      <c r="A27" s="40">
        <f t="shared" si="0"/>
        <v>24</v>
      </c>
      <c r="B27" s="39">
        <v>42876</v>
      </c>
      <c r="C27" s="40" t="s">
        <v>165</v>
      </c>
      <c r="D27" s="40" t="s">
        <v>166</v>
      </c>
      <c r="E27" s="40" t="s">
        <v>14</v>
      </c>
      <c r="F27" s="56">
        <v>3000000</v>
      </c>
      <c r="G27" s="56"/>
      <c r="H27" s="64">
        <f t="shared" si="1"/>
        <v>12117200</v>
      </c>
    </row>
    <row r="28" ht="30" spans="1:8">
      <c r="A28" s="40">
        <f t="shared" si="0"/>
        <v>25</v>
      </c>
      <c r="B28" s="65">
        <v>42880</v>
      </c>
      <c r="C28" s="66" t="s">
        <v>13</v>
      </c>
      <c r="D28" s="66" t="s">
        <v>152</v>
      </c>
      <c r="E28" s="67" t="s">
        <v>14</v>
      </c>
      <c r="F28" s="68">
        <v>15000000</v>
      </c>
      <c r="G28" s="68"/>
      <c r="H28" s="64">
        <f t="shared" si="1"/>
        <v>27117200</v>
      </c>
    </row>
    <row r="29" ht="45" spans="1:8">
      <c r="A29" s="40">
        <f t="shared" si="0"/>
        <v>26</v>
      </c>
      <c r="B29" s="69">
        <v>42880</v>
      </c>
      <c r="C29" s="70" t="s">
        <v>167</v>
      </c>
      <c r="D29" s="70"/>
      <c r="E29" s="71" t="s">
        <v>14</v>
      </c>
      <c r="F29" s="72"/>
      <c r="G29" s="72">
        <v>15000000</v>
      </c>
      <c r="H29" s="73">
        <f t="shared" si="1"/>
        <v>12117200</v>
      </c>
    </row>
    <row r="30" s="50" customFormat="1" ht="30" spans="1:8">
      <c r="A30" s="40">
        <f t="shared" si="0"/>
        <v>27</v>
      </c>
      <c r="B30" s="74">
        <v>42906</v>
      </c>
      <c r="C30" s="75" t="s">
        <v>168</v>
      </c>
      <c r="D30" s="75"/>
      <c r="E30" s="50" t="s">
        <v>19</v>
      </c>
      <c r="F30" s="76">
        <v>500000</v>
      </c>
      <c r="G30" s="76"/>
      <c r="H30" s="77">
        <f t="shared" si="1"/>
        <v>12617200</v>
      </c>
    </row>
    <row r="31" s="50" customFormat="1" spans="1:8">
      <c r="A31" s="40">
        <f t="shared" si="0"/>
        <v>28</v>
      </c>
      <c r="B31" s="74">
        <v>42907</v>
      </c>
      <c r="C31" s="75" t="s">
        <v>13</v>
      </c>
      <c r="D31" s="75"/>
      <c r="E31" s="50" t="s">
        <v>19</v>
      </c>
      <c r="F31" s="76">
        <v>500000</v>
      </c>
      <c r="G31" s="76"/>
      <c r="H31" s="77">
        <f t="shared" si="1"/>
        <v>13117200</v>
      </c>
    </row>
    <row r="32" s="50" customFormat="1" ht="45" spans="1:8">
      <c r="A32" s="40">
        <f t="shared" si="0"/>
        <v>29</v>
      </c>
      <c r="B32" s="59">
        <v>42951</v>
      </c>
      <c r="C32" s="78" t="s">
        <v>169</v>
      </c>
      <c r="D32" s="78" t="s">
        <v>169</v>
      </c>
      <c r="E32" s="71" t="s">
        <v>14</v>
      </c>
      <c r="F32" s="79"/>
      <c r="G32" s="79">
        <v>10000000</v>
      </c>
      <c r="H32" s="63">
        <f t="shared" si="1"/>
        <v>3117200</v>
      </c>
    </row>
    <row r="33" s="50" customFormat="1" ht="30" spans="1:8">
      <c r="A33" s="40">
        <f t="shared" si="0"/>
        <v>30</v>
      </c>
      <c r="B33" s="74">
        <v>42744</v>
      </c>
      <c r="C33" s="80" t="s">
        <v>170</v>
      </c>
      <c r="D33" s="80"/>
      <c r="E33" s="81" t="s">
        <v>19</v>
      </c>
      <c r="F33" s="82">
        <v>7000000</v>
      </c>
      <c r="G33" s="82"/>
      <c r="H33" s="83">
        <f t="shared" si="1"/>
        <v>10117200</v>
      </c>
    </row>
    <row r="34" s="50" customFormat="1" ht="30" spans="1:8">
      <c r="A34" s="40">
        <f t="shared" si="0"/>
        <v>31</v>
      </c>
      <c r="B34" s="74">
        <v>42744</v>
      </c>
      <c r="C34" s="80" t="s">
        <v>170</v>
      </c>
      <c r="D34" s="80"/>
      <c r="E34" s="81" t="s">
        <v>19</v>
      </c>
      <c r="F34" s="82">
        <v>3000000</v>
      </c>
      <c r="G34" s="82"/>
      <c r="H34" s="83">
        <f t="shared" si="1"/>
        <v>13117200</v>
      </c>
    </row>
    <row r="35" s="50" customFormat="1" ht="30" spans="1:8">
      <c r="A35" s="40">
        <f t="shared" si="0"/>
        <v>32</v>
      </c>
      <c r="B35" s="74">
        <v>42744</v>
      </c>
      <c r="C35" s="80" t="s">
        <v>171</v>
      </c>
      <c r="D35" s="80"/>
      <c r="E35" s="81" t="s">
        <v>19</v>
      </c>
      <c r="F35" s="82">
        <v>4000000</v>
      </c>
      <c r="G35" s="82"/>
      <c r="H35" s="83">
        <f t="shared" si="1"/>
        <v>17117200</v>
      </c>
    </row>
    <row r="36" s="50" customFormat="1" spans="1:8">
      <c r="A36" s="40">
        <f t="shared" si="0"/>
        <v>33</v>
      </c>
      <c r="B36" s="74">
        <v>43022</v>
      </c>
      <c r="C36" s="80" t="s">
        <v>172</v>
      </c>
      <c r="D36" s="80" t="s">
        <v>172</v>
      </c>
      <c r="E36" s="81" t="s">
        <v>19</v>
      </c>
      <c r="F36" s="82">
        <v>500000</v>
      </c>
      <c r="G36" s="82"/>
      <c r="H36" s="83">
        <f t="shared" si="1"/>
        <v>17617200</v>
      </c>
    </row>
    <row r="37" s="50" customFormat="1" spans="1:8">
      <c r="A37" s="40">
        <f t="shared" si="0"/>
        <v>34</v>
      </c>
      <c r="B37" s="74"/>
      <c r="C37" s="80"/>
      <c r="D37" s="80"/>
      <c r="E37" s="81"/>
      <c r="F37" s="82"/>
      <c r="G37" s="82"/>
      <c r="H37" s="83">
        <f t="shared" si="1"/>
        <v>17617200</v>
      </c>
    </row>
    <row r="38" s="50" customFormat="1" spans="1:8">
      <c r="A38" s="40">
        <f t="shared" si="0"/>
        <v>35</v>
      </c>
      <c r="B38" s="74"/>
      <c r="C38" s="75"/>
      <c r="D38" s="75"/>
      <c r="F38" s="76"/>
      <c r="G38" s="76"/>
      <c r="H38" s="83">
        <f t="shared" si="1"/>
        <v>17617200</v>
      </c>
    </row>
    <row r="39" s="50" customFormat="1" spans="1:9">
      <c r="A39" s="40">
        <f t="shared" si="0"/>
        <v>36</v>
      </c>
      <c r="B39" s="74"/>
      <c r="C39" s="75"/>
      <c r="D39" s="75"/>
      <c r="F39" s="76"/>
      <c r="G39" s="76"/>
      <c r="H39" s="83">
        <f t="shared" si="1"/>
        <v>17617200</v>
      </c>
      <c r="I39" s="50" t="b">
        <f>H39=H40</f>
        <v>1</v>
      </c>
    </row>
    <row r="40" spans="6:8">
      <c r="F40" s="84">
        <f>SUM(F4:F39)</f>
        <v>67617200</v>
      </c>
      <c r="G40" s="84">
        <f>SUM(G4:G39)</f>
        <v>50000000</v>
      </c>
      <c r="H40" s="84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20" workbookViewId="0">
      <selection activeCell="C130" sqref="C130"/>
    </sheetView>
  </sheetViews>
  <sheetFormatPr defaultColWidth="9.12380952380952" defaultRowHeight="15" outlineLevelCol="6"/>
  <cols>
    <col min="1" max="1" width="4.62857142857143" customWidth="1"/>
    <col min="2" max="2" width="10.247619047619" customWidth="1"/>
    <col min="3" max="3" width="86.1238095238095" customWidth="1"/>
    <col min="4" max="4" width="11.8761904761905" customWidth="1"/>
    <col min="5" max="7" width="15.752380952381" customWidth="1"/>
  </cols>
  <sheetData>
    <row r="1" spans="1:7">
      <c r="A1" s="33" t="s">
        <v>0</v>
      </c>
      <c r="B1" s="33"/>
      <c r="C1" s="33"/>
      <c r="D1" s="33"/>
      <c r="E1" s="33"/>
      <c r="F1" s="33"/>
      <c r="G1" s="33"/>
    </row>
    <row r="2" spans="1:7">
      <c r="A2" s="33" t="s">
        <v>1</v>
      </c>
      <c r="B2" s="33" t="s">
        <v>2</v>
      </c>
      <c r="C2" s="33" t="s">
        <v>3</v>
      </c>
      <c r="D2" s="33" t="s">
        <v>4</v>
      </c>
      <c r="E2" s="33" t="s">
        <v>6</v>
      </c>
      <c r="F2" s="33"/>
      <c r="G2" s="33"/>
    </row>
    <row r="3" spans="1:7">
      <c r="A3" s="33"/>
      <c r="B3" s="33"/>
      <c r="C3" s="33"/>
      <c r="D3" s="33"/>
      <c r="E3" s="33" t="s">
        <v>8</v>
      </c>
      <c r="F3" s="33" t="s">
        <v>9</v>
      </c>
      <c r="G3" s="33" t="s">
        <v>10</v>
      </c>
    </row>
    <row r="4" spans="1:7">
      <c r="A4" s="40">
        <v>1</v>
      </c>
      <c r="B4" s="49">
        <v>42841</v>
      </c>
      <c r="C4" s="40" t="s">
        <v>13</v>
      </c>
      <c r="D4" s="40" t="s">
        <v>14</v>
      </c>
      <c r="E4" s="20">
        <v>100000</v>
      </c>
      <c r="F4" s="20"/>
      <c r="G4" s="20">
        <v>100000</v>
      </c>
    </row>
    <row r="5" spans="1:7">
      <c r="A5" s="40">
        <f t="shared" ref="A5:A68" si="0">A4+1</f>
        <v>2</v>
      </c>
      <c r="B5" s="49">
        <v>42842</v>
      </c>
      <c r="C5" s="40" t="s">
        <v>13</v>
      </c>
      <c r="D5" s="40" t="s">
        <v>14</v>
      </c>
      <c r="E5" s="20">
        <v>500000</v>
      </c>
      <c r="F5" s="20"/>
      <c r="G5" s="20">
        <v>600000</v>
      </c>
    </row>
    <row r="6" spans="1:7">
      <c r="A6" s="40">
        <f t="shared" si="0"/>
        <v>3</v>
      </c>
      <c r="B6" s="49">
        <v>42844</v>
      </c>
      <c r="C6" s="40" t="s">
        <v>13</v>
      </c>
      <c r="D6" s="40" t="s">
        <v>14</v>
      </c>
      <c r="E6" s="20">
        <v>10000000</v>
      </c>
      <c r="F6" s="20"/>
      <c r="G6" s="20">
        <v>10600000</v>
      </c>
    </row>
    <row r="7" spans="1:7">
      <c r="A7" s="40">
        <f t="shared" si="0"/>
        <v>4</v>
      </c>
      <c r="B7" s="49">
        <v>42844</v>
      </c>
      <c r="C7" s="40" t="s">
        <v>13</v>
      </c>
      <c r="D7" s="40" t="s">
        <v>19</v>
      </c>
      <c r="E7" s="20">
        <v>1000000</v>
      </c>
      <c r="F7" s="20"/>
      <c r="G7" s="20">
        <v>11600000</v>
      </c>
    </row>
    <row r="8" spans="1:7">
      <c r="A8" s="40">
        <f t="shared" si="0"/>
        <v>5</v>
      </c>
      <c r="B8" s="49">
        <v>42844</v>
      </c>
      <c r="C8" s="40" t="s">
        <v>20</v>
      </c>
      <c r="D8" s="40" t="s">
        <v>19</v>
      </c>
      <c r="E8" s="20">
        <v>50000</v>
      </c>
      <c r="F8" s="20"/>
      <c r="G8" s="20">
        <v>11650000</v>
      </c>
    </row>
    <row r="9" spans="1:7">
      <c r="A9" s="40">
        <f t="shared" si="0"/>
        <v>6</v>
      </c>
      <c r="B9" s="49">
        <v>42845</v>
      </c>
      <c r="C9" s="40" t="s">
        <v>22</v>
      </c>
      <c r="D9" s="40" t="s">
        <v>19</v>
      </c>
      <c r="E9" s="20">
        <v>200000</v>
      </c>
      <c r="F9" s="20"/>
      <c r="G9" s="20">
        <v>11850000</v>
      </c>
    </row>
    <row r="10" spans="1:7">
      <c r="A10" s="40">
        <f t="shared" si="0"/>
        <v>7</v>
      </c>
      <c r="B10" s="49">
        <v>42845</v>
      </c>
      <c r="C10" s="40" t="s">
        <v>13</v>
      </c>
      <c r="D10" s="40" t="s">
        <v>19</v>
      </c>
      <c r="E10" s="20">
        <v>600000</v>
      </c>
      <c r="F10" s="20"/>
      <c r="G10" s="20">
        <v>12450000</v>
      </c>
    </row>
    <row r="11" spans="1:7">
      <c r="A11" s="40">
        <f t="shared" si="0"/>
        <v>8</v>
      </c>
      <c r="B11" s="49">
        <v>42845</v>
      </c>
      <c r="C11" s="40" t="s">
        <v>24</v>
      </c>
      <c r="D11" s="40" t="s">
        <v>19</v>
      </c>
      <c r="E11" s="20">
        <v>1016000</v>
      </c>
      <c r="F11" s="20"/>
      <c r="G11" s="20">
        <v>13466000</v>
      </c>
    </row>
    <row r="12" spans="1:7">
      <c r="A12" s="40">
        <f t="shared" si="0"/>
        <v>9</v>
      </c>
      <c r="B12" s="49">
        <v>42846</v>
      </c>
      <c r="C12" s="40" t="s">
        <v>13</v>
      </c>
      <c r="D12" s="40" t="s">
        <v>14</v>
      </c>
      <c r="E12" s="20">
        <v>50000</v>
      </c>
      <c r="F12" s="20"/>
      <c r="G12" s="20">
        <v>13516000</v>
      </c>
    </row>
    <row r="13" spans="1:7">
      <c r="A13" s="40">
        <f t="shared" si="0"/>
        <v>10</v>
      </c>
      <c r="B13" s="49">
        <v>42847</v>
      </c>
      <c r="C13" s="40" t="s">
        <v>26</v>
      </c>
      <c r="D13" s="40" t="s">
        <v>14</v>
      </c>
      <c r="E13" s="20">
        <v>5000000</v>
      </c>
      <c r="F13" s="20"/>
      <c r="G13" s="20">
        <v>18516000</v>
      </c>
    </row>
    <row r="14" spans="1:7">
      <c r="A14" s="40">
        <f t="shared" si="0"/>
        <v>11</v>
      </c>
      <c r="B14" s="49">
        <v>42847</v>
      </c>
      <c r="C14" s="40" t="s">
        <v>28</v>
      </c>
      <c r="D14" s="40" t="s">
        <v>19</v>
      </c>
      <c r="E14" s="20">
        <v>2000000</v>
      </c>
      <c r="F14" s="20"/>
      <c r="G14" s="20">
        <v>20516000</v>
      </c>
    </row>
    <row r="15" spans="1:7">
      <c r="A15" s="40">
        <f t="shared" si="0"/>
        <v>12</v>
      </c>
      <c r="B15" s="49">
        <v>42847</v>
      </c>
      <c r="C15" s="40" t="s">
        <v>30</v>
      </c>
      <c r="D15" s="40" t="s">
        <v>19</v>
      </c>
      <c r="E15" s="20">
        <v>50000</v>
      </c>
      <c r="F15" s="20"/>
      <c r="G15" s="20">
        <v>20566000</v>
      </c>
    </row>
    <row r="16" spans="1:7">
      <c r="A16" s="40">
        <f t="shared" si="0"/>
        <v>13</v>
      </c>
      <c r="B16" s="49">
        <v>42847</v>
      </c>
      <c r="C16" s="40" t="s">
        <v>32</v>
      </c>
      <c r="D16" s="40" t="s">
        <v>19</v>
      </c>
      <c r="E16" s="20">
        <v>200000</v>
      </c>
      <c r="F16" s="20"/>
      <c r="G16" s="20">
        <v>20766000</v>
      </c>
    </row>
    <row r="17" spans="1:7">
      <c r="A17" s="40">
        <f t="shared" si="0"/>
        <v>14</v>
      </c>
      <c r="B17" s="49">
        <v>42847</v>
      </c>
      <c r="C17" s="40" t="s">
        <v>13</v>
      </c>
      <c r="D17" s="40" t="s">
        <v>14</v>
      </c>
      <c r="E17" s="20">
        <v>300000</v>
      </c>
      <c r="F17" s="20"/>
      <c r="G17" s="20">
        <v>21066000</v>
      </c>
    </row>
    <row r="18" spans="1:7">
      <c r="A18" s="40">
        <f t="shared" si="0"/>
        <v>15</v>
      </c>
      <c r="B18" s="49">
        <v>42847</v>
      </c>
      <c r="C18" s="40" t="s">
        <v>28</v>
      </c>
      <c r="D18" s="40" t="s">
        <v>19</v>
      </c>
      <c r="E18" s="20">
        <v>500000</v>
      </c>
      <c r="F18" s="20"/>
      <c r="G18" s="20">
        <v>21566000</v>
      </c>
    </row>
    <row r="19" spans="1:7">
      <c r="A19" s="40">
        <f t="shared" si="0"/>
        <v>16</v>
      </c>
      <c r="B19" s="49">
        <v>42847</v>
      </c>
      <c r="C19" s="40" t="s">
        <v>36</v>
      </c>
      <c r="D19" s="40" t="s">
        <v>19</v>
      </c>
      <c r="E19" s="20">
        <v>100000</v>
      </c>
      <c r="F19" s="20"/>
      <c r="G19" s="20">
        <v>21666000</v>
      </c>
    </row>
    <row r="20" spans="1:7">
      <c r="A20" s="40">
        <f t="shared" si="0"/>
        <v>17</v>
      </c>
      <c r="B20" s="49">
        <v>42849</v>
      </c>
      <c r="C20" s="40" t="s">
        <v>38</v>
      </c>
      <c r="D20" s="40" t="s">
        <v>19</v>
      </c>
      <c r="E20" s="20">
        <v>200000</v>
      </c>
      <c r="F20" s="20"/>
      <c r="G20" s="20">
        <v>21866000</v>
      </c>
    </row>
    <row r="21" spans="1:7">
      <c r="A21" s="40">
        <f t="shared" si="0"/>
        <v>18</v>
      </c>
      <c r="B21" s="49">
        <v>42850</v>
      </c>
      <c r="C21" s="40" t="s">
        <v>13</v>
      </c>
      <c r="D21" s="40" t="s">
        <v>14</v>
      </c>
      <c r="E21" s="20">
        <v>500000</v>
      </c>
      <c r="F21" s="20"/>
      <c r="G21" s="20">
        <v>22366000</v>
      </c>
    </row>
    <row r="22" spans="1:7">
      <c r="A22" s="40">
        <f t="shared" si="0"/>
        <v>19</v>
      </c>
      <c r="B22" s="49">
        <v>42851</v>
      </c>
      <c r="C22" s="40" t="s">
        <v>13</v>
      </c>
      <c r="D22" s="40" t="s">
        <v>14</v>
      </c>
      <c r="E22" s="20">
        <v>50000</v>
      </c>
      <c r="F22" s="20"/>
      <c r="G22" s="20">
        <v>22416000</v>
      </c>
    </row>
    <row r="23" spans="1:7">
      <c r="A23" s="40">
        <f t="shared" si="0"/>
        <v>20</v>
      </c>
      <c r="B23" s="49">
        <v>42851</v>
      </c>
      <c r="C23" s="40" t="s">
        <v>41</v>
      </c>
      <c r="D23" s="40" t="s">
        <v>19</v>
      </c>
      <c r="E23" s="20">
        <v>500000</v>
      </c>
      <c r="F23" s="20"/>
      <c r="G23" s="20">
        <v>22916000</v>
      </c>
    </row>
    <row r="24" spans="1:7">
      <c r="A24" s="40">
        <f t="shared" si="0"/>
        <v>21</v>
      </c>
      <c r="B24" s="49">
        <v>42851</v>
      </c>
      <c r="C24" s="40" t="s">
        <v>42</v>
      </c>
      <c r="D24" s="40" t="s">
        <v>19</v>
      </c>
      <c r="E24" s="20">
        <v>1000000</v>
      </c>
      <c r="F24" s="20"/>
      <c r="G24" s="20">
        <v>23916000</v>
      </c>
    </row>
    <row r="25" spans="1:7">
      <c r="A25" s="40">
        <f t="shared" si="0"/>
        <v>22</v>
      </c>
      <c r="B25" s="49">
        <v>42851</v>
      </c>
      <c r="C25" s="40" t="s">
        <v>20</v>
      </c>
      <c r="D25" s="40" t="s">
        <v>19</v>
      </c>
      <c r="E25" s="20">
        <v>350000</v>
      </c>
      <c r="F25" s="20"/>
      <c r="G25" s="20">
        <v>24266000</v>
      </c>
    </row>
    <row r="26" spans="1:7">
      <c r="A26" s="40">
        <f t="shared" si="0"/>
        <v>23</v>
      </c>
      <c r="B26" s="49">
        <v>42853</v>
      </c>
      <c r="C26" s="40" t="s">
        <v>44</v>
      </c>
      <c r="D26" s="40" t="s">
        <v>19</v>
      </c>
      <c r="E26" s="20">
        <v>4253000</v>
      </c>
      <c r="F26" s="20"/>
      <c r="G26" s="20">
        <v>28519000</v>
      </c>
    </row>
    <row r="27" spans="1:7">
      <c r="A27" s="40">
        <f t="shared" si="0"/>
        <v>24</v>
      </c>
      <c r="B27" s="49">
        <v>42854</v>
      </c>
      <c r="C27" s="40" t="s">
        <v>13</v>
      </c>
      <c r="D27" s="40" t="s">
        <v>19</v>
      </c>
      <c r="E27" s="20">
        <v>500000</v>
      </c>
      <c r="F27" s="20"/>
      <c r="G27" s="20">
        <v>29019000</v>
      </c>
    </row>
    <row r="28" spans="1:7">
      <c r="A28" s="40">
        <f t="shared" si="0"/>
        <v>25</v>
      </c>
      <c r="B28" s="49">
        <v>42854</v>
      </c>
      <c r="C28" s="40" t="s">
        <v>13</v>
      </c>
      <c r="D28" s="40" t="s">
        <v>19</v>
      </c>
      <c r="E28" s="20">
        <v>400000</v>
      </c>
      <c r="F28" s="20"/>
      <c r="G28" s="20">
        <v>29419000</v>
      </c>
    </row>
    <row r="29" spans="1:7">
      <c r="A29" s="40">
        <f t="shared" si="0"/>
        <v>26</v>
      </c>
      <c r="B29" s="49">
        <v>42854</v>
      </c>
      <c r="C29" s="40" t="s">
        <v>47</v>
      </c>
      <c r="D29" s="40" t="s">
        <v>19</v>
      </c>
      <c r="E29" s="20">
        <v>500000</v>
      </c>
      <c r="F29" s="20"/>
      <c r="G29" s="20">
        <v>29919000</v>
      </c>
    </row>
    <row r="30" spans="1:7">
      <c r="A30" s="40">
        <f t="shared" si="0"/>
        <v>27</v>
      </c>
      <c r="B30" s="49">
        <v>42854</v>
      </c>
      <c r="C30" s="40" t="s">
        <v>13</v>
      </c>
      <c r="D30" s="40" t="s">
        <v>19</v>
      </c>
      <c r="E30" s="20">
        <v>2000000</v>
      </c>
      <c r="F30" s="20"/>
      <c r="G30" s="20">
        <v>31919000</v>
      </c>
    </row>
    <row r="31" spans="1:7">
      <c r="A31" s="40">
        <f t="shared" si="0"/>
        <v>28</v>
      </c>
      <c r="B31" s="49">
        <v>42854</v>
      </c>
      <c r="C31" s="40" t="s">
        <v>13</v>
      </c>
      <c r="D31" s="40" t="s">
        <v>19</v>
      </c>
      <c r="E31" s="20">
        <v>300000</v>
      </c>
      <c r="F31" s="20"/>
      <c r="G31" s="20">
        <v>32219000</v>
      </c>
    </row>
    <row r="32" spans="1:7">
      <c r="A32" s="40">
        <f t="shared" si="0"/>
        <v>29</v>
      </c>
      <c r="B32" s="49">
        <v>42854</v>
      </c>
      <c r="C32" s="40" t="s">
        <v>13</v>
      </c>
      <c r="D32" s="40" t="s">
        <v>19</v>
      </c>
      <c r="E32" s="20">
        <v>50000</v>
      </c>
      <c r="F32" s="20"/>
      <c r="G32" s="20">
        <v>32269000</v>
      </c>
    </row>
    <row r="33" spans="1:7">
      <c r="A33" s="40">
        <f t="shared" si="0"/>
        <v>30</v>
      </c>
      <c r="B33" s="49">
        <v>42854</v>
      </c>
      <c r="C33" s="40" t="s">
        <v>13</v>
      </c>
      <c r="D33" s="40" t="s">
        <v>14</v>
      </c>
      <c r="E33" s="20">
        <v>1000000</v>
      </c>
      <c r="F33" s="20"/>
      <c r="G33" s="20">
        <v>33269000</v>
      </c>
    </row>
    <row r="34" spans="1:7">
      <c r="A34" s="40">
        <f t="shared" si="0"/>
        <v>31</v>
      </c>
      <c r="B34" s="49">
        <v>42856</v>
      </c>
      <c r="C34" s="40" t="s">
        <v>13</v>
      </c>
      <c r="D34" s="40" t="s">
        <v>19</v>
      </c>
      <c r="E34" s="20">
        <v>500000</v>
      </c>
      <c r="F34" s="20"/>
      <c r="G34" s="20">
        <v>33769000</v>
      </c>
    </row>
    <row r="35" spans="1:7">
      <c r="A35" s="40">
        <f t="shared" si="0"/>
        <v>32</v>
      </c>
      <c r="B35" s="49">
        <v>42856</v>
      </c>
      <c r="C35" s="40" t="s">
        <v>24</v>
      </c>
      <c r="D35" s="40" t="s">
        <v>19</v>
      </c>
      <c r="E35" s="20">
        <v>400000</v>
      </c>
      <c r="F35" s="20"/>
      <c r="G35" s="20">
        <v>34169000</v>
      </c>
    </row>
    <row r="36" spans="1:7">
      <c r="A36" s="40">
        <f t="shared" si="0"/>
        <v>33</v>
      </c>
      <c r="B36" s="49">
        <v>42857</v>
      </c>
      <c r="C36" s="40" t="s">
        <v>55</v>
      </c>
      <c r="D36" s="40" t="s">
        <v>14</v>
      </c>
      <c r="E36" s="20">
        <v>2500000</v>
      </c>
      <c r="F36" s="20"/>
      <c r="G36" s="20">
        <v>36669000</v>
      </c>
    </row>
    <row r="37" spans="1:7">
      <c r="A37" s="40">
        <f t="shared" si="0"/>
        <v>34</v>
      </c>
      <c r="B37" s="49">
        <v>42857</v>
      </c>
      <c r="C37" s="40" t="s">
        <v>57</v>
      </c>
      <c r="D37" s="40" t="s">
        <v>14</v>
      </c>
      <c r="E37" s="20">
        <v>500000</v>
      </c>
      <c r="F37" s="20"/>
      <c r="G37" s="20">
        <v>37169000</v>
      </c>
    </row>
    <row r="38" spans="1:7">
      <c r="A38" s="40">
        <f t="shared" si="0"/>
        <v>35</v>
      </c>
      <c r="B38" s="49">
        <v>42859</v>
      </c>
      <c r="C38" s="40" t="s">
        <v>42</v>
      </c>
      <c r="D38" s="40" t="s">
        <v>19</v>
      </c>
      <c r="E38" s="20">
        <v>100000</v>
      </c>
      <c r="F38" s="20"/>
      <c r="G38" s="20">
        <v>37269000</v>
      </c>
    </row>
    <row r="39" spans="1:7">
      <c r="A39" s="40">
        <f t="shared" si="0"/>
        <v>36</v>
      </c>
      <c r="B39" s="49">
        <v>42860</v>
      </c>
      <c r="C39" s="40" t="s">
        <v>58</v>
      </c>
      <c r="D39" s="40" t="s">
        <v>19</v>
      </c>
      <c r="E39" s="20">
        <v>50000</v>
      </c>
      <c r="F39" s="20"/>
      <c r="G39" s="20">
        <v>37319000</v>
      </c>
    </row>
    <row r="40" spans="1:7">
      <c r="A40" s="40">
        <f t="shared" si="0"/>
        <v>37</v>
      </c>
      <c r="B40" s="49">
        <v>42860</v>
      </c>
      <c r="C40" s="40" t="s">
        <v>13</v>
      </c>
      <c r="D40" s="40" t="s">
        <v>14</v>
      </c>
      <c r="E40" s="20">
        <v>2000000</v>
      </c>
      <c r="F40" s="20"/>
      <c r="G40" s="20">
        <v>39319000</v>
      </c>
    </row>
    <row r="41" spans="1:7">
      <c r="A41" s="40">
        <f t="shared" si="0"/>
        <v>38</v>
      </c>
      <c r="B41" s="49">
        <v>42861</v>
      </c>
      <c r="C41" s="40" t="s">
        <v>13</v>
      </c>
      <c r="D41" s="40" t="s">
        <v>19</v>
      </c>
      <c r="E41" s="20">
        <v>25000</v>
      </c>
      <c r="F41" s="20"/>
      <c r="G41" s="20">
        <v>39344000</v>
      </c>
    </row>
    <row r="42" spans="1:7">
      <c r="A42" s="40">
        <f t="shared" si="0"/>
        <v>39</v>
      </c>
      <c r="B42" s="49">
        <v>42861</v>
      </c>
      <c r="C42" s="40" t="s">
        <v>13</v>
      </c>
      <c r="D42" s="40" t="s">
        <v>19</v>
      </c>
      <c r="E42" s="20">
        <v>35000</v>
      </c>
      <c r="F42" s="20"/>
      <c r="G42" s="20">
        <v>39379000</v>
      </c>
    </row>
    <row r="43" spans="1:7">
      <c r="A43" s="40">
        <f t="shared" si="0"/>
        <v>40</v>
      </c>
      <c r="B43" s="49">
        <v>42861</v>
      </c>
      <c r="C43" s="40" t="s">
        <v>13</v>
      </c>
      <c r="D43" s="40" t="s">
        <v>19</v>
      </c>
      <c r="E43" s="20">
        <v>150000</v>
      </c>
      <c r="F43" s="20"/>
      <c r="G43" s="20">
        <v>39529000</v>
      </c>
    </row>
    <row r="44" spans="1:7">
      <c r="A44" s="40">
        <f t="shared" si="0"/>
        <v>41</v>
      </c>
      <c r="B44" s="49">
        <v>42862</v>
      </c>
      <c r="C44" s="40" t="s">
        <v>13</v>
      </c>
      <c r="D44" s="40" t="s">
        <v>19</v>
      </c>
      <c r="E44" s="20">
        <v>12000</v>
      </c>
      <c r="F44" s="20"/>
      <c r="G44" s="20">
        <v>39541000</v>
      </c>
    </row>
    <row r="45" spans="1:7">
      <c r="A45" s="40">
        <f t="shared" si="0"/>
        <v>42</v>
      </c>
      <c r="B45" s="49">
        <v>42863</v>
      </c>
      <c r="C45" s="40" t="s">
        <v>63</v>
      </c>
      <c r="D45" s="40" t="s">
        <v>19</v>
      </c>
      <c r="E45" s="20">
        <v>10000000</v>
      </c>
      <c r="F45" s="20"/>
      <c r="G45" s="20">
        <v>49541000</v>
      </c>
    </row>
    <row r="46" spans="1:7">
      <c r="A46" s="40">
        <f t="shared" si="0"/>
        <v>43</v>
      </c>
      <c r="B46" s="49">
        <v>42864</v>
      </c>
      <c r="C46" s="40" t="s">
        <v>13</v>
      </c>
      <c r="D46" s="40" t="s">
        <v>19</v>
      </c>
      <c r="E46" s="20">
        <v>50000</v>
      </c>
      <c r="F46" s="20"/>
      <c r="G46" s="20">
        <v>49591000</v>
      </c>
    </row>
    <row r="47" spans="1:7">
      <c r="A47" s="40">
        <f t="shared" si="0"/>
        <v>44</v>
      </c>
      <c r="B47" s="49">
        <v>42865</v>
      </c>
      <c r="C47" s="40" t="s">
        <v>13</v>
      </c>
      <c r="D47" s="40" t="s">
        <v>19</v>
      </c>
      <c r="E47" s="20">
        <v>500000</v>
      </c>
      <c r="F47" s="20"/>
      <c r="G47" s="20">
        <v>50091000</v>
      </c>
    </row>
    <row r="48" spans="1:7">
      <c r="A48" s="40">
        <f t="shared" si="0"/>
        <v>45</v>
      </c>
      <c r="B48" s="49">
        <v>42865</v>
      </c>
      <c r="C48" s="40" t="s">
        <v>13</v>
      </c>
      <c r="D48" s="40" t="s">
        <v>19</v>
      </c>
      <c r="E48" s="20">
        <v>155000</v>
      </c>
      <c r="F48" s="20"/>
      <c r="G48" s="20">
        <v>50246000</v>
      </c>
    </row>
    <row r="49" spans="1:7">
      <c r="A49" s="40">
        <f t="shared" si="0"/>
        <v>46</v>
      </c>
      <c r="B49" s="49">
        <v>42865</v>
      </c>
      <c r="C49" s="40" t="s">
        <v>13</v>
      </c>
      <c r="D49" s="40" t="s">
        <v>19</v>
      </c>
      <c r="E49" s="20">
        <v>250000</v>
      </c>
      <c r="F49" s="20"/>
      <c r="G49" s="20">
        <v>50496000</v>
      </c>
    </row>
    <row r="50" spans="1:7">
      <c r="A50" s="40">
        <f t="shared" si="0"/>
        <v>47</v>
      </c>
      <c r="B50" s="49">
        <v>42866</v>
      </c>
      <c r="C50" s="40" t="s">
        <v>13</v>
      </c>
      <c r="D50" s="40" t="s">
        <v>19</v>
      </c>
      <c r="E50" s="20">
        <v>200000</v>
      </c>
      <c r="F50" s="20"/>
      <c r="G50" s="20">
        <v>50696000</v>
      </c>
    </row>
    <row r="51" spans="1:7">
      <c r="A51" s="40">
        <f t="shared" si="0"/>
        <v>48</v>
      </c>
      <c r="B51" s="49">
        <v>42866</v>
      </c>
      <c r="C51" s="40" t="s">
        <v>70</v>
      </c>
      <c r="D51" s="40" t="s">
        <v>19</v>
      </c>
      <c r="E51" s="20">
        <v>5000</v>
      </c>
      <c r="F51" s="20"/>
      <c r="G51" s="20">
        <v>50701000</v>
      </c>
    </row>
    <row r="52" spans="1:7">
      <c r="A52" s="40">
        <f t="shared" si="0"/>
        <v>49</v>
      </c>
      <c r="B52" s="49">
        <v>42870</v>
      </c>
      <c r="C52" s="40" t="s">
        <v>72</v>
      </c>
      <c r="D52" s="40" t="s">
        <v>19</v>
      </c>
      <c r="E52" s="20">
        <v>5000</v>
      </c>
      <c r="F52" s="20"/>
      <c r="G52" s="20">
        <v>50706000</v>
      </c>
    </row>
    <row r="53" spans="1:7">
      <c r="A53" s="40">
        <f t="shared" si="0"/>
        <v>50</v>
      </c>
      <c r="B53" s="49">
        <v>42870</v>
      </c>
      <c r="C53" s="40" t="s">
        <v>74</v>
      </c>
      <c r="D53" s="40" t="s">
        <v>19</v>
      </c>
      <c r="E53" s="20">
        <v>1500000</v>
      </c>
      <c r="F53" s="20"/>
      <c r="G53" s="20">
        <v>52206000</v>
      </c>
    </row>
    <row r="54" spans="1:7">
      <c r="A54" s="40">
        <f t="shared" si="0"/>
        <v>51</v>
      </c>
      <c r="B54" s="49">
        <v>42870</v>
      </c>
      <c r="C54" s="40" t="s">
        <v>24</v>
      </c>
      <c r="D54" s="40" t="s">
        <v>19</v>
      </c>
      <c r="E54" s="20">
        <v>910000</v>
      </c>
      <c r="F54" s="20"/>
      <c r="G54" s="20">
        <v>53116000</v>
      </c>
    </row>
    <row r="55" spans="1:7">
      <c r="A55" s="40">
        <f t="shared" si="0"/>
        <v>52</v>
      </c>
      <c r="B55" s="49">
        <v>42870</v>
      </c>
      <c r="C55" s="40" t="s">
        <v>75</v>
      </c>
      <c r="D55" s="40" t="s">
        <v>14</v>
      </c>
      <c r="E55" s="20">
        <v>200000</v>
      </c>
      <c r="F55" s="20"/>
      <c r="G55" s="20">
        <v>53316000</v>
      </c>
    </row>
    <row r="56" spans="1:7">
      <c r="A56" s="40">
        <f t="shared" si="0"/>
        <v>53</v>
      </c>
      <c r="B56" s="49">
        <v>42871</v>
      </c>
      <c r="C56" s="40" t="s">
        <v>13</v>
      </c>
      <c r="D56" s="40" t="s">
        <v>19</v>
      </c>
      <c r="E56" s="20">
        <v>55000</v>
      </c>
      <c r="F56" s="20"/>
      <c r="G56" s="20">
        <v>53371000</v>
      </c>
    </row>
    <row r="57" spans="1:7">
      <c r="A57" s="40">
        <f t="shared" si="0"/>
        <v>54</v>
      </c>
      <c r="B57" s="49">
        <v>42872</v>
      </c>
      <c r="C57" s="40" t="s">
        <v>13</v>
      </c>
      <c r="D57" s="40" t="s">
        <v>14</v>
      </c>
      <c r="E57" s="20">
        <v>1500000</v>
      </c>
      <c r="F57" s="20"/>
      <c r="G57" s="20">
        <v>54871000</v>
      </c>
    </row>
    <row r="58" spans="1:7">
      <c r="A58" s="40">
        <f t="shared" si="0"/>
        <v>55</v>
      </c>
      <c r="B58" s="49">
        <v>42882</v>
      </c>
      <c r="C58" s="40" t="s">
        <v>13</v>
      </c>
      <c r="D58" s="40" t="s">
        <v>14</v>
      </c>
      <c r="E58" s="20">
        <v>3000000</v>
      </c>
      <c r="F58" s="20"/>
      <c r="G58" s="20">
        <v>57871000</v>
      </c>
    </row>
    <row r="59" spans="1:7">
      <c r="A59" s="40">
        <f t="shared" si="0"/>
        <v>56</v>
      </c>
      <c r="B59" s="49">
        <v>42885</v>
      </c>
      <c r="C59" s="40" t="s">
        <v>13</v>
      </c>
      <c r="D59" s="40" t="s">
        <v>14</v>
      </c>
      <c r="E59" s="20">
        <v>5200000</v>
      </c>
      <c r="F59" s="20"/>
      <c r="G59" s="20">
        <v>63071000</v>
      </c>
    </row>
    <row r="60" spans="1:7">
      <c r="A60" s="40">
        <f t="shared" si="0"/>
        <v>57</v>
      </c>
      <c r="B60" s="49">
        <v>42885</v>
      </c>
      <c r="C60" s="40" t="s">
        <v>13</v>
      </c>
      <c r="D60" s="40" t="s">
        <v>14</v>
      </c>
      <c r="E60" s="20">
        <v>300000</v>
      </c>
      <c r="F60" s="20"/>
      <c r="G60" s="20">
        <v>63371000</v>
      </c>
    </row>
    <row r="61" spans="1:7">
      <c r="A61" s="40">
        <f t="shared" si="0"/>
        <v>58</v>
      </c>
      <c r="B61" s="49">
        <v>42886</v>
      </c>
      <c r="C61" s="40" t="s">
        <v>13</v>
      </c>
      <c r="D61" s="40" t="s">
        <v>14</v>
      </c>
      <c r="E61" s="20">
        <v>10000000</v>
      </c>
      <c r="F61" s="20"/>
      <c r="G61" s="20">
        <v>73371000</v>
      </c>
    </row>
    <row r="62" spans="1:7">
      <c r="A62" s="40">
        <f t="shared" si="0"/>
        <v>59</v>
      </c>
      <c r="B62" s="49">
        <v>42886</v>
      </c>
      <c r="C62" s="40" t="s">
        <v>81</v>
      </c>
      <c r="D62" s="40" t="s">
        <v>19</v>
      </c>
      <c r="E62" s="20">
        <v>3000000</v>
      </c>
      <c r="F62" s="20"/>
      <c r="G62" s="20">
        <v>76371000</v>
      </c>
    </row>
    <row r="63" spans="1:7">
      <c r="A63" s="40">
        <f t="shared" si="0"/>
        <v>60</v>
      </c>
      <c r="B63" s="49">
        <v>42887</v>
      </c>
      <c r="C63" s="40" t="s">
        <v>13</v>
      </c>
      <c r="D63" s="40" t="s">
        <v>19</v>
      </c>
      <c r="E63" s="20">
        <v>25000</v>
      </c>
      <c r="F63" s="20"/>
      <c r="G63" s="20">
        <v>76396000</v>
      </c>
    </row>
    <row r="64" spans="1:7">
      <c r="A64" s="40">
        <f t="shared" si="0"/>
        <v>61</v>
      </c>
      <c r="B64" s="49">
        <v>42887</v>
      </c>
      <c r="C64" s="40" t="s">
        <v>13</v>
      </c>
      <c r="D64" s="40" t="s">
        <v>19</v>
      </c>
      <c r="E64" s="20">
        <v>50000</v>
      </c>
      <c r="F64" s="20"/>
      <c r="G64" s="20">
        <v>76446000</v>
      </c>
    </row>
    <row r="65" spans="1:7">
      <c r="A65" s="40">
        <f t="shared" si="0"/>
        <v>62</v>
      </c>
      <c r="B65" s="49">
        <v>42887</v>
      </c>
      <c r="C65" s="40" t="s">
        <v>13</v>
      </c>
      <c r="D65" s="40" t="s">
        <v>19</v>
      </c>
      <c r="E65" s="20">
        <v>150000</v>
      </c>
      <c r="F65" s="20"/>
      <c r="G65" s="20">
        <v>76596000</v>
      </c>
    </row>
    <row r="66" spans="1:7">
      <c r="A66" s="40">
        <f t="shared" si="0"/>
        <v>63</v>
      </c>
      <c r="B66" s="49">
        <v>42887</v>
      </c>
      <c r="C66" s="40" t="s">
        <v>13</v>
      </c>
      <c r="D66" s="40" t="s">
        <v>19</v>
      </c>
      <c r="E66" s="20">
        <v>100000</v>
      </c>
      <c r="F66" s="20"/>
      <c r="G66" s="20">
        <v>76696000</v>
      </c>
    </row>
    <row r="67" spans="1:7">
      <c r="A67" s="40">
        <f t="shared" si="0"/>
        <v>64</v>
      </c>
      <c r="B67" s="49">
        <v>42888</v>
      </c>
      <c r="C67" s="40" t="s">
        <v>13</v>
      </c>
      <c r="D67" s="40" t="s">
        <v>14</v>
      </c>
      <c r="E67" s="20">
        <v>500000</v>
      </c>
      <c r="F67" s="20"/>
      <c r="G67" s="20">
        <v>77196000</v>
      </c>
    </row>
    <row r="68" spans="1:7">
      <c r="A68" s="40">
        <f t="shared" si="0"/>
        <v>65</v>
      </c>
      <c r="B68" s="49">
        <v>42889</v>
      </c>
      <c r="C68" s="40" t="s">
        <v>13</v>
      </c>
      <c r="D68" s="40" t="s">
        <v>14</v>
      </c>
      <c r="E68" s="20">
        <v>2000000</v>
      </c>
      <c r="F68" s="20"/>
      <c r="G68" s="20">
        <v>79196000</v>
      </c>
    </row>
    <row r="69" spans="1:7">
      <c r="A69" s="40">
        <f t="shared" ref="A69:A128" si="1">A68+1</f>
        <v>66</v>
      </c>
      <c r="B69" s="49">
        <v>42890</v>
      </c>
      <c r="C69" s="40" t="s">
        <v>13</v>
      </c>
      <c r="D69" s="40" t="s">
        <v>14</v>
      </c>
      <c r="E69" s="20">
        <v>200000</v>
      </c>
      <c r="F69" s="20"/>
      <c r="G69" s="20">
        <v>79396000</v>
      </c>
    </row>
    <row r="70" spans="1:7">
      <c r="A70" s="40">
        <f t="shared" si="1"/>
        <v>67</v>
      </c>
      <c r="B70" s="49">
        <v>42893</v>
      </c>
      <c r="C70" s="40" t="s">
        <v>13</v>
      </c>
      <c r="D70" s="40" t="s">
        <v>14</v>
      </c>
      <c r="E70" s="20">
        <v>400000</v>
      </c>
      <c r="F70" s="20"/>
      <c r="G70" s="20">
        <v>79796000</v>
      </c>
    </row>
    <row r="71" spans="1:7">
      <c r="A71" s="40">
        <f t="shared" si="1"/>
        <v>68</v>
      </c>
      <c r="B71" s="49">
        <v>42893</v>
      </c>
      <c r="C71" s="40" t="s">
        <v>87</v>
      </c>
      <c r="D71" s="40" t="s">
        <v>19</v>
      </c>
      <c r="E71" s="20"/>
      <c r="F71" s="20">
        <v>1500000</v>
      </c>
      <c r="G71" s="20">
        <v>78296000</v>
      </c>
    </row>
    <row r="72" spans="1:7">
      <c r="A72" s="40">
        <f t="shared" si="1"/>
        <v>69</v>
      </c>
      <c r="B72" s="49">
        <v>42895</v>
      </c>
      <c r="C72" s="40" t="s">
        <v>88</v>
      </c>
      <c r="D72" s="40" t="s">
        <v>14</v>
      </c>
      <c r="E72" s="20"/>
      <c r="F72" s="20">
        <v>20000000</v>
      </c>
      <c r="G72" s="20">
        <v>58296000</v>
      </c>
    </row>
    <row r="73" spans="1:7">
      <c r="A73" s="40">
        <f t="shared" si="1"/>
        <v>70</v>
      </c>
      <c r="B73" s="49">
        <v>42899</v>
      </c>
      <c r="C73" s="40" t="s">
        <v>13</v>
      </c>
      <c r="D73" s="40" t="s">
        <v>19</v>
      </c>
      <c r="E73" s="20">
        <v>800000</v>
      </c>
      <c r="F73" s="20"/>
      <c r="G73" s="20">
        <v>59096000</v>
      </c>
    </row>
    <row r="74" spans="1:7">
      <c r="A74" s="40">
        <f t="shared" si="1"/>
        <v>71</v>
      </c>
      <c r="B74" s="49">
        <v>42899</v>
      </c>
      <c r="C74" s="40" t="s">
        <v>13</v>
      </c>
      <c r="D74" s="40" t="s">
        <v>19</v>
      </c>
      <c r="E74" s="20">
        <v>1025000</v>
      </c>
      <c r="F74" s="20"/>
      <c r="G74" s="20">
        <v>60121000</v>
      </c>
    </row>
    <row r="75" spans="1:7">
      <c r="A75" s="40">
        <f t="shared" si="1"/>
        <v>72</v>
      </c>
      <c r="B75" s="49">
        <v>42899</v>
      </c>
      <c r="C75" s="40" t="s">
        <v>13</v>
      </c>
      <c r="D75" s="40" t="s">
        <v>19</v>
      </c>
      <c r="E75" s="20">
        <v>1000000</v>
      </c>
      <c r="F75" s="20"/>
      <c r="G75" s="20">
        <v>61121000</v>
      </c>
    </row>
    <row r="76" spans="1:7">
      <c r="A76" s="40">
        <f t="shared" si="1"/>
        <v>73</v>
      </c>
      <c r="B76" s="49">
        <v>42899</v>
      </c>
      <c r="C76" s="40" t="s">
        <v>92</v>
      </c>
      <c r="D76" s="40" t="s">
        <v>19</v>
      </c>
      <c r="E76" s="20">
        <v>106000</v>
      </c>
      <c r="F76" s="20"/>
      <c r="G76" s="20">
        <v>61227000</v>
      </c>
    </row>
    <row r="77" spans="1:7">
      <c r="A77" s="40">
        <f t="shared" si="1"/>
        <v>74</v>
      </c>
      <c r="B77" s="49">
        <v>42899</v>
      </c>
      <c r="C77" s="40" t="s">
        <v>13</v>
      </c>
      <c r="D77" s="40" t="s">
        <v>19</v>
      </c>
      <c r="E77" s="20">
        <v>1000000</v>
      </c>
      <c r="F77" s="20"/>
      <c r="G77" s="20">
        <v>62227000</v>
      </c>
    </row>
    <row r="78" spans="1:7">
      <c r="A78" s="40">
        <f t="shared" si="1"/>
        <v>75</v>
      </c>
      <c r="B78" s="49">
        <v>42899</v>
      </c>
      <c r="C78" s="40" t="s">
        <v>13</v>
      </c>
      <c r="D78" s="40" t="s">
        <v>19</v>
      </c>
      <c r="E78" s="20">
        <v>652000</v>
      </c>
      <c r="F78" s="20"/>
      <c r="G78" s="20">
        <v>62879000</v>
      </c>
    </row>
    <row r="79" spans="1:7">
      <c r="A79" s="40">
        <f t="shared" si="1"/>
        <v>76</v>
      </c>
      <c r="B79" s="49">
        <v>42899</v>
      </c>
      <c r="C79" s="40" t="s">
        <v>13</v>
      </c>
      <c r="D79" s="40" t="s">
        <v>19</v>
      </c>
      <c r="E79" s="20">
        <v>106600</v>
      </c>
      <c r="F79" s="20"/>
      <c r="G79" s="20">
        <v>62985600</v>
      </c>
    </row>
    <row r="80" spans="1:7">
      <c r="A80" s="40">
        <f t="shared" si="1"/>
        <v>77</v>
      </c>
      <c r="B80" s="49">
        <v>42899</v>
      </c>
      <c r="C80" s="40" t="s">
        <v>13</v>
      </c>
      <c r="D80" s="40" t="s">
        <v>19</v>
      </c>
      <c r="E80" s="20">
        <v>50000</v>
      </c>
      <c r="F80" s="20"/>
      <c r="G80" s="20">
        <v>63035600</v>
      </c>
    </row>
    <row r="81" spans="1:7">
      <c r="A81" s="40">
        <f t="shared" si="1"/>
        <v>78</v>
      </c>
      <c r="B81" s="49">
        <v>42899</v>
      </c>
      <c r="C81" s="40" t="s">
        <v>13</v>
      </c>
      <c r="D81" s="40" t="s">
        <v>19</v>
      </c>
      <c r="E81" s="20">
        <v>300000</v>
      </c>
      <c r="F81" s="20"/>
      <c r="G81" s="20">
        <v>63335600</v>
      </c>
    </row>
    <row r="82" spans="1:7">
      <c r="A82" s="40">
        <f t="shared" si="1"/>
        <v>79</v>
      </c>
      <c r="B82" s="49">
        <v>42902</v>
      </c>
      <c r="C82" s="40" t="s">
        <v>98</v>
      </c>
      <c r="D82" s="40" t="s">
        <v>19</v>
      </c>
      <c r="E82" s="20">
        <v>70000000</v>
      </c>
      <c r="F82" s="20"/>
      <c r="G82" s="20">
        <v>133335600</v>
      </c>
    </row>
    <row r="83" spans="1:7">
      <c r="A83" s="40">
        <f t="shared" si="1"/>
        <v>80</v>
      </c>
      <c r="B83" s="49">
        <v>42902</v>
      </c>
      <c r="C83" s="40" t="s">
        <v>99</v>
      </c>
      <c r="D83" s="40" t="s">
        <v>19</v>
      </c>
      <c r="E83" s="20">
        <v>124200</v>
      </c>
      <c r="F83" s="20"/>
      <c r="G83" s="20">
        <v>133459800</v>
      </c>
    </row>
    <row r="84" spans="1:7">
      <c r="A84" s="40">
        <f t="shared" si="1"/>
        <v>81</v>
      </c>
      <c r="B84" s="49">
        <v>42902</v>
      </c>
      <c r="C84" s="40" t="s">
        <v>42</v>
      </c>
      <c r="D84" s="40" t="s">
        <v>19</v>
      </c>
      <c r="E84" s="20">
        <v>1000000</v>
      </c>
      <c r="F84" s="20"/>
      <c r="G84" s="20">
        <v>134459800</v>
      </c>
    </row>
    <row r="85" spans="1:7">
      <c r="A85" s="40">
        <f t="shared" si="1"/>
        <v>82</v>
      </c>
      <c r="B85" s="49">
        <v>42902</v>
      </c>
      <c r="C85" s="40" t="s">
        <v>102</v>
      </c>
      <c r="D85" s="40" t="s">
        <v>19</v>
      </c>
      <c r="E85" s="20"/>
      <c r="F85" s="20">
        <v>1000000</v>
      </c>
      <c r="G85" s="20">
        <v>133459800</v>
      </c>
    </row>
    <row r="86" spans="1:7">
      <c r="A86" s="40">
        <f t="shared" si="1"/>
        <v>83</v>
      </c>
      <c r="B86" s="49">
        <v>42903</v>
      </c>
      <c r="C86" s="40" t="s">
        <v>104</v>
      </c>
      <c r="D86" s="40" t="s">
        <v>19</v>
      </c>
      <c r="E86" s="20"/>
      <c r="F86" s="20">
        <v>10000000</v>
      </c>
      <c r="G86" s="20">
        <v>123459800</v>
      </c>
    </row>
    <row r="87" spans="1:7">
      <c r="A87" s="40">
        <f t="shared" si="1"/>
        <v>84</v>
      </c>
      <c r="B87" s="49">
        <v>42904</v>
      </c>
      <c r="C87" s="40" t="s">
        <v>24</v>
      </c>
      <c r="D87" s="40" t="s">
        <v>19</v>
      </c>
      <c r="E87" s="20">
        <v>75500</v>
      </c>
      <c r="F87" s="20"/>
      <c r="G87" s="20">
        <v>123535300</v>
      </c>
    </row>
    <row r="88" spans="1:7">
      <c r="A88" s="40">
        <f t="shared" si="1"/>
        <v>85</v>
      </c>
      <c r="B88" s="49">
        <v>42904</v>
      </c>
      <c r="C88" s="40" t="s">
        <v>41</v>
      </c>
      <c r="D88" s="40" t="s">
        <v>19</v>
      </c>
      <c r="E88" s="20">
        <v>150000</v>
      </c>
      <c r="F88" s="20"/>
      <c r="G88" s="20">
        <v>123685300</v>
      </c>
    </row>
    <row r="89" spans="1:7">
      <c r="A89" s="40">
        <f t="shared" si="1"/>
        <v>86</v>
      </c>
      <c r="B89" s="49">
        <v>42904</v>
      </c>
      <c r="C89" s="40" t="s">
        <v>13</v>
      </c>
      <c r="D89" s="40" t="s">
        <v>19</v>
      </c>
      <c r="E89" s="20">
        <v>50000</v>
      </c>
      <c r="F89" s="20"/>
      <c r="G89" s="20">
        <v>123735300</v>
      </c>
    </row>
    <row r="90" spans="1:7">
      <c r="A90" s="40">
        <f t="shared" si="1"/>
        <v>87</v>
      </c>
      <c r="B90" s="49">
        <v>42904</v>
      </c>
      <c r="C90" s="40" t="s">
        <v>13</v>
      </c>
      <c r="D90" s="40" t="s">
        <v>19</v>
      </c>
      <c r="E90" s="20">
        <v>100000</v>
      </c>
      <c r="F90" s="20"/>
      <c r="G90" s="20">
        <v>123835300</v>
      </c>
    </row>
    <row r="91" spans="1:7">
      <c r="A91" s="40">
        <f t="shared" si="1"/>
        <v>88</v>
      </c>
      <c r="B91" s="49">
        <v>42905</v>
      </c>
      <c r="C91" s="40" t="s">
        <v>13</v>
      </c>
      <c r="D91" s="40" t="s">
        <v>14</v>
      </c>
      <c r="E91" s="20">
        <v>1000000</v>
      </c>
      <c r="F91" s="20"/>
      <c r="G91" s="20">
        <v>124835300</v>
      </c>
    </row>
    <row r="92" spans="1:7">
      <c r="A92" s="40">
        <f t="shared" si="1"/>
        <v>89</v>
      </c>
      <c r="B92" s="49">
        <v>42907</v>
      </c>
      <c r="C92" s="40" t="s">
        <v>13</v>
      </c>
      <c r="D92" s="40" t="s">
        <v>14</v>
      </c>
      <c r="E92" s="20">
        <v>5000000</v>
      </c>
      <c r="F92" s="20"/>
      <c r="G92" s="20">
        <v>129835300</v>
      </c>
    </row>
    <row r="93" spans="1:7">
      <c r="A93" s="40">
        <f t="shared" si="1"/>
        <v>90</v>
      </c>
      <c r="B93" s="49">
        <v>42908</v>
      </c>
      <c r="C93" s="40" t="s">
        <v>111</v>
      </c>
      <c r="D93" s="40" t="s">
        <v>14</v>
      </c>
      <c r="E93" s="20"/>
      <c r="F93" s="20">
        <v>13621000</v>
      </c>
      <c r="G93" s="20">
        <v>116214300</v>
      </c>
    </row>
    <row r="94" spans="1:7">
      <c r="A94" s="40">
        <f t="shared" si="1"/>
        <v>91</v>
      </c>
      <c r="B94" s="49">
        <v>42908</v>
      </c>
      <c r="C94" s="40" t="s">
        <v>113</v>
      </c>
      <c r="D94" s="40" t="s">
        <v>14</v>
      </c>
      <c r="E94" s="20"/>
      <c r="F94" s="20">
        <v>6500</v>
      </c>
      <c r="G94" s="20">
        <v>116207800</v>
      </c>
    </row>
    <row r="95" spans="1:7">
      <c r="A95" s="40">
        <f t="shared" si="1"/>
        <v>92</v>
      </c>
      <c r="B95" s="49">
        <v>42908</v>
      </c>
      <c r="C95" s="40" t="s">
        <v>114</v>
      </c>
      <c r="D95" s="40" t="s">
        <v>14</v>
      </c>
      <c r="E95" s="20"/>
      <c r="F95" s="20">
        <v>2900000</v>
      </c>
      <c r="G95" s="20">
        <v>113307800</v>
      </c>
    </row>
    <row r="96" spans="1:7">
      <c r="A96" s="40">
        <f t="shared" si="1"/>
        <v>93</v>
      </c>
      <c r="B96" s="49">
        <v>42908</v>
      </c>
      <c r="C96" s="40" t="s">
        <v>116</v>
      </c>
      <c r="D96" s="40" t="s">
        <v>14</v>
      </c>
      <c r="E96" s="20"/>
      <c r="F96" s="20">
        <v>20000000</v>
      </c>
      <c r="G96" s="20">
        <v>93307800</v>
      </c>
    </row>
    <row r="97" spans="1:7">
      <c r="A97" s="40">
        <f t="shared" si="1"/>
        <v>94</v>
      </c>
      <c r="B97" s="49">
        <v>42909</v>
      </c>
      <c r="C97" s="40" t="s">
        <v>13</v>
      </c>
      <c r="D97" s="40" t="s">
        <v>14</v>
      </c>
      <c r="E97" s="20">
        <v>25000000</v>
      </c>
      <c r="F97" s="20"/>
      <c r="G97" s="20">
        <v>118307800</v>
      </c>
    </row>
    <row r="98" spans="1:7">
      <c r="A98" s="40">
        <f t="shared" si="1"/>
        <v>95</v>
      </c>
      <c r="B98" s="49">
        <v>42909</v>
      </c>
      <c r="C98" s="40" t="s">
        <v>119</v>
      </c>
      <c r="D98" s="40" t="s">
        <v>14</v>
      </c>
      <c r="E98" s="20"/>
      <c r="F98" s="20">
        <v>25000000</v>
      </c>
      <c r="G98" s="20">
        <v>93307800</v>
      </c>
    </row>
    <row r="99" spans="1:7">
      <c r="A99" s="40">
        <f t="shared" si="1"/>
        <v>96</v>
      </c>
      <c r="B99" s="49">
        <v>42909</v>
      </c>
      <c r="C99" s="40" t="s">
        <v>41</v>
      </c>
      <c r="D99" s="40" t="s">
        <v>19</v>
      </c>
      <c r="E99" s="20">
        <v>500000</v>
      </c>
      <c r="F99" s="20"/>
      <c r="G99" s="20">
        <v>93807800</v>
      </c>
    </row>
    <row r="100" spans="1:7">
      <c r="A100" s="40">
        <f t="shared" si="1"/>
        <v>97</v>
      </c>
      <c r="B100" s="49">
        <v>42909</v>
      </c>
      <c r="C100" s="40" t="s">
        <v>41</v>
      </c>
      <c r="D100" s="40" t="s">
        <v>19</v>
      </c>
      <c r="E100" s="20">
        <v>100000</v>
      </c>
      <c r="F100" s="20"/>
      <c r="G100" s="20">
        <v>93907800</v>
      </c>
    </row>
    <row r="101" spans="1:7">
      <c r="A101" s="40">
        <f t="shared" si="1"/>
        <v>98</v>
      </c>
      <c r="B101" s="49">
        <v>42909</v>
      </c>
      <c r="C101" s="40" t="s">
        <v>41</v>
      </c>
      <c r="D101" s="40" t="s">
        <v>19</v>
      </c>
      <c r="E101" s="20">
        <v>500000</v>
      </c>
      <c r="F101" s="20"/>
      <c r="G101" s="20">
        <v>94407800</v>
      </c>
    </row>
    <row r="102" spans="1:7">
      <c r="A102" s="40">
        <f t="shared" si="1"/>
        <v>99</v>
      </c>
      <c r="B102" s="49">
        <v>42909</v>
      </c>
      <c r="C102" s="40" t="s">
        <v>122</v>
      </c>
      <c r="D102" s="40" t="s">
        <v>19</v>
      </c>
      <c r="E102" s="20">
        <v>250000</v>
      </c>
      <c r="F102" s="20"/>
      <c r="G102" s="20">
        <v>94657800</v>
      </c>
    </row>
    <row r="103" spans="1:7">
      <c r="A103" s="40">
        <f t="shared" si="1"/>
        <v>100</v>
      </c>
      <c r="B103" s="49">
        <v>42909</v>
      </c>
      <c r="C103" s="40" t="s">
        <v>123</v>
      </c>
      <c r="D103" s="40" t="s">
        <v>19</v>
      </c>
      <c r="E103" s="20">
        <v>370100</v>
      </c>
      <c r="F103" s="20"/>
      <c r="G103" s="20">
        <v>95027900</v>
      </c>
    </row>
    <row r="104" spans="1:7">
      <c r="A104" s="40">
        <f t="shared" si="1"/>
        <v>101</v>
      </c>
      <c r="B104" s="49">
        <v>42909</v>
      </c>
      <c r="C104" s="40" t="s">
        <v>124</v>
      </c>
      <c r="D104" s="40" t="s">
        <v>19</v>
      </c>
      <c r="E104" s="20">
        <v>105000</v>
      </c>
      <c r="F104" s="20"/>
      <c r="G104" s="20">
        <v>95132900</v>
      </c>
    </row>
    <row r="105" spans="1:7">
      <c r="A105" s="40">
        <f t="shared" si="1"/>
        <v>102</v>
      </c>
      <c r="B105" s="49">
        <v>42909</v>
      </c>
      <c r="C105" s="40" t="s">
        <v>126</v>
      </c>
      <c r="D105" s="40" t="s">
        <v>19</v>
      </c>
      <c r="E105" s="20">
        <v>3000</v>
      </c>
      <c r="F105" s="20"/>
      <c r="G105" s="20">
        <v>95135900</v>
      </c>
    </row>
    <row r="106" spans="1:7">
      <c r="A106" s="40">
        <f t="shared" si="1"/>
        <v>103</v>
      </c>
      <c r="B106" s="49">
        <v>42909</v>
      </c>
      <c r="C106" s="40" t="s">
        <v>41</v>
      </c>
      <c r="D106" s="40" t="s">
        <v>19</v>
      </c>
      <c r="E106" s="20">
        <v>250000</v>
      </c>
      <c r="F106" s="20"/>
      <c r="G106" s="20">
        <v>95385900</v>
      </c>
    </row>
    <row r="107" spans="1:7">
      <c r="A107" s="40">
        <f t="shared" si="1"/>
        <v>104</v>
      </c>
      <c r="B107" s="49">
        <v>42909</v>
      </c>
      <c r="C107" s="40" t="s">
        <v>127</v>
      </c>
      <c r="D107" s="40" t="s">
        <v>19</v>
      </c>
      <c r="E107" s="20">
        <v>30000</v>
      </c>
      <c r="F107" s="20"/>
      <c r="G107" s="20">
        <v>95415900</v>
      </c>
    </row>
    <row r="108" spans="1:7">
      <c r="A108" s="40">
        <f t="shared" si="1"/>
        <v>105</v>
      </c>
      <c r="B108" s="49">
        <v>42909</v>
      </c>
      <c r="C108" s="40" t="s">
        <v>13</v>
      </c>
      <c r="D108" s="40" t="s">
        <v>14</v>
      </c>
      <c r="E108" s="20">
        <v>3500000</v>
      </c>
      <c r="F108" s="20"/>
      <c r="G108" s="20">
        <v>98915900</v>
      </c>
    </row>
    <row r="109" spans="1:7">
      <c r="A109" s="40">
        <f t="shared" si="1"/>
        <v>106</v>
      </c>
      <c r="B109" s="49">
        <v>42928</v>
      </c>
      <c r="C109" s="40" t="s">
        <v>13</v>
      </c>
      <c r="D109" s="40" t="s">
        <v>19</v>
      </c>
      <c r="E109" s="20">
        <v>3000000</v>
      </c>
      <c r="F109" s="20"/>
      <c r="G109" s="20">
        <v>101915900</v>
      </c>
    </row>
    <row r="110" spans="1:7">
      <c r="A110" s="40">
        <f t="shared" si="1"/>
        <v>107</v>
      </c>
      <c r="B110" s="49">
        <v>42931</v>
      </c>
      <c r="C110" s="40" t="s">
        <v>129</v>
      </c>
      <c r="D110" s="40" t="s">
        <v>19</v>
      </c>
      <c r="E110" s="20"/>
      <c r="F110" s="20">
        <v>5000000</v>
      </c>
      <c r="G110" s="20">
        <v>96915900</v>
      </c>
    </row>
    <row r="111" spans="1:7">
      <c r="A111" s="40">
        <f t="shared" si="1"/>
        <v>108</v>
      </c>
      <c r="B111" s="49">
        <v>42932</v>
      </c>
      <c r="C111" s="40" t="s">
        <v>130</v>
      </c>
      <c r="D111" s="40" t="s">
        <v>14</v>
      </c>
      <c r="E111" s="20"/>
      <c r="F111" s="20">
        <v>1550000</v>
      </c>
      <c r="G111" s="20">
        <v>95365900</v>
      </c>
    </row>
    <row r="112" spans="1:7">
      <c r="A112" s="40">
        <f t="shared" si="1"/>
        <v>109</v>
      </c>
      <c r="B112" s="49">
        <v>42934</v>
      </c>
      <c r="C112" s="40" t="s">
        <v>131</v>
      </c>
      <c r="D112" s="40" t="s">
        <v>14</v>
      </c>
      <c r="E112" s="20"/>
      <c r="F112" s="20">
        <v>25000000</v>
      </c>
      <c r="G112" s="20">
        <v>70365900</v>
      </c>
    </row>
    <row r="113" spans="1:7">
      <c r="A113" s="40">
        <f t="shared" si="1"/>
        <v>110</v>
      </c>
      <c r="B113" s="49">
        <v>42935</v>
      </c>
      <c r="C113" s="40" t="s">
        <v>131</v>
      </c>
      <c r="D113" s="40" t="s">
        <v>14</v>
      </c>
      <c r="E113" s="20"/>
      <c r="F113" s="20">
        <v>25000000</v>
      </c>
      <c r="G113" s="20">
        <v>45365900</v>
      </c>
    </row>
    <row r="114" spans="1:7">
      <c r="A114" s="40">
        <f t="shared" si="1"/>
        <v>111</v>
      </c>
      <c r="B114" s="49">
        <v>42939</v>
      </c>
      <c r="C114" s="40" t="s">
        <v>131</v>
      </c>
      <c r="D114" s="40" t="s">
        <v>14</v>
      </c>
      <c r="E114" s="20"/>
      <c r="F114" s="20">
        <v>25000000</v>
      </c>
      <c r="G114" s="20">
        <v>20365900</v>
      </c>
    </row>
    <row r="115" spans="1:7">
      <c r="A115" s="40">
        <f t="shared" si="1"/>
        <v>112</v>
      </c>
      <c r="B115" s="49">
        <v>42938</v>
      </c>
      <c r="C115" s="40" t="s">
        <v>13</v>
      </c>
      <c r="D115" s="40" t="s">
        <v>19</v>
      </c>
      <c r="E115" s="20">
        <v>10000</v>
      </c>
      <c r="F115" s="20"/>
      <c r="G115" s="20">
        <v>20375900</v>
      </c>
    </row>
    <row r="116" spans="1:7">
      <c r="A116" s="40">
        <f t="shared" si="1"/>
        <v>113</v>
      </c>
      <c r="B116" s="49">
        <v>42938</v>
      </c>
      <c r="C116" s="40" t="s">
        <v>13</v>
      </c>
      <c r="D116" s="40" t="s">
        <v>19</v>
      </c>
      <c r="E116" s="20">
        <v>50000</v>
      </c>
      <c r="F116" s="20"/>
      <c r="G116" s="20">
        <v>20425900</v>
      </c>
    </row>
    <row r="117" spans="1:7">
      <c r="A117" s="40">
        <f t="shared" si="1"/>
        <v>114</v>
      </c>
      <c r="B117" s="49">
        <v>42941</v>
      </c>
      <c r="C117" s="40" t="s">
        <v>95</v>
      </c>
      <c r="D117" s="40" t="s">
        <v>19</v>
      </c>
      <c r="E117" s="20">
        <v>202200</v>
      </c>
      <c r="F117" s="20"/>
      <c r="G117" s="20">
        <v>20628100</v>
      </c>
    </row>
    <row r="118" spans="1:7">
      <c r="A118" s="40">
        <f t="shared" si="1"/>
        <v>115</v>
      </c>
      <c r="B118" s="49">
        <v>42941</v>
      </c>
      <c r="C118" s="40" t="s">
        <v>13</v>
      </c>
      <c r="D118" s="40" t="s">
        <v>19</v>
      </c>
      <c r="E118" s="20">
        <v>500000</v>
      </c>
      <c r="F118" s="20"/>
      <c r="G118" s="20">
        <v>21128100</v>
      </c>
    </row>
    <row r="119" spans="1:7">
      <c r="A119" s="40">
        <f t="shared" si="1"/>
        <v>116</v>
      </c>
      <c r="B119" s="49">
        <v>42941</v>
      </c>
      <c r="C119" s="40" t="s">
        <v>13</v>
      </c>
      <c r="D119" s="40" t="s">
        <v>19</v>
      </c>
      <c r="E119" s="20">
        <v>500000</v>
      </c>
      <c r="F119" s="20"/>
      <c r="G119" s="20">
        <v>21628100</v>
      </c>
    </row>
    <row r="120" spans="1:7">
      <c r="A120" s="40">
        <f t="shared" si="1"/>
        <v>117</v>
      </c>
      <c r="B120" s="49">
        <v>42941</v>
      </c>
      <c r="C120" s="40" t="s">
        <v>127</v>
      </c>
      <c r="D120" s="40" t="s">
        <v>19</v>
      </c>
      <c r="E120" s="20">
        <v>30000</v>
      </c>
      <c r="F120" s="20"/>
      <c r="G120" s="20">
        <v>21658100</v>
      </c>
    </row>
    <row r="121" spans="1:7">
      <c r="A121" s="40">
        <f t="shared" si="1"/>
        <v>118</v>
      </c>
      <c r="B121" s="49">
        <v>42941</v>
      </c>
      <c r="C121" s="40" t="s">
        <v>13</v>
      </c>
      <c r="D121" s="40" t="s">
        <v>19</v>
      </c>
      <c r="E121" s="20">
        <v>200000</v>
      </c>
      <c r="F121" s="20"/>
      <c r="G121" s="20">
        <v>21858100</v>
      </c>
    </row>
    <row r="122" spans="1:7">
      <c r="A122" s="40">
        <f t="shared" si="1"/>
        <v>119</v>
      </c>
      <c r="B122" s="49">
        <v>42941</v>
      </c>
      <c r="C122" s="40" t="s">
        <v>134</v>
      </c>
      <c r="D122" s="40" t="s">
        <v>14</v>
      </c>
      <c r="E122" s="20"/>
      <c r="F122" s="20">
        <v>10000000</v>
      </c>
      <c r="G122" s="20">
        <v>11858100</v>
      </c>
    </row>
    <row r="123" spans="1:7">
      <c r="A123" s="40">
        <f t="shared" si="1"/>
        <v>120</v>
      </c>
      <c r="B123" s="49">
        <v>42941</v>
      </c>
      <c r="C123" s="40" t="s">
        <v>135</v>
      </c>
      <c r="D123" s="40" t="s">
        <v>19</v>
      </c>
      <c r="E123" s="20">
        <v>12000000</v>
      </c>
      <c r="F123" s="20"/>
      <c r="G123" s="20">
        <v>23858100</v>
      </c>
    </row>
    <row r="124" spans="1:7">
      <c r="A124" s="40">
        <f t="shared" si="1"/>
        <v>121</v>
      </c>
      <c r="B124" s="49">
        <v>42942</v>
      </c>
      <c r="C124" s="40" t="s">
        <v>13</v>
      </c>
      <c r="D124" s="40" t="s">
        <v>19</v>
      </c>
      <c r="E124" s="20">
        <v>1000000</v>
      </c>
      <c r="F124" s="20"/>
      <c r="G124" s="20">
        <v>24858100</v>
      </c>
    </row>
    <row r="125" spans="1:7">
      <c r="A125" s="40">
        <f t="shared" si="1"/>
        <v>122</v>
      </c>
      <c r="B125" s="49">
        <v>42942</v>
      </c>
      <c r="C125" s="40" t="s">
        <v>119</v>
      </c>
      <c r="D125" s="40" t="s">
        <v>19</v>
      </c>
      <c r="E125" s="20"/>
      <c r="F125" s="20">
        <v>12000000</v>
      </c>
      <c r="G125" s="20">
        <v>12858100</v>
      </c>
    </row>
    <row r="126" spans="1:7">
      <c r="A126" s="40">
        <f t="shared" si="1"/>
        <v>123</v>
      </c>
      <c r="B126" s="49">
        <v>42949</v>
      </c>
      <c r="C126" s="40" t="s">
        <v>13</v>
      </c>
      <c r="D126" s="40" t="s">
        <v>19</v>
      </c>
      <c r="E126" s="20">
        <v>1000000</v>
      </c>
      <c r="F126" s="20"/>
      <c r="G126" s="20">
        <v>13858100</v>
      </c>
    </row>
    <row r="127" spans="1:7">
      <c r="A127" s="40">
        <f t="shared" si="1"/>
        <v>124</v>
      </c>
      <c r="B127" s="49">
        <v>42956</v>
      </c>
      <c r="C127" s="40" t="s">
        <v>136</v>
      </c>
      <c r="D127" s="40" t="s">
        <v>14</v>
      </c>
      <c r="E127" s="20"/>
      <c r="F127" s="20">
        <v>1400000</v>
      </c>
      <c r="G127" s="20">
        <v>12458100</v>
      </c>
    </row>
    <row r="128" spans="1:7">
      <c r="A128" s="40">
        <f t="shared" si="1"/>
        <v>125</v>
      </c>
      <c r="B128" s="49">
        <v>42956</v>
      </c>
      <c r="C128" s="40" t="s">
        <v>137</v>
      </c>
      <c r="D128" s="40" t="s">
        <v>14</v>
      </c>
      <c r="E128" s="20"/>
      <c r="F128" s="20">
        <v>10000000</v>
      </c>
      <c r="G128" s="20">
        <v>2458100</v>
      </c>
    </row>
    <row r="129" spans="5:7">
      <c r="E129" s="31">
        <f>SUM(E4:E128)</f>
        <v>211435600</v>
      </c>
      <c r="F129" s="31">
        <f>SUM(F4:F128)</f>
        <v>208977500</v>
      </c>
      <c r="G129" s="31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9"/>
  <sheetViews>
    <sheetView topLeftCell="A52" workbookViewId="0">
      <selection activeCell="A1" sqref="A1:K57"/>
    </sheetView>
  </sheetViews>
  <sheetFormatPr defaultColWidth="9.12380952380952" defaultRowHeight="15"/>
  <cols>
    <col min="1" max="1" width="4.12380952380952" customWidth="1"/>
    <col min="2" max="2" width="11.3714285714286" customWidth="1"/>
    <col min="3" max="3" width="32.3714285714286" customWidth="1"/>
    <col min="4" max="4" width="32.3714285714286" hidden="1" customWidth="1"/>
    <col min="5" max="5" width="11.8761904761905" customWidth="1"/>
    <col min="6" max="6" width="7.87619047619048" hidden="1" customWidth="1"/>
    <col min="7" max="7" width="14.8761904761905" style="31" hidden="1" customWidth="1"/>
    <col min="8" max="8" width="14.752380952381" style="31" hidden="1" customWidth="1"/>
    <col min="9" max="9" width="13.6285714285714" customWidth="1"/>
    <col min="10" max="10" width="14.752380952381" customWidth="1"/>
    <col min="11" max="11" width="15.752380952381" customWidth="1"/>
    <col min="12" max="12" width="10.6285714285714"/>
    <col min="13" max="13" width="14.752380952381" customWidth="1"/>
    <col min="14" max="14" width="1.24761904761905" customWidth="1"/>
    <col min="15" max="15" width="14.752380952381" style="31"/>
    <col min="17" max="17" width="14.752380952381"/>
  </cols>
  <sheetData>
    <row r="1" spans="1:11">
      <c r="A1" s="33" t="s">
        <v>173</v>
      </c>
      <c r="B1" s="33"/>
      <c r="C1" s="33"/>
      <c r="D1" s="33"/>
      <c r="E1" s="33"/>
      <c r="F1" s="33"/>
      <c r="G1" s="34"/>
      <c r="H1" s="34"/>
      <c r="I1" s="33"/>
      <c r="J1" s="33"/>
      <c r="K1" s="33"/>
    </row>
    <row r="2" spans="1:11">
      <c r="A2" s="33" t="s">
        <v>1</v>
      </c>
      <c r="B2" s="33" t="s">
        <v>2</v>
      </c>
      <c r="C2" s="33" t="s">
        <v>174</v>
      </c>
      <c r="D2" s="33" t="s">
        <v>175</v>
      </c>
      <c r="E2" s="33" t="s">
        <v>4</v>
      </c>
      <c r="F2" s="33" t="s">
        <v>176</v>
      </c>
      <c r="G2" s="34" t="s">
        <v>177</v>
      </c>
      <c r="H2" s="34" t="s">
        <v>178</v>
      </c>
      <c r="I2" s="33" t="s">
        <v>6</v>
      </c>
      <c r="J2" s="33"/>
      <c r="K2" s="33"/>
    </row>
    <row r="3" spans="1:11">
      <c r="A3" s="35"/>
      <c r="B3" s="35"/>
      <c r="C3" s="35"/>
      <c r="D3" s="33"/>
      <c r="E3" s="35"/>
      <c r="F3" s="35"/>
      <c r="G3" s="34"/>
      <c r="H3" s="34"/>
      <c r="I3" s="33" t="s">
        <v>8</v>
      </c>
      <c r="J3" s="33" t="s">
        <v>9</v>
      </c>
      <c r="K3" s="33" t="s">
        <v>10</v>
      </c>
    </row>
    <row r="4" s="43" customFormat="1" spans="1:15">
      <c r="A4" s="36">
        <v>1</v>
      </c>
      <c r="B4" s="37">
        <v>42961</v>
      </c>
      <c r="C4" s="36" t="s">
        <v>179</v>
      </c>
      <c r="D4" s="36"/>
      <c r="E4" s="36"/>
      <c r="F4" s="36"/>
      <c r="G4" s="38"/>
      <c r="H4" s="38">
        <f>F4*(I4-J4)</f>
        <v>0</v>
      </c>
      <c r="I4" s="38">
        <v>2458100</v>
      </c>
      <c r="J4" s="38"/>
      <c r="K4" s="38">
        <v>2458100</v>
      </c>
      <c r="M4" s="43" t="s">
        <v>180</v>
      </c>
      <c r="N4" s="43" t="s">
        <v>181</v>
      </c>
      <c r="O4" s="48">
        <f>SUM(H4:H120)</f>
        <v>30700000</v>
      </c>
    </row>
    <row r="5" s="43" customFormat="1" spans="1:15">
      <c r="A5" s="36">
        <f t="shared" ref="A5:A68" si="0">A4+1</f>
        <v>2</v>
      </c>
      <c r="B5" s="37">
        <v>42961</v>
      </c>
      <c r="C5" s="36" t="s">
        <v>180</v>
      </c>
      <c r="D5" s="36"/>
      <c r="E5" s="36"/>
      <c r="F5" s="36">
        <v>1</v>
      </c>
      <c r="G5" s="38">
        <f t="shared" ref="G5:G40" si="1">IF(F5=2,I5-J5,0)</f>
        <v>0</v>
      </c>
      <c r="H5" s="38">
        <f t="shared" ref="H5:H40" si="2">IF(F5=1,I5-J5,0)</f>
        <v>6000000</v>
      </c>
      <c r="I5" s="38">
        <v>6000000</v>
      </c>
      <c r="J5" s="38"/>
      <c r="K5" s="38">
        <f>K4+I5-J5</f>
        <v>8458100</v>
      </c>
      <c r="O5" s="48"/>
    </row>
    <row r="6" s="43" customFormat="1" ht="45" spans="1:17">
      <c r="A6" s="36">
        <f t="shared" si="0"/>
        <v>3</v>
      </c>
      <c r="B6" s="37">
        <v>42961</v>
      </c>
      <c r="C6" s="36" t="s">
        <v>139</v>
      </c>
      <c r="D6" s="36"/>
      <c r="E6" s="36" t="s">
        <v>14</v>
      </c>
      <c r="F6" s="36"/>
      <c r="G6" s="38">
        <f t="shared" si="1"/>
        <v>0</v>
      </c>
      <c r="H6" s="38">
        <f t="shared" si="2"/>
        <v>0</v>
      </c>
      <c r="I6" s="38"/>
      <c r="J6" s="38">
        <v>6000000</v>
      </c>
      <c r="K6" s="38">
        <f>K5+I6-J6</f>
        <v>2458100</v>
      </c>
      <c r="M6" s="43" t="s">
        <v>182</v>
      </c>
      <c r="N6" s="43" t="s">
        <v>181</v>
      </c>
      <c r="O6" s="48">
        <f>SUM(G4:G40)</f>
        <v>12784900</v>
      </c>
      <c r="Q6" s="48">
        <f>O4+O6</f>
        <v>43484900</v>
      </c>
    </row>
    <row r="7" s="43" customFormat="1" spans="1:17">
      <c r="A7" s="36">
        <f t="shared" si="0"/>
        <v>4</v>
      </c>
      <c r="B7" s="37">
        <v>42966</v>
      </c>
      <c r="C7" s="36" t="s">
        <v>138</v>
      </c>
      <c r="D7" s="36"/>
      <c r="E7" s="36" t="s">
        <v>19</v>
      </c>
      <c r="F7" s="36">
        <v>1</v>
      </c>
      <c r="G7" s="38">
        <f t="shared" si="1"/>
        <v>0</v>
      </c>
      <c r="H7" s="38">
        <f t="shared" si="2"/>
        <v>1000000</v>
      </c>
      <c r="I7" s="38">
        <v>1000000</v>
      </c>
      <c r="J7" s="38"/>
      <c r="K7" s="38">
        <f>K6+I7-J7</f>
        <v>3458100</v>
      </c>
      <c r="M7" s="43" t="s">
        <v>19</v>
      </c>
      <c r="N7" s="43" t="s">
        <v>181</v>
      </c>
      <c r="O7" s="48">
        <f>3147797+902000+902000</f>
        <v>4951797</v>
      </c>
      <c r="Q7" s="48">
        <f>Q6-O7</f>
        <v>38533103</v>
      </c>
    </row>
    <row r="8" s="43" customFormat="1" ht="30" spans="1:15">
      <c r="A8" s="36">
        <f t="shared" si="0"/>
        <v>5</v>
      </c>
      <c r="B8" s="37">
        <v>42966</v>
      </c>
      <c r="C8" s="36" t="s">
        <v>140</v>
      </c>
      <c r="D8" s="36"/>
      <c r="E8" s="36" t="s">
        <v>19</v>
      </c>
      <c r="F8" s="36"/>
      <c r="G8" s="38">
        <f t="shared" si="1"/>
        <v>0</v>
      </c>
      <c r="H8" s="38">
        <f t="shared" si="2"/>
        <v>0</v>
      </c>
      <c r="I8" s="38"/>
      <c r="J8" s="38">
        <v>1000000</v>
      </c>
      <c r="K8" s="38">
        <f t="shared" ref="K8:K14" si="3">K7+I8-J8</f>
        <v>2458100</v>
      </c>
      <c r="O8" s="48">
        <f>O6+O7</f>
        <v>17736697</v>
      </c>
    </row>
    <row r="9" s="43" customFormat="1" ht="30" spans="1:15">
      <c r="A9" s="36">
        <f t="shared" si="0"/>
        <v>6</v>
      </c>
      <c r="B9" s="37">
        <v>42966</v>
      </c>
      <c r="C9" s="36" t="s">
        <v>140</v>
      </c>
      <c r="D9" s="36"/>
      <c r="E9" s="36" t="s">
        <v>19</v>
      </c>
      <c r="F9" s="36"/>
      <c r="G9" s="38">
        <f t="shared" si="1"/>
        <v>0</v>
      </c>
      <c r="H9" s="38">
        <f t="shared" si="2"/>
        <v>0</v>
      </c>
      <c r="I9" s="38"/>
      <c r="J9" s="38">
        <v>1000000</v>
      </c>
      <c r="K9" s="38">
        <f t="shared" si="3"/>
        <v>1458100</v>
      </c>
      <c r="M9" s="43" t="s">
        <v>183</v>
      </c>
      <c r="O9" s="48">
        <f>Masjid!H40-O8</f>
        <v>-119497</v>
      </c>
    </row>
    <row r="10" s="43" customFormat="1" spans="1:11">
      <c r="A10" s="36">
        <f t="shared" si="0"/>
        <v>7</v>
      </c>
      <c r="B10" s="37">
        <v>42967</v>
      </c>
      <c r="C10" s="36" t="s">
        <v>142</v>
      </c>
      <c r="D10" s="36"/>
      <c r="E10" s="36" t="s">
        <v>19</v>
      </c>
      <c r="F10" s="36"/>
      <c r="G10" s="38">
        <f t="shared" si="1"/>
        <v>0</v>
      </c>
      <c r="H10" s="38">
        <f t="shared" si="2"/>
        <v>0</v>
      </c>
      <c r="I10" s="38">
        <v>194000</v>
      </c>
      <c r="J10" s="38"/>
      <c r="K10" s="38">
        <f t="shared" si="3"/>
        <v>1652100</v>
      </c>
    </row>
    <row r="11" s="43" customFormat="1" spans="1:11">
      <c r="A11" s="36">
        <f t="shared" si="0"/>
        <v>8</v>
      </c>
      <c r="B11" s="37">
        <v>42967</v>
      </c>
      <c r="C11" s="36" t="s">
        <v>127</v>
      </c>
      <c r="D11" s="36"/>
      <c r="E11" s="36" t="s">
        <v>19</v>
      </c>
      <c r="F11" s="36"/>
      <c r="G11" s="38">
        <f t="shared" si="1"/>
        <v>0</v>
      </c>
      <c r="H11" s="38">
        <f t="shared" si="2"/>
        <v>0</v>
      </c>
      <c r="I11" s="38">
        <v>33000</v>
      </c>
      <c r="J11" s="38"/>
      <c r="K11" s="38">
        <f t="shared" si="3"/>
        <v>1685100</v>
      </c>
    </row>
    <row r="12" s="43" customFormat="1" spans="1:11">
      <c r="A12" s="36">
        <f t="shared" si="0"/>
        <v>9</v>
      </c>
      <c r="B12" s="37">
        <v>42967</v>
      </c>
      <c r="C12" s="36" t="s">
        <v>143</v>
      </c>
      <c r="D12" s="36"/>
      <c r="E12" s="36" t="s">
        <v>19</v>
      </c>
      <c r="F12" s="36"/>
      <c r="G12" s="38">
        <f t="shared" si="1"/>
        <v>0</v>
      </c>
      <c r="H12" s="38">
        <f t="shared" si="2"/>
        <v>0</v>
      </c>
      <c r="I12" s="38">
        <v>970000</v>
      </c>
      <c r="J12" s="38"/>
      <c r="K12" s="38">
        <f t="shared" si="3"/>
        <v>2655100</v>
      </c>
    </row>
    <row r="13" s="43" customFormat="1" spans="1:11">
      <c r="A13" s="36">
        <f t="shared" si="0"/>
        <v>10</v>
      </c>
      <c r="B13" s="37">
        <v>42971</v>
      </c>
      <c r="C13" s="36" t="s">
        <v>180</v>
      </c>
      <c r="D13" s="36"/>
      <c r="E13" s="36" t="s">
        <v>19</v>
      </c>
      <c r="F13" s="36">
        <v>1</v>
      </c>
      <c r="G13" s="38">
        <f t="shared" si="1"/>
        <v>0</v>
      </c>
      <c r="H13" s="38">
        <f t="shared" si="2"/>
        <v>4000000</v>
      </c>
      <c r="I13" s="38">
        <v>4000000</v>
      </c>
      <c r="J13" s="38"/>
      <c r="K13" s="38">
        <f t="shared" si="3"/>
        <v>6655100</v>
      </c>
    </row>
    <row r="14" s="43" customFormat="1" ht="45" spans="1:11">
      <c r="A14" s="36">
        <f t="shared" si="0"/>
        <v>11</v>
      </c>
      <c r="B14" s="37">
        <v>42971</v>
      </c>
      <c r="C14" s="36" t="s">
        <v>139</v>
      </c>
      <c r="D14" s="36"/>
      <c r="E14" s="36" t="s">
        <v>14</v>
      </c>
      <c r="F14" s="36"/>
      <c r="G14" s="38">
        <f t="shared" si="1"/>
        <v>0</v>
      </c>
      <c r="H14" s="38">
        <f t="shared" si="2"/>
        <v>0</v>
      </c>
      <c r="I14" s="38"/>
      <c r="J14" s="38">
        <v>4000000</v>
      </c>
      <c r="K14" s="38">
        <f t="shared" si="3"/>
        <v>2655100</v>
      </c>
    </row>
    <row r="15" s="43" customFormat="1" spans="1:11">
      <c r="A15" s="36">
        <f t="shared" si="0"/>
        <v>12</v>
      </c>
      <c r="B15" s="37">
        <v>42973</v>
      </c>
      <c r="C15" s="36" t="s">
        <v>144</v>
      </c>
      <c r="D15" s="36"/>
      <c r="E15" s="36" t="s">
        <v>19</v>
      </c>
      <c r="F15" s="36"/>
      <c r="G15" s="38">
        <f t="shared" si="1"/>
        <v>0</v>
      </c>
      <c r="H15" s="38">
        <f t="shared" si="2"/>
        <v>0</v>
      </c>
      <c r="I15" s="38">
        <v>1000000</v>
      </c>
      <c r="J15" s="38"/>
      <c r="K15" s="38">
        <f t="shared" ref="K15:K21" si="4">K14+I15-J15</f>
        <v>3655100</v>
      </c>
    </row>
    <row r="16" s="43" customFormat="1" spans="1:11">
      <c r="A16" s="36">
        <f t="shared" si="0"/>
        <v>13</v>
      </c>
      <c r="B16" s="37">
        <v>42975</v>
      </c>
      <c r="C16" s="36" t="s">
        <v>180</v>
      </c>
      <c r="D16" s="36"/>
      <c r="E16" s="36" t="s">
        <v>19</v>
      </c>
      <c r="F16" s="36">
        <v>1</v>
      </c>
      <c r="G16" s="38">
        <f t="shared" si="1"/>
        <v>0</v>
      </c>
      <c r="H16" s="38">
        <f t="shared" si="2"/>
        <v>6000000</v>
      </c>
      <c r="I16" s="38">
        <v>6000000</v>
      </c>
      <c r="J16" s="38"/>
      <c r="K16" s="38">
        <f t="shared" si="4"/>
        <v>9655100</v>
      </c>
    </row>
    <row r="17" s="43" customFormat="1" ht="45" spans="1:11">
      <c r="A17" s="36">
        <f t="shared" si="0"/>
        <v>14</v>
      </c>
      <c r="B17" s="37">
        <v>42975</v>
      </c>
      <c r="C17" s="36" t="s">
        <v>139</v>
      </c>
      <c r="D17" s="36"/>
      <c r="E17" s="36" t="s">
        <v>14</v>
      </c>
      <c r="F17" s="36"/>
      <c r="G17" s="38">
        <f t="shared" si="1"/>
        <v>0</v>
      </c>
      <c r="H17" s="38">
        <f t="shared" si="2"/>
        <v>0</v>
      </c>
      <c r="I17" s="38"/>
      <c r="J17" s="38">
        <v>6000000</v>
      </c>
      <c r="K17" s="38">
        <f t="shared" si="4"/>
        <v>3655100</v>
      </c>
    </row>
    <row r="18" s="43" customFormat="1" spans="1:11">
      <c r="A18" s="36">
        <f t="shared" si="0"/>
        <v>15</v>
      </c>
      <c r="B18" s="37">
        <v>42977</v>
      </c>
      <c r="C18" s="36" t="s">
        <v>182</v>
      </c>
      <c r="D18" s="36"/>
      <c r="E18" s="36" t="s">
        <v>19</v>
      </c>
      <c r="F18" s="36">
        <v>2</v>
      </c>
      <c r="G18" s="38">
        <f t="shared" si="1"/>
        <v>9088900</v>
      </c>
      <c r="H18" s="38">
        <f t="shared" si="2"/>
        <v>0</v>
      </c>
      <c r="I18" s="38">
        <f>J19-K17</f>
        <v>9088900</v>
      </c>
      <c r="J18" s="38"/>
      <c r="K18" s="38">
        <f t="shared" si="4"/>
        <v>12744000</v>
      </c>
    </row>
    <row r="19" s="43" customFormat="1" ht="30" spans="1:11">
      <c r="A19" s="36">
        <f t="shared" si="0"/>
        <v>16</v>
      </c>
      <c r="B19" s="37">
        <v>42977</v>
      </c>
      <c r="C19" s="36" t="s">
        <v>131</v>
      </c>
      <c r="D19" s="36"/>
      <c r="E19" s="36" t="s">
        <v>14</v>
      </c>
      <c r="F19" s="36"/>
      <c r="G19" s="38">
        <f t="shared" si="1"/>
        <v>0</v>
      </c>
      <c r="H19" s="38">
        <f t="shared" si="2"/>
        <v>0</v>
      </c>
      <c r="I19" s="38"/>
      <c r="J19" s="38">
        <v>12744000</v>
      </c>
      <c r="K19" s="38">
        <f t="shared" si="4"/>
        <v>0</v>
      </c>
    </row>
    <row r="20" s="43" customFormat="1" spans="1:11">
      <c r="A20" s="36">
        <f t="shared" si="0"/>
        <v>17</v>
      </c>
      <c r="B20" s="37">
        <v>42994</v>
      </c>
      <c r="C20" s="36" t="s">
        <v>180</v>
      </c>
      <c r="D20" s="36"/>
      <c r="E20" s="36"/>
      <c r="F20" s="36">
        <v>1</v>
      </c>
      <c r="G20" s="38">
        <f t="shared" si="1"/>
        <v>0</v>
      </c>
      <c r="H20" s="38">
        <f t="shared" si="2"/>
        <v>4000000</v>
      </c>
      <c r="I20" s="38">
        <v>4000000</v>
      </c>
      <c r="J20" s="38"/>
      <c r="K20" s="38">
        <f t="shared" si="4"/>
        <v>4000000</v>
      </c>
    </row>
    <row r="21" s="43" customFormat="1" ht="30" spans="1:11">
      <c r="A21" s="36">
        <f t="shared" si="0"/>
        <v>18</v>
      </c>
      <c r="B21" s="37">
        <v>42994</v>
      </c>
      <c r="C21" s="36" t="s">
        <v>145</v>
      </c>
      <c r="D21" s="36"/>
      <c r="E21" s="36" t="s">
        <v>19</v>
      </c>
      <c r="F21" s="36"/>
      <c r="G21" s="38">
        <f t="shared" si="1"/>
        <v>0</v>
      </c>
      <c r="H21" s="38">
        <f t="shared" si="2"/>
        <v>0</v>
      </c>
      <c r="I21" s="38"/>
      <c r="J21" s="38">
        <v>4000000</v>
      </c>
      <c r="K21" s="38">
        <f t="shared" si="4"/>
        <v>0</v>
      </c>
    </row>
    <row r="22" s="43" customFormat="1" spans="1:11">
      <c r="A22" s="36">
        <f t="shared" si="0"/>
        <v>19</v>
      </c>
      <c r="B22" s="37">
        <v>42994</v>
      </c>
      <c r="C22" s="36" t="s">
        <v>42</v>
      </c>
      <c r="D22" s="36"/>
      <c r="E22" s="36" t="s">
        <v>19</v>
      </c>
      <c r="F22" s="36"/>
      <c r="G22" s="38">
        <f t="shared" si="1"/>
        <v>0</v>
      </c>
      <c r="H22" s="38">
        <f t="shared" si="2"/>
        <v>0</v>
      </c>
      <c r="I22" s="38">
        <v>150000</v>
      </c>
      <c r="J22" s="38"/>
      <c r="K22" s="38">
        <f t="shared" ref="K22:K26" si="5">K21+I22-J22</f>
        <v>150000</v>
      </c>
    </row>
    <row r="23" s="43" customFormat="1" spans="1:11">
      <c r="A23" s="36">
        <f t="shared" si="0"/>
        <v>20</v>
      </c>
      <c r="B23" s="37">
        <v>43001</v>
      </c>
      <c r="C23" s="36" t="s">
        <v>180</v>
      </c>
      <c r="D23" s="36"/>
      <c r="E23" s="36" t="s">
        <v>19</v>
      </c>
      <c r="F23" s="36">
        <v>1</v>
      </c>
      <c r="G23" s="38">
        <f t="shared" si="1"/>
        <v>0</v>
      </c>
      <c r="H23" s="38">
        <f t="shared" si="2"/>
        <v>3000000</v>
      </c>
      <c r="I23" s="38">
        <v>3000000</v>
      </c>
      <c r="J23" s="38"/>
      <c r="K23" s="38">
        <f t="shared" si="5"/>
        <v>3150000</v>
      </c>
    </row>
    <row r="24" s="43" customFormat="1" ht="30" spans="1:11">
      <c r="A24" s="36">
        <f t="shared" si="0"/>
        <v>21</v>
      </c>
      <c r="B24" s="37">
        <v>43001</v>
      </c>
      <c r="C24" s="36" t="s">
        <v>145</v>
      </c>
      <c r="D24" s="36"/>
      <c r="E24" s="36" t="s">
        <v>19</v>
      </c>
      <c r="F24" s="36"/>
      <c r="G24" s="38">
        <f t="shared" si="1"/>
        <v>0</v>
      </c>
      <c r="H24" s="38">
        <f t="shared" si="2"/>
        <v>0</v>
      </c>
      <c r="I24" s="38"/>
      <c r="J24" s="38">
        <v>3000000</v>
      </c>
      <c r="K24" s="38">
        <f t="shared" si="5"/>
        <v>150000</v>
      </c>
    </row>
    <row r="25" s="43" customFormat="1" spans="1:11">
      <c r="A25" s="36">
        <f t="shared" si="0"/>
        <v>22</v>
      </c>
      <c r="B25" s="37">
        <v>43001</v>
      </c>
      <c r="C25" s="36" t="s">
        <v>138</v>
      </c>
      <c r="D25" s="36"/>
      <c r="E25" s="36" t="s">
        <v>19</v>
      </c>
      <c r="F25" s="36">
        <v>1</v>
      </c>
      <c r="G25" s="38">
        <f t="shared" si="1"/>
        <v>0</v>
      </c>
      <c r="H25" s="38">
        <f t="shared" si="2"/>
        <v>1600000</v>
      </c>
      <c r="I25" s="38">
        <v>1600000</v>
      </c>
      <c r="J25" s="38"/>
      <c r="K25" s="38">
        <f t="shared" si="5"/>
        <v>1750000</v>
      </c>
    </row>
    <row r="26" s="43" customFormat="1" ht="30" spans="1:11">
      <c r="A26" s="36">
        <f t="shared" si="0"/>
        <v>23</v>
      </c>
      <c r="B26" s="37">
        <v>43001</v>
      </c>
      <c r="C26" s="36" t="s">
        <v>146</v>
      </c>
      <c r="D26" s="36"/>
      <c r="E26" s="36" t="s">
        <v>19</v>
      </c>
      <c r="F26" s="36"/>
      <c r="G26" s="38">
        <f t="shared" si="1"/>
        <v>0</v>
      </c>
      <c r="H26" s="38">
        <f t="shared" si="2"/>
        <v>0</v>
      </c>
      <c r="I26" s="38"/>
      <c r="J26" s="38">
        <v>1600000</v>
      </c>
      <c r="K26" s="38">
        <f t="shared" si="5"/>
        <v>150000</v>
      </c>
    </row>
    <row r="27" s="43" customFormat="1" spans="1:11">
      <c r="A27" s="36">
        <f t="shared" si="0"/>
        <v>24</v>
      </c>
      <c r="B27" s="37">
        <v>43003</v>
      </c>
      <c r="C27" s="36" t="s">
        <v>147</v>
      </c>
      <c r="D27" s="36"/>
      <c r="E27" s="36" t="s">
        <v>19</v>
      </c>
      <c r="F27" s="36"/>
      <c r="G27" s="38">
        <f t="shared" si="1"/>
        <v>0</v>
      </c>
      <c r="H27" s="38">
        <f t="shared" si="2"/>
        <v>0</v>
      </c>
      <c r="I27" s="38">
        <v>902000</v>
      </c>
      <c r="J27" s="38"/>
      <c r="K27" s="38">
        <f t="shared" ref="K27:K29" si="6">K26+I27-J27</f>
        <v>1052000</v>
      </c>
    </row>
    <row r="28" s="43" customFormat="1" spans="1:11">
      <c r="A28" s="36">
        <f t="shared" si="0"/>
        <v>25</v>
      </c>
      <c r="B28" s="37">
        <v>43022</v>
      </c>
      <c r="C28" s="36" t="s">
        <v>180</v>
      </c>
      <c r="D28" s="36"/>
      <c r="E28" s="36" t="s">
        <v>19</v>
      </c>
      <c r="F28" s="36">
        <v>1</v>
      </c>
      <c r="G28" s="38">
        <f t="shared" si="1"/>
        <v>0</v>
      </c>
      <c r="H28" s="38">
        <f t="shared" si="2"/>
        <v>3000000</v>
      </c>
      <c r="I28" s="38">
        <v>3000000</v>
      </c>
      <c r="J28" s="38"/>
      <c r="K28" s="38">
        <f t="shared" si="6"/>
        <v>4052000</v>
      </c>
    </row>
    <row r="29" s="43" customFormat="1" ht="30" spans="1:11">
      <c r="A29" s="36">
        <f t="shared" si="0"/>
        <v>26</v>
      </c>
      <c r="B29" s="37">
        <v>43022</v>
      </c>
      <c r="C29" s="36" t="s">
        <v>145</v>
      </c>
      <c r="D29" s="36"/>
      <c r="E29" s="36" t="s">
        <v>19</v>
      </c>
      <c r="F29" s="36"/>
      <c r="G29" s="38">
        <f t="shared" si="1"/>
        <v>0</v>
      </c>
      <c r="H29" s="38">
        <f t="shared" si="2"/>
        <v>0</v>
      </c>
      <c r="I29" s="38"/>
      <c r="J29" s="38">
        <v>3000000</v>
      </c>
      <c r="K29" s="38">
        <f t="shared" si="6"/>
        <v>1052000</v>
      </c>
    </row>
    <row r="30" s="43" customFormat="1" spans="1:11">
      <c r="A30" s="36">
        <f t="shared" si="0"/>
        <v>27</v>
      </c>
      <c r="B30" s="37">
        <v>43027</v>
      </c>
      <c r="C30" s="36" t="s">
        <v>148</v>
      </c>
      <c r="D30" s="36"/>
      <c r="E30" s="36" t="s">
        <v>19</v>
      </c>
      <c r="F30" s="36"/>
      <c r="G30" s="38">
        <f t="shared" si="1"/>
        <v>0</v>
      </c>
      <c r="H30" s="38">
        <f t="shared" si="2"/>
        <v>0</v>
      </c>
      <c r="I30" s="38">
        <v>2000</v>
      </c>
      <c r="J30" s="38"/>
      <c r="K30" s="38">
        <f t="shared" ref="K30:K33" si="7">K29+I30-J30</f>
        <v>1054000</v>
      </c>
    </row>
    <row r="31" s="43" customFormat="1" spans="1:11">
      <c r="A31" s="36">
        <f t="shared" si="0"/>
        <v>28</v>
      </c>
      <c r="B31" s="37">
        <v>43028</v>
      </c>
      <c r="C31" s="36" t="s">
        <v>149</v>
      </c>
      <c r="D31" s="36"/>
      <c r="E31" s="36"/>
      <c r="F31" s="36"/>
      <c r="G31" s="38">
        <f t="shared" si="1"/>
        <v>0</v>
      </c>
      <c r="H31" s="38">
        <f t="shared" si="2"/>
        <v>0</v>
      </c>
      <c r="I31" s="38">
        <v>50000</v>
      </c>
      <c r="J31" s="38"/>
      <c r="K31" s="38">
        <f t="shared" si="7"/>
        <v>1104000</v>
      </c>
    </row>
    <row r="32" s="43" customFormat="1" spans="1:11">
      <c r="A32" s="36">
        <f t="shared" si="0"/>
        <v>29</v>
      </c>
      <c r="B32" s="37">
        <v>43029</v>
      </c>
      <c r="C32" s="36" t="s">
        <v>180</v>
      </c>
      <c r="D32" s="36"/>
      <c r="E32" s="36"/>
      <c r="F32" s="36">
        <v>1</v>
      </c>
      <c r="G32" s="38">
        <f t="shared" si="1"/>
        <v>0</v>
      </c>
      <c r="H32" s="38">
        <f t="shared" si="2"/>
        <v>4000000</v>
      </c>
      <c r="I32" s="38">
        <v>4000000</v>
      </c>
      <c r="J32" s="38"/>
      <c r="K32" s="38">
        <f t="shared" si="7"/>
        <v>5104000</v>
      </c>
    </row>
    <row r="33" s="43" customFormat="1" ht="30" spans="1:11">
      <c r="A33" s="36">
        <f t="shared" si="0"/>
        <v>30</v>
      </c>
      <c r="B33" s="37">
        <v>43029</v>
      </c>
      <c r="C33" s="36" t="s">
        <v>145</v>
      </c>
      <c r="D33" s="36"/>
      <c r="E33" s="36" t="s">
        <v>19</v>
      </c>
      <c r="F33" s="36"/>
      <c r="G33" s="38">
        <f t="shared" si="1"/>
        <v>0</v>
      </c>
      <c r="H33" s="38">
        <f t="shared" si="2"/>
        <v>0</v>
      </c>
      <c r="I33" s="38"/>
      <c r="J33" s="38">
        <v>4000000</v>
      </c>
      <c r="K33" s="38">
        <f t="shared" si="7"/>
        <v>1104000</v>
      </c>
    </row>
    <row r="34" s="43" customFormat="1" spans="1:11">
      <c r="A34" s="36">
        <f t="shared" si="0"/>
        <v>31</v>
      </c>
      <c r="B34" s="37">
        <v>43031</v>
      </c>
      <c r="C34" s="36" t="s">
        <v>13</v>
      </c>
      <c r="D34" s="36"/>
      <c r="E34" s="36"/>
      <c r="F34" s="36"/>
      <c r="G34" s="38">
        <f t="shared" si="1"/>
        <v>0</v>
      </c>
      <c r="H34" s="38">
        <f t="shared" si="2"/>
        <v>0</v>
      </c>
      <c r="I34" s="38">
        <v>200000</v>
      </c>
      <c r="J34" s="38"/>
      <c r="K34" s="38">
        <f t="shared" ref="K34:K60" si="8">K33+I34-J34</f>
        <v>1304000</v>
      </c>
    </row>
    <row r="35" s="43" customFormat="1" spans="1:11">
      <c r="A35" s="36">
        <f t="shared" si="0"/>
        <v>32</v>
      </c>
      <c r="B35" s="37">
        <v>43001</v>
      </c>
      <c r="C35" s="36" t="s">
        <v>180</v>
      </c>
      <c r="D35" s="36"/>
      <c r="E35" s="36" t="s">
        <v>19</v>
      </c>
      <c r="F35" s="36">
        <v>1</v>
      </c>
      <c r="G35" s="38">
        <f t="shared" si="1"/>
        <v>0</v>
      </c>
      <c r="H35" s="38">
        <f t="shared" si="2"/>
        <v>1600000</v>
      </c>
      <c r="I35" s="38">
        <v>1600000</v>
      </c>
      <c r="J35" s="38"/>
      <c r="K35" s="38">
        <f t="shared" si="8"/>
        <v>2904000</v>
      </c>
    </row>
    <row r="36" s="43" customFormat="1" ht="30" spans="1:11">
      <c r="A36" s="36">
        <f t="shared" si="0"/>
        <v>33</v>
      </c>
      <c r="B36" s="37">
        <v>43001</v>
      </c>
      <c r="C36" s="36" t="s">
        <v>146</v>
      </c>
      <c r="D36" s="36"/>
      <c r="E36" s="36" t="s">
        <v>19</v>
      </c>
      <c r="F36" s="36"/>
      <c r="G36" s="38">
        <f t="shared" si="1"/>
        <v>0</v>
      </c>
      <c r="H36" s="38">
        <f t="shared" si="2"/>
        <v>0</v>
      </c>
      <c r="I36" s="38"/>
      <c r="J36" s="38">
        <v>1600000</v>
      </c>
      <c r="K36" s="38">
        <f t="shared" si="8"/>
        <v>1304000</v>
      </c>
    </row>
    <row r="37" s="43" customFormat="1" spans="1:11">
      <c r="A37" s="36">
        <f t="shared" si="0"/>
        <v>34</v>
      </c>
      <c r="B37" s="37">
        <v>43036</v>
      </c>
      <c r="C37" s="36" t="s">
        <v>180</v>
      </c>
      <c r="D37" s="36"/>
      <c r="E37" s="36" t="s">
        <v>19</v>
      </c>
      <c r="F37" s="36">
        <v>1</v>
      </c>
      <c r="G37" s="38">
        <f t="shared" si="1"/>
        <v>0</v>
      </c>
      <c r="H37" s="38">
        <f t="shared" si="2"/>
        <v>1500000</v>
      </c>
      <c r="I37" s="38">
        <v>1500000</v>
      </c>
      <c r="J37" s="38"/>
      <c r="K37" s="38">
        <f t="shared" si="8"/>
        <v>2804000</v>
      </c>
    </row>
    <row r="38" s="43" customFormat="1" ht="30" spans="1:11">
      <c r="A38" s="36">
        <f t="shared" si="0"/>
        <v>35</v>
      </c>
      <c r="B38" s="37">
        <v>43036</v>
      </c>
      <c r="C38" s="36" t="s">
        <v>145</v>
      </c>
      <c r="D38" s="36"/>
      <c r="E38" s="36" t="s">
        <v>19</v>
      </c>
      <c r="F38" s="36"/>
      <c r="G38" s="38">
        <f t="shared" si="1"/>
        <v>0</v>
      </c>
      <c r="H38" s="38">
        <f t="shared" si="2"/>
        <v>0</v>
      </c>
      <c r="I38" s="38"/>
      <c r="J38" s="38">
        <v>1500000</v>
      </c>
      <c r="K38" s="38">
        <f t="shared" si="8"/>
        <v>1304000</v>
      </c>
    </row>
    <row r="39" s="43" customFormat="1" spans="1:11">
      <c r="A39" s="36">
        <f t="shared" si="0"/>
        <v>36</v>
      </c>
      <c r="B39" s="37">
        <v>43045</v>
      </c>
      <c r="C39" s="36" t="s">
        <v>182</v>
      </c>
      <c r="D39" s="36"/>
      <c r="E39" s="36" t="s">
        <v>19</v>
      </c>
      <c r="F39" s="36">
        <v>2</v>
      </c>
      <c r="G39" s="38">
        <f t="shared" si="1"/>
        <v>3696000</v>
      </c>
      <c r="H39" s="38">
        <f t="shared" si="2"/>
        <v>0</v>
      </c>
      <c r="I39" s="38">
        <f>5000000-K38</f>
        <v>3696000</v>
      </c>
      <c r="J39" s="38"/>
      <c r="K39" s="38">
        <f t="shared" si="8"/>
        <v>5000000</v>
      </c>
    </row>
    <row r="40" s="43" customFormat="1" ht="30" spans="1:12">
      <c r="A40" s="36">
        <f t="shared" si="0"/>
        <v>37</v>
      </c>
      <c r="B40" s="37">
        <v>43045</v>
      </c>
      <c r="C40" s="36" t="s">
        <v>184</v>
      </c>
      <c r="D40" s="36"/>
      <c r="E40" s="36" t="s">
        <v>19</v>
      </c>
      <c r="F40" s="36">
        <v>1</v>
      </c>
      <c r="G40" s="38">
        <f t="shared" si="1"/>
        <v>0</v>
      </c>
      <c r="H40" s="38">
        <f t="shared" si="2"/>
        <v>-5000000</v>
      </c>
      <c r="I40" s="38"/>
      <c r="J40" s="38">
        <v>5000000</v>
      </c>
      <c r="K40" s="38">
        <f t="shared" si="8"/>
        <v>0</v>
      </c>
      <c r="L40" s="43">
        <f>I61-J61</f>
        <v>18880000</v>
      </c>
    </row>
    <row r="41" s="43" customFormat="1" spans="1:11">
      <c r="A41" s="36">
        <f t="shared" si="0"/>
        <v>38</v>
      </c>
      <c r="B41" s="37">
        <v>43063</v>
      </c>
      <c r="C41" s="36" t="s">
        <v>13</v>
      </c>
      <c r="D41" s="36" t="s">
        <v>185</v>
      </c>
      <c r="E41" s="36" t="s">
        <v>14</v>
      </c>
      <c r="F41" s="36"/>
      <c r="G41" s="38"/>
      <c r="H41" s="38"/>
      <c r="I41" s="38">
        <v>1000000</v>
      </c>
      <c r="J41" s="38"/>
      <c r="K41" s="38">
        <f t="shared" si="8"/>
        <v>1000000</v>
      </c>
    </row>
    <row r="42" s="43" customFormat="1" spans="1:11">
      <c r="A42" s="36">
        <f t="shared" si="0"/>
        <v>39</v>
      </c>
      <c r="B42" s="37">
        <v>43078</v>
      </c>
      <c r="C42" s="36" t="s">
        <v>13</v>
      </c>
      <c r="D42" s="36" t="s">
        <v>186</v>
      </c>
      <c r="E42" s="36" t="s">
        <v>19</v>
      </c>
      <c r="F42" s="36"/>
      <c r="G42" s="38"/>
      <c r="H42" s="38"/>
      <c r="I42" s="38">
        <v>500000</v>
      </c>
      <c r="J42" s="38"/>
      <c r="K42" s="38">
        <f t="shared" si="8"/>
        <v>1500000</v>
      </c>
    </row>
    <row r="43" s="43" customFormat="1" spans="1:11">
      <c r="A43" s="36">
        <f t="shared" si="0"/>
        <v>40</v>
      </c>
      <c r="B43" s="37">
        <v>43078</v>
      </c>
      <c r="C43" s="36" t="s">
        <v>187</v>
      </c>
      <c r="D43" s="36" t="s">
        <v>187</v>
      </c>
      <c r="E43" s="36" t="s">
        <v>19</v>
      </c>
      <c r="F43" s="36"/>
      <c r="G43" s="38"/>
      <c r="H43" s="38"/>
      <c r="I43" s="38">
        <v>500000</v>
      </c>
      <c r="J43" s="38"/>
      <c r="K43" s="38">
        <f t="shared" si="8"/>
        <v>2000000</v>
      </c>
    </row>
    <row r="44" s="43" customFormat="1" spans="1:11">
      <c r="A44" s="36">
        <f t="shared" si="0"/>
        <v>41</v>
      </c>
      <c r="B44" s="37">
        <v>43073</v>
      </c>
      <c r="C44" s="36" t="s">
        <v>13</v>
      </c>
      <c r="D44" s="36" t="s">
        <v>188</v>
      </c>
      <c r="E44" s="36" t="s">
        <v>19</v>
      </c>
      <c r="F44" s="36"/>
      <c r="G44" s="38"/>
      <c r="H44" s="38"/>
      <c r="I44" s="38">
        <v>50000</v>
      </c>
      <c r="J44" s="38"/>
      <c r="K44" s="38">
        <f t="shared" si="8"/>
        <v>2050000</v>
      </c>
    </row>
    <row r="45" s="43" customFormat="1" spans="1:11">
      <c r="A45" s="36">
        <f t="shared" si="0"/>
        <v>42</v>
      </c>
      <c r="B45" s="37">
        <v>43089</v>
      </c>
      <c r="C45" s="36" t="s">
        <v>13</v>
      </c>
      <c r="D45" s="36" t="s">
        <v>17</v>
      </c>
      <c r="E45" s="36" t="s">
        <v>14</v>
      </c>
      <c r="F45" s="36"/>
      <c r="G45" s="38"/>
      <c r="H45" s="38"/>
      <c r="I45" s="38">
        <v>1000000</v>
      </c>
      <c r="J45" s="38"/>
      <c r="K45" s="38">
        <f t="shared" si="8"/>
        <v>3050000</v>
      </c>
    </row>
    <row r="46" s="43" customFormat="1" spans="1:11">
      <c r="A46" s="36">
        <f t="shared" si="0"/>
        <v>43</v>
      </c>
      <c r="B46" s="37">
        <v>43089</v>
      </c>
      <c r="C46" s="36" t="s">
        <v>189</v>
      </c>
      <c r="D46" s="36" t="s">
        <v>190</v>
      </c>
      <c r="E46" s="36" t="s">
        <v>19</v>
      </c>
      <c r="F46" s="36"/>
      <c r="G46" s="38"/>
      <c r="H46" s="38"/>
      <c r="I46" s="38">
        <v>100000</v>
      </c>
      <c r="J46" s="38"/>
      <c r="K46" s="38">
        <f t="shared" si="8"/>
        <v>3150000</v>
      </c>
    </row>
    <row r="47" s="43" customFormat="1" spans="1:11">
      <c r="A47" s="36">
        <f t="shared" si="0"/>
        <v>44</v>
      </c>
      <c r="B47" s="37">
        <v>43089</v>
      </c>
      <c r="C47" s="36" t="s">
        <v>191</v>
      </c>
      <c r="D47" s="36" t="s">
        <v>190</v>
      </c>
      <c r="E47" s="36" t="s">
        <v>19</v>
      </c>
      <c r="F47" s="36"/>
      <c r="G47" s="38"/>
      <c r="H47" s="38"/>
      <c r="I47" s="38">
        <v>180000</v>
      </c>
      <c r="J47" s="38"/>
      <c r="K47" s="38">
        <f t="shared" si="8"/>
        <v>3330000</v>
      </c>
    </row>
    <row r="48" s="43" customFormat="1" spans="1:11">
      <c r="A48" s="36">
        <f t="shared" si="0"/>
        <v>45</v>
      </c>
      <c r="B48" s="37">
        <v>43095</v>
      </c>
      <c r="C48" s="36" t="s">
        <v>189</v>
      </c>
      <c r="D48" s="36" t="s">
        <v>192</v>
      </c>
      <c r="E48" s="36" t="s">
        <v>19</v>
      </c>
      <c r="F48" s="36"/>
      <c r="G48" s="38"/>
      <c r="H48" s="38"/>
      <c r="I48" s="38">
        <v>1000000</v>
      </c>
      <c r="J48" s="38"/>
      <c r="K48" s="38">
        <f t="shared" si="8"/>
        <v>4330000</v>
      </c>
    </row>
    <row r="49" s="43" customFormat="1" spans="1:11">
      <c r="A49" s="36">
        <f t="shared" si="0"/>
        <v>46</v>
      </c>
      <c r="B49" s="37">
        <v>43095</v>
      </c>
      <c r="C49" s="36" t="s">
        <v>13</v>
      </c>
      <c r="D49" s="36" t="s">
        <v>193</v>
      </c>
      <c r="E49" s="36" t="s">
        <v>14</v>
      </c>
      <c r="F49" s="36"/>
      <c r="G49" s="38"/>
      <c r="H49" s="38"/>
      <c r="I49" s="38">
        <v>10000000</v>
      </c>
      <c r="J49" s="38"/>
      <c r="K49" s="38">
        <f t="shared" si="8"/>
        <v>14330000</v>
      </c>
    </row>
    <row r="50" s="43" customFormat="1" spans="1:11">
      <c r="A50" s="36">
        <f t="shared" si="0"/>
        <v>47</v>
      </c>
      <c r="B50" s="37">
        <v>43097</v>
      </c>
      <c r="C50" s="36" t="s">
        <v>189</v>
      </c>
      <c r="D50" s="36" t="s">
        <v>49</v>
      </c>
      <c r="E50" s="36" t="s">
        <v>19</v>
      </c>
      <c r="F50" s="36"/>
      <c r="G50" s="38"/>
      <c r="H50" s="38"/>
      <c r="I50" s="38">
        <v>1500000</v>
      </c>
      <c r="J50" s="38"/>
      <c r="K50" s="38">
        <f t="shared" si="8"/>
        <v>15830000</v>
      </c>
    </row>
    <row r="51" s="43" customFormat="1" spans="1:11">
      <c r="A51" s="36">
        <f t="shared" si="0"/>
        <v>48</v>
      </c>
      <c r="B51" s="37">
        <v>43097</v>
      </c>
      <c r="C51" s="36" t="s">
        <v>194</v>
      </c>
      <c r="D51" s="36" t="s">
        <v>195</v>
      </c>
      <c r="E51" s="36" t="s">
        <v>14</v>
      </c>
      <c r="F51" s="36"/>
      <c r="G51" s="38"/>
      <c r="H51" s="38"/>
      <c r="I51" s="38">
        <v>350000</v>
      </c>
      <c r="J51" s="38"/>
      <c r="K51" s="38">
        <f t="shared" si="8"/>
        <v>16180000</v>
      </c>
    </row>
    <row r="52" s="43" customFormat="1" spans="1:11">
      <c r="A52" s="36">
        <f t="shared" si="0"/>
        <v>49</v>
      </c>
      <c r="B52" s="37">
        <v>43100</v>
      </c>
      <c r="C52" s="36" t="s">
        <v>42</v>
      </c>
      <c r="D52" s="36"/>
      <c r="E52" s="36" t="s">
        <v>19</v>
      </c>
      <c r="F52" s="36"/>
      <c r="G52" s="38"/>
      <c r="H52" s="38"/>
      <c r="I52" s="38">
        <v>400000</v>
      </c>
      <c r="J52" s="38"/>
      <c r="K52" s="38">
        <f t="shared" si="8"/>
        <v>16580000</v>
      </c>
    </row>
    <row r="53" s="43" customFormat="1" ht="30" spans="1:11">
      <c r="A53" s="36">
        <f t="shared" si="0"/>
        <v>50</v>
      </c>
      <c r="B53" s="37">
        <v>42736</v>
      </c>
      <c r="C53" s="36" t="s">
        <v>196</v>
      </c>
      <c r="D53" s="36" t="s">
        <v>197</v>
      </c>
      <c r="E53" s="36" t="s">
        <v>19</v>
      </c>
      <c r="F53" s="36"/>
      <c r="G53" s="38"/>
      <c r="H53" s="38"/>
      <c r="I53" s="38">
        <v>1000000</v>
      </c>
      <c r="J53" s="38"/>
      <c r="K53" s="38">
        <f t="shared" si="8"/>
        <v>17580000</v>
      </c>
    </row>
    <row r="54" s="43" customFormat="1" spans="1:11">
      <c r="A54" s="36">
        <f t="shared" si="0"/>
        <v>51</v>
      </c>
      <c r="B54" s="37">
        <v>42739</v>
      </c>
      <c r="C54" s="36" t="s">
        <v>13</v>
      </c>
      <c r="D54" s="36" t="s">
        <v>198</v>
      </c>
      <c r="E54" s="36" t="s">
        <v>19</v>
      </c>
      <c r="F54" s="36"/>
      <c r="G54" s="38"/>
      <c r="H54" s="38"/>
      <c r="I54" s="38">
        <v>100000</v>
      </c>
      <c r="J54" s="38"/>
      <c r="K54" s="38">
        <f t="shared" si="8"/>
        <v>17680000</v>
      </c>
    </row>
    <row r="55" s="43" customFormat="1" ht="30" spans="1:11">
      <c r="A55" s="36">
        <f t="shared" si="0"/>
        <v>52</v>
      </c>
      <c r="B55" s="37">
        <v>42739</v>
      </c>
      <c r="C55" s="36" t="s">
        <v>13</v>
      </c>
      <c r="D55" s="36" t="s">
        <v>199</v>
      </c>
      <c r="E55" s="36" t="s">
        <v>19</v>
      </c>
      <c r="F55" s="36"/>
      <c r="G55" s="38"/>
      <c r="H55" s="38"/>
      <c r="I55" s="38">
        <v>500000</v>
      </c>
      <c r="J55" s="38"/>
      <c r="K55" s="38">
        <f t="shared" si="8"/>
        <v>18180000</v>
      </c>
    </row>
    <row r="56" s="43" customFormat="1" ht="30" spans="1:11">
      <c r="A56" s="36">
        <f t="shared" si="0"/>
        <v>53</v>
      </c>
      <c r="B56" s="37">
        <v>42739</v>
      </c>
      <c r="C56" s="36" t="s">
        <v>200</v>
      </c>
      <c r="D56" s="36" t="s">
        <v>201</v>
      </c>
      <c r="E56" s="36" t="s">
        <v>19</v>
      </c>
      <c r="F56" s="36"/>
      <c r="G56" s="38"/>
      <c r="H56" s="38"/>
      <c r="I56" s="38">
        <v>500000</v>
      </c>
      <c r="J56" s="38"/>
      <c r="K56" s="38">
        <f t="shared" si="8"/>
        <v>18680000</v>
      </c>
    </row>
    <row r="57" s="43" customFormat="1" spans="1:11">
      <c r="A57" s="36">
        <f t="shared" si="0"/>
        <v>54</v>
      </c>
      <c r="B57" s="37">
        <v>42739</v>
      </c>
      <c r="C57" s="36" t="s">
        <v>13</v>
      </c>
      <c r="D57" s="36" t="s">
        <v>198</v>
      </c>
      <c r="E57" s="44" t="s">
        <v>19</v>
      </c>
      <c r="F57" s="44"/>
      <c r="G57" s="45"/>
      <c r="H57" s="45"/>
      <c r="I57" s="45">
        <v>200000</v>
      </c>
      <c r="J57" s="45"/>
      <c r="K57" s="38">
        <f t="shared" si="8"/>
        <v>18880000</v>
      </c>
    </row>
    <row r="58" s="43" customFormat="1" spans="1:11">
      <c r="A58" s="36">
        <f t="shared" si="0"/>
        <v>55</v>
      </c>
      <c r="B58" s="46"/>
      <c r="C58" s="44"/>
      <c r="D58" s="44"/>
      <c r="E58" s="44"/>
      <c r="F58" s="44"/>
      <c r="G58" s="45"/>
      <c r="H58" s="45"/>
      <c r="I58" s="45"/>
      <c r="J58" s="45"/>
      <c r="K58" s="38">
        <f t="shared" si="8"/>
        <v>18880000</v>
      </c>
    </row>
    <row r="59" s="43" customFormat="1" spans="1:11">
      <c r="A59" s="36">
        <f t="shared" si="0"/>
        <v>56</v>
      </c>
      <c r="B59" s="46"/>
      <c r="C59" s="44"/>
      <c r="D59" s="44"/>
      <c r="E59" s="44"/>
      <c r="F59" s="44"/>
      <c r="G59" s="45"/>
      <c r="H59" s="45"/>
      <c r="I59" s="45"/>
      <c r="J59" s="45"/>
      <c r="K59" s="38">
        <f t="shared" si="8"/>
        <v>18880000</v>
      </c>
    </row>
    <row r="60" s="43" customFormat="1" spans="1:11">
      <c r="A60" s="36">
        <f t="shared" si="0"/>
        <v>57</v>
      </c>
      <c r="B60" s="46"/>
      <c r="C60" s="44"/>
      <c r="D60" s="44"/>
      <c r="E60" s="44"/>
      <c r="F60" s="44"/>
      <c r="G60" s="45"/>
      <c r="H60" s="45"/>
      <c r="I60" s="45"/>
      <c r="J60" s="45"/>
      <c r="K60" s="38">
        <f t="shared" si="8"/>
        <v>18880000</v>
      </c>
    </row>
    <row r="61" spans="1:11">
      <c r="A61" s="47">
        <f t="shared" si="0"/>
        <v>58</v>
      </c>
      <c r="I61" s="31">
        <f>SUM(I4:I60)</f>
        <v>73324000</v>
      </c>
      <c r="J61" s="31">
        <f>SUM(J4:J60)</f>
        <v>54444000</v>
      </c>
      <c r="K61" t="b">
        <f>(I61-J61)=K57</f>
        <v>1</v>
      </c>
    </row>
    <row r="62" spans="1:1">
      <c r="A62" s="36">
        <f t="shared" si="0"/>
        <v>59</v>
      </c>
    </row>
    <row r="63" spans="1:1">
      <c r="A63" s="36">
        <f t="shared" si="0"/>
        <v>60</v>
      </c>
    </row>
    <row r="64" spans="1:1">
      <c r="A64" s="36">
        <f t="shared" si="0"/>
        <v>61</v>
      </c>
    </row>
    <row r="65" spans="1:10">
      <c r="A65" s="36">
        <f t="shared" si="0"/>
        <v>62</v>
      </c>
      <c r="I65">
        <f>Banat!F129</f>
        <v>208977500</v>
      </c>
      <c r="J65" s="31">
        <f>J61-J40</f>
        <v>49444000</v>
      </c>
    </row>
    <row r="66" spans="1:1">
      <c r="A66" s="36">
        <f t="shared" si="0"/>
        <v>63</v>
      </c>
    </row>
    <row r="67" spans="1:10">
      <c r="A67" s="36">
        <f t="shared" si="0"/>
        <v>64</v>
      </c>
      <c r="J67">
        <f>J65/I65*100</f>
        <v>23.6599633931883</v>
      </c>
    </row>
    <row r="68" spans="1:1">
      <c r="A68" s="36">
        <f t="shared" si="0"/>
        <v>65</v>
      </c>
    </row>
    <row r="69" spans="1:1">
      <c r="A69" s="36">
        <f>A68+1</f>
        <v>66</v>
      </c>
    </row>
    <row r="70" spans="1:1">
      <c r="A70" s="36">
        <f>A69+1</f>
        <v>67</v>
      </c>
    </row>
    <row r="71" spans="1:1">
      <c r="A71" s="36">
        <f>A70+1</f>
        <v>68</v>
      </c>
    </row>
    <row r="72" spans="1:1">
      <c r="A72" s="36">
        <f>A71+1</f>
        <v>69</v>
      </c>
    </row>
    <row r="73" spans="1:1">
      <c r="A73" s="36">
        <f>A72+1</f>
        <v>70</v>
      </c>
    </row>
    <row r="74" spans="1:1">
      <c r="A74" s="36">
        <f t="shared" ref="A74:A79" si="9">A73+1</f>
        <v>71</v>
      </c>
    </row>
    <row r="75" spans="1:1">
      <c r="A75" s="36">
        <f t="shared" si="9"/>
        <v>72</v>
      </c>
    </row>
    <row r="76" spans="1:1">
      <c r="A76" s="36">
        <f t="shared" si="9"/>
        <v>73</v>
      </c>
    </row>
    <row r="77" spans="1:1">
      <c r="A77" s="36">
        <f t="shared" si="9"/>
        <v>74</v>
      </c>
    </row>
    <row r="78" spans="1:1">
      <c r="A78" s="36">
        <f t="shared" si="9"/>
        <v>75</v>
      </c>
    </row>
    <row r="79" spans="1:1">
      <c r="A79" s="36">
        <f t="shared" si="9"/>
        <v>76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topLeftCell="A14" workbookViewId="0">
      <selection activeCell="A1" sqref="A1:K25"/>
    </sheetView>
  </sheetViews>
  <sheetFormatPr defaultColWidth="9.12380952380952" defaultRowHeight="15"/>
  <cols>
    <col min="2" max="2" width="11.4285714285714"/>
    <col min="3" max="3" width="25.6285714285714" customWidth="1"/>
    <col min="4" max="4" width="36" hidden="1" customWidth="1"/>
    <col min="5" max="5" width="11.8761904761905" customWidth="1"/>
    <col min="6" max="6" width="9.12380952380952" hidden="1" customWidth="1"/>
    <col min="7" max="7" width="15.752380952381" hidden="1" customWidth="1"/>
    <col min="8" max="8" width="14.247619047619" hidden="1" customWidth="1"/>
    <col min="9" max="9" width="14.752380952381" customWidth="1"/>
    <col min="10" max="10" width="12.1238095238095" customWidth="1"/>
    <col min="11" max="11" width="15" customWidth="1"/>
  </cols>
  <sheetData>
    <row r="1" spans="1:11">
      <c r="A1" s="33" t="s">
        <v>202</v>
      </c>
      <c r="B1" s="33"/>
      <c r="C1" s="33"/>
      <c r="D1" s="33"/>
      <c r="E1" s="33"/>
      <c r="F1" s="33"/>
      <c r="G1" s="34"/>
      <c r="H1" s="34"/>
      <c r="I1" s="33"/>
      <c r="J1" s="33"/>
      <c r="K1" s="33"/>
    </row>
    <row r="2" spans="1:11">
      <c r="A2" s="33" t="s">
        <v>1</v>
      </c>
      <c r="B2" s="33" t="s">
        <v>2</v>
      </c>
      <c r="C2" s="33" t="s">
        <v>174</v>
      </c>
      <c r="D2" s="33" t="s">
        <v>175</v>
      </c>
      <c r="E2" s="33" t="s">
        <v>4</v>
      </c>
      <c r="F2" s="33" t="s">
        <v>176</v>
      </c>
      <c r="G2" s="34" t="s">
        <v>177</v>
      </c>
      <c r="H2" s="34" t="s">
        <v>178</v>
      </c>
      <c r="I2" s="33" t="s">
        <v>6</v>
      </c>
      <c r="J2" s="33"/>
      <c r="K2" s="33"/>
    </row>
    <row r="3" spans="1:11">
      <c r="A3" s="35"/>
      <c r="B3" s="35"/>
      <c r="C3" s="35"/>
      <c r="D3" s="33"/>
      <c r="E3" s="35"/>
      <c r="F3" s="35"/>
      <c r="G3" s="34"/>
      <c r="H3" s="34"/>
      <c r="I3" s="33" t="s">
        <v>8</v>
      </c>
      <c r="J3" s="33" t="s">
        <v>9</v>
      </c>
      <c r="K3" s="33" t="s">
        <v>10</v>
      </c>
    </row>
    <row r="4" spans="1:11">
      <c r="A4" s="36">
        <v>1</v>
      </c>
      <c r="B4" s="37">
        <v>43073</v>
      </c>
      <c r="C4" s="36" t="s">
        <v>13</v>
      </c>
      <c r="D4" s="36" t="s">
        <v>80</v>
      </c>
      <c r="E4" s="36" t="s">
        <v>14</v>
      </c>
      <c r="F4" s="36"/>
      <c r="G4" s="38"/>
      <c r="H4" s="38"/>
      <c r="I4" s="41">
        <v>10000000</v>
      </c>
      <c r="J4" s="41"/>
      <c r="K4" s="41">
        <f>I4-J4</f>
        <v>10000000</v>
      </c>
    </row>
    <row r="5" spans="1:11">
      <c r="A5" s="36">
        <f t="shared" ref="A5:A12" si="0">A4+1</f>
        <v>2</v>
      </c>
      <c r="B5" s="37">
        <v>43073</v>
      </c>
      <c r="C5" s="36" t="s">
        <v>13</v>
      </c>
      <c r="D5" s="36" t="s">
        <v>13</v>
      </c>
      <c r="E5" s="36" t="s">
        <v>14</v>
      </c>
      <c r="F5" s="36"/>
      <c r="G5" s="38"/>
      <c r="H5" s="38"/>
      <c r="I5" s="41">
        <v>50000</v>
      </c>
      <c r="J5" s="41"/>
      <c r="K5" s="41">
        <f t="shared" ref="K5:K26" si="1">K4+I5-J5</f>
        <v>10050000</v>
      </c>
    </row>
    <row r="6" spans="1:11">
      <c r="A6" s="36">
        <f t="shared" si="0"/>
        <v>3</v>
      </c>
      <c r="B6" s="39">
        <v>43078</v>
      </c>
      <c r="C6" s="40" t="s">
        <v>13</v>
      </c>
      <c r="D6" s="40" t="s">
        <v>186</v>
      </c>
      <c r="E6" s="36" t="s">
        <v>19</v>
      </c>
      <c r="F6" s="40"/>
      <c r="G6" s="40"/>
      <c r="H6" s="40"/>
      <c r="I6" s="42">
        <v>500000</v>
      </c>
      <c r="J6" s="42"/>
      <c r="K6" s="41">
        <f t="shared" si="1"/>
        <v>10550000</v>
      </c>
    </row>
    <row r="7" spans="1:11">
      <c r="A7" s="36">
        <f t="shared" si="0"/>
        <v>4</v>
      </c>
      <c r="B7" s="39">
        <v>43078</v>
      </c>
      <c r="C7" s="40" t="s">
        <v>187</v>
      </c>
      <c r="D7" s="40" t="s">
        <v>187</v>
      </c>
      <c r="E7" s="36" t="s">
        <v>19</v>
      </c>
      <c r="F7" s="40"/>
      <c r="G7" s="40"/>
      <c r="H7" s="40"/>
      <c r="I7" s="42">
        <v>500000</v>
      </c>
      <c r="J7" s="42"/>
      <c r="K7" s="41">
        <f t="shared" si="1"/>
        <v>11050000</v>
      </c>
    </row>
    <row r="8" spans="1:11">
      <c r="A8" s="36">
        <f t="shared" si="0"/>
        <v>5</v>
      </c>
      <c r="B8" s="39">
        <v>43079</v>
      </c>
      <c r="C8" s="40" t="s">
        <v>13</v>
      </c>
      <c r="D8" s="40" t="s">
        <v>13</v>
      </c>
      <c r="E8" s="36" t="s">
        <v>14</v>
      </c>
      <c r="F8" s="40"/>
      <c r="G8" s="40"/>
      <c r="H8" s="40"/>
      <c r="I8" s="42">
        <v>500000</v>
      </c>
      <c r="J8" s="42"/>
      <c r="K8" s="41">
        <f t="shared" si="1"/>
        <v>11550000</v>
      </c>
    </row>
    <row r="9" spans="1:11">
      <c r="A9" s="36">
        <f t="shared" si="0"/>
        <v>6</v>
      </c>
      <c r="B9" s="39" t="s">
        <v>203</v>
      </c>
      <c r="C9" s="40" t="s">
        <v>13</v>
      </c>
      <c r="D9" s="40" t="s">
        <v>13</v>
      </c>
      <c r="E9" s="36" t="s">
        <v>14</v>
      </c>
      <c r="F9" s="40"/>
      <c r="G9" s="40"/>
      <c r="H9" s="40"/>
      <c r="I9" s="42">
        <v>500000</v>
      </c>
      <c r="J9" s="42"/>
      <c r="K9" s="41">
        <f t="shared" si="1"/>
        <v>12050000</v>
      </c>
    </row>
    <row r="10" spans="1:11">
      <c r="A10" s="36">
        <f t="shared" si="0"/>
        <v>7</v>
      </c>
      <c r="B10" s="39">
        <v>43081</v>
      </c>
      <c r="C10" s="40" t="s">
        <v>13</v>
      </c>
      <c r="D10" s="40" t="s">
        <v>13</v>
      </c>
      <c r="E10" s="36" t="s">
        <v>14</v>
      </c>
      <c r="F10" s="40"/>
      <c r="G10" s="40"/>
      <c r="H10" s="40"/>
      <c r="I10" s="42">
        <v>200000</v>
      </c>
      <c r="J10" s="42"/>
      <c r="K10" s="41">
        <f t="shared" si="1"/>
        <v>12250000</v>
      </c>
    </row>
    <row r="11" spans="1:11">
      <c r="A11" s="36">
        <f t="shared" si="0"/>
        <v>8</v>
      </c>
      <c r="B11" s="37">
        <v>43083</v>
      </c>
      <c r="C11" s="36" t="s">
        <v>13</v>
      </c>
      <c r="D11" s="36" t="s">
        <v>185</v>
      </c>
      <c r="E11" s="36" t="s">
        <v>14</v>
      </c>
      <c r="F11" s="36"/>
      <c r="G11" s="38"/>
      <c r="H11" s="38"/>
      <c r="I11" s="41">
        <v>3000000</v>
      </c>
      <c r="J11" s="41"/>
      <c r="K11" s="41">
        <f t="shared" si="1"/>
        <v>15250000</v>
      </c>
    </row>
    <row r="12" spans="1:11">
      <c r="A12" s="36">
        <f t="shared" si="0"/>
        <v>9</v>
      </c>
      <c r="B12" s="39">
        <v>43084</v>
      </c>
      <c r="C12" s="40" t="s">
        <v>13</v>
      </c>
      <c r="D12" s="40" t="s">
        <v>204</v>
      </c>
      <c r="E12" s="36" t="s">
        <v>19</v>
      </c>
      <c r="F12" s="40"/>
      <c r="G12" s="40"/>
      <c r="H12" s="40"/>
      <c r="I12" s="42">
        <v>3500000</v>
      </c>
      <c r="J12" s="42"/>
      <c r="K12" s="41">
        <f t="shared" si="1"/>
        <v>18750000</v>
      </c>
    </row>
    <row r="13" spans="1:11">
      <c r="A13" s="36"/>
      <c r="B13" s="39">
        <v>43084</v>
      </c>
      <c r="C13" s="40" t="s">
        <v>13</v>
      </c>
      <c r="D13" s="40" t="s">
        <v>205</v>
      </c>
      <c r="E13" s="36" t="s">
        <v>14</v>
      </c>
      <c r="F13" s="40"/>
      <c r="G13" s="40"/>
      <c r="H13" s="40"/>
      <c r="I13" s="42">
        <v>200000</v>
      </c>
      <c r="J13" s="42"/>
      <c r="K13" s="41">
        <f t="shared" si="1"/>
        <v>18950000</v>
      </c>
    </row>
    <row r="14" spans="1:11">
      <c r="A14" s="36">
        <f>A12+1</f>
        <v>10</v>
      </c>
      <c r="B14" s="39">
        <v>43090</v>
      </c>
      <c r="C14" s="40" t="s">
        <v>206</v>
      </c>
      <c r="D14" s="40" t="s">
        <v>206</v>
      </c>
      <c r="E14" s="36" t="s">
        <v>14</v>
      </c>
      <c r="F14" s="40"/>
      <c r="G14" s="40"/>
      <c r="H14" s="40"/>
      <c r="I14" s="42">
        <v>1800000</v>
      </c>
      <c r="J14" s="42"/>
      <c r="K14" s="41">
        <f t="shared" si="1"/>
        <v>20750000</v>
      </c>
    </row>
    <row r="15" spans="1:11">
      <c r="A15" s="36">
        <f t="shared" ref="A15:A26" si="2">A14+1</f>
        <v>11</v>
      </c>
      <c r="B15" s="39">
        <v>43090</v>
      </c>
      <c r="C15" s="40" t="s">
        <v>13</v>
      </c>
      <c r="D15" s="40" t="s">
        <v>13</v>
      </c>
      <c r="E15" s="36" t="s">
        <v>14</v>
      </c>
      <c r="F15" s="40"/>
      <c r="G15" s="40"/>
      <c r="H15" s="40"/>
      <c r="I15" s="42">
        <v>1000000</v>
      </c>
      <c r="J15" s="42"/>
      <c r="K15" s="41">
        <f t="shared" si="1"/>
        <v>21750000</v>
      </c>
    </row>
    <row r="16" spans="1:11">
      <c r="A16" s="36">
        <f t="shared" si="2"/>
        <v>12</v>
      </c>
      <c r="B16" s="39">
        <v>43097</v>
      </c>
      <c r="C16" s="40" t="s">
        <v>206</v>
      </c>
      <c r="D16" s="40" t="s">
        <v>206</v>
      </c>
      <c r="E16" s="40" t="s">
        <v>19</v>
      </c>
      <c r="F16" s="40"/>
      <c r="G16" s="40"/>
      <c r="H16" s="40"/>
      <c r="I16" s="42">
        <v>200000</v>
      </c>
      <c r="J16" s="42"/>
      <c r="K16" s="41">
        <f t="shared" si="1"/>
        <v>21950000</v>
      </c>
    </row>
    <row r="17" spans="1:11">
      <c r="A17" s="36">
        <f t="shared" si="2"/>
        <v>13</v>
      </c>
      <c r="B17" s="39">
        <v>43100</v>
      </c>
      <c r="C17" s="40" t="s">
        <v>206</v>
      </c>
      <c r="D17" s="40"/>
      <c r="E17" s="40" t="s">
        <v>19</v>
      </c>
      <c r="F17" s="40"/>
      <c r="G17" s="40"/>
      <c r="H17" s="40"/>
      <c r="I17" s="42">
        <v>400000</v>
      </c>
      <c r="J17" s="42"/>
      <c r="K17" s="41">
        <f t="shared" si="1"/>
        <v>22350000</v>
      </c>
    </row>
    <row r="18" spans="1:11">
      <c r="A18" s="36">
        <f t="shared" si="2"/>
        <v>14</v>
      </c>
      <c r="B18" s="39">
        <v>43101</v>
      </c>
      <c r="C18" s="40" t="s">
        <v>13</v>
      </c>
      <c r="D18" s="40" t="s">
        <v>48</v>
      </c>
      <c r="E18" s="40" t="s">
        <v>19</v>
      </c>
      <c r="F18" s="40"/>
      <c r="G18" s="40"/>
      <c r="H18" s="40"/>
      <c r="I18" s="42">
        <v>150000</v>
      </c>
      <c r="J18" s="42"/>
      <c r="K18" s="41">
        <f t="shared" si="1"/>
        <v>22500000</v>
      </c>
    </row>
    <row r="19" spans="1:11">
      <c r="A19" s="36">
        <f t="shared" si="2"/>
        <v>15</v>
      </c>
      <c r="B19" s="39">
        <v>43102</v>
      </c>
      <c r="C19" s="40" t="s">
        <v>13</v>
      </c>
      <c r="D19" s="40" t="s">
        <v>160</v>
      </c>
      <c r="E19" s="40" t="s">
        <v>14</v>
      </c>
      <c r="F19" s="40"/>
      <c r="G19" s="40"/>
      <c r="H19" s="40"/>
      <c r="I19" s="42">
        <v>800000</v>
      </c>
      <c r="J19" s="42"/>
      <c r="K19" s="41">
        <f t="shared" si="1"/>
        <v>23300000</v>
      </c>
    </row>
    <row r="20" spans="1:11">
      <c r="A20" s="36">
        <f t="shared" si="2"/>
        <v>16</v>
      </c>
      <c r="B20" s="39">
        <v>43102</v>
      </c>
      <c r="C20" s="40" t="s">
        <v>206</v>
      </c>
      <c r="D20" s="40" t="s">
        <v>207</v>
      </c>
      <c r="E20" s="40" t="s">
        <v>19</v>
      </c>
      <c r="F20" s="40"/>
      <c r="G20" s="40"/>
      <c r="H20" s="40"/>
      <c r="I20" s="42">
        <v>500000</v>
      </c>
      <c r="J20" s="42"/>
      <c r="K20" s="41">
        <f t="shared" si="1"/>
        <v>23800000</v>
      </c>
    </row>
    <row r="21" spans="1:11">
      <c r="A21" s="36">
        <f t="shared" si="2"/>
        <v>17</v>
      </c>
      <c r="B21" s="39">
        <v>43102</v>
      </c>
      <c r="C21" s="40" t="s">
        <v>206</v>
      </c>
      <c r="D21" s="40" t="s">
        <v>207</v>
      </c>
      <c r="E21" s="40" t="s">
        <v>19</v>
      </c>
      <c r="F21" s="40"/>
      <c r="G21" s="40"/>
      <c r="H21" s="40"/>
      <c r="I21" s="42">
        <v>100000</v>
      </c>
      <c r="J21" s="42"/>
      <c r="K21" s="41">
        <f t="shared" si="1"/>
        <v>23900000</v>
      </c>
    </row>
    <row r="22" spans="1:11">
      <c r="A22" s="36">
        <f t="shared" si="2"/>
        <v>18</v>
      </c>
      <c r="B22" s="39">
        <v>43102</v>
      </c>
      <c r="C22" s="40" t="s">
        <v>206</v>
      </c>
      <c r="D22" s="40" t="s">
        <v>208</v>
      </c>
      <c r="E22" s="40" t="s">
        <v>19</v>
      </c>
      <c r="F22" s="40"/>
      <c r="G22" s="40"/>
      <c r="H22" s="40"/>
      <c r="I22" s="42">
        <v>300000</v>
      </c>
      <c r="J22" s="42"/>
      <c r="K22" s="41">
        <f t="shared" si="1"/>
        <v>24200000</v>
      </c>
    </row>
    <row r="23" spans="1:11">
      <c r="A23" s="36">
        <f t="shared" si="2"/>
        <v>19</v>
      </c>
      <c r="B23" s="39">
        <v>43104</v>
      </c>
      <c r="C23" s="40" t="s">
        <v>13</v>
      </c>
      <c r="D23" s="40" t="s">
        <v>198</v>
      </c>
      <c r="E23" s="40" t="s">
        <v>19</v>
      </c>
      <c r="F23" s="40"/>
      <c r="G23" s="40"/>
      <c r="H23" s="40"/>
      <c r="I23" s="42">
        <v>50000</v>
      </c>
      <c r="J23" s="42"/>
      <c r="K23" s="41">
        <f t="shared" si="1"/>
        <v>24250000</v>
      </c>
    </row>
    <row r="24" spans="1:11">
      <c r="A24" s="36">
        <f t="shared" si="2"/>
        <v>20</v>
      </c>
      <c r="B24" s="39">
        <v>43113</v>
      </c>
      <c r="C24" s="40" t="s">
        <v>206</v>
      </c>
      <c r="D24" s="40" t="s">
        <v>209</v>
      </c>
      <c r="E24" s="40" t="s">
        <v>19</v>
      </c>
      <c r="F24" s="40"/>
      <c r="G24" s="40"/>
      <c r="H24" s="40"/>
      <c r="I24" s="42">
        <v>100000</v>
      </c>
      <c r="J24" s="42"/>
      <c r="K24" s="41">
        <f t="shared" si="1"/>
        <v>24350000</v>
      </c>
    </row>
    <row r="25" spans="1:11">
      <c r="A25" s="36">
        <f t="shared" si="2"/>
        <v>21</v>
      </c>
      <c r="B25" s="39">
        <v>43113</v>
      </c>
      <c r="C25" s="40" t="s">
        <v>206</v>
      </c>
      <c r="D25" s="40" t="s">
        <v>209</v>
      </c>
      <c r="E25" s="40" t="s">
        <v>19</v>
      </c>
      <c r="F25" s="40"/>
      <c r="G25" s="40"/>
      <c r="H25" s="40"/>
      <c r="I25" s="42">
        <v>500000</v>
      </c>
      <c r="J25" s="42"/>
      <c r="K25" s="41">
        <f t="shared" si="1"/>
        <v>24850000</v>
      </c>
    </row>
    <row r="26" spans="1:11">
      <c r="A26" s="36">
        <f t="shared" si="2"/>
        <v>22</v>
      </c>
      <c r="B26" s="40"/>
      <c r="C26" s="40"/>
      <c r="D26" s="40"/>
      <c r="E26" s="40"/>
      <c r="F26" s="40"/>
      <c r="G26" s="40"/>
      <c r="H26" s="40"/>
      <c r="I26" s="42"/>
      <c r="J26" s="42"/>
      <c r="K26" s="41">
        <f t="shared" si="1"/>
        <v>24850000</v>
      </c>
    </row>
    <row r="27" spans="9:11">
      <c r="I27">
        <f>SUM(I4:I26)</f>
        <v>24850000</v>
      </c>
      <c r="J27">
        <f>SUM(J4:J26)</f>
        <v>0</v>
      </c>
      <c r="K27" t="b">
        <f>(I27-J27)=K26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0"/>
  <sheetViews>
    <sheetView workbookViewId="0">
      <selection activeCell="B2" sqref="B2:F20"/>
    </sheetView>
  </sheetViews>
  <sheetFormatPr defaultColWidth="9.12380952380952" defaultRowHeight="15"/>
  <cols>
    <col min="2" max="2" width="28.247619047619" customWidth="1"/>
    <col min="3" max="3" width="15.752380952381"/>
    <col min="4" max="4" width="14.752380952381"/>
    <col min="5" max="5" width="14.1238095238095" customWidth="1"/>
    <col min="6" max="6" width="17.3714285714286" customWidth="1"/>
    <col min="7" max="10" width="12.247619047619" customWidth="1"/>
    <col min="12" max="12" width="14.752380952381"/>
  </cols>
  <sheetData>
    <row r="2" spans="2:6">
      <c r="B2" s="4" t="s">
        <v>210</v>
      </c>
      <c r="C2" s="5"/>
      <c r="D2" s="5"/>
      <c r="E2" s="5"/>
      <c r="F2" s="6"/>
    </row>
    <row r="3" spans="2:11">
      <c r="B3" s="7" t="str">
        <f ca="1">CONCATENATE("Per : "," ",TEXT(NOW(),"DD/MM/YYYY hh:mm:ss"))</f>
        <v>Per :  13/01/2018 07:58:26</v>
      </c>
      <c r="C3" s="8"/>
      <c r="D3" s="8"/>
      <c r="E3" s="8"/>
      <c r="F3" s="9"/>
      <c r="G3" s="10"/>
      <c r="H3" s="10"/>
      <c r="I3" s="10"/>
      <c r="J3" s="10"/>
      <c r="K3" s="10"/>
    </row>
    <row r="4" spans="2:11">
      <c r="B4" s="11"/>
      <c r="C4" s="12"/>
      <c r="D4" s="12"/>
      <c r="E4" s="12"/>
      <c r="F4" s="13"/>
      <c r="G4" s="14"/>
      <c r="H4" s="14"/>
      <c r="I4" s="14"/>
      <c r="J4" s="14"/>
      <c r="K4" s="14"/>
    </row>
    <row r="5" ht="32.25" customHeight="1" spans="2:12">
      <c r="B5" s="15" t="s">
        <v>211</v>
      </c>
      <c r="C5" s="15" t="s">
        <v>212</v>
      </c>
      <c r="D5" s="15" t="s">
        <v>213</v>
      </c>
      <c r="E5" s="16" t="s">
        <v>214</v>
      </c>
      <c r="F5" s="17" t="s">
        <v>215</v>
      </c>
      <c r="G5" s="18"/>
      <c r="H5" s="18"/>
      <c r="I5" s="18"/>
      <c r="J5" s="18"/>
      <c r="K5" t="s">
        <v>216</v>
      </c>
      <c r="L5" s="31">
        <v>39097797</v>
      </c>
    </row>
    <row r="6" spans="2:12">
      <c r="B6" s="19" t="s">
        <v>217</v>
      </c>
      <c r="C6" s="20">
        <v>99000000</v>
      </c>
      <c r="D6" s="20">
        <f>MTS!K60</f>
        <v>18880000</v>
      </c>
      <c r="E6" s="21">
        <f>D6/C6</f>
        <v>0.190707070707071</v>
      </c>
      <c r="F6" s="20">
        <f>C6-D6</f>
        <v>80120000</v>
      </c>
      <c r="K6" t="s">
        <v>19</v>
      </c>
      <c r="L6" s="31">
        <f>3300000+51100</f>
        <v>3351100</v>
      </c>
    </row>
    <row r="7" spans="2:12">
      <c r="B7" s="22" t="s">
        <v>202</v>
      </c>
      <c r="C7" s="23">
        <v>150000000</v>
      </c>
      <c r="D7" s="23">
        <f>'Pembebasan Tanah'!K26</f>
        <v>24850000</v>
      </c>
      <c r="E7" s="24">
        <f>D7/C7</f>
        <v>0.165666666666667</v>
      </c>
      <c r="F7" s="23">
        <f>C7-D7</f>
        <v>125150000</v>
      </c>
      <c r="K7" t="s">
        <v>218</v>
      </c>
      <c r="L7" s="31">
        <f>L5+L6</f>
        <v>42448897</v>
      </c>
    </row>
    <row r="8" ht="15.75" spans="2:12">
      <c r="B8" s="25" t="s">
        <v>218</v>
      </c>
      <c r="C8" s="26">
        <f>SUM(C6:C7)</f>
        <v>249000000</v>
      </c>
      <c r="D8" s="26">
        <f>SUM(D6:D7)</f>
        <v>43730000</v>
      </c>
      <c r="E8" s="27">
        <f>D8/C8</f>
        <v>0.175622489959839</v>
      </c>
      <c r="F8" s="26">
        <f>C8-D8</f>
        <v>205270000</v>
      </c>
      <c r="L8" s="32"/>
    </row>
    <row r="9" spans="2:12">
      <c r="B9" s="28" t="s">
        <v>219</v>
      </c>
      <c r="C9" s="28"/>
      <c r="D9" s="28"/>
      <c r="E9" s="28"/>
      <c r="F9" s="28"/>
      <c r="L9" s="31">
        <f>L7-D8</f>
        <v>-1281103</v>
      </c>
    </row>
    <row r="10" spans="2:6">
      <c r="B10" s="28"/>
      <c r="C10" s="28"/>
      <c r="D10" s="28"/>
      <c r="E10" s="28"/>
      <c r="F10" s="28"/>
    </row>
    <row r="11" spans="2:6">
      <c r="B11" s="28"/>
      <c r="C11" s="28"/>
      <c r="D11" s="28"/>
      <c r="E11" s="28"/>
      <c r="F11" s="28"/>
    </row>
    <row r="12" hidden="1" spans="2:6">
      <c r="B12" s="130" t="s">
        <v>220</v>
      </c>
      <c r="C12" s="28"/>
      <c r="D12" s="28"/>
      <c r="E12" s="28"/>
      <c r="F12" s="28"/>
    </row>
    <row r="13" spans="2:6">
      <c r="B13" s="29" t="s">
        <v>221</v>
      </c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  <row r="15" spans="2:6">
      <c r="B15" s="30"/>
      <c r="C15" s="30"/>
      <c r="D15" s="30"/>
      <c r="E15" s="30"/>
      <c r="F15" s="30"/>
    </row>
    <row r="16" spans="2:6">
      <c r="B16" s="30"/>
      <c r="C16" s="30"/>
      <c r="D16" s="30"/>
      <c r="E16" s="30"/>
      <c r="F16" s="30"/>
    </row>
    <row r="17" spans="2:6">
      <c r="B17" s="30"/>
      <c r="C17" s="30"/>
      <c r="D17" s="30"/>
      <c r="E17" s="30"/>
      <c r="F17" s="30"/>
    </row>
    <row r="18" spans="2:6">
      <c r="B18" s="30"/>
      <c r="C18" s="30"/>
      <c r="D18" s="30"/>
      <c r="E18" s="30"/>
      <c r="F18" s="30"/>
    </row>
    <row r="19" spans="2:6">
      <c r="B19" s="30"/>
      <c r="C19" s="30"/>
      <c r="D19" s="30"/>
      <c r="E19" s="30"/>
      <c r="F19" s="30"/>
    </row>
    <row r="20" spans="2:6">
      <c r="B20" s="30"/>
      <c r="C20" s="30"/>
      <c r="D20" s="30"/>
      <c r="E20" s="30"/>
      <c r="F20" s="30"/>
    </row>
  </sheetData>
  <mergeCells count="6">
    <mergeCell ref="B2:F2"/>
    <mergeCell ref="B3:F3"/>
    <mergeCell ref="B4:F4"/>
    <mergeCell ref="B12:F12"/>
    <mergeCell ref="B13:F20"/>
    <mergeCell ref="B9:F11"/>
  </mergeCells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E11" sqref="E11"/>
    </sheetView>
  </sheetViews>
  <sheetFormatPr defaultColWidth="9.14285714285714" defaultRowHeight="15" outlineLevelCol="5"/>
  <cols>
    <col min="1" max="1" width="4.42857142857143" customWidth="1"/>
    <col min="2" max="2" width="10.2857142857143"/>
    <col min="3" max="3" width="35.4285714285714" customWidth="1"/>
    <col min="4" max="4" width="9.14285714285714" customWidth="1"/>
    <col min="5" max="5" width="13.7142857142857" customWidth="1"/>
    <col min="6" max="6" width="14.7142857142857"/>
  </cols>
  <sheetData>
    <row r="1" spans="1:6">
      <c r="A1" s="1" t="s">
        <v>222</v>
      </c>
      <c r="B1" s="1"/>
      <c r="C1" s="1"/>
      <c r="D1" s="1"/>
      <c r="E1" s="1"/>
      <c r="F1" s="1"/>
    </row>
    <row r="2" spans="1:6">
      <c r="A2" s="1" t="s">
        <v>223</v>
      </c>
      <c r="B2" s="1"/>
      <c r="C2" s="1"/>
      <c r="D2" s="1"/>
      <c r="E2" s="1"/>
      <c r="F2" s="1"/>
    </row>
    <row r="4" spans="1:6">
      <c r="A4" s="1" t="s">
        <v>1</v>
      </c>
      <c r="B4" s="1" t="s">
        <v>2</v>
      </c>
      <c r="C4" s="1" t="s">
        <v>4</v>
      </c>
      <c r="D4" s="1" t="s">
        <v>224</v>
      </c>
      <c r="E4" s="1" t="s">
        <v>6</v>
      </c>
      <c r="F4" s="1" t="s">
        <v>218</v>
      </c>
    </row>
    <row r="5" spans="1:6">
      <c r="A5">
        <v>1</v>
      </c>
      <c r="B5" s="2">
        <v>42748</v>
      </c>
      <c r="C5" t="s">
        <v>225</v>
      </c>
      <c r="D5" t="s">
        <v>226</v>
      </c>
      <c r="E5" s="3">
        <v>5000000</v>
      </c>
      <c r="F5" s="3">
        <f>E5</f>
        <v>5000000</v>
      </c>
    </row>
    <row r="6" spans="5:6">
      <c r="E6" s="3"/>
      <c r="F6" s="3"/>
    </row>
    <row r="7" spans="5:6">
      <c r="E7" s="3"/>
      <c r="F7" s="3"/>
    </row>
    <row r="8" spans="5:6">
      <c r="E8" s="3"/>
      <c r="F8" s="3"/>
    </row>
    <row r="9" spans="5:6">
      <c r="E9" s="3"/>
      <c r="F9" s="3"/>
    </row>
    <row r="10" spans="5:6">
      <c r="E10" s="3"/>
      <c r="F10" s="3"/>
    </row>
    <row r="11" spans="5:6">
      <c r="E11" s="3"/>
      <c r="F11" s="3"/>
    </row>
    <row r="12" spans="5:6">
      <c r="E12" s="3"/>
      <c r="F12" s="3"/>
    </row>
    <row r="13" spans="5:6">
      <c r="E13" s="3"/>
      <c r="F13" s="3"/>
    </row>
    <row r="14" spans="5:6">
      <c r="E14" s="3"/>
      <c r="F14" s="3"/>
    </row>
    <row r="15" spans="5:6">
      <c r="E15" s="3"/>
      <c r="F15" s="3"/>
    </row>
    <row r="16" spans="5:6">
      <c r="E16" s="3"/>
      <c r="F16" s="3"/>
    </row>
    <row r="17" spans="5:6">
      <c r="E17" s="3"/>
      <c r="F17" s="3"/>
    </row>
    <row r="18" spans="5:6">
      <c r="E18" s="3"/>
      <c r="F18" s="3"/>
    </row>
    <row r="19" spans="5:6">
      <c r="E19" s="3"/>
      <c r="F19" s="3"/>
    </row>
    <row r="20" spans="5:6">
      <c r="E20" s="3"/>
      <c r="F20" s="3"/>
    </row>
    <row r="21" spans="5:6">
      <c r="E21" s="3"/>
      <c r="F21" s="3"/>
    </row>
    <row r="22" spans="5:6">
      <c r="E22" s="3"/>
      <c r="F22" s="3"/>
    </row>
    <row r="23" spans="5:6">
      <c r="E23" s="3"/>
      <c r="F23" s="3"/>
    </row>
    <row r="24" spans="5:6">
      <c r="E24" s="3"/>
      <c r="F24" s="3"/>
    </row>
    <row r="25" spans="5:6">
      <c r="E25" s="3"/>
      <c r="F25" s="3"/>
    </row>
    <row r="26" spans="5:6">
      <c r="E26" s="3"/>
      <c r="F26" s="3"/>
    </row>
    <row r="27" spans="5:6">
      <c r="E27" s="3"/>
      <c r="F27" s="3"/>
    </row>
    <row r="28" spans="5:6">
      <c r="E28" s="3"/>
      <c r="F28" s="3"/>
    </row>
    <row r="29" spans="5:6">
      <c r="E29" s="3"/>
      <c r="F29" s="3"/>
    </row>
    <row r="30" spans="5:6">
      <c r="E30" s="3"/>
      <c r="F30" s="3"/>
    </row>
  </sheetData>
  <mergeCells count="2">
    <mergeCell ref="A1:F1"/>
    <mergeCell ref="A2:F2"/>
  </mergeCells>
  <pageMargins left="0.75" right="0.75" top="1" bottom="1" header="0.511805555555556" footer="0.511805555555556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2F66291-BC97-4F20-8308-5F71AEB786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2018-01-13T01:28:58Z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