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<sst xmlns="http://schemas.openxmlformats.org/spreadsheetml/2006/main" count="89">
  <si>
    <t>Penggalangan Dana Pembangunan Gedung Banin - Banat MDS</t>
  </si>
  <si>
    <t>No</t>
  </si>
  <si>
    <t>Tanggal</t>
  </si>
  <si>
    <t>Donatur / PIC</t>
  </si>
  <si>
    <t>Keterangan</t>
  </si>
  <si>
    <t>Nominal</t>
  </si>
  <si>
    <t>Values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</si>
  <si>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</si>
  <si>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</si>
  <si>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</si>
  <si>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</si>
  <si>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</si>
  <si>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</si>
  <si>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</si>
  <si>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</si>
  <si>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</si>
  <si>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Grand Total</t>
  </si>
  <si>
    <t>Hamba Allah Mantung</t>
  </si>
  <si>
    <t>Hamba Allah Weru</t>
  </si>
  <si>
    <t>Alokasi</t>
  </si>
  <si>
    <t>Penyimpanan</t>
  </si>
  <si>
    <t>Abu Yahya Lirim</t>
  </si>
  <si>
    <t>Banin/Banat</t>
  </si>
  <si>
    <t>Bank</t>
  </si>
  <si>
    <t xml:space="preserve">Rosok </t>
  </si>
  <si>
    <t>Masjid</t>
  </si>
  <si>
    <t>Abdullah Tuyar Al-Atsari</t>
  </si>
  <si>
    <t>Total</t>
  </si>
  <si>
    <t>Hamba Allah Semarang</t>
  </si>
  <si>
    <t>Helmi Efendi ST</t>
  </si>
  <si>
    <t>Hamba Allah Gawok</t>
  </si>
  <si>
    <t>Abu Mas'ud Said</t>
  </si>
  <si>
    <t>Selisih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</si>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</sst>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/>
      <right style="thin">
        <color auto="1"/>
      </right>
      <top style="thin">
        <color indexed="65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15" applyNumberFormat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4" borderId="20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3" borderId="1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13" borderId="20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176" fontId="0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4" borderId="1" xfId="0" applyFill="1" applyBorder="1"/>
    <xf numFmtId="58" fontId="0" fillId="4" borderId="1" xfId="0" applyNumberFormat="1" applyFill="1" applyBorder="1"/>
    <xf numFmtId="176" fontId="0" fillId="4" borderId="1" xfId="2" applyNumberFormat="1" applyFill="1" applyBorder="1"/>
    <xf numFmtId="176" fontId="0" fillId="4" borderId="1" xfId="2" applyNumberFormat="1" applyFont="1" applyFill="1" applyBorder="1"/>
    <xf numFmtId="0" fontId="0" fillId="0" borderId="7" xfId="0" applyBorder="1"/>
    <xf numFmtId="0" fontId="0" fillId="5" borderId="1" xfId="0" applyFill="1" applyBorder="1"/>
    <xf numFmtId="0" fontId="0" fillId="0" borderId="8" xfId="0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7" xfId="0" applyNumberFormat="1" applyBorder="1"/>
    <xf numFmtId="0" fontId="0" fillId="0" borderId="8" xfId="0" applyNumberFormat="1" applyBorder="1"/>
    <xf numFmtId="43" fontId="0" fillId="0" borderId="0" xfId="0" applyNumberFormat="1"/>
    <xf numFmtId="0" fontId="0" fillId="0" borderId="9" xfId="0" applyBorder="1" applyAlignment="1">
      <alignment horizontal="left"/>
    </xf>
    <xf numFmtId="43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43" fontId="0" fillId="0" borderId="13" xfId="0" applyNumberFormat="1" applyBorder="1"/>
    <xf numFmtId="0" fontId="0" fillId="0" borderId="14" xfId="0" applyNumberFormat="1" applyBorder="1"/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176" fontId="0" fillId="0" borderId="1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3" fontId="1" fillId="0" borderId="1" xfId="2" applyFont="1" applyBorder="1" applyAlignment="1">
      <alignment horizontal="center"/>
    </xf>
    <xf numFmtId="176" fontId="0" fillId="0" borderId="1" xfId="2" applyNumberFormat="1" applyFont="1" applyBorder="1" applyAlignment="1">
      <alignment horizontal="left"/>
    </xf>
    <xf numFmtId="176" fontId="0" fillId="0" borderId="0" xfId="2" applyNumberFormat="1" applyFont="1" applyBorder="1"/>
    <xf numFmtId="0" fontId="1" fillId="0" borderId="1" xfId="0" applyFont="1" applyBorder="1" applyAlignment="1">
      <alignment horizontal="left"/>
    </xf>
    <xf numFmtId="176" fontId="1" fillId="0" borderId="1" xfId="2" applyNumberFormat="1" applyFont="1" applyBorder="1"/>
    <xf numFmtId="0" fontId="0" fillId="0" borderId="1" xfId="0" applyFont="1" applyBorder="1" applyAlignment="1">
      <alignment horizontal="left"/>
    </xf>
    <xf numFmtId="176" fontId="0" fillId="0" borderId="1" xfId="2" applyNumberFormat="1" applyFont="1" applyBorder="1"/>
    <xf numFmtId="43" fontId="0" fillId="0" borderId="0" xfId="2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63.2158564815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d v="2017-05-04T00:00:00"/>
    <s v="Hamba Allah via dr Dhiya"/>
    <s v="Hamba Allah via dr Dhiya"/>
    <x v="1"/>
    <n v="100000"/>
    <m/>
    <n v="37269000"/>
  </r>
  <r>
    <n v="36"/>
    <d v="2017-05-05T00:00:00"/>
    <s v="Hamba Allah via Abu Thalhah"/>
    <s v="Hamba Allah via Abu Thalhah"/>
    <x v="1"/>
    <n v="50000"/>
    <m/>
    <n v="3731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6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abSelected="1" topLeftCell="C1" workbookViewId="0">
      <selection activeCell="N12" sqref="N12"/>
    </sheetView>
  </sheetViews>
  <sheetFormatPr defaultColWidth="9" defaultRowHeight="15"/>
  <cols>
    <col min="1" max="1" width="3.57142857142857" customWidth="1"/>
    <col min="2" max="2" width="12" customWidth="1"/>
    <col min="3" max="3" width="34.2857142857143" customWidth="1"/>
    <col min="4" max="4" width="34.2857142857143" hidden="1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3.5714285714286" customWidth="1"/>
    <col min="11" max="12" width="14.7142857142857" customWidth="1"/>
    <col min="13" max="14" width="14.2857142857143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4">
      <c r="A2" s="20" t="s">
        <v>1</v>
      </c>
      <c r="B2" s="20" t="s">
        <v>2</v>
      </c>
      <c r="C2" s="20" t="s">
        <v>3</v>
      </c>
      <c r="D2" s="4"/>
      <c r="E2" s="20" t="s">
        <v>4</v>
      </c>
      <c r="F2" s="21" t="s">
        <v>5</v>
      </c>
      <c r="G2" s="22"/>
      <c r="H2" s="23"/>
      <c r="J2" s="33"/>
      <c r="K2" s="34" t="s">
        <v>6</v>
      </c>
      <c r="L2" s="35"/>
      <c r="N2" s="36"/>
    </row>
    <row r="3" spans="1:14">
      <c r="A3" s="24"/>
      <c r="B3" s="24"/>
      <c r="C3" s="24"/>
      <c r="D3" s="4" t="s">
        <v>3</v>
      </c>
      <c r="E3" s="24"/>
      <c r="F3" s="4" t="s">
        <v>7</v>
      </c>
      <c r="G3" s="4" t="s">
        <v>8</v>
      </c>
      <c r="H3" s="4" t="s">
        <v>9</v>
      </c>
      <c r="J3" s="34" t="s">
        <v>4</v>
      </c>
      <c r="K3" s="37" t="s">
        <v>10</v>
      </c>
      <c r="L3" s="38" t="s">
        <v>11</v>
      </c>
      <c r="N3" s="39"/>
    </row>
    <row r="4" spans="1:14">
      <c r="A4" s="7">
        <v>1</v>
      </c>
      <c r="B4" s="8">
        <v>42841</v>
      </c>
      <c r="C4" s="7" t="s">
        <v>12</v>
      </c>
      <c r="D4" s="7" t="s">
        <v>12</v>
      </c>
      <c r="E4" s="7" t="s">
        <v>13</v>
      </c>
      <c r="F4" s="10">
        <v>100000</v>
      </c>
      <c r="G4" s="10"/>
      <c r="H4" s="11">
        <f>F4-G4</f>
        <v>100000</v>
      </c>
      <c r="J4" s="40" t="s">
        <v>14</v>
      </c>
      <c r="K4" s="41">
        <v>16819000</v>
      </c>
      <c r="L4" s="42"/>
      <c r="N4" s="43"/>
    </row>
    <row r="5" spans="1:12">
      <c r="A5" s="7">
        <v>2</v>
      </c>
      <c r="B5" s="8">
        <v>42842</v>
      </c>
      <c r="C5" s="7" t="s">
        <v>12</v>
      </c>
      <c r="D5" s="7" t="s">
        <v>15</v>
      </c>
      <c r="E5" s="7" t="s">
        <v>13</v>
      </c>
      <c r="F5" s="10">
        <v>500000</v>
      </c>
      <c r="G5" s="10"/>
      <c r="H5" s="11">
        <f>H4+F5-G5</f>
        <v>600000</v>
      </c>
      <c r="J5" s="44" t="s">
        <v>13</v>
      </c>
      <c r="K5" s="45">
        <v>20500000</v>
      </c>
      <c r="L5" s="46"/>
    </row>
    <row r="6" spans="1:12">
      <c r="A6" s="7">
        <v>3</v>
      </c>
      <c r="B6" s="8">
        <v>42844</v>
      </c>
      <c r="C6" s="7" t="s">
        <v>12</v>
      </c>
      <c r="D6" s="7" t="s">
        <v>12</v>
      </c>
      <c r="E6" s="7" t="s">
        <v>13</v>
      </c>
      <c r="F6" s="10">
        <v>10000000</v>
      </c>
      <c r="G6" s="10"/>
      <c r="H6" s="11">
        <f>H5+F6-G6</f>
        <v>10600000</v>
      </c>
      <c r="J6" s="47" t="s">
        <v>16</v>
      </c>
      <c r="K6" s="48">
        <v>37319000</v>
      </c>
      <c r="L6" s="49"/>
    </row>
    <row r="7" spans="1:14">
      <c r="A7" s="7">
        <v>4</v>
      </c>
      <c r="B7" s="8">
        <v>42844</v>
      </c>
      <c r="C7" s="7" t="s">
        <v>12</v>
      </c>
      <c r="D7" s="7" t="s">
        <v>12</v>
      </c>
      <c r="E7" s="7" t="s">
        <v>14</v>
      </c>
      <c r="F7" s="10">
        <v>1000000</v>
      </c>
      <c r="G7" s="10"/>
      <c r="H7" s="11">
        <f t="shared" ref="H7:H39" si="0">H6+F7-G7</f>
        <v>11600000</v>
      </c>
      <c r="N7" s="43"/>
    </row>
    <row r="8" spans="1:8">
      <c r="A8" s="7">
        <v>5</v>
      </c>
      <c r="B8" s="8">
        <v>42844</v>
      </c>
      <c r="C8" s="7" t="s">
        <v>17</v>
      </c>
      <c r="D8" s="7" t="s">
        <v>17</v>
      </c>
      <c r="E8" s="7" t="s">
        <v>14</v>
      </c>
      <c r="F8" s="10">
        <v>50000</v>
      </c>
      <c r="G8" s="10"/>
      <c r="H8" s="11">
        <f t="shared" si="0"/>
        <v>11650000</v>
      </c>
    </row>
    <row r="9" spans="1:14">
      <c r="A9" s="7">
        <v>6</v>
      </c>
      <c r="B9" s="8">
        <v>42845</v>
      </c>
      <c r="C9" s="7" t="s">
        <v>18</v>
      </c>
      <c r="D9" s="7" t="s">
        <v>18</v>
      </c>
      <c r="E9" s="7" t="s">
        <v>14</v>
      </c>
      <c r="F9" s="10">
        <v>200000</v>
      </c>
      <c r="G9" s="10"/>
      <c r="H9" s="11">
        <f t="shared" si="0"/>
        <v>11850000</v>
      </c>
      <c r="J9" s="50" t="s">
        <v>19</v>
      </c>
      <c r="K9" s="50" t="s">
        <v>5</v>
      </c>
      <c r="M9" s="50" t="s">
        <v>20</v>
      </c>
      <c r="N9" s="51" t="s">
        <v>5</v>
      </c>
    </row>
    <row r="10" spans="1:14">
      <c r="A10" s="7">
        <v>7</v>
      </c>
      <c r="B10" s="8">
        <v>42845</v>
      </c>
      <c r="C10" s="7" t="s">
        <v>12</v>
      </c>
      <c r="D10" s="7" t="s">
        <v>21</v>
      </c>
      <c r="E10" s="7" t="s">
        <v>14</v>
      </c>
      <c r="F10" s="10">
        <v>600000</v>
      </c>
      <c r="G10" s="10"/>
      <c r="H10" s="11">
        <f t="shared" si="0"/>
        <v>12450000</v>
      </c>
      <c r="J10" s="52" t="s">
        <v>22</v>
      </c>
      <c r="K10" s="53">
        <f>F63</f>
        <v>50701000</v>
      </c>
      <c r="L10" s="54"/>
      <c r="M10" s="55" t="s">
        <v>23</v>
      </c>
      <c r="N10" s="56">
        <v>57013597</v>
      </c>
    </row>
    <row r="11" spans="1:14">
      <c r="A11" s="7">
        <v>8</v>
      </c>
      <c r="B11" s="8">
        <v>42845</v>
      </c>
      <c r="C11" s="7" t="s">
        <v>24</v>
      </c>
      <c r="D11" s="7" t="s">
        <v>24</v>
      </c>
      <c r="E11" s="7" t="s">
        <v>14</v>
      </c>
      <c r="F11" s="10">
        <v>1016000</v>
      </c>
      <c r="G11" s="10"/>
      <c r="H11" s="11">
        <f t="shared" si="0"/>
        <v>13466000</v>
      </c>
      <c r="J11" s="57" t="s">
        <v>25</v>
      </c>
      <c r="K11" s="10">
        <f>Masjid!H34</f>
        <v>9097200</v>
      </c>
      <c r="L11" s="58"/>
      <c r="M11" s="57" t="s">
        <v>14</v>
      </c>
      <c r="N11" s="10">
        <f>136200+2000000+50000+20000+10000+600000</f>
        <v>2816200</v>
      </c>
    </row>
    <row r="12" spans="1:14">
      <c r="A12" s="7">
        <v>9</v>
      </c>
      <c r="B12" s="8">
        <v>42846</v>
      </c>
      <c r="C12" s="7" t="s">
        <v>12</v>
      </c>
      <c r="D12" s="7" t="s">
        <v>26</v>
      </c>
      <c r="E12" s="7" t="s">
        <v>13</v>
      </c>
      <c r="F12" s="10">
        <v>50000</v>
      </c>
      <c r="G12" s="10"/>
      <c r="H12" s="11">
        <f t="shared" si="0"/>
        <v>13516000</v>
      </c>
      <c r="J12" s="59" t="s">
        <v>27</v>
      </c>
      <c r="K12" s="60">
        <f>SUM(K10:K11)</f>
        <v>59798200</v>
      </c>
      <c r="M12" s="61" t="s">
        <v>27</v>
      </c>
      <c r="N12" s="62">
        <f>SUM(N10:N11)</f>
        <v>59829797</v>
      </c>
    </row>
    <row r="13" spans="1:8">
      <c r="A13" s="7">
        <v>10</v>
      </c>
      <c r="B13" s="25">
        <v>42847</v>
      </c>
      <c r="C13" s="26" t="s">
        <v>28</v>
      </c>
      <c r="D13" s="26" t="s">
        <v>29</v>
      </c>
      <c r="E13" s="26" t="s">
        <v>13</v>
      </c>
      <c r="F13" s="10">
        <v>5000000</v>
      </c>
      <c r="G13" s="10"/>
      <c r="H13" s="11">
        <f t="shared" si="0"/>
        <v>18516000</v>
      </c>
    </row>
    <row r="14" spans="1:14">
      <c r="A14" s="7">
        <v>11</v>
      </c>
      <c r="B14" s="25">
        <v>42847</v>
      </c>
      <c r="C14" s="7" t="s">
        <v>30</v>
      </c>
      <c r="D14" s="7" t="s">
        <v>31</v>
      </c>
      <c r="E14" s="7" t="s">
        <v>14</v>
      </c>
      <c r="F14" s="10">
        <v>2000000</v>
      </c>
      <c r="G14" s="10"/>
      <c r="H14" s="11">
        <f t="shared" si="0"/>
        <v>20516000</v>
      </c>
      <c r="J14" t="s">
        <v>32</v>
      </c>
      <c r="K14" s="63">
        <f>K12-N12</f>
        <v>-31597</v>
      </c>
      <c r="N14" s="43"/>
    </row>
    <row r="15" spans="1:8">
      <c r="A15" s="7">
        <v>12</v>
      </c>
      <c r="B15" s="25">
        <v>42847</v>
      </c>
      <c r="C15" s="7" t="s">
        <v>33</v>
      </c>
      <c r="D15" s="7" t="s">
        <v>34</v>
      </c>
      <c r="E15" s="7" t="s">
        <v>14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25">
        <v>42847</v>
      </c>
      <c r="C16" s="7" t="s">
        <v>35</v>
      </c>
      <c r="D16" s="7" t="s">
        <v>36</v>
      </c>
      <c r="E16" s="7" t="s">
        <v>14</v>
      </c>
      <c r="F16" s="10">
        <v>200000</v>
      </c>
      <c r="G16" s="10"/>
      <c r="H16" s="11">
        <f t="shared" si="0"/>
        <v>20766000</v>
      </c>
    </row>
    <row r="17" spans="1:12">
      <c r="A17" s="7">
        <v>14</v>
      </c>
      <c r="B17" s="25">
        <v>42847</v>
      </c>
      <c r="C17" s="7" t="s">
        <v>12</v>
      </c>
      <c r="D17" s="7" t="s">
        <v>37</v>
      </c>
      <c r="E17" s="7" t="s">
        <v>13</v>
      </c>
      <c r="F17" s="10">
        <v>300000</v>
      </c>
      <c r="G17" s="10"/>
      <c r="H17" s="11">
        <f t="shared" si="0"/>
        <v>21066000</v>
      </c>
      <c r="L17" s="64"/>
    </row>
    <row r="18" spans="1:8">
      <c r="A18" s="7">
        <v>15</v>
      </c>
      <c r="B18" s="25">
        <v>42847</v>
      </c>
      <c r="C18" s="7" t="s">
        <v>30</v>
      </c>
      <c r="D18" s="7" t="s">
        <v>38</v>
      </c>
      <c r="E18" s="7" t="s">
        <v>14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25">
        <v>42847</v>
      </c>
      <c r="C19" s="7" t="s">
        <v>39</v>
      </c>
      <c r="D19" s="7" t="s">
        <v>40</v>
      </c>
      <c r="E19" s="7" t="s">
        <v>14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25">
        <v>42849</v>
      </c>
      <c r="C20" s="7" t="s">
        <v>41</v>
      </c>
      <c r="D20" s="7" t="s">
        <v>42</v>
      </c>
      <c r="E20" s="7" t="s">
        <v>14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25">
        <v>42850</v>
      </c>
      <c r="C21" s="7" t="s">
        <v>12</v>
      </c>
      <c r="D21" s="7" t="s">
        <v>43</v>
      </c>
      <c r="E21" s="7" t="s">
        <v>13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12</v>
      </c>
      <c r="D22" s="7" t="s">
        <v>26</v>
      </c>
      <c r="E22" s="7" t="s">
        <v>13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44</v>
      </c>
      <c r="D23" s="7" t="s">
        <v>44</v>
      </c>
      <c r="E23" s="7" t="s">
        <v>14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45</v>
      </c>
      <c r="D24" s="7" t="s">
        <v>45</v>
      </c>
      <c r="E24" s="7" t="s">
        <v>14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46</v>
      </c>
      <c r="E25" s="7" t="s">
        <v>14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47</v>
      </c>
      <c r="D26" s="7" t="s">
        <v>47</v>
      </c>
      <c r="E26" s="7" t="s">
        <v>14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12</v>
      </c>
      <c r="D27" s="7" t="s">
        <v>48</v>
      </c>
      <c r="E27" s="7" t="s">
        <v>14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12</v>
      </c>
      <c r="D28" s="7" t="s">
        <v>49</v>
      </c>
      <c r="E28" s="7" t="s">
        <v>14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50</v>
      </c>
      <c r="D29" s="7" t="s">
        <v>51</v>
      </c>
      <c r="E29" s="7" t="s">
        <v>14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12</v>
      </c>
      <c r="D30" s="7" t="s">
        <v>52</v>
      </c>
      <c r="E30" s="7" t="s">
        <v>14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12</v>
      </c>
      <c r="D31" s="7" t="s">
        <v>53</v>
      </c>
      <c r="E31" s="7" t="s">
        <v>14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12</v>
      </c>
      <c r="D32" s="7" t="s">
        <v>54</v>
      </c>
      <c r="E32" s="7" t="s">
        <v>14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12</v>
      </c>
      <c r="D33" s="7" t="s">
        <v>55</v>
      </c>
      <c r="E33" s="7" t="s">
        <v>13</v>
      </c>
      <c r="F33" s="10">
        <v>1000000</v>
      </c>
      <c r="G33" s="10"/>
      <c r="H33" s="10">
        <f t="shared" si="0"/>
        <v>33269000</v>
      </c>
    </row>
    <row r="34" spans="1:8">
      <c r="A34" s="27">
        <v>31</v>
      </c>
      <c r="B34" s="8">
        <v>42856</v>
      </c>
      <c r="C34" s="27" t="s">
        <v>12</v>
      </c>
      <c r="D34" s="27" t="s">
        <v>56</v>
      </c>
      <c r="E34" s="27" t="s">
        <v>14</v>
      </c>
      <c r="F34" s="28">
        <v>500000</v>
      </c>
      <c r="G34" s="7"/>
      <c r="H34" s="10">
        <f t="shared" si="0"/>
        <v>33769000</v>
      </c>
    </row>
    <row r="35" spans="1:8">
      <c r="A35" s="27">
        <v>32</v>
      </c>
      <c r="B35" s="8">
        <v>42856</v>
      </c>
      <c r="C35" s="27" t="s">
        <v>24</v>
      </c>
      <c r="D35" s="27" t="s">
        <v>57</v>
      </c>
      <c r="E35" s="27" t="s">
        <v>14</v>
      </c>
      <c r="F35" s="28">
        <v>400000</v>
      </c>
      <c r="G35" s="7"/>
      <c r="H35" s="10">
        <f t="shared" si="0"/>
        <v>34169000</v>
      </c>
    </row>
    <row r="36" spans="1:8">
      <c r="A36" s="27">
        <v>33</v>
      </c>
      <c r="B36" s="8">
        <v>42857</v>
      </c>
      <c r="C36" s="27" t="s">
        <v>58</v>
      </c>
      <c r="D36" s="27" t="s">
        <v>59</v>
      </c>
      <c r="E36" s="27" t="s">
        <v>13</v>
      </c>
      <c r="F36" s="28">
        <v>2500000</v>
      </c>
      <c r="G36" s="7"/>
      <c r="H36" s="10">
        <f t="shared" si="0"/>
        <v>36669000</v>
      </c>
    </row>
    <row r="37" spans="1:8">
      <c r="A37" s="27">
        <v>34</v>
      </c>
      <c r="B37" s="8">
        <v>42857</v>
      </c>
      <c r="C37" s="7" t="s">
        <v>60</v>
      </c>
      <c r="D37" s="7" t="s">
        <v>60</v>
      </c>
      <c r="E37" s="7" t="s">
        <v>13</v>
      </c>
      <c r="F37" s="10">
        <v>500000</v>
      </c>
      <c r="G37" s="7"/>
      <c r="H37" s="10">
        <f t="shared" si="0"/>
        <v>37169000</v>
      </c>
    </row>
    <row r="38" spans="1:8">
      <c r="A38" s="27">
        <v>35</v>
      </c>
      <c r="B38" s="8">
        <v>42859</v>
      </c>
      <c r="C38" s="7" t="s">
        <v>45</v>
      </c>
      <c r="D38" s="7" t="s">
        <v>45</v>
      </c>
      <c r="E38" s="7" t="s">
        <v>14</v>
      </c>
      <c r="F38" s="18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61</v>
      </c>
      <c r="D39" s="7" t="s">
        <v>61</v>
      </c>
      <c r="E39" s="7" t="s">
        <v>14</v>
      </c>
      <c r="F39" s="18">
        <v>50000</v>
      </c>
      <c r="G39" s="7"/>
      <c r="H39" s="10">
        <f t="shared" si="0"/>
        <v>37319000</v>
      </c>
    </row>
    <row r="40" spans="1:8">
      <c r="A40" s="29">
        <v>37</v>
      </c>
      <c r="B40" s="30">
        <v>42860</v>
      </c>
      <c r="C40" s="29" t="s">
        <v>12</v>
      </c>
      <c r="D40" s="29" t="s">
        <v>62</v>
      </c>
      <c r="E40" s="29" t="s">
        <v>13</v>
      </c>
      <c r="F40" s="31">
        <v>2000000</v>
      </c>
      <c r="G40" s="29"/>
      <c r="H40" s="32">
        <f t="shared" ref="H40:H53" si="1">H39+F40-G40</f>
        <v>39319000</v>
      </c>
    </row>
    <row r="41" spans="1:8">
      <c r="A41" s="7">
        <v>38</v>
      </c>
      <c r="B41" s="8">
        <v>42861</v>
      </c>
      <c r="C41" s="7" t="s">
        <v>12</v>
      </c>
      <c r="D41" s="7" t="s">
        <v>63</v>
      </c>
      <c r="E41" s="7" t="s">
        <v>14</v>
      </c>
      <c r="F41" s="18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12</v>
      </c>
      <c r="D42" s="7" t="s">
        <v>40</v>
      </c>
      <c r="E42" s="7" t="s">
        <v>14</v>
      </c>
      <c r="F42" s="18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12</v>
      </c>
      <c r="D43" s="7" t="s">
        <v>64</v>
      </c>
      <c r="E43" s="7" t="s">
        <v>14</v>
      </c>
      <c r="F43" s="18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12</v>
      </c>
      <c r="D44" s="7" t="s">
        <v>65</v>
      </c>
      <c r="E44" s="7" t="s">
        <v>14</v>
      </c>
      <c r="F44" s="18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66</v>
      </c>
      <c r="D45" s="7" t="s">
        <v>67</v>
      </c>
      <c r="E45" s="7" t="s">
        <v>14</v>
      </c>
      <c r="F45" s="18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12</v>
      </c>
      <c r="D46" s="7" t="s">
        <v>68</v>
      </c>
      <c r="E46" s="7" t="s">
        <v>14</v>
      </c>
      <c r="F46" s="18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12</v>
      </c>
      <c r="D47" s="7" t="s">
        <v>69</v>
      </c>
      <c r="E47" s="7" t="s">
        <v>14</v>
      </c>
      <c r="F47" s="18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12</v>
      </c>
      <c r="D48" s="7" t="s">
        <v>70</v>
      </c>
      <c r="E48" s="7" t="s">
        <v>14</v>
      </c>
      <c r="F48" s="18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12</v>
      </c>
      <c r="D49" s="7" t="s">
        <v>71</v>
      </c>
      <c r="E49" s="7" t="s">
        <v>14</v>
      </c>
      <c r="F49" s="18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12</v>
      </c>
      <c r="D50" s="7" t="s">
        <v>72</v>
      </c>
      <c r="E50" s="7" t="s">
        <v>14</v>
      </c>
      <c r="F50" s="18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73</v>
      </c>
      <c r="D51" s="7" t="s">
        <v>74</v>
      </c>
      <c r="E51" s="7" t="s">
        <v>14</v>
      </c>
      <c r="F51" s="18">
        <v>5000</v>
      </c>
      <c r="G51" s="7"/>
      <c r="H51" s="10">
        <f t="shared" si="1"/>
        <v>50701000</v>
      </c>
    </row>
    <row r="52" spans="1:8">
      <c r="A52" s="7"/>
      <c r="B52" s="7"/>
      <c r="C52" s="7"/>
      <c r="D52" s="7"/>
      <c r="E52" s="7"/>
      <c r="F52" s="18"/>
      <c r="G52" s="7"/>
      <c r="H52" s="10">
        <f t="shared" si="1"/>
        <v>50701000</v>
      </c>
    </row>
    <row r="53" spans="1:8">
      <c r="A53" s="7"/>
      <c r="B53" s="7"/>
      <c r="C53" s="7"/>
      <c r="D53" s="7"/>
      <c r="E53" s="7"/>
      <c r="F53" s="7"/>
      <c r="G53" s="7"/>
      <c r="H53" s="10">
        <f t="shared" si="1"/>
        <v>50701000</v>
      </c>
    </row>
    <row r="63" spans="6:6">
      <c r="F63">
        <f>SUM(F4:F62)</f>
        <v>50701000</v>
      </c>
    </row>
  </sheetData>
  <mergeCells count="6">
    <mergeCell ref="A1:H1"/>
    <mergeCell ref="F2:H2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opLeftCell="A21" workbookViewId="0">
      <selection activeCell="L26" sqref="L26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75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12</v>
      </c>
      <c r="D4" s="9" t="s">
        <v>12</v>
      </c>
      <c r="E4" s="7" t="s">
        <v>14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12</v>
      </c>
      <c r="D5" s="9" t="s">
        <v>31</v>
      </c>
      <c r="E5" s="7" t="s">
        <v>14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12</v>
      </c>
      <c r="D6" s="9" t="s">
        <v>76</v>
      </c>
      <c r="E6" s="7" t="s">
        <v>13</v>
      </c>
      <c r="F6" s="10">
        <v>25000000</v>
      </c>
      <c r="G6" s="10"/>
      <c r="H6" s="11">
        <f t="shared" ref="H6:H25" si="0">H5+F6-G6</f>
        <v>26500000</v>
      </c>
    </row>
    <row r="7" spans="1:8">
      <c r="A7" s="7">
        <v>4</v>
      </c>
      <c r="B7" s="8">
        <v>42851</v>
      </c>
      <c r="C7" s="12" t="s">
        <v>45</v>
      </c>
      <c r="D7" s="12" t="s">
        <v>45</v>
      </c>
      <c r="E7" s="7" t="s">
        <v>14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12</v>
      </c>
      <c r="D8" s="9" t="s">
        <v>77</v>
      </c>
      <c r="E8" s="7" t="s">
        <v>13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50</v>
      </c>
      <c r="D9" s="9" t="s">
        <v>51</v>
      </c>
      <c r="E9" s="7" t="s">
        <v>14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12</v>
      </c>
      <c r="D10" s="9" t="s">
        <v>78</v>
      </c>
      <c r="E10" s="7" t="s">
        <v>14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12</v>
      </c>
      <c r="D11" s="9" t="s">
        <v>55</v>
      </c>
      <c r="E11" s="7" t="s">
        <v>13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12</v>
      </c>
      <c r="D12" s="9" t="s">
        <v>79</v>
      </c>
      <c r="E12" s="7" t="s">
        <v>14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80</v>
      </c>
      <c r="D13" s="15" t="s">
        <v>80</v>
      </c>
      <c r="E13" s="13" t="s">
        <v>81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12</v>
      </c>
      <c r="D14" s="9" t="s">
        <v>70</v>
      </c>
      <c r="E14" s="7" t="s">
        <v>14</v>
      </c>
      <c r="F14" s="10">
        <v>100000</v>
      </c>
      <c r="G14" s="10"/>
      <c r="H14" s="17">
        <f t="shared" si="0"/>
        <v>6400000</v>
      </c>
    </row>
    <row r="15" spans="1:8">
      <c r="A15" s="7">
        <v>12</v>
      </c>
      <c r="B15" s="8">
        <v>42856</v>
      </c>
      <c r="C15" s="9" t="s">
        <v>12</v>
      </c>
      <c r="D15" s="9" t="s">
        <v>82</v>
      </c>
      <c r="E15" s="7" t="s">
        <v>14</v>
      </c>
      <c r="F15" s="10">
        <v>100000</v>
      </c>
      <c r="G15" s="10"/>
      <c r="H15" s="17">
        <f t="shared" si="0"/>
        <v>6500000</v>
      </c>
    </row>
    <row r="16" spans="1:8">
      <c r="A16" s="7">
        <v>13</v>
      </c>
      <c r="B16" s="8">
        <v>42857</v>
      </c>
      <c r="C16" s="9" t="s">
        <v>60</v>
      </c>
      <c r="D16" s="9" t="s">
        <v>60</v>
      </c>
      <c r="E16" s="7" t="s">
        <v>13</v>
      </c>
      <c r="F16" s="10">
        <v>500000</v>
      </c>
      <c r="G16" s="10"/>
      <c r="H16" s="17">
        <f t="shared" si="0"/>
        <v>7000000</v>
      </c>
    </row>
    <row r="17" spans="1:8">
      <c r="A17" s="7">
        <v>14</v>
      </c>
      <c r="B17" s="8">
        <v>42858</v>
      </c>
      <c r="C17" s="9" t="s">
        <v>83</v>
      </c>
      <c r="D17" s="9" t="s">
        <v>84</v>
      </c>
      <c r="E17" s="7" t="s">
        <v>13</v>
      </c>
      <c r="F17" s="10">
        <v>500000</v>
      </c>
      <c r="G17" s="10"/>
      <c r="H17" s="17">
        <f t="shared" si="0"/>
        <v>7500000</v>
      </c>
    </row>
    <row r="18" spans="1:8">
      <c r="A18" s="7">
        <v>15</v>
      </c>
      <c r="B18" s="8">
        <v>42859</v>
      </c>
      <c r="C18" s="9" t="s">
        <v>45</v>
      </c>
      <c r="D18" s="9" t="s">
        <v>45</v>
      </c>
      <c r="E18" s="7" t="s">
        <v>14</v>
      </c>
      <c r="F18" s="10">
        <v>50000</v>
      </c>
      <c r="G18" s="10"/>
      <c r="H18" s="17">
        <f t="shared" si="0"/>
        <v>7550000</v>
      </c>
    </row>
    <row r="19" spans="1:8">
      <c r="A19" s="7">
        <v>16</v>
      </c>
      <c r="B19" s="8">
        <v>42860</v>
      </c>
      <c r="C19" s="9" t="s">
        <v>61</v>
      </c>
      <c r="D19" s="9" t="s">
        <v>61</v>
      </c>
      <c r="E19" s="7" t="s">
        <v>14</v>
      </c>
      <c r="F19" s="10">
        <v>50000</v>
      </c>
      <c r="G19" s="10"/>
      <c r="H19" s="17">
        <f t="shared" si="0"/>
        <v>7600000</v>
      </c>
    </row>
    <row r="20" spans="1:8">
      <c r="A20" s="7">
        <v>17</v>
      </c>
      <c r="B20" s="8">
        <v>42861</v>
      </c>
      <c r="C20" s="9" t="s">
        <v>12</v>
      </c>
      <c r="D20" s="9" t="s">
        <v>85</v>
      </c>
      <c r="E20" s="7" t="s">
        <v>14</v>
      </c>
      <c r="F20" s="10">
        <v>500000</v>
      </c>
      <c r="G20" s="10"/>
      <c r="H20" s="17">
        <f t="shared" si="0"/>
        <v>8100000</v>
      </c>
    </row>
    <row r="21" spans="1:8">
      <c r="A21" s="7">
        <v>18</v>
      </c>
      <c r="B21" s="8">
        <v>42862</v>
      </c>
      <c r="C21" s="9" t="s">
        <v>12</v>
      </c>
      <c r="D21" s="9" t="s">
        <v>65</v>
      </c>
      <c r="E21" s="7" t="s">
        <v>14</v>
      </c>
      <c r="F21" s="18">
        <v>12000</v>
      </c>
      <c r="G21" s="10"/>
      <c r="H21" s="17">
        <f t="shared" si="0"/>
        <v>8112000</v>
      </c>
    </row>
    <row r="22" spans="1:8">
      <c r="A22" s="7">
        <v>19</v>
      </c>
      <c r="B22" s="8">
        <v>42864</v>
      </c>
      <c r="C22" s="9" t="s">
        <v>12</v>
      </c>
      <c r="D22" s="9" t="s">
        <v>86</v>
      </c>
      <c r="E22" s="7" t="s">
        <v>14</v>
      </c>
      <c r="F22" s="10">
        <v>100000</v>
      </c>
      <c r="G22" s="10"/>
      <c r="H22" s="17">
        <f t="shared" si="0"/>
        <v>8212000</v>
      </c>
    </row>
    <row r="23" spans="1:8">
      <c r="A23" s="7">
        <v>20</v>
      </c>
      <c r="B23" s="8">
        <v>42864</v>
      </c>
      <c r="C23" s="9" t="s">
        <v>87</v>
      </c>
      <c r="D23" s="9" t="s">
        <v>87</v>
      </c>
      <c r="E23" s="7" t="s">
        <v>14</v>
      </c>
      <c r="F23" s="10">
        <v>85200</v>
      </c>
      <c r="G23" s="10"/>
      <c r="H23" s="17">
        <f t="shared" si="0"/>
        <v>8297200</v>
      </c>
    </row>
    <row r="24" spans="1:8">
      <c r="A24" s="7">
        <v>21</v>
      </c>
      <c r="B24" s="8">
        <v>42864</v>
      </c>
      <c r="C24" s="9" t="s">
        <v>88</v>
      </c>
      <c r="D24" s="9" t="s">
        <v>88</v>
      </c>
      <c r="E24" s="7" t="s">
        <v>14</v>
      </c>
      <c r="F24" s="10">
        <v>400000</v>
      </c>
      <c r="G24" s="10"/>
      <c r="H24" s="17">
        <f t="shared" si="0"/>
        <v>8697200</v>
      </c>
    </row>
    <row r="25" spans="1:8">
      <c r="A25" s="7">
        <v>22</v>
      </c>
      <c r="B25" s="8">
        <v>42869</v>
      </c>
      <c r="C25" s="9" t="s">
        <v>12</v>
      </c>
      <c r="D25" s="9" t="s">
        <v>49</v>
      </c>
      <c r="E25" s="7" t="s">
        <v>14</v>
      </c>
      <c r="F25" s="10">
        <v>400000</v>
      </c>
      <c r="G25" s="10"/>
      <c r="H25" s="17">
        <f t="shared" si="0"/>
        <v>9097200</v>
      </c>
    </row>
    <row r="26" spans="1:8">
      <c r="A26" s="7">
        <v>23</v>
      </c>
      <c r="B26" s="8"/>
      <c r="C26" s="9"/>
      <c r="D26" s="9"/>
      <c r="E26" s="7"/>
      <c r="F26" s="10"/>
      <c r="G26" s="10"/>
      <c r="H26" s="17"/>
    </row>
    <row r="27" spans="1:8">
      <c r="A27" s="7">
        <v>24</v>
      </c>
      <c r="B27" s="8"/>
      <c r="C27" s="9"/>
      <c r="D27" s="9"/>
      <c r="E27" s="7"/>
      <c r="F27" s="10"/>
      <c r="G27" s="10"/>
      <c r="H27" s="17"/>
    </row>
    <row r="28" spans="1:8">
      <c r="A28" s="7">
        <v>25</v>
      </c>
      <c r="B28" s="8"/>
      <c r="C28" s="9"/>
      <c r="D28" s="9"/>
      <c r="E28" s="7"/>
      <c r="F28" s="10"/>
      <c r="G28" s="10"/>
      <c r="H28" s="17"/>
    </row>
    <row r="29" spans="1:8">
      <c r="A29" s="7">
        <v>26</v>
      </c>
      <c r="B29" s="8"/>
      <c r="C29" s="9"/>
      <c r="D29" s="9"/>
      <c r="E29" s="7"/>
      <c r="F29" s="10"/>
      <c r="G29" s="10"/>
      <c r="H29" s="17"/>
    </row>
    <row r="30" spans="1:8">
      <c r="A30" s="7">
        <v>27</v>
      </c>
      <c r="B30" s="8"/>
      <c r="C30" s="9"/>
      <c r="D30" s="9"/>
      <c r="E30" s="7"/>
      <c r="F30" s="10"/>
      <c r="G30" s="10"/>
      <c r="H30" s="17"/>
    </row>
    <row r="31" spans="1:8">
      <c r="A31" s="7">
        <v>28</v>
      </c>
      <c r="B31" s="8"/>
      <c r="C31" s="9"/>
      <c r="D31" s="9"/>
      <c r="E31" s="7"/>
      <c r="F31" s="10"/>
      <c r="G31" s="10"/>
      <c r="H31" s="17"/>
    </row>
    <row r="32" spans="1:8">
      <c r="A32" s="7">
        <v>29</v>
      </c>
      <c r="B32" s="8"/>
      <c r="C32" s="9"/>
      <c r="D32" s="9"/>
      <c r="E32" s="7"/>
      <c r="F32" s="10"/>
      <c r="G32" s="10"/>
      <c r="H32" s="17"/>
    </row>
    <row r="33" spans="1:8">
      <c r="A33" s="7">
        <v>30</v>
      </c>
      <c r="B33" s="7"/>
      <c r="C33" s="9"/>
      <c r="D33" s="9"/>
      <c r="E33" s="7"/>
      <c r="F33" s="10"/>
      <c r="G33" s="10"/>
      <c r="H33" s="7"/>
    </row>
    <row r="34" spans="6:8">
      <c r="F34" s="19">
        <f>SUM(F4:F33)</f>
        <v>34097200</v>
      </c>
      <c r="G34" s="19">
        <f>SUM(G4:G33)</f>
        <v>25000000</v>
      </c>
      <c r="H34" s="19">
        <f>F34-G34</f>
        <v>9097200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2017-05-13T23:01:00Z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