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Mutasi Kas" sheetId="1" r:id="rId1"/>
    <sheet name="Anggaran" sheetId="2" r:id="rId2"/>
    <sheet name="Chek" sheetId="3" r:id="rId3"/>
  </sheets>
  <calcPr calcId="144525"/>
</workbook>
</file>

<file path=xl/sharedStrings.xml><?xml version="1.0" encoding="utf-8"?>
<sst xmlns="http://schemas.openxmlformats.org/spreadsheetml/2006/main" count="94">
  <si>
    <t>Mutasi Kas Daurah Masyaikh di Surakarta</t>
  </si>
  <si>
    <t>No</t>
  </si>
  <si>
    <t>Tanggal</t>
  </si>
  <si>
    <t>Transaksi</t>
  </si>
  <si>
    <t>Alokasi</t>
  </si>
  <si>
    <t>Keterangan</t>
  </si>
  <si>
    <t>Wilayah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</si>
  <si>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</si>
  <si>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</si>
  <si>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</si>
  <si>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</si>
  <si>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</si>
  <si>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</si>
  <si>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</si>
  <si>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</si>
  <si>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</si>
  <si>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</si>
  <si>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</si>
  <si>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</si>
  <si>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</si>
  <si>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</si>
  <si>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</si>
  <si>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</si>
  <si>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</si>
  <si>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</si>
  <si>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</si>
  <si>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</si>
  <si>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</si>
  <si>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</si>
  <si>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</si>
  <si>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</si>
  <si>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</si>
  <si>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</si>
  <si>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</si>
  <si>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</si>
  <si>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</si>
  <si>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Dana masuk dari muhsinin</t>
  </si>
  <si>
    <t>Solo Raya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</si>
  <si>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</si>
  <si>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</si>
  <si>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</si>
  <si>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</si>
  <si>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</si>
  <si>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</si>
  <si>
    <t>Transfer ke bagian transportasi</t>
  </si>
  <si>
    <t>Taawun Muhsinin</t>
  </si>
  <si>
    <t>Abu Khansa</t>
  </si>
  <si>
    <t>Abu Taqiyan</t>
  </si>
  <si>
    <t>Transfer sie konsumsi</t>
  </si>
  <si>
    <t>Transfer sie perlengkapan</t>
  </si>
  <si>
    <t>Ibu Abu Hafidh</t>
  </si>
  <si>
    <t>Via Abu Uthbah</t>
  </si>
  <si>
    <t xml:space="preserve">Total  </t>
  </si>
  <si>
    <t>Anggaran Dana</t>
  </si>
  <si>
    <t>Daurah Masyaikh di Surakarta</t>
  </si>
  <si>
    <t>Usulan Bendahara Pusat</t>
  </si>
  <si>
    <t>Sewa Asrama Haji</t>
  </si>
  <si>
    <t>Persewaan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</si>
  <si>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</si>
  <si>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</si>
  <si>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</si>
  <si>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</si>
  <si>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</si>
  <si>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 xml:space="preserve">3. 1 Gedung pertemuan x 6 jt x 4 hari = 18 jt </t>
  </si>
  <si>
    <t>skretariat</t>
  </si>
  <si>
    <t>Sewa Masjid Agung Karanganyar</t>
  </si>
  <si>
    <t>4. 1 dapur,300 rb x 4 hr = 1,2 jt.</t>
  </si>
  <si>
    <t>Total Persewaan</t>
  </si>
  <si>
    <t>Total</t>
  </si>
  <si>
    <t>Sie</t>
  </si>
  <si>
    <t>1. Pesan ustadz qomar anggaran yg teliti dan tidak berlebih</t>
  </si>
  <si>
    <t>Perijinan dan Acara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</si>
  <si>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</si>
  <si>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</si>
  <si>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</si>
  <si>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</si>
  <si>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</si>
  <si>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</si>
  <si>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</si>
  <si>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7. Tiket siapa yg handle ?</t>
  </si>
  <si>
    <t>Dokukumentasi &amp;Relay</t>
  </si>
  <si>
    <t>8. Apakah sewa asrama haji sdh fixed?</t>
  </si>
  <si>
    <t>9. Mekanisme kerja bendahara pusat dengan bendahara kegiatan (ana dan tim)</t>
  </si>
  <si>
    <t>Kesekretariatan</t>
  </si>
  <si>
    <t>Bendahara</t>
  </si>
  <si>
    <t>Kebersihan</t>
  </si>
  <si>
    <t>Total Anggaran Sie</t>
  </si>
  <si>
    <t>Total Anggaran</t>
  </si>
  <si>
    <t>Mandiri</t>
  </si>
  <si>
    <t>Mengganti Pembangunan</t>
  </si>
  <si>
    <t>Cash</t>
  </si>
  <si>
    <t>Sum</t>
  </si>
  <si>
    <t>Excel</t>
  </si>
  <si>
    <t>Selisih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</si>
</sst>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1454817346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7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22" borderId="12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22" borderId="9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177" fontId="0" fillId="0" borderId="0" xfId="2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76" fontId="1" fillId="0" borderId="1" xfId="2" applyNumberFormat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3" borderId="1" xfId="0" applyFill="1" applyBorder="1">
      <alignment vertical="center"/>
    </xf>
    <xf numFmtId="176" fontId="0" fillId="3" borderId="1" xfId="2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2" applyFont="1" applyBorder="1">
      <alignment vertical="center"/>
    </xf>
    <xf numFmtId="0" fontId="0" fillId="3" borderId="0" xfId="0" applyFill="1">
      <alignment vertical="center"/>
    </xf>
    <xf numFmtId="177" fontId="0" fillId="3" borderId="0" xfId="2" applyFont="1" applyFill="1">
      <alignment vertical="center"/>
    </xf>
    <xf numFmtId="0" fontId="2" fillId="0" borderId="0" xfId="0" applyFont="1" applyFill="1">
      <alignment vertical="center"/>
    </xf>
    <xf numFmtId="177" fontId="0" fillId="0" borderId="0" xfId="2" applyFont="1">
      <alignment vertical="center"/>
    </xf>
    <xf numFmtId="177" fontId="1" fillId="0" borderId="1" xfId="2" applyFont="1" applyBorder="1">
      <alignment vertical="center"/>
    </xf>
    <xf numFmtId="0" fontId="0" fillId="0" borderId="0" xfId="0" applyAlignment="1">
      <alignment vertical="center" wrapText="1"/>
    </xf>
    <xf numFmtId="176" fontId="0" fillId="0" borderId="0" xfId="2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15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2"/>
  <sheetViews>
    <sheetView topLeftCell="A39" workbookViewId="0">
      <selection activeCell="K62" sqref="K62"/>
    </sheetView>
  </sheetViews>
  <sheetFormatPr defaultColWidth="9.12380952380952" defaultRowHeight="15"/>
  <cols>
    <col min="1" max="1" width="4.37142857142857" customWidth="1"/>
    <col min="2" max="2" width="11.1238095238095" customWidth="1"/>
    <col min="3" max="3" width="42.247619047619" style="20" customWidth="1"/>
    <col min="4" max="4" width="16" customWidth="1"/>
    <col min="5" max="6" width="16" style="20" customWidth="1"/>
    <col min="7" max="7" width="14" customWidth="1"/>
    <col min="8" max="8" width="13.8761904761905" customWidth="1"/>
    <col min="9" max="9" width="15.752380952381"/>
    <col min="11" max="11" width="14.752380952381" style="21"/>
  </cols>
  <sheetData>
    <row r="1" ht="36" customHeight="1" spans="1:9">
      <c r="A1" s="22" t="s">
        <v>0</v>
      </c>
      <c r="B1" s="22"/>
      <c r="C1" s="23"/>
      <c r="D1" s="22"/>
      <c r="E1" s="22"/>
      <c r="F1" s="22"/>
      <c r="G1" s="22"/>
      <c r="H1" s="22"/>
      <c r="I1" s="22"/>
    </row>
    <row r="3" ht="21.95" customHeight="1" spans="1:9">
      <c r="A3" s="24" t="s">
        <v>1</v>
      </c>
      <c r="B3" s="24" t="s">
        <v>2</v>
      </c>
      <c r="C3" s="25" t="s">
        <v>3</v>
      </c>
      <c r="D3" s="26" t="s">
        <v>4</v>
      </c>
      <c r="E3" s="27" t="s">
        <v>5</v>
      </c>
      <c r="F3" s="27" t="s">
        <v>6</v>
      </c>
      <c r="G3" s="24" t="s">
        <v>7</v>
      </c>
      <c r="H3" s="24"/>
      <c r="I3" s="24"/>
    </row>
    <row r="4" ht="15.75" spans="1:11">
      <c r="A4" s="24"/>
      <c r="B4" s="24"/>
      <c r="C4" s="25"/>
      <c r="D4" s="28"/>
      <c r="E4" s="29"/>
      <c r="F4" s="29"/>
      <c r="G4" s="24" t="s">
        <v>8</v>
      </c>
      <c r="H4" s="24" t="s">
        <v>9</v>
      </c>
      <c r="I4" s="24" t="s">
        <v>10</v>
      </c>
      <c r="K4" s="21" t="s">
        <v>11</v>
      </c>
    </row>
    <row r="5" spans="1:9">
      <c r="A5" s="10">
        <v>1</v>
      </c>
      <c r="B5" s="30">
        <v>43112</v>
      </c>
      <c r="C5" s="31" t="s">
        <v>12</v>
      </c>
      <c r="D5" s="10" t="s">
        <v>13</v>
      </c>
      <c r="E5" s="31"/>
      <c r="F5" s="31"/>
      <c r="G5" s="7">
        <v>25000000</v>
      </c>
      <c r="H5" s="7"/>
      <c r="I5" s="7">
        <f>G5-H5</f>
        <v>25000000</v>
      </c>
    </row>
    <row r="6" spans="1:9">
      <c r="A6" s="10">
        <f t="shared" ref="A6:A24" si="0">A5+1</f>
        <v>2</v>
      </c>
      <c r="B6" s="30">
        <v>43112</v>
      </c>
      <c r="C6" s="31" t="s">
        <v>14</v>
      </c>
      <c r="D6" s="10" t="s">
        <v>13</v>
      </c>
      <c r="E6" s="31"/>
      <c r="F6" s="31"/>
      <c r="G6" s="7">
        <v>1291000</v>
      </c>
      <c r="H6" s="7"/>
      <c r="I6" s="7">
        <f t="shared" ref="I6:I18" si="1">I5+G6-H6</f>
        <v>26291000</v>
      </c>
    </row>
    <row r="7" spans="1:9">
      <c r="A7" s="10">
        <f t="shared" si="0"/>
        <v>3</v>
      </c>
      <c r="B7" s="30">
        <v>43112</v>
      </c>
      <c r="C7" s="31" t="s">
        <v>15</v>
      </c>
      <c r="D7" s="10" t="s">
        <v>16</v>
      </c>
      <c r="E7" s="31"/>
      <c r="F7" s="31"/>
      <c r="G7" s="7"/>
      <c r="H7" s="7">
        <v>1291000</v>
      </c>
      <c r="I7" s="7">
        <f t="shared" si="1"/>
        <v>25000000</v>
      </c>
    </row>
    <row r="8" spans="1:9">
      <c r="A8" s="10">
        <f t="shared" si="0"/>
        <v>4</v>
      </c>
      <c r="B8" s="30">
        <v>43113</v>
      </c>
      <c r="C8" s="31" t="s">
        <v>17</v>
      </c>
      <c r="D8" s="10" t="s">
        <v>18</v>
      </c>
      <c r="E8" s="31"/>
      <c r="F8" s="31"/>
      <c r="G8" s="7"/>
      <c r="H8" s="7">
        <v>5000000</v>
      </c>
      <c r="I8" s="7">
        <f t="shared" si="1"/>
        <v>20000000</v>
      </c>
    </row>
    <row r="9" spans="1:9">
      <c r="A9" s="10">
        <f t="shared" si="0"/>
        <v>5</v>
      </c>
      <c r="B9" s="30">
        <v>43113</v>
      </c>
      <c r="C9" s="31" t="s">
        <v>19</v>
      </c>
      <c r="D9" s="10" t="s">
        <v>18</v>
      </c>
      <c r="E9" s="31"/>
      <c r="F9" s="31"/>
      <c r="G9" s="7"/>
      <c r="H9" s="7">
        <v>6500</v>
      </c>
      <c r="I9" s="7">
        <f t="shared" si="1"/>
        <v>19993500</v>
      </c>
    </row>
    <row r="10" ht="30" spans="1:9">
      <c r="A10" s="10">
        <f t="shared" si="0"/>
        <v>6</v>
      </c>
      <c r="B10" s="30">
        <v>43114</v>
      </c>
      <c r="C10" s="31" t="s">
        <v>20</v>
      </c>
      <c r="D10" s="10" t="s">
        <v>21</v>
      </c>
      <c r="E10" s="31"/>
      <c r="F10" s="31"/>
      <c r="G10" s="7"/>
      <c r="H10" s="7">
        <v>1000000</v>
      </c>
      <c r="I10" s="7">
        <f t="shared" si="1"/>
        <v>18993500</v>
      </c>
    </row>
    <row r="11" ht="30" spans="1:11">
      <c r="A11" s="10">
        <f t="shared" si="0"/>
        <v>7</v>
      </c>
      <c r="B11" s="30">
        <v>43115</v>
      </c>
      <c r="C11" s="32" t="s">
        <v>22</v>
      </c>
      <c r="D11" s="33" t="s">
        <v>13</v>
      </c>
      <c r="E11" s="32" t="s">
        <v>23</v>
      </c>
      <c r="F11" s="32"/>
      <c r="G11" s="7"/>
      <c r="H11" s="7">
        <v>25000000</v>
      </c>
      <c r="I11" s="7">
        <f t="shared" si="1"/>
        <v>-6006500</v>
      </c>
      <c r="K11" s="21">
        <v>20000000</v>
      </c>
    </row>
    <row r="12" spans="1:9">
      <c r="A12" s="10">
        <f t="shared" si="0"/>
        <v>8</v>
      </c>
      <c r="B12" s="30">
        <v>43115</v>
      </c>
      <c r="C12" s="31" t="s">
        <v>24</v>
      </c>
      <c r="D12" s="10" t="s">
        <v>13</v>
      </c>
      <c r="E12" s="31" t="s">
        <v>25</v>
      </c>
      <c r="F12" s="31"/>
      <c r="G12" s="7">
        <v>5000000</v>
      </c>
      <c r="H12" s="7"/>
      <c r="I12" s="7">
        <f t="shared" si="1"/>
        <v>-1006500</v>
      </c>
    </row>
    <row r="13" spans="1:9">
      <c r="A13" s="10">
        <f t="shared" si="0"/>
        <v>9</v>
      </c>
      <c r="B13" s="30">
        <v>43115</v>
      </c>
      <c r="C13" s="31" t="s">
        <v>12</v>
      </c>
      <c r="D13" s="10" t="s">
        <v>13</v>
      </c>
      <c r="E13" s="31"/>
      <c r="F13" s="31"/>
      <c r="G13" s="7">
        <v>25000000</v>
      </c>
      <c r="H13" s="7"/>
      <c r="I13" s="7">
        <f t="shared" si="1"/>
        <v>23993500</v>
      </c>
    </row>
    <row r="14" spans="1:9">
      <c r="A14" s="10">
        <f t="shared" si="0"/>
        <v>10</v>
      </c>
      <c r="B14" s="30">
        <v>43115</v>
      </c>
      <c r="C14" s="31" t="s">
        <v>12</v>
      </c>
      <c r="D14" s="10" t="s">
        <v>13</v>
      </c>
      <c r="E14" s="31"/>
      <c r="F14" s="31"/>
      <c r="G14" s="7">
        <v>25000000</v>
      </c>
      <c r="H14" s="7"/>
      <c r="I14" s="7">
        <f t="shared" si="1"/>
        <v>48993500</v>
      </c>
    </row>
    <row r="15" spans="1:9">
      <c r="A15" s="10">
        <f t="shared" si="0"/>
        <v>11</v>
      </c>
      <c r="B15" s="30">
        <v>43115</v>
      </c>
      <c r="C15" s="31" t="s">
        <v>12</v>
      </c>
      <c r="D15" s="10" t="s">
        <v>13</v>
      </c>
      <c r="E15" s="31"/>
      <c r="F15" s="31"/>
      <c r="G15" s="7">
        <v>25000000</v>
      </c>
      <c r="H15" s="7"/>
      <c r="I15" s="7">
        <f t="shared" si="1"/>
        <v>73993500</v>
      </c>
    </row>
    <row r="16" spans="1:9">
      <c r="A16" s="10">
        <f t="shared" si="0"/>
        <v>12</v>
      </c>
      <c r="B16" s="30">
        <v>43115</v>
      </c>
      <c r="C16" s="31" t="s">
        <v>26</v>
      </c>
      <c r="D16" s="10" t="s">
        <v>27</v>
      </c>
      <c r="E16" s="31"/>
      <c r="F16" s="31"/>
      <c r="G16" s="7"/>
      <c r="H16" s="7">
        <v>1500000</v>
      </c>
      <c r="I16" s="7">
        <f t="shared" si="1"/>
        <v>72493500</v>
      </c>
    </row>
    <row r="17" ht="30" spans="1:11">
      <c r="A17" s="10">
        <f t="shared" si="0"/>
        <v>13</v>
      </c>
      <c r="B17" s="30">
        <v>43116</v>
      </c>
      <c r="C17" s="31" t="s">
        <v>28</v>
      </c>
      <c r="D17" s="10" t="s">
        <v>21</v>
      </c>
      <c r="E17" s="31" t="s">
        <v>29</v>
      </c>
      <c r="F17" s="31"/>
      <c r="G17" s="7"/>
      <c r="H17" s="7">
        <v>5000000</v>
      </c>
      <c r="I17" s="7">
        <f t="shared" si="1"/>
        <v>67493500</v>
      </c>
      <c r="K17" s="21">
        <v>5000000</v>
      </c>
    </row>
    <row r="18" spans="1:9">
      <c r="A18" s="10">
        <f t="shared" si="0"/>
        <v>14</v>
      </c>
      <c r="B18" s="30">
        <v>43116</v>
      </c>
      <c r="C18" s="32" t="s">
        <v>30</v>
      </c>
      <c r="D18" s="33" t="s">
        <v>31</v>
      </c>
      <c r="E18" s="31"/>
      <c r="F18" s="31"/>
      <c r="G18" s="7"/>
      <c r="H18" s="7">
        <v>500000</v>
      </c>
      <c r="I18" s="7">
        <f t="shared" si="1"/>
        <v>66993500</v>
      </c>
    </row>
    <row r="19" ht="30" spans="1:9">
      <c r="A19" s="10">
        <f t="shared" si="0"/>
        <v>15</v>
      </c>
      <c r="B19" s="30">
        <v>43116</v>
      </c>
      <c r="C19" s="32" t="s">
        <v>32</v>
      </c>
      <c r="D19" s="33" t="s">
        <v>33</v>
      </c>
      <c r="E19" s="31"/>
      <c r="F19" s="31"/>
      <c r="G19" s="7"/>
      <c r="H19" s="7">
        <v>5000000</v>
      </c>
      <c r="I19" s="7">
        <f t="shared" ref="I19:I61" si="2">I18+G19-H19</f>
        <v>61993500</v>
      </c>
    </row>
    <row r="20" spans="1:9">
      <c r="A20" s="10">
        <f t="shared" si="0"/>
        <v>16</v>
      </c>
      <c r="B20" s="30">
        <v>43116</v>
      </c>
      <c r="C20" s="32" t="s">
        <v>34</v>
      </c>
      <c r="D20" s="33" t="s">
        <v>33</v>
      </c>
      <c r="E20" s="31"/>
      <c r="F20" s="31"/>
      <c r="G20" s="7"/>
      <c r="H20" s="7">
        <v>6500</v>
      </c>
      <c r="I20" s="7">
        <f t="shared" si="2"/>
        <v>61987000</v>
      </c>
    </row>
    <row r="21" ht="30" spans="1:9">
      <c r="A21" s="10">
        <f t="shared" si="0"/>
        <v>17</v>
      </c>
      <c r="B21" s="30">
        <v>43116</v>
      </c>
      <c r="C21" s="31" t="s">
        <v>35</v>
      </c>
      <c r="D21" s="10" t="s">
        <v>16</v>
      </c>
      <c r="E21" s="31"/>
      <c r="F21" s="31"/>
      <c r="G21" s="7"/>
      <c r="H21" s="7">
        <v>20000000</v>
      </c>
      <c r="I21" s="7">
        <f t="shared" si="2"/>
        <v>41987000</v>
      </c>
    </row>
    <row r="22" spans="1:9">
      <c r="A22" s="10">
        <f t="shared" si="0"/>
        <v>18</v>
      </c>
      <c r="B22" s="30">
        <v>43116</v>
      </c>
      <c r="C22" s="31" t="s">
        <v>12</v>
      </c>
      <c r="D22" s="10" t="s">
        <v>13</v>
      </c>
      <c r="E22" s="31"/>
      <c r="F22" s="31"/>
      <c r="G22" s="7">
        <v>25000000</v>
      </c>
      <c r="H22" s="7"/>
      <c r="I22" s="7">
        <f t="shared" si="2"/>
        <v>66987000</v>
      </c>
    </row>
    <row r="23" spans="1:9">
      <c r="A23" s="10">
        <f t="shared" si="0"/>
        <v>19</v>
      </c>
      <c r="B23" s="30">
        <v>43116</v>
      </c>
      <c r="C23" s="31" t="s">
        <v>12</v>
      </c>
      <c r="D23" s="10" t="s">
        <v>13</v>
      </c>
      <c r="E23" s="31"/>
      <c r="F23" s="31"/>
      <c r="G23" s="7">
        <v>25000000</v>
      </c>
      <c r="H23" s="7"/>
      <c r="I23" s="7">
        <f t="shared" si="2"/>
        <v>91987000</v>
      </c>
    </row>
    <row r="24" spans="1:9">
      <c r="A24" s="10">
        <f t="shared" si="0"/>
        <v>20</v>
      </c>
      <c r="B24" s="30">
        <v>43116</v>
      </c>
      <c r="C24" s="31" t="s">
        <v>30</v>
      </c>
      <c r="D24" s="10" t="s">
        <v>31</v>
      </c>
      <c r="E24" s="31"/>
      <c r="F24" s="31"/>
      <c r="G24" s="7"/>
      <c r="H24" s="7">
        <v>400000</v>
      </c>
      <c r="I24" s="7">
        <f t="shared" si="2"/>
        <v>91587000</v>
      </c>
    </row>
    <row r="25" spans="1:9">
      <c r="A25" s="10">
        <f t="shared" ref="A25:A61" si="3">A24+1</f>
        <v>21</v>
      </c>
      <c r="B25" s="30">
        <v>43116</v>
      </c>
      <c r="C25" s="31" t="s">
        <v>36</v>
      </c>
      <c r="D25" s="10" t="s">
        <v>13</v>
      </c>
      <c r="E25" s="31"/>
      <c r="F25" s="31" t="s">
        <v>37</v>
      </c>
      <c r="G25" s="7">
        <v>5000000</v>
      </c>
      <c r="H25" s="7"/>
      <c r="I25" s="7">
        <f t="shared" si="2"/>
        <v>96587000</v>
      </c>
    </row>
    <row r="26" spans="1:9">
      <c r="A26" s="10">
        <f t="shared" si="3"/>
        <v>22</v>
      </c>
      <c r="B26" s="30">
        <v>43117</v>
      </c>
      <c r="C26" s="31" t="s">
        <v>36</v>
      </c>
      <c r="D26" s="10" t="s">
        <v>13</v>
      </c>
      <c r="E26" s="31"/>
      <c r="F26" s="31" t="s">
        <v>37</v>
      </c>
      <c r="G26" s="7">
        <v>620000</v>
      </c>
      <c r="H26" s="7"/>
      <c r="I26" s="7">
        <f t="shared" si="2"/>
        <v>97207000</v>
      </c>
    </row>
    <row r="27" ht="30" spans="1:9">
      <c r="A27" s="10">
        <f t="shared" si="3"/>
        <v>23</v>
      </c>
      <c r="B27" s="30">
        <v>43117</v>
      </c>
      <c r="C27" s="31" t="s">
        <v>38</v>
      </c>
      <c r="D27" s="10" t="s">
        <v>16</v>
      </c>
      <c r="E27" s="31"/>
      <c r="F27" s="31"/>
      <c r="G27" s="7"/>
      <c r="H27" s="7">
        <v>15000000</v>
      </c>
      <c r="I27" s="7">
        <f t="shared" si="2"/>
        <v>82207000</v>
      </c>
    </row>
    <row r="28" spans="1:9">
      <c r="A28" s="10">
        <f t="shared" si="3"/>
        <v>24</v>
      </c>
      <c r="B28" s="30">
        <v>43117</v>
      </c>
      <c r="C28" s="31" t="s">
        <v>39</v>
      </c>
      <c r="D28" s="10" t="s">
        <v>13</v>
      </c>
      <c r="E28" s="31"/>
      <c r="F28" s="31"/>
      <c r="G28" s="7">
        <v>2000000</v>
      </c>
      <c r="H28" s="7"/>
      <c r="I28" s="7">
        <f t="shared" si="2"/>
        <v>84207000</v>
      </c>
    </row>
    <row r="29" spans="1:9">
      <c r="A29" s="10">
        <f t="shared" si="3"/>
        <v>25</v>
      </c>
      <c r="B29" s="30">
        <v>43117</v>
      </c>
      <c r="C29" s="31" t="s">
        <v>40</v>
      </c>
      <c r="D29" s="10" t="s">
        <v>41</v>
      </c>
      <c r="E29" s="31"/>
      <c r="F29" s="31"/>
      <c r="G29" s="7"/>
      <c r="H29" s="7">
        <v>2000000</v>
      </c>
      <c r="I29" s="7">
        <f t="shared" si="2"/>
        <v>82207000</v>
      </c>
    </row>
    <row r="30" spans="1:9">
      <c r="A30" s="10">
        <f t="shared" si="3"/>
        <v>26</v>
      </c>
      <c r="B30" s="30">
        <v>43117</v>
      </c>
      <c r="C30" s="31" t="s">
        <v>42</v>
      </c>
      <c r="D30" s="10" t="s">
        <v>41</v>
      </c>
      <c r="E30" s="31"/>
      <c r="F30" s="31"/>
      <c r="G30" s="7"/>
      <c r="H30" s="7">
        <v>4000000</v>
      </c>
      <c r="I30" s="7">
        <f t="shared" si="2"/>
        <v>78207000</v>
      </c>
    </row>
    <row r="31" spans="1:9">
      <c r="A31" s="10">
        <f t="shared" si="3"/>
        <v>27</v>
      </c>
      <c r="B31" s="30">
        <v>43117</v>
      </c>
      <c r="C31" s="31" t="s">
        <v>43</v>
      </c>
      <c r="D31" s="10" t="s">
        <v>41</v>
      </c>
      <c r="E31" s="31"/>
      <c r="F31" s="31"/>
      <c r="G31" s="7"/>
      <c r="H31" s="7">
        <v>500000</v>
      </c>
      <c r="I31" s="7">
        <f t="shared" si="2"/>
        <v>77707000</v>
      </c>
    </row>
    <row r="32" spans="1:9">
      <c r="A32" s="10">
        <f t="shared" si="3"/>
        <v>28</v>
      </c>
      <c r="B32" s="30">
        <v>43117</v>
      </c>
      <c r="C32" s="32" t="s">
        <v>44</v>
      </c>
      <c r="D32" s="33" t="s">
        <v>33</v>
      </c>
      <c r="E32" s="31"/>
      <c r="F32" s="31"/>
      <c r="G32" s="7"/>
      <c r="H32" s="7">
        <v>5000000</v>
      </c>
      <c r="I32" s="7">
        <f t="shared" si="2"/>
        <v>72707000</v>
      </c>
    </row>
    <row r="33" spans="1:9">
      <c r="A33" s="10">
        <f t="shared" si="3"/>
        <v>29</v>
      </c>
      <c r="B33" s="30">
        <v>43117</v>
      </c>
      <c r="C33" s="32" t="s">
        <v>34</v>
      </c>
      <c r="D33" s="33" t="s">
        <v>33</v>
      </c>
      <c r="E33" s="31"/>
      <c r="F33" s="31"/>
      <c r="G33" s="7"/>
      <c r="H33" s="7">
        <v>6500</v>
      </c>
      <c r="I33" s="7">
        <f t="shared" si="2"/>
        <v>72700500</v>
      </c>
    </row>
    <row r="34" spans="1:9">
      <c r="A34" s="10">
        <f t="shared" si="3"/>
        <v>30</v>
      </c>
      <c r="B34" s="30">
        <v>43117</v>
      </c>
      <c r="C34" s="31" t="s">
        <v>45</v>
      </c>
      <c r="D34" s="10"/>
      <c r="E34" s="31"/>
      <c r="F34" s="31" t="s">
        <v>46</v>
      </c>
      <c r="G34" s="7">
        <v>1000000</v>
      </c>
      <c r="H34" s="7"/>
      <c r="I34" s="7">
        <f t="shared" si="2"/>
        <v>73700500</v>
      </c>
    </row>
    <row r="35" spans="1:9">
      <c r="A35" s="10">
        <f t="shared" si="3"/>
        <v>31</v>
      </c>
      <c r="B35" s="30">
        <v>43117</v>
      </c>
      <c r="C35" s="31" t="s">
        <v>45</v>
      </c>
      <c r="D35" s="10"/>
      <c r="E35" s="31"/>
      <c r="F35" s="31" t="s">
        <v>47</v>
      </c>
      <c r="G35" s="7">
        <v>1000000</v>
      </c>
      <c r="H35" s="7"/>
      <c r="I35" s="7">
        <f t="shared" si="2"/>
        <v>74700500</v>
      </c>
    </row>
    <row r="36" spans="1:9">
      <c r="A36" s="10">
        <f t="shared" si="3"/>
        <v>32</v>
      </c>
      <c r="B36" s="30">
        <v>43117</v>
      </c>
      <c r="C36" s="31" t="s">
        <v>45</v>
      </c>
      <c r="G36">
        <v>100000</v>
      </c>
      <c r="I36" s="7">
        <f t="shared" si="2"/>
        <v>74800500</v>
      </c>
    </row>
    <row r="37" spans="1:11">
      <c r="A37" s="10">
        <f t="shared" si="3"/>
        <v>33</v>
      </c>
      <c r="B37" s="30">
        <v>43118</v>
      </c>
      <c r="C37" s="31" t="s">
        <v>48</v>
      </c>
      <c r="D37" s="10" t="s">
        <v>16</v>
      </c>
      <c r="E37" s="31"/>
      <c r="F37" s="31"/>
      <c r="G37" s="7"/>
      <c r="H37" s="7">
        <v>15000000</v>
      </c>
      <c r="I37" s="7">
        <f t="shared" si="2"/>
        <v>59800500</v>
      </c>
      <c r="K37" s="21">
        <v>5000000</v>
      </c>
    </row>
    <row r="38" ht="30" spans="1:9">
      <c r="A38" s="10">
        <f t="shared" si="3"/>
        <v>34</v>
      </c>
      <c r="B38" s="30">
        <v>43118</v>
      </c>
      <c r="C38" s="31" t="s">
        <v>49</v>
      </c>
      <c r="D38" s="10" t="s">
        <v>21</v>
      </c>
      <c r="E38" s="31" t="s">
        <v>29</v>
      </c>
      <c r="F38" s="31"/>
      <c r="G38" s="7"/>
      <c r="H38" s="7">
        <v>5000000</v>
      </c>
      <c r="I38" s="7">
        <f t="shared" si="2"/>
        <v>54800500</v>
      </c>
    </row>
    <row r="39" spans="1:9">
      <c r="A39" s="10">
        <f t="shared" si="3"/>
        <v>35</v>
      </c>
      <c r="B39" s="30">
        <v>43119</v>
      </c>
      <c r="C39" s="31" t="s">
        <v>12</v>
      </c>
      <c r="D39" s="10"/>
      <c r="E39" s="31"/>
      <c r="F39" s="31"/>
      <c r="G39" s="7">
        <v>25000000</v>
      </c>
      <c r="H39" s="7"/>
      <c r="I39" s="7">
        <f t="shared" si="2"/>
        <v>79800500</v>
      </c>
    </row>
    <row r="40" spans="1:9">
      <c r="A40" s="10">
        <f t="shared" si="3"/>
        <v>36</v>
      </c>
      <c r="B40" s="30">
        <v>43119</v>
      </c>
      <c r="C40" s="31" t="s">
        <v>12</v>
      </c>
      <c r="D40" s="10"/>
      <c r="E40" s="31"/>
      <c r="F40" s="31"/>
      <c r="G40" s="7">
        <v>25000000</v>
      </c>
      <c r="H40" s="7"/>
      <c r="I40" s="7">
        <f t="shared" si="2"/>
        <v>104800500</v>
      </c>
    </row>
    <row r="41" spans="1:9">
      <c r="A41" s="10">
        <f t="shared" si="3"/>
        <v>37</v>
      </c>
      <c r="B41" s="30">
        <v>43119</v>
      </c>
      <c r="C41" s="31" t="s">
        <v>45</v>
      </c>
      <c r="D41" s="10"/>
      <c r="E41" s="31" t="s">
        <v>50</v>
      </c>
      <c r="F41" s="31"/>
      <c r="G41" s="7">
        <v>1000000</v>
      </c>
      <c r="H41" s="7"/>
      <c r="I41" s="7">
        <f t="shared" si="2"/>
        <v>105800500</v>
      </c>
    </row>
    <row r="42" spans="1:9">
      <c r="A42" s="10">
        <f t="shared" si="3"/>
        <v>38</v>
      </c>
      <c r="B42" s="30">
        <v>43120</v>
      </c>
      <c r="C42" s="31" t="s">
        <v>45</v>
      </c>
      <c r="D42" s="10"/>
      <c r="E42" s="31" t="s">
        <v>51</v>
      </c>
      <c r="F42" s="31"/>
      <c r="G42" s="7">
        <v>200000</v>
      </c>
      <c r="H42" s="7"/>
      <c r="I42" s="7">
        <f t="shared" si="2"/>
        <v>106000500</v>
      </c>
    </row>
    <row r="43" spans="1:9">
      <c r="A43" s="10">
        <f t="shared" si="3"/>
        <v>39</v>
      </c>
      <c r="B43" s="10"/>
      <c r="C43" s="31"/>
      <c r="D43" s="10"/>
      <c r="E43" s="31"/>
      <c r="F43" s="31"/>
      <c r="G43" s="7"/>
      <c r="H43" s="7"/>
      <c r="I43" s="7">
        <f t="shared" si="2"/>
        <v>106000500</v>
      </c>
    </row>
    <row r="44" spans="1:9">
      <c r="A44" s="10">
        <f t="shared" si="3"/>
        <v>40</v>
      </c>
      <c r="B44" s="10"/>
      <c r="C44" s="31"/>
      <c r="D44" s="10"/>
      <c r="E44" s="31"/>
      <c r="F44" s="31"/>
      <c r="G44" s="7"/>
      <c r="H44" s="7"/>
      <c r="I44" s="7">
        <f t="shared" si="2"/>
        <v>106000500</v>
      </c>
    </row>
    <row r="45" spans="1:9">
      <c r="A45" s="10">
        <f t="shared" si="3"/>
        <v>41</v>
      </c>
      <c r="B45" s="10"/>
      <c r="C45" s="31"/>
      <c r="D45" s="10"/>
      <c r="E45" s="31"/>
      <c r="F45" s="31"/>
      <c r="G45" s="7"/>
      <c r="H45" s="7"/>
      <c r="I45" s="7">
        <f t="shared" si="2"/>
        <v>106000500</v>
      </c>
    </row>
    <row r="46" spans="1:9">
      <c r="A46" s="10">
        <f t="shared" si="3"/>
        <v>42</v>
      </c>
      <c r="B46" s="10"/>
      <c r="C46" s="31"/>
      <c r="D46" s="10"/>
      <c r="E46" s="31"/>
      <c r="F46" s="31"/>
      <c r="G46" s="7"/>
      <c r="H46" s="7"/>
      <c r="I46" s="7">
        <f t="shared" si="2"/>
        <v>106000500</v>
      </c>
    </row>
    <row r="47" spans="1:9">
      <c r="A47" s="10">
        <f t="shared" si="3"/>
        <v>43</v>
      </c>
      <c r="B47" s="10"/>
      <c r="C47" s="31"/>
      <c r="D47" s="10"/>
      <c r="E47" s="31"/>
      <c r="F47" s="31"/>
      <c r="G47" s="7"/>
      <c r="H47" s="7"/>
      <c r="I47" s="7">
        <f t="shared" si="2"/>
        <v>106000500</v>
      </c>
    </row>
    <row r="48" spans="1:9">
      <c r="A48" s="10">
        <f t="shared" si="3"/>
        <v>44</v>
      </c>
      <c r="B48" s="10"/>
      <c r="C48" s="31"/>
      <c r="D48" s="10"/>
      <c r="E48" s="31"/>
      <c r="F48" s="31"/>
      <c r="G48" s="7"/>
      <c r="H48" s="7"/>
      <c r="I48" s="7">
        <f t="shared" si="2"/>
        <v>106000500</v>
      </c>
    </row>
    <row r="49" spans="1:9">
      <c r="A49" s="10">
        <f t="shared" si="3"/>
        <v>45</v>
      </c>
      <c r="B49" s="10"/>
      <c r="C49" s="31"/>
      <c r="D49" s="10"/>
      <c r="E49" s="31"/>
      <c r="F49" s="31"/>
      <c r="G49" s="7"/>
      <c r="H49" s="7"/>
      <c r="I49" s="7">
        <f t="shared" si="2"/>
        <v>106000500</v>
      </c>
    </row>
    <row r="50" spans="1:9">
      <c r="A50" s="10">
        <f t="shared" si="3"/>
        <v>46</v>
      </c>
      <c r="B50" s="10"/>
      <c r="C50" s="31"/>
      <c r="D50" s="10"/>
      <c r="E50" s="31"/>
      <c r="F50" s="31"/>
      <c r="G50" s="7"/>
      <c r="H50" s="7"/>
      <c r="I50" s="7">
        <f t="shared" si="2"/>
        <v>106000500</v>
      </c>
    </row>
    <row r="51" spans="1:9">
      <c r="A51" s="10">
        <f t="shared" si="3"/>
        <v>47</v>
      </c>
      <c r="B51" s="10"/>
      <c r="C51" s="31"/>
      <c r="D51" s="10"/>
      <c r="E51" s="31"/>
      <c r="F51" s="31"/>
      <c r="G51" s="7"/>
      <c r="H51" s="7"/>
      <c r="I51" s="7">
        <f t="shared" si="2"/>
        <v>106000500</v>
      </c>
    </row>
    <row r="52" spans="1:9">
      <c r="A52" s="10">
        <f t="shared" si="3"/>
        <v>48</v>
      </c>
      <c r="B52" s="10"/>
      <c r="C52" s="31"/>
      <c r="D52" s="10"/>
      <c r="E52" s="31"/>
      <c r="F52" s="31"/>
      <c r="G52" s="7"/>
      <c r="H52" s="7"/>
      <c r="I52" s="7">
        <f t="shared" si="2"/>
        <v>106000500</v>
      </c>
    </row>
    <row r="53" spans="1:9">
      <c r="A53" s="10">
        <f t="shared" si="3"/>
        <v>49</v>
      </c>
      <c r="B53" s="10"/>
      <c r="C53" s="31"/>
      <c r="D53" s="10"/>
      <c r="E53" s="31"/>
      <c r="F53" s="31"/>
      <c r="G53" s="7"/>
      <c r="H53" s="7"/>
      <c r="I53" s="7">
        <f t="shared" si="2"/>
        <v>106000500</v>
      </c>
    </row>
    <row r="54" spans="1:9">
      <c r="A54" s="10">
        <f t="shared" si="3"/>
        <v>50</v>
      </c>
      <c r="B54" s="10"/>
      <c r="C54" s="31"/>
      <c r="D54" s="10"/>
      <c r="E54" s="31"/>
      <c r="F54" s="31"/>
      <c r="G54" s="7"/>
      <c r="H54" s="7"/>
      <c r="I54" s="7">
        <f t="shared" si="2"/>
        <v>106000500</v>
      </c>
    </row>
    <row r="55" spans="1:9">
      <c r="A55" s="10">
        <f t="shared" si="3"/>
        <v>51</v>
      </c>
      <c r="B55" s="10"/>
      <c r="C55" s="31"/>
      <c r="D55" s="10"/>
      <c r="E55" s="31"/>
      <c r="F55" s="31"/>
      <c r="G55" s="7"/>
      <c r="H55" s="7"/>
      <c r="I55" s="7">
        <f t="shared" si="2"/>
        <v>106000500</v>
      </c>
    </row>
    <row r="56" spans="1:9">
      <c r="A56" s="10">
        <f t="shared" si="3"/>
        <v>52</v>
      </c>
      <c r="B56" s="10"/>
      <c r="C56" s="31"/>
      <c r="D56" s="10"/>
      <c r="E56" s="31"/>
      <c r="F56" s="31"/>
      <c r="G56" s="7"/>
      <c r="H56" s="7"/>
      <c r="I56" s="7">
        <f t="shared" si="2"/>
        <v>106000500</v>
      </c>
    </row>
    <row r="57" spans="1:9">
      <c r="A57" s="10">
        <f t="shared" si="3"/>
        <v>53</v>
      </c>
      <c r="B57" s="10"/>
      <c r="C57" s="31"/>
      <c r="D57" s="10"/>
      <c r="E57" s="31"/>
      <c r="F57" s="31"/>
      <c r="G57" s="7"/>
      <c r="H57" s="7"/>
      <c r="I57" s="7">
        <f t="shared" si="2"/>
        <v>106000500</v>
      </c>
    </row>
    <row r="58" spans="1:9">
      <c r="A58" s="10">
        <f t="shared" si="3"/>
        <v>54</v>
      </c>
      <c r="B58" s="10"/>
      <c r="C58" s="31"/>
      <c r="D58" s="10"/>
      <c r="E58" s="31"/>
      <c r="F58" s="31"/>
      <c r="G58" s="7"/>
      <c r="H58" s="7"/>
      <c r="I58" s="7">
        <f t="shared" si="2"/>
        <v>106000500</v>
      </c>
    </row>
    <row r="59" spans="1:9">
      <c r="A59" s="10">
        <f t="shared" si="3"/>
        <v>55</v>
      </c>
      <c r="B59" s="10"/>
      <c r="C59" s="31"/>
      <c r="D59" s="10"/>
      <c r="E59" s="31"/>
      <c r="F59" s="31"/>
      <c r="G59" s="7"/>
      <c r="H59" s="7"/>
      <c r="I59" s="7">
        <f t="shared" si="2"/>
        <v>106000500</v>
      </c>
    </row>
    <row r="60" spans="1:9">
      <c r="A60" s="10">
        <f t="shared" si="3"/>
        <v>56</v>
      </c>
      <c r="B60" s="10"/>
      <c r="C60" s="31"/>
      <c r="D60" s="10"/>
      <c r="E60" s="31"/>
      <c r="F60" s="31"/>
      <c r="G60" s="7"/>
      <c r="H60" s="7"/>
      <c r="I60" s="7">
        <f t="shared" si="2"/>
        <v>106000500</v>
      </c>
    </row>
    <row r="61" spans="1:9">
      <c r="A61" s="10">
        <f t="shared" si="3"/>
        <v>57</v>
      </c>
      <c r="B61" s="10"/>
      <c r="C61" s="31"/>
      <c r="D61" s="10"/>
      <c r="E61" s="31"/>
      <c r="F61" s="31"/>
      <c r="G61" s="7"/>
      <c r="H61" s="7"/>
      <c r="I61" s="7">
        <f t="shared" si="2"/>
        <v>106000500</v>
      </c>
    </row>
    <row r="62" spans="1:11">
      <c r="A62" s="4" t="s">
        <v>52</v>
      </c>
      <c r="B62" s="4"/>
      <c r="C62" s="34"/>
      <c r="D62" s="4"/>
      <c r="E62" s="34"/>
      <c r="F62" s="34"/>
      <c r="G62" s="6">
        <f>SUM(G5:G61)</f>
        <v>217211000</v>
      </c>
      <c r="H62" s="6">
        <f>SUM(H5:H61)</f>
        <v>111210500</v>
      </c>
      <c r="I62" s="6" t="b">
        <f>I61=(G62-H62)</f>
        <v>1</v>
      </c>
      <c r="K62" s="21">
        <f>SUM(K5:K61)</f>
        <v>30000000</v>
      </c>
    </row>
  </sheetData>
  <mergeCells count="9">
    <mergeCell ref="A1:I1"/>
    <mergeCell ref="G3:I3"/>
    <mergeCell ref="A62:C62"/>
    <mergeCell ref="A3:A4"/>
    <mergeCell ref="B3:B4"/>
    <mergeCell ref="C3:C4"/>
    <mergeCell ref="D3:D4"/>
    <mergeCell ref="E3:E4"/>
    <mergeCell ref="F3:F4"/>
  </mergeCell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selection activeCell="B18" sqref="B18"/>
    </sheetView>
  </sheetViews>
  <sheetFormatPr defaultColWidth="9.12380952380952" defaultRowHeight="15"/>
  <cols>
    <col min="1" max="1" width="4" customWidth="1"/>
    <col min="2" max="2" width="32.247619047619" customWidth="1"/>
    <col min="3" max="3" width="15.752380952381"/>
    <col min="4" max="4" width="24.1238095238095" customWidth="1"/>
    <col min="6" max="6" width="56.8761904761905" customWidth="1"/>
    <col min="7" max="7" width="16.752380952381" customWidth="1"/>
  </cols>
  <sheetData>
    <row r="1" spans="1:4">
      <c r="A1" s="2" t="s">
        <v>53</v>
      </c>
      <c r="B1" s="2"/>
      <c r="C1" s="2"/>
      <c r="D1" s="2"/>
    </row>
    <row r="2" spans="1:4">
      <c r="A2" s="2" t="s">
        <v>54</v>
      </c>
      <c r="B2" s="2"/>
      <c r="C2" s="2"/>
      <c r="D2" s="2"/>
    </row>
    <row r="4" spans="1:7">
      <c r="A4" s="3" t="s">
        <v>1</v>
      </c>
      <c r="B4" s="3" t="s">
        <v>4</v>
      </c>
      <c r="C4" s="3" t="s">
        <v>7</v>
      </c>
      <c r="D4" s="3" t="s">
        <v>55</v>
      </c>
      <c r="F4" s="4" t="s">
        <v>56</v>
      </c>
      <c r="G4" s="4" t="s">
        <v>7</v>
      </c>
    </row>
    <row r="5" spans="1:9">
      <c r="A5" s="5"/>
      <c r="B5" s="5" t="s">
        <v>57</v>
      </c>
      <c r="C5" s="6"/>
      <c r="D5" s="7"/>
      <c r="F5" s="8" t="s">
        <v>58</v>
      </c>
      <c r="G5" s="9">
        <f>50000*4*385</f>
        <v>77000000</v>
      </c>
      <c r="I5" t="s">
        <v>59</v>
      </c>
    </row>
    <row r="6" spans="1:9">
      <c r="A6" s="10">
        <v>1</v>
      </c>
      <c r="B6" s="10" t="s">
        <v>56</v>
      </c>
      <c r="C6" s="7">
        <f>G9</f>
        <v>106200000</v>
      </c>
      <c r="D6" s="7"/>
      <c r="F6" s="10" t="s">
        <v>60</v>
      </c>
      <c r="G6" s="7">
        <f>4*4*250000</f>
        <v>4000000</v>
      </c>
      <c r="I6" t="s">
        <v>61</v>
      </c>
    </row>
    <row r="7" spans="1:9">
      <c r="A7" s="10">
        <v>2</v>
      </c>
      <c r="B7" s="10" t="s">
        <v>62</v>
      </c>
      <c r="C7" s="7">
        <v>6000000</v>
      </c>
      <c r="D7" s="7"/>
      <c r="F7" s="10" t="s">
        <v>63</v>
      </c>
      <c r="G7" s="7">
        <f>6000000*4</f>
        <v>24000000</v>
      </c>
      <c r="I7" t="s">
        <v>64</v>
      </c>
    </row>
    <row r="8" spans="1:7">
      <c r="A8" s="10">
        <v>3</v>
      </c>
      <c r="B8" s="10" t="s">
        <v>65</v>
      </c>
      <c r="C8" s="7">
        <v>1000000</v>
      </c>
      <c r="D8" s="7"/>
      <c r="F8" s="10" t="s">
        <v>66</v>
      </c>
      <c r="G8" s="7">
        <f>300000*4</f>
        <v>1200000</v>
      </c>
    </row>
    <row r="9" spans="1:7">
      <c r="A9" s="10"/>
      <c r="B9" s="5" t="s">
        <v>67</v>
      </c>
      <c r="C9" s="6">
        <f>SUM(C6:C8)</f>
        <v>113200000</v>
      </c>
      <c r="D9" s="6">
        <v>125000000</v>
      </c>
      <c r="F9" s="5" t="s">
        <v>68</v>
      </c>
      <c r="G9" s="6">
        <f>SUM(G5:G8)</f>
        <v>106200000</v>
      </c>
    </row>
    <row r="10" spans="1:4">
      <c r="A10" s="11"/>
      <c r="B10" s="12"/>
      <c r="C10" s="12"/>
      <c r="D10" s="13"/>
    </row>
    <row r="11" spans="1:6">
      <c r="A11" s="10"/>
      <c r="B11" s="5" t="s">
        <v>69</v>
      </c>
      <c r="C11" s="14"/>
      <c r="D11" s="10"/>
      <c r="F11" t="s">
        <v>70</v>
      </c>
    </row>
    <row r="12" spans="1:6">
      <c r="A12" s="10">
        <v>1</v>
      </c>
      <c r="B12" s="10" t="s">
        <v>71</v>
      </c>
      <c r="C12" s="7">
        <v>3000000</v>
      </c>
      <c r="D12" s="7">
        <v>3000000</v>
      </c>
      <c r="F12" s="15" t="s">
        <v>72</v>
      </c>
    </row>
    <row r="13" spans="1:6">
      <c r="A13" s="10">
        <v>2</v>
      </c>
      <c r="B13" s="10" t="s">
        <v>21</v>
      </c>
      <c r="C13" s="7">
        <v>68000000</v>
      </c>
      <c r="D13" s="7">
        <v>5000000</v>
      </c>
      <c r="F13" s="15" t="s">
        <v>73</v>
      </c>
    </row>
    <row r="14" spans="1:6">
      <c r="A14" s="10">
        <v>3</v>
      </c>
      <c r="B14" s="10" t="s">
        <v>33</v>
      </c>
      <c r="C14" s="7">
        <f>13700000+25000000</f>
        <v>38700000</v>
      </c>
      <c r="D14" s="7">
        <v>40000000</v>
      </c>
      <c r="F14" s="16" t="s">
        <v>74</v>
      </c>
    </row>
    <row r="15" spans="1:6">
      <c r="A15" s="10">
        <v>4</v>
      </c>
      <c r="B15" s="10" t="s">
        <v>16</v>
      </c>
      <c r="C15" s="7">
        <v>113415000</v>
      </c>
      <c r="D15" s="7">
        <v>113500000</v>
      </c>
      <c r="F15" s="15" t="s">
        <v>75</v>
      </c>
    </row>
    <row r="16" spans="1:6">
      <c r="A16" s="10">
        <v>5</v>
      </c>
      <c r="B16" s="10" t="s">
        <v>76</v>
      </c>
      <c r="C16" s="7">
        <v>1000000</v>
      </c>
      <c r="D16" s="7">
        <v>3000000</v>
      </c>
      <c r="F16" s="17" t="s">
        <v>77</v>
      </c>
    </row>
    <row r="17" spans="1:6">
      <c r="A17" s="10">
        <v>6</v>
      </c>
      <c r="B17" s="10" t="s">
        <v>78</v>
      </c>
      <c r="C17" s="7">
        <v>3000000</v>
      </c>
      <c r="D17" s="7">
        <v>3000000</v>
      </c>
      <c r="F17" t="s">
        <v>79</v>
      </c>
    </row>
    <row r="18" spans="1:6">
      <c r="A18" s="10">
        <v>7</v>
      </c>
      <c r="B18" s="10" t="s">
        <v>80</v>
      </c>
      <c r="C18" s="7">
        <v>500000</v>
      </c>
      <c r="D18" s="7">
        <v>5000000</v>
      </c>
      <c r="F18" s="15" t="s">
        <v>81</v>
      </c>
    </row>
    <row r="19" spans="1:6">
      <c r="A19" s="10">
        <v>8</v>
      </c>
      <c r="B19" s="10" t="s">
        <v>27</v>
      </c>
      <c r="C19" s="7">
        <v>3000000</v>
      </c>
      <c r="D19" s="7">
        <v>5000000</v>
      </c>
      <c r="F19" s="15" t="s">
        <v>82</v>
      </c>
    </row>
    <row r="20" spans="1:4">
      <c r="A20" s="10">
        <v>9</v>
      </c>
      <c r="B20" s="10" t="s">
        <v>83</v>
      </c>
      <c r="C20" s="7">
        <v>5000000</v>
      </c>
      <c r="D20" s="7">
        <v>2000000</v>
      </c>
    </row>
    <row r="21" spans="1:4">
      <c r="A21" s="10">
        <v>10</v>
      </c>
      <c r="B21" s="10" t="s">
        <v>84</v>
      </c>
      <c r="C21" s="7"/>
      <c r="D21" s="7">
        <v>50000000</v>
      </c>
    </row>
    <row r="22" spans="1:4">
      <c r="A22" s="10">
        <v>11</v>
      </c>
      <c r="B22" s="10" t="s">
        <v>85</v>
      </c>
      <c r="C22" s="7">
        <v>2000000</v>
      </c>
      <c r="D22" s="7">
        <v>3000000</v>
      </c>
    </row>
    <row r="23" spans="1:7">
      <c r="A23" s="10"/>
      <c r="B23" s="5" t="s">
        <v>86</v>
      </c>
      <c r="C23" s="6">
        <f>SUM(C12:C22)</f>
        <v>237615000</v>
      </c>
      <c r="D23" s="6">
        <f>SUM(D12:D22)</f>
        <v>232500000</v>
      </c>
      <c r="G23" s="18">
        <f>250000*300</f>
        <v>75000000</v>
      </c>
    </row>
    <row r="24" spans="1:4">
      <c r="A24" s="10"/>
      <c r="B24" s="10"/>
      <c r="C24" s="14"/>
      <c r="D24" s="10"/>
    </row>
    <row r="25" spans="1:7">
      <c r="A25" s="10"/>
      <c r="B25" s="5" t="s">
        <v>87</v>
      </c>
      <c r="C25" s="19">
        <f>C9+C23</f>
        <v>350815000</v>
      </c>
      <c r="D25" s="19">
        <f>D9+D23</f>
        <v>357500000</v>
      </c>
      <c r="G25" s="18">
        <f>C25-G23</f>
        <v>275815000</v>
      </c>
    </row>
    <row r="26" spans="1:4">
      <c r="A26" s="10"/>
      <c r="B26" s="10"/>
      <c r="C26" s="14"/>
      <c r="D26" s="10"/>
    </row>
    <row r="27" spans="1:4">
      <c r="A27" s="10"/>
      <c r="B27" s="10"/>
      <c r="C27" s="14"/>
      <c r="D27" s="10"/>
    </row>
    <row r="28" spans="1:4">
      <c r="A28" s="10"/>
      <c r="B28" s="10"/>
      <c r="C28" s="14"/>
      <c r="D28" s="10"/>
    </row>
    <row r="29" spans="1:4">
      <c r="A29" s="10"/>
      <c r="B29" s="10"/>
      <c r="C29" s="14"/>
      <c r="D29" s="10"/>
    </row>
    <row r="30" spans="3:3">
      <c r="C30" s="18"/>
    </row>
    <row r="31" spans="3:3">
      <c r="C31" s="18"/>
    </row>
    <row r="32" spans="3:3">
      <c r="C32" s="18"/>
    </row>
    <row r="33" spans="3:3">
      <c r="C33" s="18"/>
    </row>
    <row r="34" spans="3:3">
      <c r="C34" s="18"/>
    </row>
    <row r="35" spans="3:3">
      <c r="C35" s="18"/>
    </row>
    <row r="36" spans="3:3">
      <c r="C36" s="18"/>
    </row>
    <row r="37" spans="3:3">
      <c r="C37" s="18"/>
    </row>
    <row r="38" spans="3:3">
      <c r="C38" s="18"/>
    </row>
    <row r="39" spans="3:3">
      <c r="C39" s="18"/>
    </row>
    <row r="40" spans="3:3">
      <c r="C40" s="18"/>
    </row>
    <row r="41" spans="3:3">
      <c r="C41" s="18"/>
    </row>
    <row r="42" spans="3:3">
      <c r="C42" s="18"/>
    </row>
    <row r="43" spans="3:3">
      <c r="C43" s="18"/>
    </row>
    <row r="44" spans="3:3">
      <c r="C44" s="18"/>
    </row>
    <row r="45" spans="3:3">
      <c r="C45" s="18"/>
    </row>
    <row r="46" spans="3:3">
      <c r="C46" s="18"/>
    </row>
    <row r="47" spans="3:3">
      <c r="C47" s="18"/>
    </row>
    <row r="48" spans="3:3">
      <c r="C48" s="18"/>
    </row>
    <row r="49" spans="3:3">
      <c r="C49" s="18"/>
    </row>
    <row r="50" spans="3:3">
      <c r="C50" s="18"/>
    </row>
    <row r="51" spans="3:3">
      <c r="C51" s="18"/>
    </row>
    <row r="52" spans="3:3">
      <c r="C52" s="18"/>
    </row>
    <row r="53" spans="3:3">
      <c r="C53" s="18"/>
    </row>
    <row r="54" spans="3:3">
      <c r="C54" s="18"/>
    </row>
    <row r="55" spans="3:3">
      <c r="C55" s="18"/>
    </row>
    <row r="56" spans="3:3">
      <c r="C56" s="18"/>
    </row>
    <row r="57" spans="3:3">
      <c r="C57" s="18"/>
    </row>
    <row r="58" spans="3:3">
      <c r="C58" s="18"/>
    </row>
    <row r="59" spans="3:3">
      <c r="C59" s="18"/>
    </row>
    <row r="60" spans="3:3">
      <c r="C60" s="18"/>
    </row>
    <row r="61" spans="3:3">
      <c r="C61" s="18"/>
    </row>
    <row r="62" spans="3:3">
      <c r="C62" s="18"/>
    </row>
    <row r="63" spans="3:3">
      <c r="C63" s="18"/>
    </row>
    <row r="64" spans="3:3">
      <c r="C64" s="18"/>
    </row>
    <row r="65" spans="3:3">
      <c r="C65" s="18"/>
    </row>
    <row r="66" spans="3:3">
      <c r="C66" s="18"/>
    </row>
    <row r="67" spans="3:3">
      <c r="C67" s="18"/>
    </row>
    <row r="68" spans="3:3">
      <c r="C68" s="18"/>
    </row>
    <row r="69" spans="3:3">
      <c r="C69" s="18"/>
    </row>
    <row r="70" spans="3:3">
      <c r="C70" s="18"/>
    </row>
    <row r="71" spans="3:3">
      <c r="C71" s="18"/>
    </row>
    <row r="72" spans="3:3">
      <c r="C72" s="18"/>
    </row>
    <row r="73" spans="3:3">
      <c r="C73" s="18"/>
    </row>
    <row r="74" spans="3:3">
      <c r="C74" s="18"/>
    </row>
    <row r="75" spans="3:3">
      <c r="C75" s="18"/>
    </row>
  </sheetData>
  <mergeCells count="3">
    <mergeCell ref="A1:D1"/>
    <mergeCell ref="A2:D2"/>
    <mergeCell ref="A10:D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0"/>
  <sheetViews>
    <sheetView tabSelected="1" workbookViewId="0">
      <selection activeCell="E4" sqref="E4"/>
    </sheetView>
  </sheetViews>
  <sheetFormatPr defaultColWidth="9.14285714285714" defaultRowHeight="15" outlineLevelCol="1"/>
  <cols>
    <col min="1" max="1" width="25.8571428571429" customWidth="1"/>
    <col min="2" max="2" width="15.7142857142857" style="1"/>
  </cols>
  <sheetData>
    <row r="2" spans="1:2">
      <c r="A2" t="s">
        <v>88</v>
      </c>
      <c r="B2" s="1">
        <v>82870133.54</v>
      </c>
    </row>
    <row r="3" spans="1:2">
      <c r="A3" t="s">
        <v>89</v>
      </c>
      <c r="B3" s="1">
        <v>-30000000</v>
      </c>
    </row>
    <row r="4" spans="1:2">
      <c r="A4" t="s">
        <v>90</v>
      </c>
      <c r="B4" s="1">
        <v>2300000</v>
      </c>
    </row>
    <row r="5" spans="1:2">
      <c r="A5" t="s">
        <v>47</v>
      </c>
      <c r="B5" s="1">
        <v>50000000</v>
      </c>
    </row>
    <row r="7" spans="1:2">
      <c r="A7" t="s">
        <v>91</v>
      </c>
      <c r="B7" s="1">
        <f>SUM(B2:B6)</f>
        <v>105170133.54</v>
      </c>
    </row>
    <row r="8" spans="1:2">
      <c r="A8" t="s">
        <v>92</v>
      </c>
      <c r="B8" s="1">
        <f>'Mutasi Kas'!I61</f>
        <v>106000500</v>
      </c>
    </row>
    <row r="10" spans="1:2">
      <c r="A10" t="s">
        <v>93</v>
      </c>
      <c r="B10" s="1">
        <f>B7-B8</f>
        <v>-830366.459999993</v>
      </c>
    </row>
  </sheetData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Mutasi Kas</vt:lpstr>
      <vt:lpstr>Anggaran</vt:lpstr>
      <vt:lpstr>Chek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2018-01-12T15:03:00Z</dcterms:created>
  <dcterms:modified xsi:type="dcterms:W3CDTF">2018-01-19T23:06:20Z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