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ыборка для ручной оценки"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5">
      <text>
        <t xml:space="preserve">Спикер Б: Алло.
Спикер А: Алло, Роман, добрый день, компания Луидор, администратор Анастасия, вы заявку оставляли по автомобилю газ.
Спикер Б: Давайте да, да, ага, ага, ага?
Спикер А: А подскажите, пожалуйста, в каком городе вас автомобиль интересует?
Спикер Б: Иванов Иванов.
Спикер А: А у нас, к сожалению, в данном городе нету отдела продаж, могу вам предложить Угу.
Спикер Б: Ну ну, мы в Нижнем нет, нет, вы это вы спрашиваете меня? Ну, я то понятно, что у нас нет.
Спикер А: 1 Минуту, пожалуйста, я вас сейчас соединю на менеджера в Нижнем Новгороде по автомобилям марки газ, оставайтесь на линии. Менеджер отдела продаж Алексей, слушаю вас.
Спикер Б: Алексей, да меня роман зовут, здравствуйте, а меня интересует этот цельнометаллический фургон.
Спикер А: Да, здравствуйте, Роман Угу.
Спикер Б: Ну да, там металлический, здесь вот какая цифра автобусами, которая.
Спикер А: Так прямо говорите по порядку, машина должна быть количество мест. Чтобы я понял сколько? 3 3 Значит, грузовой фургон рассматриваем цельнометаллический, так понятно двигатель.
Спикер Б: 3 3 Да, да, да, да? Дизель.
Спикер А: И тогда тут еще 1 вопрос, какая длина 3 м или 3 и 6? И нет угу. Все роман, какие то пожелания у вас есть или все больше никаких.
Спикер Б: 3 3 М. У меня пожелания, а есть машины не белого цвета, бывают вообще.
Спикер А: Крайне редко ждать нужно месяца, по 3 то есть завод. Вообще сейчас 95%, % некта идут все в белом цвете. Ну, сейчас я секундочку гляну, но вообще вот эта вот коробка, которая 3.
Спикер Б: Нет, на не нет, смотрите, у нас у нас у нас на вот завтра машина не нужна.
Спикер А: Ну, вы понимаете, как бы теоретически можно.
Спикер Б: У нас, у нас, у нас, у нас по плану, на 2 часть мая.
Спикер А: Ну, это довольно таки быстро, все равно потому, что у нас как бы, когда мы план делаем на заказ, назовут машину от 2 до 3 месяцев. Даже бывает так секундочку, я сейчас посмотрю правильно.
Спикер Б: Угу, ну и хорошо июнь, значит, июнь, но ничего страшного.
Спикер А: Понял, понял секунду роман, параллельно смотрю.
Спикер Б: Авторитейл он хоть завтра предлагает.
Спикер А: А серебро серебристый есть серебристый есть.
Спикер Б: Так ну ну, ага, хорошо, а?
Спикер А: Не белый серебристый металлик, так вопрос такой, да да слушаю вас.
Спикер Б: А поста, а а поставка когда? А в наличии, ну спасибо, спасибо, ну нам то сейчас.
Спикер А: Наличие 25 год, ага?
Спикер Б: Вот ну нам, нам по этим по налогам мне нужно, сейчас машины нужны.
Спикер А: Ну тут, собственно говоря, можно сделать каким образом, если вы хотите просто на Мэй перенести, что ли, покупку, да?
Спикер Б: Ну конечно, да, но у нас, ну, у нас там, у нас даже нас, майны заказы, чтобы у нас отчеты. Все прошли машину даже июнем, так что там с 1 со 2 июня квартал, чтобы у нас начался то, что у нас по налогам.
Спикер А: Угу, ну теоретически все все. Угу. Угу. Так давайте тогда посчитаем по стоимости.
Спикер Б: Угу.
Спикер А: Значит, вопрос у вас будет прямая покупка или же через лизинг?
Спикер Б: А как дешевле?
Спикер А: Через лизинг выгоднее по лизингу сейчас работает.
Спикер Б: Ну да, Ну там, ну они все эти деньги, все вы знаете.
Спикер А: Субсидия Минпромторга 10.%
Спикер Б: Такая сказка для белого бычка, блин, страховки заставят делать. Ну, то есть там, как бы тоже не бывает цирка бесплатным 1 рукой. Там дадут 300000 тогда, а другой рукой там те же 300 заберут. Процент там заложен, наверное.
</t>
      </text>
    </comment>
    <comment authorId="0" ref="G5">
      <text>
        <t xml:space="preserve">Спикер А: Алло, Константин, добрый день, компания Луидор, администратор Анастасия. Заявку по автомобилю марки ГАЗ оставляли у нас на сайте, верно?
Спикер Б: Да, да,  Нет, для предприятия покупаем.
Спикер А: Константин, я могу задать вам вопрос для переключения. Вы, как представитель госучреждения, обращаетесь через центр или аукцион, планируете или напрямую? 1 Минуту, пожалуйста, соединю вас с менеджером, оставайтесь на линии. Менеджер отдела продаж Алексей, слушаю вас.
Спикер Б: Алло, здравствуйте, смотрите, хотим приобрести для предприятия автомобиль. Алло.
Спикер А: Здравствуйте Угу.
Спикер Б: Вы меня хорошо слышите, а то у нас тут связь плохая, а?
Спикер А: Да, хорошо, хорошо?
Спикер Б: Хотим приобрести для предприятия Газель бизнес пятиметрового, чтобы было вид топлива, бензин, газ и двигатель, а 274 вот этот Уазовский. Который левотеч его тогда, ну, в принципе, и чтобы грузоподъемность была до 900 килограмм, чтобы она была проходная, как бы да угу.
Спикер А: Эватек Эватек Угу, так? В Москву проходная угу, давайте обсудим, как я могу к вам обращаться.
Спикер Б: Константин.
Спикер А: Константин, да очень приятно, меня Алексей зовут так Константин. Уточняющие вопросы у нас это будет тип фургона, какой то бортовая или тентованный с воротами.
Спикер Б: Не нам желательно бортовой, потому что мы, скорее всего, да нам просто он портовой.
Спикер А: Просто просто. Угу, потому что, ну, вы понимаете, что бортовые машины пятиметровый завод не выпускает? Это через переоборудование делается, то есть открытая платформа или как, или вам нужен сзади клапан, чтоб был.
Спикер Б: Не нам наша была открытая платформа, просто вот там чисто открытая платформа.
Спикер А: Ева.
Спикер Б: Но я так понимаю, что открытая платформа по моему не выпускает до 900 килограмм. Да не по моему, по корытому ты будешь за подъем.
Спикер А: Почему нет, нет, мы сделаем вам как раз выпишем новый ПТС заниженной грузоподъемностью, это все в принципе делается.
Спикер Б: А ну да, нам просто в принципе как бы не принципиально.
Спикер А: Да, Понял, понял, понял вас?
Спикер Б: Мы просто будем возить груза, чтобы погрузка была более удобна для нас, поэтому там то мне нужен груз бортовой.
Спикер А: Угу, так и Константинович такой вопрос. Вы покупку планируете на ком, а сказали на компанию в лизинг у вас или просто безналичным образом будет покупка?
Спикер Б: Скорее всего, будет безналичным, но пока этот вопрос еще обсуждается. Нам бы хотя бы сейчас понимать, сколько вообще это стоит.
Спикер А: Я понял. Минуту сейчас я вам посчитаю. Дополнительно больше ничего не требуется. То, что вы мне озвучили все вот это, я считаю, мы с вами, да?
Спикер Б: Ну что, например, предложите, может быть, я что то не знаю, что то?
Спикер А: Ну, можем тут нет просто как бы доработку. Мы как официальные доработчики можем сделать любую, можем кондиционер поставить автономный отопитель кабины, сигнализацию, антикоррозийную обработку, много что можем предложить вам.
Спикер Б: Ну, может быть, кондиционер много там стоит, если с кондиционером.
Спикер А: На такой автомобиль стоит установка с сохранением гарантии 110000 р.
Спикер Б: Ага, без кондера будет на 110000 дешевле. Ну давайте сначала, пока по минимуму посчитаем.
Спикер А: Давайте да пока тогда посчитаю вам без кондиционера, так пятиметровая бортовая платформа. Так, с переоборудованием на данный момент такой автомобиль получается 2867000 р.
Спикер Б: Так 2000867 да это, конечно, цена или есть какие то еще там неожиданности типа доплаты там.
Спикер А: Да, Ну нет, на этот автомобиль как бы вот конечная стоимость, да ее то есть с нашим переоборудованием.
Спикер Б: Так по по по еще раз это получается 5. М грузовая платформа по документам будет до 900 килограмм и, соответственно, из допов там ничего нету практически голод.
Спикер А: Угу нет, ну ну, наверное, не до 900, а на 990, как правило, мы выписываем. Ну, может, 950 вот так до тонны, до тонны сделаем, да?
Спикер Б: Ну, до до тонны короче. Ага, так 2000867 да это автомобиль в наличии или это надо будет?
Спикер А: Шасси шасси в наличии, а удлинять соответственно и изготовление бортовой платформы. Ну где то займет ориентируйтесь полторы 2 недели.
Спикер Б: А просто для меня, а документы вот это по регистрации. Все вот это лаборатория, это сами делаете.
Спикер А: Ну мы, мы все сами все делаем, мы вам прям делаем готовый автомобиль вместе с документами. То есть договор купли, продажи акт приема передачи вам нужно будет? Чтобы поставить машину на учет, оплатить от компании госпошлину, все и приехать в ГИБДД, поставить на учет.
Спикер Б: Ага, Ну и остальное, соответственно, мы забираем в Нижнем Новгороде.
Спикер А: Ну, заявление соответственно написать, то есть. Да вы сами откуда, с какого города?
Спикер Б: Смартфон.
Спикер А: Р Москвы, ну как вариант можем сделать доставку? Доставка для вас стоит 15000 р плюсом. Можем прямо по вашему адресу, если сама Москва, то стоит + 15000 р. Да я, ага, я Константин, я тогда предлагаю таким образом. У меня вот ваш номер высветился, 90:19 заканчивается, верно, я вам туда свою.
Спикер Б: Угу, да?
Спикер А: Электронную визиточку направлю соответственно, если какие, то вдруг вопросы возникнут.
Спикер Б: Ага, А кстати, сейчас вот это предложение сбросит на электронную почту, чтобы у меня было.
Спикер А: Ну, может быть, уточняющие там и у вас, у директора? Да могу, давайте готов записать.
Спикер Б: Так записывайте, да таранов 1 буква т таранов.
Спикер А: Таранов ага записал.
Спикер Б: Собака.
Спикер А: Есть.
Спикер Б: Металлик металлик.
Спикер А: Эл 2 Эл или 1.
Спикер Б: Эл 2 буквы Эл и на конце ка как русская ка.
Спикер А: Ага, записал, понял?
Спикер Б: Металл, Эл, Кай, Точка Ру.
Спикер А: Металик, точка ру. Металик.
Спикер Б: Да,  Все верно, да?
Спикер А: Металлик Точка Ру, так давайте проверим, тогда, значит, таранов, собака, металлик, точка ру. Верно. Верно, хорошо, все я тогда сейчас в течение там 15 минут подготовлю вам коммерческое предложение. Ну, соответственно, там все контакты тоже мои будут и продублирую.
Спикер Б: Угу. Угу.
Спикер А: Вам свою электронную визитку будем с вами на связи, Константин?
Спикер Б: Хорошо, да давайте.
Спикер А: Обращайтесь, буду рад помочь вам, Угу, удачного дня.
Спикер Б: Хорошо.
Спикер А: Угу. Угу. Угу. Угу. Спасибо за обращение в нашу компанию до связи.
</t>
      </text>
    </comment>
    <comment authorId="0" ref="H5">
      <text>
        <t xml:space="preserve">Спикер А: Марина, здравствуйте, компания Луидор. Официальный дилер газ оставляли заявку у нас на сайте, верно?
Спикер Б: Да,  Плохо слышно вас, Алло, Алло.
Спикер А: Угу, подскажите вас, приобретение нового автомобиля марки газ интересует? Приобретение нового автомобиля марки ГАЗ вас интересует, верно?
Спикер Б: Да, Все верно.
Спикер А: Хорошо, оставайтесь сейчас на линии, я вас переключу на отдел продаж, вас проконсультируют. Менеджер отдела продаж Алексей, слушаю вас.
Спикер Б: Алло, добрый день, я оставляла заявку по поводу. Алло.
Спикер А: Алло добрый.
Спикер Б: Ну, интересует газон некст изотермический фургон?
Спикер А: Давайте обсудим, как я могу к вам обращаться.
Спикер Б: Меня зовут Марина.
Спикер А: Марина, очень приятно меня, Алексей, зовут так Марина. У вас какие пожелания газон должен быть полной массой 87 или 10 тонн? Ну, то есть.
Спикер Б: Лучше побольше, какой самый большой, есть там есть на 18.
Спикер А: Так вам вы имеете ввиду, ну у нас так фургон будет изотермический или же пром изотермический?
Спикер Б: Изотермический, да?
Спикер А: Ну, тогда, наверное, лучше 17 паллет у нас есть 7 20 длина пойдет вам 17 паллет угу.
Спикер Б: Вот отлично, да?
Спикер А: Угу, так 7 2 0 2 54 так, Марина, высота какая требуется вам? 2 50 Это максимум мы можем сделать.
Спикер Б: Ага, максимум, ну давайте хорошо.
Спикер А: 2 2 50 Ну опять же, это габаритный размер имеете ввиду это наружный.
Спикер Б: Я да я знаю.
Спикер А: Да, Угу, так кроме рефрижераторная установка, что то требуется еще. Какие пожелания у вас больше больше ничего?
Спикер Б: Нет, не нужно, не нужно.
Спикер А: Да минутку сейчас сориентирую вас по стоимости угу.
Спикер Б: Ничего больше не надо. А вы можете с кафе прислать, я просто указала почту хотя бы рассмотреть, да?
Спикер А: Ну почта, к сожалению, она в колл центре остался. Поэтому если вы мне ее озвучите, то я могу вам подсказать, давайте готов.
Спикер Б: Да давай.
Спикер А: Могу.
Спикер Б: Эмма, точка семина.
Спикер А: Эм, точка, так так все Инна Угу так записал угу, так?
Спикер Б: Как доллар е эм? Собачка. Эс Тэ Эс, как доллар Тэ, карта Эс Тэ Карго.
Спикер А: Ага, Карго, так карго, как пишется 1 буква Си или ка.
Спикер Б: Кэ.
Спикер А: Ага, Карго, как есть точка ру, так у вас подскажите?
Спикер Б: Это карта Точка ру. 7 7 7 Точка ру.
Спикер А: Да, покупку планируете, как лизинг или как у вас форма оплаты или безналичный образ?
Спикер Б: Безналичный.
Спикер А: Безнал, то есть лизинг вам условия не прописывать.
Спикер Б: Ну, можете прописать на всякий случай. Ну, 2 50 минимум. Мы просто продаем машины, хотим замену купить.
Спикер А: Угу, угу я понял, так и Марина. Подскажите, с какого города обращаетесь к нам?
Спикер Б: Москва.
Спикер А: Москва хорошо, сейчас тогда подготовлю коммерческое предложение. Контакты вам тоже свои продублирую в виде смс смски, если какие, то вопросы будут, ну или просто обратную. Связь дайте, пожалуйста, интересно, значит, будет дальше работать.
Спикер Б: Хорошо, хорошо, спасибо угу, спасибо.
Спикер А: Да, спасибо за обращение в нашу компанию готовлю коммерческое предложение. Вам угу всего доброго до свидания. Угу.
Спикер Б: Угу. Угу.
</t>
      </text>
    </comment>
    <comment authorId="0" ref="I5">
      <text>
        <t xml:space="preserve">Спикер Б: Администратор Валерия, здравствуйте.
Спикер А: Здравствуйте, Валерия, звонили мне Константин, мое мое имя просил.
Спикер Б: 1 Минуту уточню, кто вам мог звонить.
Спикер А: Вы вы звонили вы?
Спикер Б: Тогда, вижу, заявку оставляли Угу по автомобилю газ, верно? Давайте соединим вас на менеджера, тогда вы покупку для себя рассматриваете или как госучреждение.
Спикер А: Для себя, как ИП.
Спикер Б: Хорошо, 1 минуту оставайтесь на линии. Менеджер отдела продаж Алексей, слушаю вас.
Спикер А: Здравствуйте, Алексей вчера зашел на ваш сайт.
Спикер Б: Здравствуйте.
Спикер А: Увидел много интересных автомобилей. Скажите, пожалуйста, для ИП в лизинг без первоначального взноса возможна продажа?
Спикер Б: Вы знаете, это надо будет у лизинговой компании уточнять, потому что у каждой лизинговой компании у них разные различные первоначальные взносы. Ну, разные программы вас именно интересует, чтобы без ПВ было, да вот это.
Спикер А: Да, Константин.
Спикер Б: Я могу уточнить вас, как зовут Константин, да очень приятно меня. Алексей Константин, давайте тогда, может, я вам озвучу стоимость автомобиля, какие у вас пожелания? Ну и соответственно сделаю заявочку на расчет лизинга.
Спикер А: Меня интересует там у вас на сайте. Как же, как же, как же, как же сейчас Алексей секунду скажу? Там у вас ссылка есть. Не ссылка, а как бы. Сейчас, сейчас, а автомобили недели, вот и там есть, значит. Этот газель некст с этим.
Спикер Б: Так, а размеры, а размеры какие 3 м 4 5 может быть?
Спикер А: С изотермом А  4 20 По моему, что ли, как то вот между 5 и.
Спикер Б: Такой размер да 8 палетка так, а двигатель какой Константин интересует дизель?
Спикер А: Да, да, да, да, да, да? Меня интересует только дизель.
Спикер Б: Только дизель минуточку, сейчас я вам озвучу. Да, такие машины в наличии есть сейчас скажу с учетом спецпредложения, то есть у нас можно или, может быть, 2 варианта из, но вы в любом случае планируете в лизинг покупку правильно?
Спикер А: Да только так.
Спикер Б: Только так минутку, тогда сейчас я вам посчитаю с учетом скидки по лизингу минуту. Так сейчас прям конкретно машину открою, так?
Спикер А: Там какая вот 24 года по моему машина у вас там сфотографирована, но в ссылке.
Спикер Б: По моему нет, уже 24 нет, только 25 уже у нас.
Спикер А: Вот там 1 была 24.
Спикер Б: Ну, там сейчас сейчас скидка будет в принципе по лизингу. Хорошая она перекроет вам все, даже воздух сейчас секундочку, ну так оно и есть, да?
Спикер А: Ага, Ага, Ага,  Угу, угу, да?
Спикер Б: Потому что сейчас 2 2 скидки действуют фирменная лизинговая программа, скидка сразу почти 400 и субсидию от Минпромторга тоже 10%, % вот. Минутку так есть, вижу, машина такая. Значит, значит, так это Газель с дизельным двигателем изотермический фургон 4 30 длина наружная 2 20 ширина. 2 М высота пойдет, такая наполнитель идет и не просто пенополистирол, а экструдированный пенополистирол. То есть он по теплоизоляции выше?
Спикер А: А что значит экструдированный?
Спикер Б: Вот ну у него плотность более больше, такая более плотный, сам по себе экструдированный пенополистирол, чем обычный. Соответственно, теплоизоляция у него уже не как у стандартного пятидесятки, а? Приравнивается к стандартному, где то, 70 80 поэтому пенополистирол считается всегда лучше, но соответственно без чем + без утолщений стенок. Потому что, если мы стенки сделаем, толще у вас 8 палет не влезут.
Спикер А: Ну да, да, да, да, да, да? Да, да, да, да?
Спикер Б: Вот минуту, так в общем смотрите тогда слушайте, Константин. На данный момент стоимость автомобиля получается с учетом фирменной лизинговой программы 3668000 р. И от этой цены еще будет субсидия Минпромторг, то есть 10.% Вот я тогда предлагаю.
Спикер А: Угу, то есть это практически около 3000000 там чуть больше.
Спикер Б: Ну да, ну просто объясняю, смотрите, ситуация какая то, почему сразу говорю Минпромторг. Я вам скидку не вычитаю, потому что это будет не совсем корректно по правильному, то есть вот, допустим, 1 скидку. Я вам вычел 10 % %, то есть она.
Спикер А: Угу угу. Угу угу.
Спикер Б: Получается, 3 668 вот субсидия Минпромторга она каким образом оплачивает? То есть у вас в договоре лизингом указывается, 3000668 к примеру, там, если у вас без?
Спикер А: Ага,  Ага, Угу.
Спикер Б: Ну не знаю, там, если одобрят вам без первоначального взноса, вопросов нет. Значит, у вас тогда будет без первоначального взноса, как будто 10 % вы заплатили? Это субсидия от Минпромторга, то есть у вас как будто взнос будет 10 % исходя из этого.
Спикер А: А во понял?
Спикер Б: Да и у вас уже будут расчеты идти, ну то есть то, что у вас за. Вас Минпромторг заплатил, вот поэтому я тогда сейчас могу сделать заявочку на расчет лизинга.
Спикер А: Ага,  Ага, Давайте давайте, Алексей.
Спикер Б: Наши лизинговые специалисты, прежде чем делать расчеты, перезвонят вам, то есть пообщаетесь и исходя из ваших пожеланий, сделаю вам расчет. Угу, так вы, Константин, да подскажите, с какого города обращаетесь?
Спикер А: Санкт Петербург.
Спикер Б: Ага, Питер, так то есть у вас на ИП будет, да угу пишу, что желательно без пэ вэ, так и укажу прям без пэ вэ, а и пэ.
Спикер А: Да,  Угу.
Спикер Б: У вас уже больше полугода больше 7 8 месяцев. Хорошо, Константин, тогда я вам сейчас свою электронную визиточку направлю, чтобы он у вас. Мои контакты были прямые, и тогда ожидайте звоночка от лизинговой компании.
Спикер А: Алло. У вас сотовый отобразился мой, да, да, все верно, все верно. Да, 8 месяцев.
Спикер Б: 27 0 2 Заканчивается, верно, Угу, все туда сейчас направлю. Угу. Угу. Будем с вами на связи, да спасибо за обращение Наталья Удачного дня до свидания.
Спикер А: Спасибо, Угу, взаимно до свидания. Угу. Угу. Угу. Угу. Угу.
</t>
      </text>
    </comment>
    <comment authorId="0" ref="J5">
      <text>
        <t xml:space="preserve">Спикер Б: Да, Ага, да, да, да?
Спикер А: Владимир Алексей, с виду удобно, да, в общем, добрался. Я сейчас открыл все это записи, смотрите, какой нюанс за кабиной. Спальник мы вам установим, но 10 палетка не получится, максимально будет 8 палет четырехметровая.
Спикер Б: Ага, минуточку, минуточку, секундочку, 1 1 минуточку!
Спикер А: Угу, потому что это тяжело, тяжело для машины, да, конечно.
Спикер Б: Нет, только 10 надо.
Спикер А: Тогда тогда как вариант могу предложить только вам верхний спальник?
Спикер Б: Понял, понял, давайте давайте крышный.
Спикер А: Крышный крышный все тоже самое, так и мы считаем, да как то так.
Спикер Б: Да, да, да, Дара, только с крышным спальником.
Спикер А: Угу секундочку, так и соответственно, наверное, нужно будет опять идти туда. Да, да, ну, Фен, то нужно будет, наверное, греться, то есть.
Спикер Б: Отопитель. Ну, ну да вот этот на солярис, который да да, да, да, да, да, да, да сразу, чтоб у нас тоже делает, но лучше, чтоб вы сделали сразу.
Спикер А: Да, да, верно? Я понял вас, понял, понял минутку, так мы с вами также считаем лизинг, да у нас.
Спикер Б: Да,  Нет, кредит не рассматриваем лизинг.
Спикер А: Так, а с кондиционером, кондиционер да тоже вижу так нет. Лизинг кредит не рассматриваем, да? Угу, Угу, понял вас так? Так, с отопителем и с Надкабинным спальником, так? А ну тогда, соответственно, нам нужно будет, наверное, и высоту нам тогда поднимать мы с вами считали. Стандартные 2 м, а спальник уже идет под 2 40. А ну 2 40 сделаем, ладно тогда, то есть высоту, так цена получается 4. То есть со скидкой по лизингу 4 371?
Спикер Б: 4 371 Со всеми этими, значит, это уже.
Спикер А: Угу, нет, нет, не со всеми, это я вам это со скидкой по лизингу. При оформлении в лизинг у вас еще будет субсидия от Минпромторга 10 % еще потом, то есть.
Спикер Б: Ага,  Ага, ага?
Спикер А: Как бы в договоре будет указано 4 371 это со скидкой по лизингу и потом + Минпромторг субсидия.
Спикер Б: Угу, понял?
Спикер А: Я ее вам минусовать не имею права, но озвучиваю.
Спикер Б: Да я, я понял, я понял вас, ну в принципе нас все устраивает. Мы сейчас здесь хотим кое что реализовать, чтобы внести побольше сумму, чтоб. Меньше платеж месячный был, вот как, как только мы это все раскидаем, денежку соберем.
Спикер А: Понял, понял вас? Угу. Угу. Угу.
Спикер Б: Я тогда созвонюсь и дальше что будем действовать.
Спикер А: Договорились хорошо, тогда да, в общем, ну, контакты у вас мои. Так что звоните, обращайтесь ко мне все записи, я сохранил.
Спикер Б: Да, да, спасибо, спасибо, Алексей, ага, до свидания.
Спикер А: Давайте, Владимир, ага, всего доброго, удачного дня до свидания.
</t>
      </text>
    </comment>
    <comment authorId="0" ref="K5">
      <text>
        <t xml:space="preserve">Спикер Б: Здравствуйте, вас приветствует компания Луидор, спасибо за ваш звонок. В целях улучшения качества обслуживания разговор может быть записан. Администратор Анастасия, здравствуйте, слушаю вас.
Спикер А: Да, Анастасия, здравствуйте, Андрей, меня зовут. Мне нужно связаться мне коммерческое предложение на автомобиль. Надо с консультацией по техническим характеристикам.
Спикер Б: А по какому адресу интересует?
Спикер А: Газельку.
Спикер Б: Так оставайтесь на линии, пожалуйста, соединяю с менеджером для консультации и направить вам специалист коммерческое предложение. Менеджер отдела продаж Алексей, слушаю вас.
Спикер А: Да, Алексей, здравствуйте, Андрей, меня зовут у нас организация.
Спикер Б: Да, Андрей Угу.
Спикер А: Я 1 хотел проконсультироваться по момент. Мне Газелька нужна бортовая, но в цэшной категории, то есть с выполнением грузоподъемности.
Спикер Б: Угу, так Андрей, уточняющий вопрос, именно чтобы по документам была категория ЦЭ или же на усиленных узлах, чтоб.
Спикер А: Нет, мне нужно официально, ну нет, просто у нас 100 грузоподъемность маленькая. Мне надо вот типа вот говерки, но там больше грузоподъемности.
Спикер Б: Заводская есть категория Ц. Так, а размер платформы какая у вас?
Спикер А: 2 200 А нету бэшной категории больше, чем ну. Там тонна 100 не бывает таких же, да? Мне стандартный кузов трехметровый и 1 кабина не фермер, однорядная кабина.
Спикер Б: Однорядная кабина, ну там.
Спикер А: Да не не фермер, у меня просто эта машина у меня. Ну сразу скажу смысл, да у меня перевозка азота в бочке. Вы сначала на КАМАЗе возили, потом бочку меньше поставить. Ну, на газон, потом потом стали возить большую бочку, потом поставили бочку меньше. То есть у нас газон шестиметровый, а бочка? То она маленькая газон, старый уже 33 0 9 дизельный. Уже мы планируем, как пока я планирую, я очень красочно водил газон этот 2003 года. Просто менять вот, но у нас эта бочка она. Получается, под то на 100 груженная уже больше получается килограмм на 100 на 200. Вот так вот, то есть мне не то, что даже категорию не под категорию выбираем, да, а по грузоподъемности.
Спикер Б: То есть понял так, ну давайте. Вот сейчас несколько вопросов у меня сейчас сейчас секундочку.
Спикер А: Да, да, да, конечно, конечно.
Спикер Б: Значит, я сейчас пока параллельно разговариваем. Так если у нас бортовая платформа трехметровая заводская, у нее по документам идет тонна 300 т 295.
Спикер А: Да, То, ну что там нашла у нас?
Спикер Б: Ну вот если я прям в ПТску провалился, прям в ПТС смотрю.
Спикер А: А это у вас вот дайте, я сначала запишу это у нас, то на что потому, что это у нас фермер, наверное.
Спикер Б: Скорее всего да или фермер, или если четырехметровая бортовая платформа.
Спикер А: Нет у нас фермер с Трехметровым кузовом.
Спикер Б: Угу фермер, да так и правильно вы говорите.
Спикер А: То тонна сколько идет?
Спикер Б: Ну, тонна 295 прям в пэтээсе написано.
Спикер А: 295 Это обычная газель, 1 кабина, вот почему.
Спикер Б: Однорядная угу.
Спикер А: Да потому, что у нас тонна, 100 это у нас идет фермер с трехметровым кузовом.
Спикер Б: Правильно, а потому что у вас удлинение уже под 4 м.
Спикер А: Да, да, да это обычный, обычный. А цэшник всего лишь, ну следующий вариант сколько?
Спикер Б: Сейчас секундочку, да и вы сами, то у вас какая Косякова года, Андрей, а Нижний Новгород.
Спикер А: Нижний Новгород мы, я у вас 20 с лишним лет корпоративный клиент и по обслуживанию, по всему в разных организациях.
Спикер Б: Отлично понял, вот да почему спрашиваю, смотрите? У нас получается есть несколько вариантов, есть просто взять газель категории ЦЭ, полной массой 4 и 6 тонн. Это полная масса грузоподъемность, по документам идет 2 200.
Спикер А: А грузоподъемность сколько получается?
Спикер Б: Угу, вот а есть просто вариант такой, что четырехметровая бортовая платформа Заводская. По документам она идет тонну, 100 но она на усиленных узлах, но.
Спикер А: Нет, нет, мне именно по документам именно.
Спикер Б: А по документам тогда.
Спикер А: Да потому, что мы, мы могли там и свою машину усилить, там рессорами еще что то. Ну как бы у нас государственная организация, значит, мне это все надо. Мало ли что, как бы мы рассматриваем, да если вдруг.
Спикер Б: Вы правы, да?
Спикер А: Что случится, мы же потом люлей получим, потому что у нас перегрузы идут, то есть тут чисто.
Спикер Б: Угу, Угу, понял, понял вас?
Спикер А: Хотим соблюсти всю законодательную часть, чтобы нам здесь спокойно работалось, и мы не переживали. Если вдруг что то случится, ну так заранее, так да?
Спикер Б: Понял, понял вас так вот тогда, сейчас параллельно смотрю я. Так если вам нужно соответственно, если категория ц, то у него будет грузовая платформа 4 м. Сразу предупреждаю, то есть не трешка подлиньше.
Спикер А: Да она подлиньше, да?
Спикер Б: Она заводская, да она сразу с завода уже такая идет. Удлиненная, так и сейчас я вас сориентирую по стоимости угу.
Спикер А: Ну фиг с ним угу, я вам сразу скажу, что у нас организация. Я не знаю, как еще процедуру закупочной будет наша процедура закупочной, будет это исходя из данных, которые я. Приложу и там будет решать, возможно, у нас и по 44 будет до следующего кафешки, могут измениться.
Спикер Б: А то есть.
Спикер А: Да, да, да, но, возможно, у нас через 223 будет без электронной площадки.
Спикер Б: Электронная площадка, возможно, будет да через. Угу, так? Так, а Андрей, скажите, пожалуйста, как вы контрагент, как вы называете, сразу по программе посмотрю?
Спикер А: У нас вы мне, ну там коллеги, ваши постоянно присылают эти кафешки. Но но давайте пока этот вопрос не будем рассматривать этот вопрос второстепенный. Это мы, если когда определимся, то что по какому ФЗ мы будем работать, мы потом КП все эти поменяем.
Спикер Б: Угу, ну тогда понятно тогда, на данный момент, если пока мы не знаем, как вы будете покупать цена такого автомобиля, 3000725 это категория Ц. 3 725 А того и кого кого.
Спикер А: Это какого? Ага, а того? А Бэшный Да, да, да, а дизельный мотор не фотоновский или коммерческий блин.
Спикер Б: Бэшная категория тоже с дизельным мотором, да? Фотон камень сейчас нет, производств не будет лучше, лучше, да?
Спикер А: Ой, прям он прям получше и тише, и ну у него ремень только там не цепь.
Спикер Б: А ремень, кстати, то у него ресурс, у ремня 100000 км, да и и и экономичнее.
Спикер А: Нет, нет, это хорошо наименьший шум, и все у нас прям мы брали соболь. Эн Эн, 4 на 4 кстати, тоже взяли, вот и именно с фотоновским мы прям сразу замечаем, вот а у.
Спикер Б: Да, Конечно, ну Все правильно вы говорите, но опять же эн Энки.
Спикер А: нее вот смотрите, а если, ну уж я все, а если 1 сказку взять, у нее там меньше грузоподъемность будет. Эн Эн Эн Эн, Эн, Эн, У нее, наверное, 900 до тонны даже будет, да угу.
Спикер Б: Они бортовые не идут, а бортовые идут только соболя в.
Спикер А: А все понял я, почему спросил мне уж больно.
Спикер Б: Тополиная.
Спикер А: Мне уж это понравится сиденье, подрессоренное уже оптика. Другая, блин, а вот с такой оптикой есть вот эти 2 автомобиля и с рессорой нету, да?
Спикер Б: Нет, к сожалению, нет, нет, они с 22 года вообще газели бортовые нэнки сняты с производства, с 22 года уже 3 года назад их нету.
Спикер А: А были да, а они были двухскатные или односкатные, а двухскатные эти газельки угу.
Спикер Б: Поэтому ну 1 машина, да только только двухскатки были четырехметровые.
Спикер А: Так ну давайте сколько бэшная стоит? 3 Сколько? Ага, Так они все категории на 1 правильно я понимаю?
Спикер Б: 3 425 А ну на 300000 разница у них ровно 300000. А вот это вот.
Спикер А: Потому что это очень большой вопрос, мы почему купили соль. Мы долго у нас поменяли машину, у нас уазики парк Уазиков к санитарке буханке. Их письмо пришло из министерства, что признавать мы 2 категории, и они нам уже не.
Спикер Б: Вот давайте я сейчас в Пэтээсочке посмотрю параллельно, пока мы с вами говорим.
Спикер А: На и и да нет, нет, это 100 % они на и 1.
Спикер Б: Да, ну, наверное.
Спикер А: Вот просто сейчас же соболь, который вот идет соболь ННТ, он идет и пассажирский, который он сейчас его начали, начали уже после выпуска.
Спикер Б: Без тахографа делать да правильно под тахограф.
Спикер А: Да, а первоначально то они шли, то мэ 2 это сейчас они м 1 идут, а первоначально такой гемор был мне.
Спикер Б: Да, да, да, да, андрей, андрей? Андрей, вы правы, для госконтора, для частников, и так бы это все второстепенно, а для.
Спикер А: А я не техосмотр для частников на такие машины меняют.
Спикер Б: Ну вот сейчас да, а частникам тоже, ну частникам частники же не.
Спикер А: Частникам тоже нужен, тоже нужен, тоже нужен участник, есть и Газель, Газель, частнику техосмотр тоже нужен.
Спикер Б: Нет техосмотр, но через 3 года только, наверное, почему через 4 1 год 3? Наверное, потом 2 2 а что то поменялось? А ну, может, здорово не спорю, угу отлично эн 1 машина категория.
Спикер А: Ну через 4 4 4 Я 25 лет работаю до утра 54 года, да вот туда, ладно? Это уже как бы следующий момент следующим вас, как зовут. Я прошу прощения, дайте пересчет, я уж там и всех вас уже этот. Мы тут, когда соболь покупали, мы не успевали там, блин, нам надо было!
Спикер Б: Ага, Так, а вы у кого именно покупали, то не помните?
Спикер А: Срочно взять, и мы тут многих вот нет, а мы не у вас купили. Вы, вы почему, то на мы через Аст через электронную площадку, а вы не выше нифига вы не вышли?
Спикер Б: А не у нас. А а все все, все, ну да?
Спикер А: Я забыл, как этот Юра Юра и Мошкин, там и еще там есть руководитель, 1 там мы там это знаем только.
Спикер Б: Юра Мошкин, есть такой у нас, да? Ну, Юра Мошкин, опять же вам не поможет, если вы через электронную площадку. И так же, как и я, так же, как и я, просто.
Спикер А: Не я знаю, знаю, знаю, знаю, но у нас частники вышли из Москвы, ипешка ООО ИП, а частники выходят и причем, причем у них все получается.
Спикер Б: А Да, тогда можно. Нет, вот тогда просто получается так, что мы долго долго работаем также. Вот, к примеру, с вами, вы говорите, все у нас все устраивает, давайте вроде прямая закупка.
Спикер А: Да, Не нет, это я кафешки все менять будут, я это уже знал не не не нет.
Спикер Б: Вот, а потом в конце нет у нас там, через ФЗ, там 229 там. Да и потом сразу мы.
Спикер А: Это это я уже мне, ну горький опыт, просто уже мы имеется.
Спикер Б: Да, да у нас.
Спикер А: Это мы знаем, что кафешки они, естественно, там, с каким то запасом определенным, чтобы можно было спускаться.
Спикер Б: Это это точно, ну и просто другие менеджеры, когда корпоративные покупки у нас корпоративный отдел работает.
Спикер А: Да так, да, да все так еще прошу прощения. 2 200 Да, так. Алексей, как его век, ну смысл в чем?
Спикер Б: Алексей, меня зовут, да? Алексей меня зовут. Да, Угу. Угу угу. Угу угу.
Спикер А: Я сейчас с коллегами переговорю, будет ли достаточно нам.
Спикер Б: Угу. Угу. Угу. Угу. Угу. Угу. Угу. Угу. Угу. Угу. Угу. Угу. Угу.
Спикер А: То на 295 либо либо да, либо категорию цену.
Спикер Б: Либо категорию Т.  Да, можно диагностики, давайте я вам свою электронную визиточку направлю.
Спикер А: Она длиньше, блин, тоже вот ладно, и мы сейчас обсудим. Я уже то есть, нам надо определиться, нам что надо самим, то это или это.
Спикер Б: Я просто смотрю, вы с городского звоните, вы мне скажите, сотовый я сейчас давайте готов так 905 есть.
Спикер А: Да, да, запишите мой прямой телефон 8 905.
Спикер Б: Ага, а еще 0 еще 0 14 ага?
Спикер А: 0 14 0 14 80 Если 1 раз давайте заново 8(905)014-83-74.
Спикер Б: Так Так Так? Так Так Так?
Спикер А: Да, у нас вообще менеджер наш по то по ремонту Андрей Дежев.
Спикер Б: 83 74 А ну мы с ним больше не касаемся, у нас компания крупная, очень поэтому даже в другом месте сидит.
Спикер А: Все понял, ну давайте, да я понял, этот отправьте.
Спикер Б: Вот поэтому я тогда, на всякий случай, это вам свою визиточку отправлю, есть.
Спикер А: Да чтоб я еще перезвонил уже вам напрямую.
Спикер Б: Да или также там номер Ватсапа есть электронная почта.
Спикер А: Да, угу угу, угу все, да да, спасибо угу угу, до свидания, до свидания, угу! Угу, угу угу, угу.
Спикер Б: Звоните, пишите, буду рад помочь, да? Да, 0 14 так. Спасибо, Андрей, удачного дня до связи.
</t>
      </text>
    </comment>
    <comment authorId="0" ref="L5">
      <text>
        <t xml:space="preserve">Спикер Б: Администратор Валерия, здравствуйте.
Спикер А: Вы в Новгороде находитесь.
Спикер Б: В 11 регионах, а что что вас интересует?
Спикер А: С Новгородом соедините тогда меня.
Спикер Б: Угу по покупке автомобиля.
Спикер А: Да, Нексия.
Спикер Б: Хорошо, какую марку рассматриваете? Покупку у вас будет для себя или как госучреждение?
Спикер А: Частная собственность.
Спикер Б: Соединяю вас на менеджера, оставайтесь на линии. Менеджер отдела продаж Алексей, слушаю вас.
Спикер А: Здравствуйте, меня интересует, значит, нексии, нексии, грузопассажирка, семиместка цельнометаллическая. Значит, я рассматриваю только за наличку, меня зовут Дмитрий.
Спикер Б: Да, Дмитрий очень.
Спикер А: Если я к вам приеду все в наличии, они все есть или мне надо будет что то ждать?
Спикер Б: Отвечаю поэтапно, значит, мы рассматриваем с вами автомобиль, а 32 модель ЭР 32. Это дизельный двигатель, комби грузовой тег 3 м правильно.
Спикер А: Нет, мы рассматриваем с бензином детям.
Спикер Б: Бензиновый двигатель, так?
Спикер А: Да, есть газовое оборудование.
Спикер Б: Ага, с газобаллонным оборудованием, так фургон у нас получается 3 м правильно размер. Правильно мы поняли друг друга.
Спикер А: Фургоны мне надо, чтобы с удлиненной базой был, ну.
Спикер Б: Ну вот, удлиненный максимально 3 м грузопассажирский больше не бывает.
Спикер А: Пускай так.
Спикер Б: А еще какие то пожелания у вас есть, Дмитрий? То, что кроме того, то, что вы мне назвали.
Спикер А: Пока нет.
Спикер Б: Пока нет минуту, сейчас посмотрим.
Спикер А: Нет пожелания вопрос цены, я сейчас за наличку приеду.
Спикер Б: Я вас понял, понял, понял вас секундочку? Сейчас сначала смотрю, есть ли машина в наличии сейчас.
Спикер А: Че и у вас нового не может быть ее?
Спикер Б: Ну почему, ну смотрю, просто у меня очень много менеджеров, поэтому бывает так, что очень быстро машина откладывается, поэтому секунду занимаюсь как раз сейчас, смотрю.
Спикер А: Воронеж Волгоград обзвонил, че куришь, обзваниваю.
Спикер Б: Я вас понял, так?
Спикер А: Все хотят за все, хотят задаток, все хотят. А вот почему задаток я не знаю, почему задаток.
Спикер Б: Ну ну, задаток для того, чтобы под вас машину забронировать, а как машину откладывать? Просто на словах тоже как бы люди приходят с деньгами и сразу, а мы продать не можем.
Спикер А: Сейчас я вам отвечу, да, Паша?
Спикер Б: Секундочку Угу.
Спикер А: Да ну вот сейчас буду звонить им че, в чем проблема, че то тишина. До сих пор я утром им отправил информацию, они молчат, как будто не домогаться. Спасибо, что ты хоть до меня домогаешься, спасибо.
Спикер Б: Дмитрий, да вы со мной, значит, на данный момент автомобиль в наличии есть стоимость 3168000.
Спикер А: Да я вас слушаю.
Спикер Б: 3000168 Это с учетом уже акции скидка. Это за наличку если в кредит, то тут соответственно будет андроид Угу, ну.
Спикер А: 160  Нет, нет, нет, нет, нет, нет, никаких кредитов или беру за наличку, или вообще нихрена ничего не говорю, никаких кредитов.
Спикер Б: Ну пожалуйста, как я вам сказал, вы задали мне вопрос 3000168 за наличку.
Спикер А: Ага, понял, понятно, ну? Ваш коллеги 3 50 предлагают у вас 3 уже. Ну, Хорошо, вы там посоветуйтесь с начальником.
Спикер Б: У У Нас 368 у вас есть предложение за 3 50 да?
Спикер А: Может, за за 3 50 найдете мне в белой модификации?
Спикер Б: Ну хорошо, ну дело идентификатора да 34 44.
Спикер А: У вас телефон мой высветился.
Спикер Б: А вам подскажите, здравствуйте, где предлагают такую цену, какую вы нам говорите 3 50? Здравствуйте.
Спикер А: В Волгограде  Хорошо спасибо.
Спикер Б: Угу, я вас понял, хорошо у меня ваш номер высветился. Угу. Угу. Да, соответственно, я тогда с руководством переговорю. Если они дадут добро, я вам соответственно предложу такую стоимость. Да на всякий случай вам свою электронную визиточку направлю. Если какие то вопросы вдруг возникнут, то созвонитесь, обращайтесь.
Спикер А: Электронную визиточку, ага, давайте диктуйте мне.
Спикер Б: Ну, телефон в виде смс сообщения. Да, поэтому будут вопросы, обращайтесь, будем с вами на связи. Спасибо за обращение в нашу компанию удачного.
</t>
      </text>
    </comment>
    <comment authorId="0" ref="M5">
      <text>
        <t xml:space="preserve">Спикер Б: Здравствуйте, вас приветствует компания Луидор, спасибо за ваш звонок. В целях улучшения качества обслуживания разговор может быть записан. Администратор Елизавета Добрый день.
Спикер А: Здравствуйте, а можно мне получить консультацию по автомобилям газ, соболь и газель НН?
Спикер Б: Да, конечно, для себя планируете покупку.
Спикер А: Да, Виктор.
Спикер Б: Как вас зовут? Виктор, очень приятно соединю вас в отдел продаж, газ, город Нижний Новгород.
Спикер А: Ну спасибо.
Спикер Б: Менеджер отдела продаж Алексей, слушаю вас, да?
Спикер А: Здравствуйте, меня Виктор зовут, а подскажите, пожалуйста? А интересует машинка, наверно? Давайте, наверно, соболя начнем соболь. Он только в 1 кузове, который НН да полноприводный.
Спикер Б: Ну, есть в старом еще соболь бизнес есть.
Спикер А: А это вот с рычагами, с кофергами этими.
Спикер Б: Да, конечно, да он также производится и выпускает, ну продается.
Спикер А: Угу, мне хотелось бы что то уже чуть посовременней, конечно.
Спикер Б: По современней тогда соболи Нэн.
Спикер А: Понял, и у него там 1 кузов только.
Спикер Б: Ну да, у нее кузов, 1 то есть различное количество.
Спикер А: Ну, 3 модификации да, но 1 кузов у него по размерам я имею ввиду.
Спикер Б: Так вам количество мест, сколько нужно, Виктор, чтобы понимать?
Спикер А: Мы хотим это что то типа там автодома штаба. Вот такую штуку собрать, наверное, чтобы человек 5 влезло.
Спикер Б: Тогда, ну так понимаю, в любом случае вы изначально это будете брать грузовой фургон? Наверное, да, а уже потом из него делать.
Спикер А: Да я вот думаю, как более правильно, наверное. Да потому, что там же все равно шумку получше сделать надо. Отделку, наверное, лучше с грузового начинать, но там еще.
Спикер Б: Так и полный полноприводный нужен полный привод. Так Так Так?
Спикер А: Да, да, потому что иногда и в лес хотелось бы заехать.
Спикер Б: Тогда вариантов на данный момент других нету. Я просто думаю, если заднеприводный, то есть еще Газели на если полный привод, то, к сожалению, да только 1 вариант.
Спикер А: А вот эти газель некст, они есть полноприводные. А че на сайте у производителя в конфигураторе можно выбрать газель некст 4 на 4?
Спикер Б: Ну, в перспективе пока нету.
Спикер А: А то есть там, когда то только будет, а Газель НН.
Спикер Б: Угу, да совершенно верно, сейчас только.
Спикер А: Они ж вроде тоже собирались сделать в новостях, в 1 квартале полноприводная.
Спикер Б: Только ну пока вот мы как официальный дилер, мы еще ни разу не получали. У нас даже ни стоимости, ни точных сроков пока ничего нету. Только с полным приводом на данный момент только соболя доступны. Пока нет точной информации. Нет.
Спикер А: Понял ладненько, хорошо тогда будем думать, ну.
Спикер Б: Да то есть пока соболь соболь, пока не интересно вам, да?
Спикер А: Ну, блин, не влазит немножко все, что хотелось бы барахло, к сожалению.
Спикер Б: Ну, можно сделать каким образом, Виктор? Виктор. Я тогда просто контакты ваши заявочку сделаю себе. То есть, как у меня будет информация про полноприводные газели, Нэн, я вам наберу. Сориентирую по стоимости, по срокам и вам тогда, соответственно, свои контакты отправлю.
Спикер А: Угу. Угу.
Спикер Б: Если вдруг у меня у вас какие, то ко мне вопросы будут тоже звоните напрямую, буду рад помочь.
Спикер А: Да хорошо, спасибо вам огромное.
Спикер Б: Угу, да, да, всего доброго, удачного вечера. Вам все заявочку принял вашу угу всего доброго до свидания.
Спикер А: Спасибо, да до свидания.
Спикер Б: Угу.
</t>
      </text>
    </comment>
    <comment authorId="0" ref="N5">
      <text>
        <t xml:space="preserve">Спикер Б: Здравствуйте, вас приветствует компания Луидор, спасибо за ваш звонок.
Спикер А: Авито звонок по объявлению разговор может быть записан.
Спикер Б: В целях улучшения качества обслуживания разговор может быть записан. Администратор Елизавета Добрый день.
Спикер А: Здравствуйте, а можете перевести на отдел продаж?
Спикер Б: Да, конечно, для правильного переключения. Подскажите, пожалуйста, вы являетесь представителем госучреждения? Соединю вас на менеджера Город Нижний Новгород. Менеджер отдела продаж Алексей, слушаю вас.
Спикер А: Здравствуйте, вот у вас там газель, эвакуатор, мне вот интересна цена, бизнес.
Спикер Б: Да, Давайте угу, как могу к вам обращаться?
Спикер А: Павел.
Спикер Б: Павел очень приятно, меня Алексей зовут, так вот именно на базе бизнеса интересует. Да минуточку сейчас подождите, Павел, посмотрю, что у нас с эвакуаторами в наличии.
Спикер А: Да,  А у вас там на сайте 2000600 это как?
Спикер Б: На базе Газели бизнеса есть с двигателем бензин + пропан, цена его 3190000. Не знаю, они видят эту, я вам цену говорил. Вот актуально может там какая то прошлогодняя машина, но их уже не осталось только 25 год.
Спикер А: Ну как прошлогодний там сегодня снизили цену?
Спикер Б: Ну, я, честно говоря, Павел.
Спикер А: Вычеркнули типа А.  Нет, мне интересует на сегодняшний день, сколько стоит Газель вот.
Спикер Б: Нет, ну если 3 3000190 это соответственно, скорее всего, то есть получается при покупке в лизинг. А ну да правильно при покупке в лизинг. Сейчас я вам посчитаю, или вы хотите без лизинга? Ну как вы покупать планируете в кредит в лизинг, потому что?
Спикер А: Если в кредит автокредит.
Спикер Б: Если если автокредит, сейчас скажу. 2 950 Получится.
Спикер А: А если за наличку, 390 да?
Спикер Б: 390 По программе, да?
Спикер А: По какой программе?
Спикер Б: Ну вот, я вижу программу открыл, то есть стоимость автомобиля на данный 3 190. Если же кредит будет будет скидка, если лизинг будет, то уже будет скидка.
Спикер А: А в кредит это сколько скидка?
Спикер Б: 230000  Да, Да, Это это без Фаркопа Фаркоп идет отдельно с с Фаркопом Газ Бензин да Фаркопом.
Спикер А: 230000 Это получается, 2 950 что ли? Это с Фаркопом или без Фаркопа, или это дополнительное? Это газ, бензин.
Спикер Б: Есть готовые машины на базе дизельного некста, но там цена 404 300.
Спикер А: Сколько у вас остается? 27 Да, Да угу ладно, хорошо спасибо тогда.
Спикер Б: Не планируете пока, да право приобретения?
Спикер А: Я вот хотел цену, интересовали, я просто покупал в прошлом году.
Спикер Б: Ну, вы в прошлом году покупали у нас же или в другом месте.
Спикер А: Нет, ну просто просто платформа, ну ваша же, ну какого вдруг человека покупал? Нет.
Спикер Б: Да, Эл, да Эл, про это, а вы с рук брали машину, да?
Спикер А: Да новую, да?
Спикер Б: Угу, то есть вы сейчас как бы планируете тоже, да ну рассматривать вот это.
Спикер А: Ну, я вот читаю, думаю, да что делать еще.
Спикер Б: Так подождите, давайте еще раз посмотрим, подождите сейчас. Ну, если по лизингу говорю лизинг, вы не рассматриваете, да?
Спикер А: Видим не не я, не это я частный просто.
Спикер Б: Угу, ну тогда на данный момент да 2 950 получается новая машина, кредит.
Спикер А: 2 950 Это надо 3 месяца ждать, да?
Спикер Б: Почему в наличии есть?
Спикер А: А если я свой дам вам?
Спикер Б: Можно свой свой автомобиль тоже сдать новая скидка по кредиту и по Трейд Ину. Они так секундочку подождите, посмотрю, потому что у нас обновилось со вчерашнего дня, так кредит, возможность суммирования. Угу, да то есть скидка по Трейд Ину 300000 р. Но такой нюанс работает скидка до 30 апреля, имейте ввиду, то есть это.
Спикер А: Ладно, а вы как оцениваете машину, например 23 года?
Спикер Б: Ну, у нас специалисты есть не я ценю вас, то есть я могу сделать заявку. Наш специалист Илья завтра вам перезвонит, сориентирует по стоимости, если предварительно устроит. Но лучше, конечно, фотографии на Ватсап отправить, чтобы увидеть машину, тоже эвакуатор.
Спикер А: Да, да, ваш уже.
Спикер Б: Угу, ну давайте сделаем, Павел, таким образом я сейчас заявочку сделаю. Завтра в 1 половине дня с вами, Илья, свяжется, пообщаетесь с ним. Если интересно будет, значит, продолжим дальше беседу.
Спикер А: Угу, ладно, хорошо? Угу.
Спикер Б: Угу, да я вам свою электронную визиточку тоже направлю. 20:27 Угу. Будем с вами на связи, ожидайте, завтра перезвоню вам, Илья.
Спикер А: Хорошо. Хорошо.
Спикер Б: Да, всего доброго, удачного дня.
</t>
      </text>
    </comment>
    <comment authorId="0" ref="O5">
      <text>
        <t xml:space="preserve">Спикер А: Они тебе позвонят.
Спикер Б: Здравствуйте, вас приветствует компания Луидор, спасибо за ваш звонок. В целях улучшения качества обслуживания разговор может быть записан. Администратор Валерия, здравствуйте.
Спикер А: Здравствуйте, этот отдел продаж можно соединить.
Спикер Б: Покупка автомобиля газ интересует.
Спикер А: Да, да на себя.
Спикер Б: На себя рассматриваете или как госучреждение на себя? Хорошо, оставайтесь на линии, соединю вас. Менеджер отдела продаж Алексей, слушаю вас.
Спикер А: Газель некст. Дизель интересует пятиметровый.
Спикер Б: Угу, давайте посмотрим, а как я могу к вам обращаться?
Спикер А: Муса.
Спикер Б: Муса, да очень приятно меня, Алексей, зовут так Муса. Двигатель какой должен быть дизельный?
Спикер А: Да, Да,  Нет, все, ну там еще вливаться было.
Спикер Б: Угу, дизель и пятиметровая, это что тентованный с воротами Еврофургон? Угу еще какие то пожелания у вас есть или все больше ни каких понял вас. Угу предпусковой подогреватель понял вас.
Спикер А: Да,  Как частное?
Спикер Б: И подскажите Муса, вы покупку планируете на компанию или как частное лицо? Частное угу. Минутку. В кредит планируете или за собственные средства?
Спикер А: За собственные.
Спикер Б: Все понял вас минуту, смотрю так. Сразу сейчас смотрю, из наличия шестиметровый есть, 4 есть так. Так ну со стоимостью на данный момент такого автомобиля 5 388000 р. Угу.
Спикер А: 3880000 А если этот кредит лизинг цена не меняется?
Спикер Б: Меняется в кредит, будет скидка еще от этой цены, или00. Ну, в лизинг соответственно тоже там будет.
Спикер А: Угу.
Спикер Б: У вас работать тоже в фирменную лизинговую программу тоже в районе 300 30000 р скидка будет от этой цены.
Спикер А: Ага, понял, понял все хорошо, тогда я подумаю спасибо.
Спикер Б: Контакты вам отправлю, свои будут вопросы, обращайтесь.
Спикер А: Хорошо, да, да, ага?
Спикер Б: Да буду рад помочь удачного дня вам до свидания.
</t>
      </text>
    </comment>
    <comment authorId="0" ref="P5">
      <text>
        <t xml:space="preserve">Спикер Б: Здравствуйте, вас приветствует компания Луидор, спасибо за ваш звонок. В целях улучшения качества обслуживания разговор может быть записан. Администратор Елизавета Добрый день.
Спикер А: Елизавета, добрый день, а так смотрите, какой вопрос нам нужен. Тент Тент для Дегазона в Нижнем Новгороде, он есть на складе. Вот как я могу его быстро, а я и сам из Казани я просто заезжал в Луидор Казань. Они говорят, мы только после майских праздников сможем привезти, но, а мне он нужен срочно.
Спикер Б: Так, в Нижнем Новгороде вы сказали, есть она в наличии, верно?
Спикер А: Да вот у нас как бы идея такая, чтобы позвонить, но экспресс доставкой, ну как бы оплатить и чтобы экспресс доставкой нам этот отправить.
Спикер Б: Хорошо, у вас, как планируется покупка, напрямую не тендер аукцион, ведь?
Спикер А: Не нет такой, просто просто оплачиваем и все.
Спикер Б: Ага, ладно, хорошо соединю вас с менеджером в Нижнем Новгороде, вас по данному вопросу проконсультируют, спасибо за обращение.
Спикер А: Спасибо.
Спикер Б: Добрый день, компания Луидор, менеджер отдела продаж Кузнецова Наталья, я вас слушаю.
Спикер А: Кузнецова Наталья Добрый день, а смотрите, нам нужен Тэн.
Спикер Б: Здравствуйте. Кто кто вам нужен, Тент?
Спикер А: На газель Да, на Газель, на газон, вот я вам могу сейчас продиктовать номер.
Спикер Б: Вам нужен давайте поподробнее каркас тенты дуги, что конкретно вам нужно. То есть это у вас стандартный вариант? Вам нужен просто тент на его базе, правильно у вас уже есть автомобиль, вам просто нужен темп.
Спикер А: Да, да, у нас порвался.
Спикер Б: Тут я вы позвонили в отдел продаж новых автомобилей. Тут я вам, к сожалению, не помогу по поводу тента. Давайте через запчасти попробуем, я передам ваш номер в отдел запчастей с вами свяжутся.
Спикер А: Нет, девушка, срочно этот вопрос нужно решить.
Спикер Б: Ну все, что могу для вас сделать, да передам сейчас в отдел запчастей.
Спикер А: Ну давай. Соедините меня, может, с ним.
Спикер Б: Я соединить не могу, к сожалению, пока не знаю, куда вас перевести. Сейчас уточню, кто этим занимается и передам вам ваш номер.
Спикер А: Да нет, он он есть, в общем, на складе он есть. В Казани его видят, просто в Казани сказали то, что мы не сможем быстро провести только после майских праздников.
Спикер Б: Угу. Угу. Угу. Угу. Угу.
Спикер А: А нам нужно срочно, мы бы могли его оплатить и экспресс доставкой его, чтоб в Казань привезли. 141 А 23850-80-12?
Спикер Б: Я вас поняла, сейчас все уточню, вам перезвонят, как вас зовут. Искандер хорошо, да, Искандер, ожидайте звонка с вами свяжутся.
Спикер А: Побыстрее, ладно, давайте пошли.
Спикер Б: Я передам.
</t>
      </text>
    </comment>
    <comment authorId="0" ref="Q5">
      <text>
        <t xml:space="preserve">Спикер Б: Здравствуйте, вас приветствует компания Луидор, спасибо за ваш звонок. В целях улучшения качества обслуживания разговор может быть записан. Администратор Ольга, здравствуйте.
Спикер А: Здравствуйте, хотел бы спросить цены на Газель фургон или, как? Ну вот как он называется, меня Ахмед зовут.
Спикер Б: Как могу к вам обращаться? Так как правильно еще раз.
Спикер А: Ахмедов.
Спикер Б: Ахмед, очень приятно, скажите, пожалуйста, планируете приобретение как физическое лицо или через центр, как госучреждение?
Спикер А: А как физическое лицо?
Спикер Б: Угу, спасибо вам за обращение, оставайтесь, пожалуйста, на линии переключаю вас в отдел продаж, вас проконсультируют. Добрый день, компания Луидор, менеджер отдела продаж Кузнецова Наталья, я вас слушаю.
Спикер А: Алло, здравствуйте!
Спикер Б: Здравствуйте.
Спикер А: А сколько стоит у вас машина, Газель?
Спикер Б: Какая конкретно газель?
Спикер А: Категории Б.  Так так так, подождите меня, меня интересует грузовая.
Спикер Б: Угу очень большой разброс цен, некст бизнес, бортовая фургон цельнометаллическая количество мест, что интересует вас.
Спикер А: Так Так Так? Скорее всего, бизнес, бизнес и некст, разница большая.
Спикер Б: Ну, разница есть, смотря какой мотор сравниваем, потому что у Некстов есть и дизельный, и бензиновый варианты у бизнеса только бензин. Ну, давайте начнем с бизнеса, тогда вас интересует бортовой вариант.
Спикер А: Да, бортовой вариант с тентом, а или или фургон, или как он называется этот.
Спикер Б: Другой вариант. А фургон какой тогда есть европлатформа? То есть это тентованный вариант, задние ворота?
Спикер А: Вот вот это вот.
Спикер Б: Вот такой вариант, ага поняла вас, а размеры кузова.
Спикер А: А стандарты какие у вас там 4 и 2?
Спикер Б: Угу хорошо, только ворота сзади. Дополнительные нагрузки нужны крыш на роликах, бока на роликах ничего не нужно.
Спикер А: Нет, нет, нет, ничего не нужно по повороту сзади.
Спикер Б: Хорошо, двигатель, бензин или бензин пропан.
Спикер А: Бензин пропал, ну если пропал, вы сами ставите устанавливать или?
Спикер Б: Нет, это заводская установка.
Спикер А: То есть это доп услуга, да получается?
Спикер Б: Нет, у них есть версии просто, без бензиновым мотором и бензин + пропан.
Спикер А: Так, а пропан, на сколько литров баллон стоит?
Спикер Б: Балон столитровый.
Спикер А: Столитровый и сколько + если буду разница + 50000? Так ну давайте, если с ним рассмотрим.
Спикер Б: 7 Угу хорошо поняла вас и подскажите, пожалуйста, как к вам могу обращаться?
Спикер А: Меня Ахмед зовут.
Спикер Б: Ахмед очень приятно, итак мы с вами считаем. Газель, бизнес, бензин, + пропан четырехметровая европлатформа, вариант без дополнительных загрузок только ворота.
Спикер А: Угу.
Спикер Б: Все поняла вас, и так давайте посчитаем еще сразу. Вопросов нет, а приобретать, как будете свои средства, кредит лизинг.
Спикер А: Вот объясните мне, пожалуйста, что такое лизинг?
Спикер Б: Угу, лизинг, но, по сути, это такая же форма приобретения, как и кредит. То есть организация берет автомобиль лизинговая компания, его приобретает для вас у нас, а вы также ежемесячно осуществляете платежи. Разница лишь в том, что если вы. Работаете как компания, которая работает с НДС, это для вас дополнительная выгода, потому что потом идет возврат уплаченного НДС, так как в лизинг машину приобретаете. Вот и все, по сути, форма финансирования за чужой счет для ИП и ЮР лиц.
Спикер А: Нет, у меня такого нету, я как.
Спикер Б: У вас нет, вы как физическое лицо, хорошо?
Спикер А: Да,  Это с учетом скидок бонусов.
Спикер Б: Тогда для вас тогда кредит можем предложить, что интересного по кредиту, по кредиту. Сейчас есть фирменная кредитная программа, то есть приобретать автомобиль. В кредит выгоднее, чем за свои средства, и так если мы с вами будем считать автомобиль при покупке в кредит, то стоимость вот такой европлатформы. Сзади с воротами для вас будет так секундочку. 2600000 р. Это с учетом скидки да по кредиту все верно, да?
Спикер А: А сколько скидка там?
Спикер Б: Здесь у вас скидка составила 250000 р.
Спикер А: А мне Смска приходила там до 800000 скидка, если я беру.
Спикер Б: Ну только не газель, бизнес, да, пожалуйста, есть скидки 80000 р, но это скидки. Ну, например, на газоны некст на грузовики при покупке в лизинг там много нюансов Ахмед. Вот по вашему, по вашим условиям на сегодняшний день все, что можем предложить, это вот скидка 250000 при покупке в кредит, может быть, посчитаем ежемесячные платежи.
Спикер А: И сколько выходит?
Спикер Б: Я сама не могу вам посчитать наш кредитный отдел, может с вами связаться и примерные графики предоставить.
Спикер А: Ну это чуть позже, давайте тогда скажем, если я за наличный расчет беру как то, сколько мне выйдет.
Спикер Б: Если за наличный расчет берете, то такой вариант секунду посмотрим 2 850. Ну, за наличный расчет может быть согласуем вам скидку, где то в районе 50000, то есть 2 800.
Спикер А: Мало я вам так скажу.
Спикер Б: Вам где то дешевле предложили Ахмед.
Спикер А: Нет, я никуда не звонил, я у вас подписан, вроде бы и мне постоянно приходят уведомления, смски разные программы и так далее, там это очень.
Спикер Б: А тогда почему вы говорите, что мало, если не знаете это это, да?
Спикер А: Ну, например, если бы я на рынке брал бы машину или в салоне. Ну, я не знаю где нибудь, я бы добился бы себе больше скидок. То есть, если я присутствовал на этом в этом салоне, там ну физически нет, а так я по телефону, что могу сказать по телефону нельзя.
Спикер Б: Угу угу. Ну, для вас 50000 скидка небольшая.
Спикер А: Это вообще, скажем так, тысяч 5 на сегодняшний день скидочка, так, ну?
Спикер Б: Угу и 250 при покупке в кредит тоже не устраивает?
Спикер А: Ну, я рассчитывал где то в районе 2 400. Ну, 2 500 максимум, вот и еще 1 такой момент у нас действует на ваши машины госпрограмма, которая.
Спикер Б: Угу у У вас программа действует на автомобили до стоимости до 20000000. Да, да, У нас ничего, у нас боля есть, это же не мы программу придумываем, а государство ограничивает это государственная программа.
Спикер А: А и какие, что у вас там до 2000000. А как то так? А я думал уже этот поучаствовать в этой гос программе в приоритет.
Спикер Б: Пожалуйста, Соболь, можем вам предложить.
Спикер А: Что что?
Спикер Б: Он как раз до 2000000 автомобиль Соболь соболь нет, да ее не хотите угу.
Спикер А: Нет, нет, нет, не хочу, не хочу, не хочу. Нет, нет, нет, 4 20 или 4 м сколько там. Будем что вниз, как ждать?
Спикер Б: Может быть, по кредиту все таки расчеты сделать вам?
Спикер А: Вы мне сказали, вы сколько сейчас кредитная ставка?
Спикер Б: Ну, если ключевая, 21 то по условиям банков, где то 27.
Спикер А: Круто нет, можете, можете не рассчитывать.
Спикер Б: Угу нет. Поняла вас.
Спикер А: Я не хочу, так я, я дождусь, пока кредитная ставка будет в районе 10.
Спикер Б: Ну, тогда и стоимость автомобиля возрастет. Ахмед, вы же понимаете, что тогда не будет скидок программ. Если будет снижена ставка, то цены вырастут.
Спикер А: Думайте, это это это так работает, получается?
Спикер Б: Конечно, так уже было. Ну, конечно, так работает, вот, например, в 22 году, когда ключевую подняли, цены снизились, как только ключевая опустилась. Цены взлетели вверх, в этот раз будет также, поверьте.
Спикер А: Мэйл, вы мне рекомендуете, то есть, советуете взять сейчас, то есть.
Спикер Б: Я рекомендую взять сейчас, конечно, да, потому что если снижение ставки будет оно в любом случае будет, но вслед за этим отменятся все государственные программы, все скидки от. Производителей, потому что сейчас эти скидки направлены для того, чтобы симулировать спрос, там стоит эватек.
Спикер А: А двигатель, какой там стоит, я забыл?
Спикер Б: Ульяновский моторный завод выпускает эти моторы Эватек 2 и 7 объем.
Спикер А: А что то новое, да, а сколько лошадей? 106 Это типа сопки да двигателя.
Спикер Б: 106  Новые вы имеете ввиду давно эти моторы устанавливаются больше 15 лет?
Спикер А: Нет, просто раньше Умз и двигатели ставили, да я так понимаю.
Спикер Б: Ну, у Эм Зэ, это они стояли до 14 года, после 14 это стало ватек. Там провели некоторые доработки двигателя о Эм Зэ, по сути, основа это умз у этого мотора. Там же он собирается на Ульяновском моторном заводе.
Спикер А: А вот это двигатель, если вы разбираетесь, вот этот двигатель 405 409 помните?
Спикер Б: Это двигатели Заволжского моторного завода с ними Горьковский автомобильный завод не работает.
Спикер А: Вы поссорились, я так понял?
Спикер Б: Нет, просто разные группы компаний.
Спикер А: Ну, я имею ввиду компании поссорились с заводом, соответственно они.
Спикер Б: Нет, они никто не ссорились, но просто заволжский моторный завод принадлежит Ульяновскому автомобильному заводу, поэтому эти моторы ставятся. Естественно, они свои на свои автомобили ставят. В нашу группу компаний входит ульяновский моторный завод, мы ставим туда их на наши автомобили.
Спикер А: А это Газель, а это газель категории бейджик, правильно?
Спикер Б: Конечно, да, да, да, они категории б, даже если это будет шестиметровый кузов, то категория все равно б будет.
Спикер А: Ясненько, так что мне делать, мне делать давайте тогда.
Спикер Б: Посчитаем кредит.
Спикер А: Наверное, да просто для информации.
Спикер Б: Угу, конечно, да то, что чтобы у вас просто остались платежи.
Спикер А: Это а как подождите секундочку, это окончательная сумма 2 600 может сделаете скидочку.
Спикер Б: Вам нужен именно четырехметровый вариант, можно сделать скидку, если если будет у нас такая машина по наличию. Сейчас секунду посмотрю, посмотрю, что могу вам еще предложить.
Спикер А: Ну, я могу и подождать.
Спикер Б: А 5 м длинная, уже слишком для вас да большой вариант.
Спикер А: Так еще раз повторите.
Спикер Б: Пятиметровая пятиметровая есть Ахмет рассмотреть.
Спикер А: Пятиметровая, ну я не знаю, длины, наверное, покажет.
Спикер Б: Угу, ну давайте так ага!
Спикер А: А для перевозок, для перевозок заниматься здесь перевозками, что обычно?
Спикер Б: Ой, да те, кто ездит на дальнее расстояние, шестиметровый, конечно, в основном берут, потому что больше объем кузова больше можно увезти, а так в среднем.
Спикер А: Цена другая, правильно?
Спикер Б: Ну, цена будет цена, да у шестиметровой, конечно, цена выше. Но вот смотрите, если взять, например, среднее между между 4 и 6 м. Например, 5 м, что я могла бы вам здесь предложить, так сейчас секундочку посмотрим. Вот смотрите, Ахмед, если брать, например, пятиметровый такой вариант есть в наличии. На него можно сделать хорошую скидку, и цена тогда будет у автомобиля 2 450. Если если подождать трехметровый вариант, он тоже будет то здесь, то здесь, то здесь цена будет 2 400 у четырехметрового. Почти укладываемся да укладываемся как раз в ваше ожидание.
Спикер А: 50000 Разница, да, да, да.
Спикер Б: Вот давайте тогда будем на этом, остановимся, будем по кредиту считать, исходя вот из этой цифры. 2 402 450 Кирилл, наш кредитный специалист. Вам когда будет звонить, я ему передам эти 2 цены, чтобы вы смогли уже ориентироваться вот от этих платежей. От 3 м 3 4 5 6 м, пожалуйста. Потому что, если вы говорите, можете подождать в мае, мы такие машины еще будем получать.
Спикер А: Отлично, тогда давайте будем считать, 2 450 а что. Давайте.
Спикер Б: 2 450 Да хорошо, Ахмед, пятиметровая угу, все я вас поняла.
Спикер А: Ну вот, этот 5 5 5 на всякий случай, а там я уже туда.
Спикер Б: Ну да, чуть меньше, просто 50000 не так критично на платеже сыграет.
Спикер А: Согласен, согласен, так со мной со мной специалист сам свяжется.
Спикер Б: С вами, Кирилл, свяжется, да вот с этого номера, с которого вы звоните. 13:35 Да, на него можно звонить Угу.
Спикер А: Да, да, да, совершенно верно, у вас в базе есть, я не ошибаюсь? Он должен быть, почему потому, что у меня постоянно смс приходит.
Спикер Б: Приходите, получаете да уведомление.
Спикер А: Получаю да получаю уведомление и все время жду. А вот недавно пришла смска 880000 р и выгода, ну скидка там и.
Спикер Б: А у нас с вами вот как раз смотрите на эту машину, Ахмед, которую мы с вами сейчас просчитали, у нас с вами. Ну не 880 потому, что мы Газели рассматривали, да, а не газон. Как я говорила, но здесь у вас скидка будет сейчас, я вам скажу 650000 р.
Спикер А: Очень приятно.
Спикер Б: Угу уже лучше, да согласна с вами. Угу. Угу. Угу.
Спикер А: Уже уже не 250, а 650 и в итоге получается, 2 400 да?
Спикер Б: Ага, да уже интереснее, 2 400 да, да, если если это будет 4 м да 2 400.
Спикер А: Хорошо, я буду ждать звонка тогда.
Спикер Б: Хорошо, Ахмед, да ожидайте тогда звонка. Хорошо. Да, 350000 Угу. По расчетам, все спасибо вам за обращение всего доброго.
Спикер А: Спасибо до свидания. До 200000000.
</t>
      </text>
    </comment>
    <comment authorId="0" ref="R5">
      <text>
        <t xml:space="preserve">Спикер Б: Здравствуйте, вас приветствует компания Луидор, спасибо за ваш звонок. В целях улучшения качества обслуживания разговор может быть записан. Администратор Елизавета Добрый день.
Спикер А: По поводу Вас на автомобиле да за 1000300 это на какие?
Спикер Б: Как частное лицо обращаетесь?
Спикер А: Да как сейчас?
Спикер Б: Хорошо, соединю вас в отдел продаж газ в Нижнем Новгороде, вас проконсультируют. Добрый день, компания Луидор, менеджер отдела продаж Кузнецова Наталья, я вас слушаю.
Спикер А: Здравствуйте, мне вот смсочка пришла, там скидка у вас на 50 автомобилей за 1000300, а в пункте. Здравствуйте, мне вот смсочка пришла.
Спикер Б: Здравствуйте Угу. Скидка до 1000000 300 угу, да у вас какой то конкретный автомобиль интересует.
Спикер А: Ну, мне вообще интересует газон некст.
Спикер Б: Так ага 10 тонн, а что на его базе, что за автомобиль хотели бы? Вторник, ага, а длина?
Спикер А: За кабином спальником. Вот ну длина она там стандартная, 6 с чем то остается там по это, да ну да, да.
Спикер Б: Ну, это максимальная длина максимально возможная да угу.
Спикер А: Полное раскрытие верх бока то есть.
Спикер Б: Ну, во вторник да поняла, ага и что то еще из дополнительного оборудования.
Спикер А: Дополнительно запаски запаска, чтоб сбоку была. Тахограф установлен. Так этот Турботаймер? Хотелось бы сменить стандартный бас на 250 литровый. И дополнительно поставить еще 1 на 250 литров с.
Спикер Б: Угу 2 Бака так хорошо.
Спикер А: С другой стороны, инструментальный ящик. И создает кепку на спальник.
Спикер Б: Хорошо, как я к вам могу обращаться, ага магнитола, так?
Спикер А: Я рад, Дудиновая, что там еще. Что еще там можно еще поставить?
Спикер Б: То есть кондиционер остановку?
Спикер А: Да нужна. Кондиционер.
Спикер Б: Угу, так? Угу, так? Так он на пневме десятитонники, да, да, да, да, да, все верно.
Спикер А: Сразу на подушку это ведущая вот.
Спикер Б: Все так хорошо, так, а приобретать, как планировали свои средства лизинг, кредит.
Спикер А: Так ну  Кредит.
Спикер Б: Хотели бы на физическое лицо, да?
Спикер А: Да на физ лицо вот. Открывай сейчас ипэ и транспорта, нету смысла. Я не вижу, чтоб идти в лизинг, а физлицо в лизинг кидает.
Спикер Б: Не отдают, почему дают просто не все лизинговые компании, и процедура проверки точно такая же, как при покупке в кредит. То есть это тоже проверка по кредитной истории, но Физ лицо может взять да в кредит в лизинг автомобиль? Подскажите, пожалуйста, как вас зовут?
Спикер А: Меня роман зовут.
Спикер Б: Роман, да очень приятно, Роман, я почему спросила про форму оплаты? Потому что вот смотрите те программы, о которых в рассылке мы говорили, они действуют. При приобретении именно в кредит или лизинг, то есть, например, у нас вот с вами на вашу машину по кредиту. Нет никаких программ, но если брать в лизинг. То здесь будет скидка, скидка будет хорошая 10%, % есть с денежным выражением почти 5000000% р. Поэтому, может быть, есть смысл рассмотреть покупку в лизинг. Потому что ну 500000 р, это хорошие деньги. Вот что касается этой машины, что у нас по стоимости с вами получается. Давайте посчитаем, если у нас будет. Вот такая платформа с такими дополнительными опциями, так у нас десятитонник с закабинным спальником. Да они все только с я эм зэ да с ярославским мотором, так? У нас с вами тахограф, сигнализация 2 бака, инструментальный ящик магнитола, автономный отопитель и кондиционер. Посмотрите, стоимость такого автомобиля розничная, 6000300, если будете приобретать в лизинг, то соответственно 500000% скидка, это получается 5000800. Вот вот такие на сегодняшний день цены по другим, каким ага.
Спикер А: Лизинг там по моему первоначальный взнос нужен, да?
Спикер Б: Там смотрите, какая ситуация там сейчас действует. Субсидия государственная, то есть 10-% от стоимости автомобиля государство добавляет к любому вашему авансу, но в вашем случае 10 не. Получится, потому что там ограничений не более полумиллиона.
Спикер А: Ага, Пауза.
Спикер Б: То есть вы должны сделать 580000 р, а государство за вас доплатит еще, 500 поэтому вы выходите на минимально возможный аванс 20?% Вот так, то есть вообще без аванса, к сожалению, не получится. Да, Роман, это надо понимать, что сейчас да лизинговые не идут на это по кредиту, да бывает программа без 1. Взноса, но на газон мы можем с вами, кстати говоря, посчитать и кредит только тогда на полную стоимость без скидки, и там можно без первоначального взноса попробовать.
Спикер А: Посчитайте просто.
Спикер Б: Давайте тогда так поступим, да я то сама не могу просчитать, ага.
Спикер А: Я сейчас в данный момент как бы нету первоначального взноса.
Спикер Б: Нету первоначального взноса, но я понимаю вас прекрасно. Да, тогда давайте пойдем по кредитной схеме. Да я тогда передам сейчас ваш номер телефона в наш кредитный отдел, с вами свяжется Кирилл, наш менеджер. Посчитает я стоимость, ему передам, у него все будет, он посчитает вам ежемесячные платежи. Посмотрите, что по платежам подумаете, если все подходит, можно будет также удаленно через нас подать заявку.
Спикер А: Угу, так еще такой момент я хотел бы еще Фаркоп поставить.
Спикер Б: Невозможно, сейчас это, к сожалению, роман запрещено.
Спикер А: Невозможно, да?
Спикер Б: Да, одобрением типа транспортного средства по моему с 20 года перестали это делать, да на сегодняшний день никак.
Спикер А: Так так, а потом прицеп, как к нему подцеплять.
Спикер Б: Никаким образом даже через ГИБДД никак не внесете изменения. Невозможно, Фаркоп на газон узаконить.
Спикер А: Вот как оно что ж, так только не так сделали.
Спикер Б: Да, к сожалению, так сейчас, ну вот такое решение. Горьковский автомобильный завод принял.
Спикер А: Ну понятно, ну давайте пока без фаркопов.
Спикер Б: Без ксерокопа пока посмотрим, да посчитаем пока исходя из автомобиля максимальный срок кредита 7 лет на 7 лет. Наверное, будем считать да, чтобы. Поменьше платежи были угу, все поняла вас хорошо. Угу. Угу. Угу. Угу. Угу. Угу. Угу. Угу. Угу. Угу. Роман, тогда передаю в кредитный отдел. Я думаю, что в течение получаса минут 40 Кирилл вам позвонит.
Спикер А: Хорошо спасибо. Хорошо спасибо.
Спикер Б: Все хорошо, Роман, да до связи всего доброго. Хорошо.
</t>
      </text>
    </comment>
    <comment authorId="0" ref="S5">
      <text>
        <t xml:space="preserve">Спикер Б: Здравствуйте, вас приветствует компания Луидор, спасибо за ваш звонок. В целях улучшения качества обслуживания разговор может быть записан. Администратор Валерия, здравствуйте в.
Спикер А: Здравствуйте, отдел продаж на складе желательно посмотреть, остался еще.
Спикер Б: В Москве у нас нет автосалона.
Спикер А: Тогда Нижний Новгород.
Спикер Б: Марка газ интересует вас.
Спикер А: Да, да,  А я куда попал Нижний Новгород?
Спикер Б: Угу, хорошо подскажите покупку, рассматриваете для себя или как госучреждение? 1 минуту. Добрый день, компания Ладор, менеджер отдела продаж Кузнецова Наталья, я вас слушаю. Да, Нижний Новгород.
Спикер А: Газель СМФ, модификация л 2 аш 2.
Спикер Б: Могу к вам обращаться.
Спикер А: Да,  Да,  Вы сейчас скажите, что есть из этой серии?
Спикер Б: Дизельный бензиновый двигатель. Дизель Угу 1 секунду. Так, Эльдар, а приобретать, как планировали, свои средства лизинг, кредит. Безнал Угу 1 секунду. Так вас интересует односкатная шнурка? Правильно я понимаю, Эльдар Угу? Минутку. Ищите по наличию да подождать поставку на май не готова. Угу, давайте посмотрим. А привод задний полный рассматриваете? Задний Так тогда могу вам предложить, а вообще то смотрите 1 автомобиль есть да в белом цвете. Так Так Так?
Спикер А: Девушка, вот именно модификация л 2 аш, 2 какие есть?
Спикер Б: 2 Есть соболь газелей, нет, соболь только соболь, односкатная шиновка. Газелей таких нет, только соболь. Это низкая крыша и односкатная шиновка. Вам такой вариант подходит? Ильдар Алло. Алло Алло, алло, алло. Алло.
</t>
      </text>
    </comment>
    <comment authorId="0" ref="T5">
      <text>
        <t xml:space="preserve">Спикер Б: Администратор Анна, здравствуйте.
Спикер А: Анна, здравствуйте, это я звоню, вот сейчас связь прервалась. Я общался с менеджером отдела продаж Натальей.
Спикер Б: Так с кем еще раз общаетесь, как зовут менеджера?
Спикер А: Отдел продаж, а Наталья Наталья. Да ну да соедините, пожалуйста!
Спикер Б: Наталья, еще раз вас да соединить, ага 1 минуту, а вас как зовут, чтобы ей представить Александр, оставайтесь на линии.
Спикер А: Александр.
Спикер Б: Алло, да здравствуйте, ага да Александр!
Спикер А: Алло, Наталья, здравствуйте. Проблем, да я позвоню вам несколько минут назад, да?
Спикер Б: Да, да, да все верно, ага?
Спикер А: Ага, вот я, ну меня на вас перевели, потому что я на сайте тэ тэ точка.
Спикер Б: Угу угу.
Спикер А: Ру по моему заполнил форму, ну я увидел, что там есть возможность написано, что есть возможность для физических лиц оформить тест трак.
Спикер Б: Угу, а?
Спикер А: Вот есть ли такая возможность?
Спикер Б: Какой автомобиль вас интересует?
Спикер А: Соболев.
Спикер Б: Соболи Нэнте Стра привод полный задний, что рассматриваете полный.
Спикер А: Ну вообще полный, если есть.
Спикер Б: Полный привод Александр вообще такая возможность существует, но нужно уточнить, есть ли сейчас автомобиль свободный, нужно уточнить этот момент. Я тогда все узнаю и вернусь к вам с ответом.
Спикер А: Хорошо, ну так то если будут какие, то там не другие комплектации, то, что подойдет, ну в идеале да полный привод.
Спикер Б: Угу, я поняла вас, Угу, все поняла вас. Хорошо, Александр, уточняю для вас информацию и перезвоню, да спасибо.
Спикер А: Хорошо спасибо.
</t>
      </text>
    </comment>
    <comment authorId="0" ref="E21">
      <text>
        <t xml:space="preserve">расчет кредита, созвониться позже</t>
      </text>
    </comment>
  </commentList>
</comments>
</file>

<file path=xl/sharedStrings.xml><?xml version="1.0" encoding="utf-8"?>
<sst xmlns="http://schemas.openxmlformats.org/spreadsheetml/2006/main" count="93" uniqueCount="57">
  <si>
    <t>Луидор</t>
  </si>
  <si>
    <t>ФИО менеджера</t>
  </si>
  <si>
    <t>Балльная
система
чек-листа</t>
  </si>
  <si>
    <t>Название файла</t>
  </si>
  <si>
    <t>Ссылка на звонок</t>
  </si>
  <si>
    <t>683eaa0fcd3c8262cce83e8b/исходящий_от_24-04-2025_с_номера_5324_на_номер_9109856060.mp3</t>
  </si>
  <si>
    <t>683eaa0fcd3c8262cce83e8b/исходящий_от_23-05-2025_с_номера_5324_на_номер_9256529019.mp3</t>
  </si>
  <si>
    <t>683eaa0fcd3c8262cce83e8b/исходящий_от_23-04-2025_с_номера_5324_на_номер_9267938022.mp3</t>
  </si>
  <si>
    <t>683eaa0fcd3c8262cce83e8b/исходящий_от_23-04-2025_с_номера_1391_на_номер_9818082702.mp3</t>
  </si>
  <si>
    <t>683eaa0fcd3c8262cce83e8b/исходящий_от_22-04-2025_с_номера_5324_на_номер_9094704917.mp3</t>
  </si>
  <si>
    <t>683eaa0fcd3c8262cce83e8b/входящий_от_24-04-2025_с_номера_8314366423_на_номер_5324.mp3</t>
  </si>
  <si>
    <t>683eaa0fcd3c8262cce83e8b/входящий_от_23-04-2025_с_номера_9996283444_на_номер_5324.mp3</t>
  </si>
  <si>
    <t>683eaa0fcd3c8262cce83e8b/входящий_от_23-04-2025_с_номера_9959968204_на_номер_5324.mp3</t>
  </si>
  <si>
    <t>683eaa0fcd3c8262cce83e8b/входящий_от_23-04-2025_с_номера_9603079652_на_номер_5324.mp3</t>
  </si>
  <si>
    <t>683eaa0fcd3c8262cce83e8b/входящий_от_23-04-2025_с_номера_9207626404_на_номер_5324.mp3</t>
  </si>
  <si>
    <t>683eaa0fcd3c8262cce83e8b/входящий_от_28-04-2025_с_номера_9655996655_на_номер_3021.mp3</t>
  </si>
  <si>
    <t>683eaa0fcd3c8262cce83e8b/входящий_от_24-04-2025_с_номера_9285821335_на_номер_3021.mp3</t>
  </si>
  <si>
    <t>683eaa0fcd3c8262cce83e8b/входящий_от_23-04-2025_с_номера_9515551114_на_номер_3021.mp3</t>
  </si>
  <si>
    <t>683eaa0fcd3c8262cce83e8b/входящий_от_23-04-2025_с_номера_9269009120_на_номер_3021.mp3</t>
  </si>
  <si>
    <t>683eaa0fcd3c8262cce83e8b/входящий_от_22-05-2025_с_номера_9200238646_на_номер_3021.mp3</t>
  </si>
  <si>
    <t>Транскрипция звонка</t>
  </si>
  <si>
    <t>средн. этапа</t>
  </si>
  <si>
    <t>диапазон</t>
  </si>
  <si>
    <t>Поле 1</t>
  </si>
  <si>
    <t>мин</t>
  </si>
  <si>
    <t>макс</t>
  </si>
  <si>
    <t>Поле 2</t>
  </si>
  <si>
    <t>! - крит</t>
  </si>
  <si>
    <t>Общий балл</t>
  </si>
  <si>
    <t>Приветствие</t>
  </si>
  <si>
    <t>. . .</t>
  </si>
  <si>
    <t>Поздоровался и представился по имени?</t>
  </si>
  <si>
    <t>Поинтересовался именем клиента?</t>
  </si>
  <si>
    <t>Называл по имени в процессе разговора?</t>
  </si>
  <si>
    <t>Выявление потребностей</t>
  </si>
  <si>
    <t>Выяснил ли какая модели интересует, вариант двигателя, надстройки/исполнение?</t>
  </si>
  <si>
    <t>?</t>
  </si>
  <si>
    <t>Выявил ли детали комплектации модели/исполнения? Материалы фургона, опции, и т.д.?</t>
  </si>
  <si>
    <t>Уточнил, как клиент планирует покупать а/м? (лизинг/кредит/нал/безнал)</t>
  </si>
  <si>
    <t>Сообщил о наличии фирменных лизинговых программ или действующих акциях?</t>
  </si>
  <si>
    <t>Интересовался ли имеющимися у клиента автомобилями в парке?</t>
  </si>
  <si>
    <t>Предложил ли Trade-In?</t>
  </si>
  <si>
    <t>Контакт</t>
  </si>
  <si>
    <t>Договорился ли о конкретных действиях с клиентом (дата звонка/встреча/отправка КП)</t>
  </si>
  <si>
    <t>Запросил ли контактный телефон или e-mail?</t>
  </si>
  <si>
    <t>Оставил ли свои контактные данные / предложил отправить электр.визитку удобным способом?</t>
  </si>
  <si>
    <t>Заинтересованность</t>
  </si>
  <si>
    <t>Был позитивно настроен?</t>
  </si>
  <si>
    <t xml:space="preserve">Демонстрировал заинтересованность? (инициативен в диалоге, задает уточняющие вопросы)
</t>
  </si>
  <si>
    <t>Завершение</t>
  </si>
  <si>
    <t>Уточнил, остались ли вопросы?</t>
  </si>
  <si>
    <t>Подвел итог разговора?</t>
  </si>
  <si>
    <t>Вежливо попрощался и поблагодарил за звонок в компанию?</t>
  </si>
  <si>
    <t>Отсутствуют ли слова уменьшительно-
ласкательных форм?
(визиточка, телефончик и т.д.)</t>
  </si>
  <si>
    <t>Саммари и рекомендации</t>
  </si>
  <si>
    <t>Резюме звонка (саммари)</t>
  </si>
  <si>
    <t>Рекомендации для менеджера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</si>
</sst>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3">
    <font>
      <sz val="10.0"/>
      <color rgb="FF000000"/>
      <name val="Arial"/>
      <scheme val="minor"/>
    </font>
    <font>
      <sz val="11.0"/>
      <color theme="1"/>
      <name val="Calibri"/>
    </font>
    <font>
      <b/>
      <sz val="16.0"/>
      <color rgb="FF6D9EEB"/>
      <name val="Oswald"/>
    </font>
    <font>
      <b/>
      <u/>
      <sz val="16.0"/>
      <color rgb="FFFFFFFF"/>
      <name val="Raleway"/>
    </font>
    <font>
      <b/>
      <sz val="12.0"/>
      <color theme="1"/>
      <name val="Raleway"/>
    </font>
    <font>
      <b/>
      <sz val="14.0"/>
      <color rgb="FFCCCCCC"/>
      <name val="Oswald"/>
    </font>
    <font>
      <b/>
      <sz val="12.0"/>
      <color rgb="FFFFFFFF"/>
      <name val="Raleway"/>
    </font>
    <font>
      <sz val="12.0"/>
      <color theme="1"/>
      <name val="Oswald"/>
    </font>
    <font>
      <sz val="11.0"/>
      <color theme="1"/>
      <name val="Oswald"/>
    </font>
    <font>
      <sz val="10.0"/>
      <color theme="1"/>
      <name val="Raleway"/>
    </font>
    <font>
      <sz val="8.0"/>
      <color theme="1"/>
      <name val="Oswald"/>
    </font>
    <font>
      <u/>
      <sz val="8.0"/>
      <color rgb="FF3C78D8"/>
      <name val="Oswald"/>
    </font>
    <font>
      <u/>
      <sz val="8.0"/>
      <color rgb="FF0000FF"/>
      <name val="Oswald"/>
    </font>
    <font>
      <b/>
      <sz val="10.0"/>
      <color rgb="FF434343"/>
      <name val="Raleway"/>
    </font>
    <font>
      <b/>
      <sz val="11.0"/>
      <color rgb="FFE06666"/>
      <name val="Calibri"/>
    </font>
    <font>
      <b/>
      <sz val="11.0"/>
      <color rgb="FF6AA84F"/>
      <name val="Calibri"/>
    </font>
    <font>
      <sz val="13.0"/>
      <color theme="1"/>
      <name val="Raleway"/>
    </font>
    <font>
      <sz val="14.0"/>
      <color theme="1"/>
      <name val="Raleway"/>
    </font>
    <font>
      <sz val="10.0"/>
      <color theme="1"/>
      <name val="Oswald"/>
    </font>
    <font>
      <sz val="12.0"/>
      <color theme="1"/>
      <name val="Raleway"/>
    </font>
    <font>
      <sz val="9.0"/>
      <color theme="1"/>
      <name val="Raleway"/>
    </font>
    <font>
      <b/>
      <sz val="12.0"/>
      <color rgb="FFCCCCCC"/>
      <name val="Raleway"/>
    </font>
    <font>
      <sz val="7.0"/>
      <color theme="1"/>
      <name val="Raleway"/>
    </font>
  </fonts>
  <fills count="6">
    <fill>
      <patternFill patternType="none"/>
    </fill>
    <fill>
      <patternFill patternType="lightGray"/>
    </fill>
    <fill>
      <patternFill patternType="solid">
        <fgColor rgb="FF434343"/>
        <bgColor rgb="FF434343"/>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10" xfId="0" applyAlignment="1" applyFont="1" applyNumberFormat="1">
      <alignment horizontal="center" shrinkToFit="0" vertical="center" wrapText="1"/>
    </xf>
    <xf borderId="0" fillId="2" fontId="3" numFmtId="0" xfId="0" applyAlignment="1" applyFont="1">
      <alignment horizontal="right" readingOrder="0" shrinkToFit="0" vertical="center" wrapText="1"/>
    </xf>
    <xf borderId="0" fillId="2" fontId="4" numFmtId="0" xfId="0" applyAlignment="1" applyFont="1">
      <alignment horizontal="center" readingOrder="0" shrinkToFit="0" vertical="center" wrapText="1"/>
    </xf>
    <xf borderId="0" fillId="3" fontId="5" numFmtId="10" xfId="0" applyAlignment="1" applyFill="1" applyFont="1" applyNumberFormat="1">
      <alignment horizontal="center" shrinkToFit="0" textRotation="0" vertical="center" wrapText="1"/>
    </xf>
    <xf borderId="0" fillId="3" fontId="6" numFmtId="0" xfId="0" applyAlignment="1" applyFont="1">
      <alignment shrinkToFit="0" vertical="center" wrapText="1"/>
    </xf>
    <xf borderId="0" fillId="0" fontId="7" numFmtId="164" xfId="0" applyAlignment="1" applyFont="1" applyNumberFormat="1">
      <alignment horizontal="center" shrinkToFit="0" vertical="center" wrapText="1"/>
    </xf>
    <xf borderId="0" fillId="0" fontId="8" numFmtId="10" xfId="0" applyAlignment="1" applyFont="1" applyNumberFormat="1">
      <alignment horizontal="center" shrinkToFit="0" textRotation="0" vertical="top" wrapText="1"/>
    </xf>
    <xf borderId="0" fillId="0" fontId="9" numFmtId="0" xfId="0" applyAlignment="1" applyFont="1">
      <alignment horizontal="center" readingOrder="0" shrinkToFit="0" vertical="center" wrapText="1"/>
    </xf>
    <xf borderId="0" fillId="0" fontId="9" numFmtId="0" xfId="0" applyAlignment="1" applyFont="1">
      <alignment horizontal="right" shrinkToFit="0" vertical="center" wrapText="1"/>
    </xf>
    <xf borderId="0" fillId="0" fontId="10" numFmtId="0" xfId="0" applyAlignment="1" applyFont="1">
      <alignment horizontal="left" shrinkToFit="0" vertical="center" wrapText="1"/>
    </xf>
    <xf borderId="0" fillId="0" fontId="9" numFmtId="0" xfId="0" applyAlignment="1" applyFont="1">
      <alignment horizontal="right" readingOrder="0" shrinkToFit="0" vertical="top" wrapText="1"/>
    </xf>
    <xf borderId="0" fillId="0" fontId="11" numFmtId="0" xfId="0" applyAlignment="1" applyFont="1">
      <alignment horizontal="left" readingOrder="0" shrinkToFit="0" vertical="center" wrapText="0"/>
    </xf>
    <xf borderId="0" fillId="0" fontId="12" numFmtId="0" xfId="0" applyAlignment="1" applyFont="1">
      <alignment horizontal="left" readingOrder="0" shrinkToFit="0" vertical="center" wrapText="0"/>
    </xf>
    <xf borderId="0" fillId="0" fontId="10" numFmtId="0" xfId="0" applyAlignment="1" applyFont="1">
      <alignment horizontal="left" readingOrder="0" shrinkToFit="0" vertical="center" wrapText="0"/>
    </xf>
    <xf borderId="0" fillId="4" fontId="13" numFmtId="0" xfId="0" applyAlignment="1" applyFill="1" applyFont="1">
      <alignment horizontal="center" shrinkToFit="0" vertical="center" wrapText="1"/>
    </xf>
    <xf borderId="0" fillId="0" fontId="10" numFmtId="0" xfId="0" applyAlignment="1" applyFont="1">
      <alignment horizontal="left" shrinkToFit="0" vertical="center" wrapText="0"/>
    </xf>
    <xf borderId="0" fillId="5" fontId="14" numFmtId="0" xfId="0" applyAlignment="1" applyFill="1" applyFont="1">
      <alignment horizontal="center"/>
    </xf>
    <xf borderId="0" fillId="5" fontId="15" numFmtId="0" xfId="0" applyAlignment="1" applyFont="1">
      <alignment horizontal="center"/>
    </xf>
    <xf borderId="0" fillId="0" fontId="16" numFmtId="0" xfId="0" applyAlignment="1" applyFont="1">
      <alignment horizontal="center" shrinkToFit="0" vertical="center" wrapText="1"/>
    </xf>
    <xf borderId="0" fillId="0" fontId="9" numFmtId="0" xfId="0" applyAlignment="1" applyFont="1">
      <alignment horizontal="right" readingOrder="0" shrinkToFit="0" vertical="center" wrapText="1"/>
    </xf>
    <xf borderId="0" fillId="0" fontId="17" numFmtId="0" xfId="0" applyAlignment="1" applyFont="1">
      <alignment horizontal="center" shrinkToFit="0" vertical="center" wrapText="1"/>
    </xf>
    <xf borderId="0" fillId="0" fontId="18" numFmtId="164" xfId="0" applyAlignment="1" applyFont="1" applyNumberFormat="1">
      <alignment horizontal="center" shrinkToFit="0" vertical="center" wrapText="1"/>
    </xf>
    <xf borderId="0" fillId="0" fontId="19" numFmtId="0" xfId="0" applyAlignment="1" applyFont="1">
      <alignment horizontal="center" readingOrder="0" shrinkToFit="0" vertical="center" wrapText="1"/>
    </xf>
    <xf borderId="0" fillId="0" fontId="19" numFmtId="0" xfId="0" applyAlignment="1" applyFont="1">
      <alignment horizontal="right" readingOrder="0" shrinkToFit="0" vertical="center" wrapText="1"/>
    </xf>
    <xf borderId="0" fillId="0" fontId="19" numFmtId="0" xfId="0" applyAlignment="1" applyFont="1">
      <alignment horizontal="center" shrinkToFit="0" vertical="center" wrapText="1"/>
    </xf>
    <xf borderId="0" fillId="0" fontId="20" numFmtId="0" xfId="0" applyAlignment="1" applyFont="1">
      <alignment horizontal="left" readingOrder="0" shrinkToFit="0" vertical="center" wrapText="1"/>
    </xf>
    <xf borderId="0" fillId="0" fontId="21" numFmtId="0" xfId="0" applyAlignment="1" applyFont="1">
      <alignment horizontal="center" readingOrder="0" shrinkToFit="0" vertical="center" wrapText="1"/>
    </xf>
    <xf borderId="0" fillId="0" fontId="19" numFmtId="2" xfId="0" applyAlignment="1" applyFont="1" applyNumberFormat="1">
      <alignment horizontal="center" shrinkToFit="0" vertical="top" wrapText="1"/>
    </xf>
    <xf borderId="0" fillId="0" fontId="19" numFmtId="9" xfId="0" applyAlignment="1" applyFont="1" applyNumberFormat="1">
      <alignment horizontal="center" shrinkToFit="0" vertical="center" wrapText="1"/>
    </xf>
    <xf borderId="0" fillId="0" fontId="4" numFmtId="0" xfId="0" applyAlignment="1" applyFont="1">
      <alignment horizontal="left" readingOrder="0" shrinkToFit="0" vertical="top" wrapText="1"/>
    </xf>
    <xf borderId="0" fillId="0" fontId="22" numFmtId="0" xfId="0" applyAlignment="1" applyFont="1">
      <alignment horizontal="left" readingOrder="0" shrinkToFit="0" vertical="top" wrapText="1"/>
    </xf>
    <xf borderId="0" fillId="0" fontId="22" numFmtId="0" xfId="0" applyAlignment="1" applyFont="1">
      <alignment horizontal="left" shrinkToFit="0" vertical="top" wrapText="1"/>
    </xf>
  </cellXfs>
  <cellStyles count="1">
    <cellStyle xfId="0" name="Normal" builtinId="0"/>
  </cellStyles>
  <dxfs count="29">
    <dxf>
      <font>
        <b/>
        <color rgb="FF666666"/>
      </font>
      <fill>
        <patternFill patternType="solid">
          <fgColor rgb="FFB7B7B7"/>
          <bgColor rgb="FFB7B7B7"/>
        </patternFill>
      </fill>
      <border/>
    </dxf>
    <dxf>
      <font>
        <b/>
        <color rgb="FF999999"/>
      </font>
      <fill>
        <patternFill patternType="solid">
          <fgColor rgb="FF666666"/>
          <bgColor rgb="FF666666"/>
        </patternFill>
      </fill>
      <border/>
    </dxf>
    <dxf>
      <font>
        <b/>
        <color rgb="FFCCCCCC"/>
      </font>
      <fill>
        <patternFill patternType="solid">
          <fgColor rgb="FFEFEFEF"/>
          <bgColor rgb="FFEFEFEF"/>
        </patternFill>
      </fill>
      <border/>
    </dxf>
    <dxf>
      <font>
        <b/>
        <color rgb="FFEA9999"/>
      </font>
      <fill>
        <patternFill patternType="solid">
          <fgColor rgb="FFEFEFEF"/>
          <bgColor rgb="FFEFEFEF"/>
        </patternFill>
      </fill>
      <border/>
    </dxf>
    <dxf>
      <font/>
      <fill>
        <patternFill patternType="solid">
          <fgColor rgb="FFF3F3F3"/>
          <bgColor rgb="FFF3F3F3"/>
        </patternFill>
      </fill>
      <border/>
    </dxf>
    <dxf>
      <font>
        <b/>
        <color rgb="FF666666"/>
      </font>
      <fill>
        <patternFill patternType="solid">
          <fgColor rgb="FFD9D9D9"/>
          <bgColor rgb="FFD9D9D9"/>
        </patternFill>
      </fill>
      <border/>
    </dxf>
    <dxf>
      <font>
        <b/>
        <color rgb="FFBF9000"/>
      </font>
      <fill>
        <patternFill patternType="solid">
          <fgColor rgb="FFFFF2CC"/>
          <bgColor rgb="FFFFF2CC"/>
        </patternFill>
      </fill>
      <border/>
    </dxf>
    <dxf>
      <font>
        <b/>
        <color rgb="FFB7B7B7"/>
      </font>
      <fill>
        <patternFill patternType="solid">
          <fgColor rgb="FFEFEFEF"/>
          <bgColor rgb="FFEFEFEF"/>
        </patternFill>
      </fill>
      <border/>
    </dxf>
    <dxf>
      <font>
        <b/>
        <color rgb="FFCCCCCC"/>
      </font>
      <fill>
        <patternFill patternType="solid">
          <fgColor rgb="FFF3F3F3"/>
          <bgColor rgb="FFF3F3F3"/>
        </patternFill>
      </fill>
      <border/>
    </dxf>
    <dxf>
      <font>
        <b/>
        <color rgb="FF999999"/>
      </font>
      <fill>
        <patternFill patternType="solid">
          <fgColor rgb="FFD9D9D9"/>
          <bgColor rgb="FFD9D9D9"/>
        </patternFill>
      </fill>
      <border/>
    </dxf>
    <dxf>
      <font>
        <b/>
        <color rgb="FF666666"/>
      </font>
      <fill>
        <patternFill patternType="solid">
          <fgColor rgb="FFCCCCCC"/>
          <bgColor rgb="FFCCCCCC"/>
        </patternFill>
      </fill>
      <border/>
    </dxf>
    <dxf>
      <font>
        <b/>
        <color rgb="FFCCCCCC"/>
      </font>
      <fill>
        <patternFill patternType="solid">
          <fgColor rgb="FFFFFFFF"/>
          <bgColor rgb="FFFFFFFF"/>
        </patternFill>
      </fill>
      <border/>
    </dxf>
    <dxf>
      <font>
        <b/>
        <color rgb="FF76A5AF"/>
      </font>
      <fill>
        <patternFill patternType="solid">
          <fgColor rgb="FFD0E0E3"/>
          <bgColor rgb="FFD0E0E3"/>
        </patternFill>
      </fill>
      <border/>
    </dxf>
    <dxf>
      <font>
        <b/>
        <color rgb="FFE06666"/>
      </font>
      <fill>
        <patternFill patternType="solid">
          <fgColor rgb="FFF4CCCC"/>
          <bgColor rgb="FFF4CCCC"/>
        </patternFill>
      </fill>
      <border/>
    </dxf>
    <dxf>
      <font>
        <b/>
        <color rgb="FF6AA84F"/>
      </font>
      <fill>
        <patternFill patternType="solid">
          <fgColor rgb="FFD9EAD3"/>
          <bgColor rgb="FFD9EAD3"/>
        </patternFill>
      </fill>
      <border/>
    </dxf>
    <dxf>
      <font>
        <color rgb="FF666666"/>
      </font>
      <fill>
        <patternFill patternType="solid">
          <fgColor rgb="FFA4C2F4"/>
          <bgColor rgb="FFA4C2F4"/>
        </patternFill>
      </fill>
      <border/>
    </dxf>
    <dxf>
      <font>
        <b/>
        <color rgb="FF3C78D8"/>
      </font>
      <fill>
        <patternFill patternType="solid">
          <fgColor rgb="FFC9DAF8"/>
          <bgColor rgb="FFC9DAF8"/>
        </patternFill>
      </fill>
      <border/>
    </dxf>
    <dxf>
      <font>
        <b/>
        <color rgb="FFC9DAF8"/>
      </font>
      <fill>
        <patternFill patternType="solid">
          <fgColor rgb="FF666666"/>
          <bgColor rgb="FF666666"/>
        </patternFill>
      </fill>
      <border/>
    </dxf>
    <dxf>
      <font>
        <b/>
        <color rgb="FFCCCCCC"/>
      </font>
      <fill>
        <patternFill patternType="solid">
          <fgColor rgb="FF666666"/>
          <bgColor rgb="FF666666"/>
        </patternFill>
      </fill>
      <border/>
    </dxf>
    <dxf>
      <font>
        <b/>
        <color rgb="FFFFFFFF"/>
      </font>
      <fill>
        <patternFill patternType="solid">
          <fgColor rgb="FF666666"/>
          <bgColor rgb="FF666666"/>
        </patternFill>
      </fill>
      <border/>
    </dxf>
    <dxf>
      <font>
        <b/>
        <color rgb="FF6AA84F"/>
      </font>
      <fill>
        <patternFill patternType="solid">
          <fgColor rgb="FFD9D9D9"/>
          <bgColor rgb="FFD9D9D9"/>
        </patternFill>
      </fill>
      <border/>
    </dxf>
    <dxf>
      <font>
        <b/>
        <color rgb="FFE06666"/>
      </font>
      <fill>
        <patternFill patternType="solid">
          <fgColor rgb="FFD9D9D9"/>
          <bgColor rgb="FFD9D9D9"/>
        </patternFill>
      </fill>
      <border/>
    </dxf>
    <dxf>
      <font>
        <b/>
        <color rgb="FF434343"/>
      </font>
      <fill>
        <patternFill patternType="solid">
          <fgColor rgb="FFB7B7B7"/>
          <bgColor rgb="FFB7B7B7"/>
        </patternFill>
      </fill>
      <border/>
    </dxf>
    <dxf>
      <font>
        <color rgb="FF666666"/>
      </font>
      <fill>
        <patternFill patternType="solid">
          <fgColor rgb="FFFFFFFF"/>
          <bgColor rgb="FFFFFFFF"/>
        </patternFill>
      </fill>
      <border/>
    </dxf>
    <dxf>
      <font>
        <color rgb="FF434343"/>
      </font>
      <fill>
        <patternFill patternType="solid">
          <fgColor rgb="FF666666"/>
          <bgColor rgb="FF666666"/>
        </patternFill>
      </fill>
      <border/>
    </dxf>
    <dxf>
      <font>
        <color rgb="FF666666"/>
      </font>
      <fill>
        <patternFill patternType="solid">
          <fgColor rgb="FFF3F3F3"/>
          <bgColor rgb="FFF3F3F3"/>
        </patternFill>
      </fill>
      <border/>
    </dxf>
    <dxf>
      <font>
        <b/>
        <color rgb="FF999999"/>
      </font>
      <fill>
        <patternFill patternType="solid">
          <fgColor rgb="FF434343"/>
          <bgColor rgb="FF434343"/>
        </patternFill>
      </fill>
      <border/>
    </dxf>
    <dxf>
      <font/>
      <fill>
        <patternFill patternType="solid">
          <fgColor rgb="FF434343"/>
          <bgColor rgb="FF434343"/>
        </patternFill>
      </fill>
      <border/>
    </dxf>
    <dxf>
      <font>
        <b/>
        <u/>
        <color rgb="FF1155CC"/>
      </font>
      <fill>
        <patternFill patternType="solid">
          <fgColor rgb="FFC9DAF8"/>
          <bgColor rgb="FFC9DAF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0</xdr:row>
      <xdr:rowOff>47625</xdr:rowOff>
    </xdr:from>
    <xdr:ext cx="276225" cy="276225"/>
    <xdr:grpSp>
      <xdr:nvGrpSpPr>
        <xdr:cNvPr id="2" name="Shape 2" title="Рисунок"/>
        <xdr:cNvGrpSpPr/>
      </xdr:nvGrpSpPr>
      <xdr:grpSpPr>
        <a:xfrm>
          <a:off x="152400" y="152400"/>
          <a:ext cx="952500" cy="952500"/>
          <a:chOff x="152400" y="152400"/>
          <a:chExt cx="952500" cy="952500"/>
        </a:xfrm>
      </xdr:grpSpPr>
      <xdr:pic>
        <xdr:nvPicPr>
          <xdr:cNvPr id="3" name="Shape 3"/>
          <xdr:cNvPicPr preferRelativeResize="0"/>
        </xdr:nvPicPr>
        <xdr:blipFill>
          <a:blip r:embed="rId1">
            <a:alphaModFix/>
          </a:blip>
          <a:stretch>
            <a:fillRect/>
          </a:stretch>
        </xdr:blipFill>
        <xdr:spPr>
          <a:xfrm>
            <a:off x="152400" y="152400"/>
            <a:ext cx="952500" cy="952500"/>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dn.the-most.ai/mostai/683eaa0fcd3c8262cce83e8b/%D0%B2%D1%85%D0%BE%D0%B4%D1%8F%D1%89%D0%B8%D0%B9_%D0%BE%D1%82_23-04-2025_%D1%81_%D0%BD%D0%BE%D0%BC%D0%B5%D1%80%D0%B0_9207626404_%D0%BD%D0%B0_%D0%BD%D0%BE%D0%BC%D0%B5%D1%80_5324.mp3" TargetMode="External"/><Relationship Id="rId10" Type="http://schemas.openxmlformats.org/officeDocument/2006/relationships/hyperlink" Target="https://cdn.the-most.ai/mostai/683eaa0fcd3c8262cce83e8b/%D0%B2%D1%85%D0%BE%D0%B4%D1%8F%D1%89%D0%B8%D0%B9_%D0%BE%D1%82_23-04-2025_%D1%81_%D0%BD%D0%BE%D0%BC%D0%B5%D1%80%D0%B0_9603079652_%D0%BD%D0%B0_%D0%BD%D0%BE%D0%BC%D0%B5%D1%80_5324.mp3" TargetMode="External"/><Relationship Id="rId13" Type="http://schemas.openxmlformats.org/officeDocument/2006/relationships/hyperlink" Target="https://cdn.the-most.ai/mostai/683eaa0fcd3c8262cce83e8b/%D0%B2%D1%85%D0%BE%D0%B4%D1%8F%D1%89%D0%B8%D0%B9_%D0%BE%D1%82_24-04-2025_%D1%81_%D0%BD%D0%BE%D0%BC%D0%B5%D1%80%D0%B0_9285821335_%D0%BD%D0%B0_%D0%BD%D0%BE%D0%BC%D0%B5%D1%80_3021.mp3" TargetMode="External"/><Relationship Id="rId12" Type="http://schemas.openxmlformats.org/officeDocument/2006/relationships/hyperlink" Target="https://cdn.the-most.ai/mostai/683eaa0fcd3c8262cce83e8b/%D0%B2%D1%85%D0%BE%D0%B4%D1%8F%D1%89%D0%B8%D0%B9_%D0%BE%D1%82_28-04-2025_%D1%81_%D0%BD%D0%BE%D0%BC%D0%B5%D1%80%D0%B0_9655996655_%D0%BD%D0%B0_%D0%BD%D0%BE%D0%BC%D0%B5%D1%80_3021.mp3" TargetMode="External"/><Relationship Id="rId1" Type="http://schemas.openxmlformats.org/officeDocument/2006/relationships/comments" Target="../comments1.xml"/><Relationship Id="rId2" Type="http://schemas.openxmlformats.org/officeDocument/2006/relationships/hyperlink" Target="https://cdn.the-most.ai/mostai/683eaa0fcd3c8262cce83e8b/%D0%B8%D1%81%D1%85%D0%BE%D0%B4%D1%8F%D1%89%D0%B8%D0%B9_%D0%BE%D1%82_24-04-2025_%D1%81_%D0%BD%D0%BE%D0%BC%D0%B5%D1%80%D0%B0_5324_%D0%BD%D0%B0_%D0%BD%D0%BE%D0%BC%D0%B5%D1%80_9109856060.mp3" TargetMode="External"/><Relationship Id="rId3" Type="http://schemas.openxmlformats.org/officeDocument/2006/relationships/hyperlink" Target="https://cdn.the-most.ai/mostai/683eaa0fcd3c8262cce83e8b/%D0%B8%D1%81%D1%85%D0%BE%D0%B4%D1%8F%D1%89%D0%B8%D0%B9_%D0%BE%D1%82_23-05-2025_%D1%81_%D0%BD%D0%BE%D0%BC%D0%B5%D1%80%D0%B0_5324_%D0%BD%D0%B0_%D0%BD%D0%BE%D0%BC%D0%B5%D1%80_9256529019.mp3" TargetMode="External"/><Relationship Id="rId4" Type="http://schemas.openxmlformats.org/officeDocument/2006/relationships/hyperlink" Target="https://cdn.the-most.ai/mostai/683eaa0fcd3c8262cce83e8b/%D0%B8%D1%81%D1%85%D0%BE%D0%B4%D1%8F%D1%89%D0%B8%D0%B9_%D0%BE%D1%82_23-04-2025_%D1%81_%D0%BD%D0%BE%D0%BC%D0%B5%D1%80%D0%B0_5324_%D0%BD%D0%B0_%D0%BD%D0%BE%D0%BC%D0%B5%D1%80_9267938022.mp3" TargetMode="External"/><Relationship Id="rId9" Type="http://schemas.openxmlformats.org/officeDocument/2006/relationships/hyperlink" Target="https://cdn.the-most.ai/mostai/683eaa0fcd3c8262cce83e8b/%D0%B2%D1%85%D0%BE%D0%B4%D1%8F%D1%89%D0%B8%D0%B9_%D0%BE%D1%82_23-04-2025_%D1%81_%D0%BD%D0%BE%D0%BC%D0%B5%D1%80%D0%B0_9959968204_%D0%BD%D0%B0_%D0%BD%D0%BE%D0%BC%D0%B5%D1%80_5324.mp3" TargetMode="External"/><Relationship Id="rId15" Type="http://schemas.openxmlformats.org/officeDocument/2006/relationships/hyperlink" Target="https://cdn.the-most.ai/mostai/683eaa0fcd3c8262cce83e8b/%D0%B2%D1%85%D0%BE%D0%B4%D1%8F%D1%89%D0%B8%D0%B9_%D0%BE%D1%82_23-04-2025_%D1%81_%D0%BD%D0%BE%D0%BC%D0%B5%D1%80%D0%B0_9269009120_%D0%BD%D0%B0_%D0%BD%D0%BE%D0%BC%D0%B5%D1%80_3021.mp3" TargetMode="External"/><Relationship Id="rId14" Type="http://schemas.openxmlformats.org/officeDocument/2006/relationships/hyperlink" Target="https://cdn.the-most.ai/mostai/683eaa0fcd3c8262cce83e8b/%D0%B2%D1%85%D0%BE%D0%B4%D1%8F%D1%89%D0%B8%D0%B9_%D0%BE%D1%82_23-04-2025_%D1%81_%D0%BD%D0%BE%D0%BC%D0%B5%D1%80%D0%B0_9515551114_%D0%BD%D0%B0_%D0%BD%D0%BE%D0%BC%D0%B5%D1%80_3021.mp3" TargetMode="External"/><Relationship Id="rId17" Type="http://schemas.openxmlformats.org/officeDocument/2006/relationships/drawing" Target="../drawings/drawing1.xml"/><Relationship Id="rId16" Type="http://schemas.openxmlformats.org/officeDocument/2006/relationships/hyperlink" Target="https://cdn.the-most.ai/mostai/683eaa0fcd3c8262cce83e8b/%D0%B2%D1%85%D0%BE%D0%B4%D1%8F%D1%89%D0%B8%D0%B9_%D0%BE%D1%82_22-05-2025_%D1%81_%D0%BD%D0%BE%D0%BC%D0%B5%D1%80%D0%B0_9200238646_%D0%BD%D0%B0_%D0%BD%D0%BE%D0%BC%D0%B5%D1%80_3021.mp3" TargetMode="External"/><Relationship Id="rId5" Type="http://schemas.openxmlformats.org/officeDocument/2006/relationships/hyperlink" Target="https://cdn.the-most.ai/mostai/683eaa0fcd3c8262cce83e8b/%D0%B8%D1%81%D1%85%D0%BE%D0%B4%D1%8F%D1%89%D0%B8%D0%B9_%D0%BE%D1%82_23-04-2025_%D1%81_%D0%BD%D0%BE%D0%BC%D0%B5%D1%80%D0%B0_1391_%D0%BD%D0%B0_%D0%BD%D0%BE%D0%BC%D0%B5%D1%80_9818082702.mp3" TargetMode="External"/><Relationship Id="rId6" Type="http://schemas.openxmlformats.org/officeDocument/2006/relationships/hyperlink" Target="https://cdn.the-most.ai/mostai/683eaa0fcd3c8262cce83e8b/%D0%B8%D1%81%D1%85%D0%BE%D0%B4%D1%8F%D1%89%D0%B8%D0%B9_%D0%BE%D1%82_22-04-2025_%D1%81_%D0%BD%D0%BE%D0%BC%D0%B5%D1%80%D0%B0_5324_%D0%BD%D0%B0_%D0%BD%D0%BE%D0%BC%D0%B5%D1%80_9094704917.mp3" TargetMode="External"/><Relationship Id="rId18" Type="http://schemas.openxmlformats.org/officeDocument/2006/relationships/vmlDrawing" Target="../drawings/vmlDrawing1.vml"/><Relationship Id="rId7" Type="http://schemas.openxmlformats.org/officeDocument/2006/relationships/hyperlink" Target="https://cdn.the-most.ai/mostai/683eaa0fcd3c8262cce83e8b/%D0%B2%D1%85%D0%BE%D0%B4%D1%8F%D1%89%D0%B8%D0%B9_%D0%BE%D1%82_24-04-2025_%D1%81_%D0%BD%D0%BE%D0%BC%D0%B5%D1%80%D0%B0_8314366423_%D0%BD%D0%B0_%D0%BD%D0%BE%D0%BC%D0%B5%D1%80_5324.mp3" TargetMode="External"/><Relationship Id="rId8" Type="http://schemas.openxmlformats.org/officeDocument/2006/relationships/hyperlink" Target="https://cdn.the-most.ai/mostai/683eaa0fcd3c8262cce83e8b/%D0%B2%D1%85%D0%BE%D0%B4%D1%8F%D1%89%D0%B8%D0%B9_%D0%BE%D1%82_23-04-2025_%D1%81_%D0%BD%D0%BE%D0%BC%D0%B5%D1%80%D0%B0_9996283444_%D0%BD%D0%B0_%D0%BD%D0%BE%D0%BC%D0%B5%D1%80_5324.mp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outlineLevelRow="2"/>
  <cols>
    <col customWidth="1" min="1" max="1" width="8.25"/>
    <col customWidth="1" min="2" max="2" width="7.63"/>
    <col customWidth="1" min="3" max="4" width="4.75"/>
    <col customWidth="1" min="5" max="5" width="22.63"/>
    <col customWidth="1" min="6" max="20" width="8.88"/>
  </cols>
  <sheetData>
    <row r="1" ht="30.0" customHeight="1">
      <c r="A1" s="1"/>
      <c r="B1" s="2">
        <f>IF(A2="-", "-", AVERAGE(A2:A34))</f>
        <v>0.6777777778</v>
      </c>
      <c r="D1" s="3" t="s">
        <v>0</v>
      </c>
      <c r="F1" s="4">
        <v>1.0</v>
      </c>
      <c r="G1" s="4">
        <v>2.0</v>
      </c>
      <c r="H1" s="4">
        <v>3.0</v>
      </c>
      <c r="I1" s="4">
        <v>4.0</v>
      </c>
      <c r="J1" s="4">
        <v>5.0</v>
      </c>
      <c r="K1" s="4">
        <v>15.0</v>
      </c>
      <c r="L1" s="4">
        <v>16.0</v>
      </c>
      <c r="M1" s="4">
        <v>17.0</v>
      </c>
      <c r="N1" s="4">
        <v>18.0</v>
      </c>
      <c r="O1" s="4">
        <v>19.0</v>
      </c>
      <c r="P1" s="4">
        <v>50.0</v>
      </c>
      <c r="Q1" s="4">
        <v>51.0</v>
      </c>
      <c r="R1" s="4">
        <v>52.0</v>
      </c>
      <c r="S1" s="4">
        <v>53.0</v>
      </c>
      <c r="T1" s="4">
        <v>54.0</v>
      </c>
    </row>
    <row r="2" ht="22.5" customHeight="1">
      <c r="A2" s="5">
        <f>SUM(F8:T8)/($D$8*COUNTA(F8:T8))
</f>
        <v>0.6777777778</v>
      </c>
      <c r="C2" s="6" t="s">
        <v>1</v>
      </c>
      <c r="F2" s="7">
        <f>MAX(0, MIN(1, IF($D$8=$C$8, 0, (F8 - $C$8) / ($D$8 - $C$8))))</f>
        <v>0.5555555556</v>
      </c>
      <c r="G2" s="7">
        <f t="shared" ref="G2:T2" si="1">IF($D$8=$C$8, 0, (G8 - $C$8) / ($D$8 - $C$8))</f>
        <v>0.7777777778</v>
      </c>
      <c r="H2" s="7">
        <f t="shared" si="1"/>
        <v>0.7777777778</v>
      </c>
      <c r="I2" s="7">
        <f t="shared" si="1"/>
        <v>0.8333333333</v>
      </c>
      <c r="J2" s="7">
        <f t="shared" si="1"/>
        <v>0.8333333333</v>
      </c>
      <c r="K2" s="7">
        <f t="shared" si="1"/>
        <v>0.6666666667</v>
      </c>
      <c r="L2" s="7">
        <f t="shared" si="1"/>
        <v>0.7777777778</v>
      </c>
      <c r="M2" s="7">
        <f t="shared" si="1"/>
        <v>0.7222222222</v>
      </c>
      <c r="N2" s="7">
        <f t="shared" si="1"/>
        <v>0.8333333333</v>
      </c>
      <c r="O2" s="7">
        <f t="shared" si="1"/>
        <v>0.6666666667</v>
      </c>
      <c r="P2" s="7">
        <f t="shared" si="1"/>
        <v>0.3888888889</v>
      </c>
      <c r="Q2" s="7">
        <f t="shared" si="1"/>
        <v>0.7222222222</v>
      </c>
      <c r="R2" s="7">
        <f t="shared" si="1"/>
        <v>0.7222222222</v>
      </c>
      <c r="S2" s="7">
        <f t="shared" si="1"/>
        <v>0.3888888889</v>
      </c>
      <c r="T2" s="7">
        <f t="shared" si="1"/>
        <v>0.5</v>
      </c>
    </row>
    <row r="3" outlineLevel="1">
      <c r="A3" s="8"/>
      <c r="B3" s="9" t="s">
        <v>2</v>
      </c>
      <c r="E3" s="10" t="s">
        <v>3</v>
      </c>
      <c r="F3" s="11" t="str">
        <f t="shared" ref="F3:T3" si="2">MID(F4, 26, 100)</f>
        <v>исходящий_от_24-04-2025_с_номера_5324_на_номер_9109856060.mp3</v>
      </c>
      <c r="G3" s="11" t="str">
        <f t="shared" si="2"/>
        <v>исходящий_от_23-05-2025_с_номера_5324_на_номер_9256529019.mp3</v>
      </c>
      <c r="H3" s="11" t="str">
        <f t="shared" si="2"/>
        <v>исходящий_от_23-04-2025_с_номера_5324_на_номер_9267938022.mp3</v>
      </c>
      <c r="I3" s="11" t="str">
        <f t="shared" si="2"/>
        <v>исходящий_от_23-04-2025_с_номера_1391_на_номер_9818082702.mp3</v>
      </c>
      <c r="J3" s="11" t="str">
        <f t="shared" si="2"/>
        <v>исходящий_от_22-04-2025_с_номера_5324_на_номер_9094704917.mp3</v>
      </c>
      <c r="K3" s="11" t="str">
        <f t="shared" si="2"/>
        <v>входящий_от_24-04-2025_с_номера_8314366423_на_номер_5324.mp3</v>
      </c>
      <c r="L3" s="11" t="str">
        <f t="shared" si="2"/>
        <v>входящий_от_23-04-2025_с_номера_9996283444_на_номер_5324.mp3</v>
      </c>
      <c r="M3" s="11" t="str">
        <f t="shared" si="2"/>
        <v>входящий_от_23-04-2025_с_номера_9959968204_на_номер_5324.mp3</v>
      </c>
      <c r="N3" s="11" t="str">
        <f t="shared" si="2"/>
        <v>входящий_от_23-04-2025_с_номера_9603079652_на_номер_5324.mp3</v>
      </c>
      <c r="O3" s="11" t="str">
        <f t="shared" si="2"/>
        <v>входящий_от_23-04-2025_с_номера_9207626404_на_номер_5324.mp3</v>
      </c>
      <c r="P3" s="11" t="str">
        <f t="shared" si="2"/>
        <v>входящий_от_28-04-2025_с_номера_9655996655_на_номер_3021.mp3</v>
      </c>
      <c r="Q3" s="11" t="str">
        <f t="shared" si="2"/>
        <v>входящий_от_24-04-2025_с_номера_9285821335_на_номер_3021.mp3</v>
      </c>
      <c r="R3" s="11" t="str">
        <f t="shared" si="2"/>
        <v>входящий_от_23-04-2025_с_номера_9515551114_на_номер_3021.mp3</v>
      </c>
      <c r="S3" s="11" t="str">
        <f t="shared" si="2"/>
        <v>входящий_от_23-04-2025_с_номера_9269009120_на_номер_3021.mp3</v>
      </c>
      <c r="T3" s="11" t="str">
        <f t="shared" si="2"/>
        <v>входящий_от_22-05-2025_с_номера_9200238646_на_номер_3021.mp3</v>
      </c>
    </row>
    <row r="4" outlineLevel="1">
      <c r="A4" s="8"/>
      <c r="E4" s="12" t="s">
        <v>4</v>
      </c>
      <c r="F4" s="13" t="s">
        <v>5</v>
      </c>
      <c r="G4" s="14" t="s">
        <v>6</v>
      </c>
      <c r="H4" s="14" t="s">
        <v>7</v>
      </c>
      <c r="I4" s="14" t="s">
        <v>8</v>
      </c>
      <c r="J4" s="14" t="s">
        <v>9</v>
      </c>
      <c r="K4" s="14" t="s">
        <v>10</v>
      </c>
      <c r="L4" s="14" t="s">
        <v>11</v>
      </c>
      <c r="M4" s="14" t="s">
        <v>12</v>
      </c>
      <c r="N4" s="14" t="s">
        <v>13</v>
      </c>
      <c r="O4" s="14" t="s">
        <v>14</v>
      </c>
      <c r="P4" s="14" t="s">
        <v>15</v>
      </c>
      <c r="Q4" s="14" t="s">
        <v>16</v>
      </c>
      <c r="R4" s="14" t="s">
        <v>17</v>
      </c>
      <c r="S4" s="14" t="s">
        <v>18</v>
      </c>
      <c r="T4" s="14" t="s">
        <v>19</v>
      </c>
    </row>
    <row r="5" outlineLevel="1">
      <c r="A5" s="8"/>
      <c r="E5" s="12" t="s">
        <v>20</v>
      </c>
      <c r="F5" s="15"/>
      <c r="G5" s="15"/>
      <c r="H5" s="15"/>
      <c r="I5" s="15"/>
      <c r="J5" s="15"/>
      <c r="K5" s="15"/>
      <c r="L5" s="15"/>
      <c r="M5" s="15"/>
      <c r="N5" s="15"/>
      <c r="O5" s="15"/>
      <c r="P5" s="15"/>
      <c r="Q5" s="15"/>
      <c r="R5" s="15"/>
      <c r="S5" s="15"/>
      <c r="T5" s="15"/>
    </row>
    <row r="6" outlineLevel="1">
      <c r="A6" s="8"/>
      <c r="B6" s="16" t="s">
        <v>21</v>
      </c>
      <c r="C6" s="9" t="s">
        <v>22</v>
      </c>
      <c r="E6" s="12" t="s">
        <v>23</v>
      </c>
      <c r="F6" s="15"/>
      <c r="G6" s="15"/>
      <c r="H6" s="17"/>
      <c r="I6" s="17"/>
      <c r="J6" s="17"/>
      <c r="K6" s="17"/>
      <c r="L6" s="17"/>
      <c r="M6" s="17"/>
      <c r="N6" s="17"/>
      <c r="O6" s="17"/>
      <c r="P6" s="17"/>
      <c r="Q6" s="17"/>
      <c r="R6" s="17"/>
      <c r="S6" s="17"/>
      <c r="T6" s="17"/>
    </row>
    <row r="7" outlineLevel="1">
      <c r="A7" s="8"/>
      <c r="C7" s="18" t="s">
        <v>24</v>
      </c>
      <c r="D7" s="19" t="s">
        <v>25</v>
      </c>
      <c r="E7" s="12" t="s">
        <v>26</v>
      </c>
      <c r="F7" s="15"/>
      <c r="G7" s="15"/>
      <c r="H7" s="17"/>
      <c r="I7" s="17"/>
      <c r="J7" s="17"/>
      <c r="K7" s="17"/>
      <c r="L7" s="17"/>
      <c r="M7" s="17"/>
      <c r="N7" s="17"/>
      <c r="O7" s="17"/>
      <c r="P7" s="17"/>
      <c r="Q7" s="17"/>
      <c r="R7" s="17"/>
      <c r="S7" s="17"/>
      <c r="T7" s="17"/>
    </row>
    <row r="8" outlineLevel="1">
      <c r="A8" s="8"/>
      <c r="B8" s="16" t="s">
        <v>27</v>
      </c>
      <c r="C8" s="20">
        <f t="shared" ref="C8:D8" si="3">SUM(IFERROR(C9, 0),IFERROR(C13, 0),IFERROR(C20, 0),IFERROR(C24, 0),IFERROR(C27, 0),IFERROR(#REF!, 0),IFERROR(#REF!, 0),IFERROR(#REF!, 0),IFERROR(#REF!, 0),IFERROR(#REF!, 0),)</f>
        <v>0</v>
      </c>
      <c r="D8" s="20">
        <f t="shared" si="3"/>
        <v>18</v>
      </c>
      <c r="E8" s="21" t="s">
        <v>28</v>
      </c>
      <c r="F8" s="22">
        <f t="shared" ref="F8:T8" si="4">IF(
OR(
SUMPRODUCT(($B10:$B12 = "! ! !") * (F10:F12 = $C10:$C12)) ,
SUMPRODUCT(($B14:$B19 = "! ! !") * (F14:F19 = $C14:$C19)) ,
SUMPRODUCT(($B21:$B23 = "! ! !") * (F21:F23 = $C21:$C23)) ,
SUMPRODUCT(($B25:$B26 = "! ! !") * (F25:F26 = $C25:$C26)) ,
SUMPRODUCT(($B28:$B31 = "! ! !") * (F28:F31 = $C28:$C31)) ,
),
$C8,
SUM(
IFERROR(F9, 0),
IFERROR(F13, 0),
IFERROR(F20, 0),
IFERROR(F24, 0),
IFERROR(F27, 0),
)
)</f>
        <v>10</v>
      </c>
      <c r="G8" s="22">
        <f t="shared" si="4"/>
        <v>14</v>
      </c>
      <c r="H8" s="22">
        <f t="shared" si="4"/>
        <v>14</v>
      </c>
      <c r="I8" s="22">
        <f t="shared" si="4"/>
        <v>15</v>
      </c>
      <c r="J8" s="22">
        <f t="shared" si="4"/>
        <v>15</v>
      </c>
      <c r="K8" s="22">
        <f t="shared" si="4"/>
        <v>12</v>
      </c>
      <c r="L8" s="22">
        <f t="shared" si="4"/>
        <v>14</v>
      </c>
      <c r="M8" s="22">
        <f t="shared" si="4"/>
        <v>13</v>
      </c>
      <c r="N8" s="22">
        <f t="shared" si="4"/>
        <v>15</v>
      </c>
      <c r="O8" s="22">
        <f t="shared" si="4"/>
        <v>12</v>
      </c>
      <c r="P8" s="22">
        <f t="shared" si="4"/>
        <v>7</v>
      </c>
      <c r="Q8" s="22">
        <f t="shared" si="4"/>
        <v>13</v>
      </c>
      <c r="R8" s="22">
        <f t="shared" si="4"/>
        <v>13</v>
      </c>
      <c r="S8" s="22">
        <f t="shared" si="4"/>
        <v>7</v>
      </c>
      <c r="T8" s="22">
        <f t="shared" si="4"/>
        <v>9</v>
      </c>
    </row>
    <row r="9" outlineLevel="1">
      <c r="A9" s="8"/>
      <c r="B9" s="23">
        <f>IF($D9=$C9, 0, (AVERAGE(F9:T9) - $C9) / ($D9 - $C9))</f>
        <v>0.9777777778</v>
      </c>
      <c r="C9" s="24">
        <f t="shared" ref="C9:D9" si="5">SUM(C10:C12)</f>
        <v>0</v>
      </c>
      <c r="D9" s="24">
        <f t="shared" si="5"/>
        <v>3</v>
      </c>
      <c r="E9" s="25" t="s">
        <v>29</v>
      </c>
      <c r="F9" s="26">
        <f t="array" ref="F9">SUM(IF($D10:$D12 = "-", 0, IF(F10:F12 = "-", IF(ISNUMBER($D10:$D12), $D10:$D12, 0), IF(ISNUMBER(F10:F12), F10:F12, 0))))</f>
        <v>3</v>
      </c>
      <c r="G9" s="26">
        <f t="array" ref="G9">SUM(IF($D10:$D12 = "-", 0, IF(G10:G12 = "-", IF(ISNUMBER($D10:$D12), $D10:$D12, 0), IF(ISNUMBER(G10:G12), G10:G12, 0))))</f>
        <v>3</v>
      </c>
      <c r="H9" s="26">
        <f t="array" ref="H9">SUM(IF($D10:$D12 = "-", 0, IF(H10:H12 = "-", IF(ISNUMBER($D10:$D12), $D10:$D12, 0), IF(ISNUMBER(H10:H12), H10:H12, 0))))</f>
        <v>3</v>
      </c>
      <c r="I9" s="26">
        <f t="array" ref="I9">SUM(IF($D10:$D12 = "-", 0, IF(I10:I12 = "-", IF(ISNUMBER($D10:$D12), $D10:$D12, 0), IF(ISNUMBER(I10:I12), I10:I12, 0))))</f>
        <v>3</v>
      </c>
      <c r="J9" s="26">
        <f t="array" ref="J9">SUM(IF($D10:$D12 = "-", 0, IF(J10:J12 = "-", IF(ISNUMBER($D10:$D12), $D10:$D12, 0), IF(ISNUMBER(J10:J12), J10:J12, 0))))</f>
        <v>3</v>
      </c>
      <c r="K9" s="26">
        <f t="array" ref="K9">SUM(IF($D10:$D12 = "-", 0, IF(K10:K12 = "-", IF(ISNUMBER($D10:$D12), $D10:$D12, 0), IF(ISNUMBER(K10:K12), K10:K12, 0))))</f>
        <v>3</v>
      </c>
      <c r="L9" s="26">
        <f t="array" ref="L9">SUM(IF($D10:$D12 = "-", 0, IF(L10:L12 = "-", IF(ISNUMBER($D10:$D12), $D10:$D12, 0), IF(ISNUMBER(L10:L12), L10:L12, 0))))</f>
        <v>2</v>
      </c>
      <c r="M9" s="26">
        <f t="array" ref="M9">SUM(IF($D10:$D12 = "-", 0, IF(M10:M12 = "-", IF(ISNUMBER($D10:$D12), $D10:$D12, 0), IF(ISNUMBER(M10:M12), M10:M12, 0))))</f>
        <v>3</v>
      </c>
      <c r="N9" s="26">
        <f t="array" ref="N9">SUM(IF($D10:$D12 = "-", 0, IF(N10:N12 = "-", IF(ISNUMBER($D10:$D12), $D10:$D12, 0), IF(ISNUMBER(N10:N12), N10:N12, 0))))</f>
        <v>3</v>
      </c>
      <c r="O9" s="26">
        <f t="array" ref="O9">SUM(IF($D10:$D12 = "-", 0, IF(O10:O12 = "-", IF(ISNUMBER($D10:$D12), $D10:$D12, 0), IF(ISNUMBER(O10:O12), O10:O12, 0))))</f>
        <v>3</v>
      </c>
      <c r="P9" s="26">
        <f t="array" ref="P9">SUM(IF($D10:$D12 = "-", 0, IF(P10:P12 = "-", IF(ISNUMBER($D10:$D12), $D10:$D12, 0), IF(ISNUMBER(P10:P12), P10:P12, 0))))</f>
        <v>3</v>
      </c>
      <c r="Q9" s="26">
        <f t="array" ref="Q9">SUM(IF($D10:$D12 = "-", 0, IF(Q10:Q12 = "-", IF(ISNUMBER($D10:$D12), $D10:$D12, 0), IF(ISNUMBER(Q10:Q12), Q10:Q12, 0))))</f>
        <v>3</v>
      </c>
      <c r="R9" s="26">
        <f t="array" ref="R9">SUM(IF($D10:$D12 = "-", 0, IF(R10:R12 = "-", IF(ISNUMBER($D10:$D12), $D10:$D12, 0), IF(ISNUMBER(R10:R12), R10:R12, 0))))</f>
        <v>3</v>
      </c>
      <c r="S9" s="26">
        <f t="array" ref="S9">SUM(IF($D10:$D12 = "-", 0, IF(S10:S12 = "-", IF(ISNUMBER($D10:$D12), $D10:$D12, 0), IF(ISNUMBER(S10:S12), S10:S12, 0))))</f>
        <v>3</v>
      </c>
      <c r="T9" s="26">
        <f t="array" ref="T9">SUM(IF($D10:$D12 = "-", 0, IF(T10:T12 = "-", IF(ISNUMBER($D10:$D12), $D10:$D12, 0), IF(ISNUMBER(T10:T12), T10:T12, 0))))</f>
        <v>3</v>
      </c>
    </row>
    <row r="10" outlineLevel="2">
      <c r="A10" s="8"/>
      <c r="B10" s="24" t="s">
        <v>30</v>
      </c>
      <c r="C10" s="24">
        <v>0.0</v>
      </c>
      <c r="D10" s="24">
        <v>1.0</v>
      </c>
      <c r="E10" s="27" t="s">
        <v>31</v>
      </c>
      <c r="F10" s="24">
        <v>1.0</v>
      </c>
      <c r="G10" s="24">
        <v>1.0</v>
      </c>
      <c r="H10" s="24">
        <v>1.0</v>
      </c>
      <c r="I10" s="24">
        <v>1.0</v>
      </c>
      <c r="J10" s="24">
        <v>1.0</v>
      </c>
      <c r="K10" s="24">
        <v>1.0</v>
      </c>
      <c r="L10" s="24">
        <v>1.0</v>
      </c>
      <c r="M10" s="24">
        <v>1.0</v>
      </c>
      <c r="N10" s="24">
        <v>1.0</v>
      </c>
      <c r="O10" s="24">
        <v>1.0</v>
      </c>
      <c r="P10" s="24">
        <v>1.0</v>
      </c>
      <c r="Q10" s="24">
        <v>1.0</v>
      </c>
      <c r="R10" s="24">
        <v>1.0</v>
      </c>
      <c r="S10" s="24">
        <v>1.0</v>
      </c>
      <c r="T10" s="24">
        <v>1.0</v>
      </c>
    </row>
    <row r="11" outlineLevel="2">
      <c r="A11" s="8"/>
      <c r="B11" s="24" t="s">
        <v>30</v>
      </c>
      <c r="C11" s="24">
        <v>0.0</v>
      </c>
      <c r="D11" s="24">
        <v>1.0</v>
      </c>
      <c r="E11" s="27" t="s">
        <v>32</v>
      </c>
      <c r="F11" s="24">
        <v>1.0</v>
      </c>
      <c r="G11" s="28">
        <v>1.0</v>
      </c>
      <c r="H11" s="24">
        <v>1.0</v>
      </c>
      <c r="I11" s="24">
        <v>1.0</v>
      </c>
      <c r="J11" s="24">
        <v>1.0</v>
      </c>
      <c r="K11" s="24">
        <v>1.0</v>
      </c>
      <c r="L11" s="24">
        <v>0.0</v>
      </c>
      <c r="M11" s="24">
        <v>1.0</v>
      </c>
      <c r="N11" s="24">
        <v>1.0</v>
      </c>
      <c r="O11" s="24">
        <v>1.0</v>
      </c>
      <c r="P11" s="24">
        <v>1.0</v>
      </c>
      <c r="Q11" s="24">
        <v>1.0</v>
      </c>
      <c r="R11" s="24">
        <v>1.0</v>
      </c>
      <c r="S11" s="24">
        <v>1.0</v>
      </c>
      <c r="T11" s="24">
        <v>1.0</v>
      </c>
    </row>
    <row r="12" outlineLevel="2">
      <c r="A12" s="8"/>
      <c r="B12" s="24" t="s">
        <v>30</v>
      </c>
      <c r="C12" s="24">
        <v>0.0</v>
      </c>
      <c r="D12" s="24">
        <v>1.0</v>
      </c>
      <c r="E12" s="27" t="s">
        <v>33</v>
      </c>
      <c r="F12" s="24">
        <v>1.0</v>
      </c>
      <c r="G12" s="24">
        <v>1.0</v>
      </c>
      <c r="H12" s="24">
        <v>1.0</v>
      </c>
      <c r="I12" s="24">
        <v>1.0</v>
      </c>
      <c r="J12" s="24">
        <v>1.0</v>
      </c>
      <c r="K12" s="24">
        <v>1.0</v>
      </c>
      <c r="L12" s="24">
        <v>1.0</v>
      </c>
      <c r="M12" s="24">
        <v>1.0</v>
      </c>
      <c r="N12" s="24">
        <v>1.0</v>
      </c>
      <c r="O12" s="24">
        <v>1.0</v>
      </c>
      <c r="P12" s="24">
        <v>1.0</v>
      </c>
      <c r="Q12" s="24">
        <v>1.0</v>
      </c>
      <c r="R12" s="24">
        <v>1.0</v>
      </c>
      <c r="S12" s="24">
        <v>1.0</v>
      </c>
      <c r="T12" s="24">
        <v>1.0</v>
      </c>
    </row>
    <row r="13" outlineLevel="1">
      <c r="A13" s="8"/>
      <c r="B13" s="23">
        <f>IF($D13=$C13, 0, (AVERAGE(F13:T13) - $C13) / ($D13 - $C13))</f>
        <v>0.5222222222</v>
      </c>
      <c r="C13" s="24">
        <f t="shared" ref="C13:D13" si="6">SUM(C14:C19)</f>
        <v>0</v>
      </c>
      <c r="D13" s="24">
        <f t="shared" si="6"/>
        <v>6</v>
      </c>
      <c r="E13" s="25" t="s">
        <v>34</v>
      </c>
      <c r="F13" s="26">
        <f t="array" ref="F13">SUM(IF($D14:$D19 = "-", 0, IF(F14:F19 = "-", IF(ISNUMBER($D14:$D19), $D14:$D19, 0), IF(ISNUMBER(F14:F19), F14:F19, 0))))</f>
        <v>4</v>
      </c>
      <c r="G13" s="26">
        <f t="array" ref="G13">SUM(IF($D14:$D19 = "-", 0, IF(G14:G19 = "-", IF(ISNUMBER($D14:$D19), $D14:$D19, 0), IF(ISNUMBER(G14:G19), G14:G19, 0))))</f>
        <v>3</v>
      </c>
      <c r="H13" s="26">
        <f t="array" ref="H13">SUM(IF($D14:$D19 = "-", 0, IF(H14:H19 = "-", IF(ISNUMBER($D14:$D19), $D14:$D19, 0), IF(ISNUMBER(H14:H19), H14:H19, 0))))</f>
        <v>3</v>
      </c>
      <c r="I13" s="26">
        <f t="array" ref="I13">SUM(IF($D14:$D19 = "-", 0, IF(I14:I19 = "-", IF(ISNUMBER($D14:$D19), $D14:$D19, 0), IF(ISNUMBER(I14:I19), I14:I19, 0))))</f>
        <v>4</v>
      </c>
      <c r="J13" s="26">
        <f t="array" ref="J13">SUM(IF($D14:$D19 = "-", 0, IF(J14:J19 = "-", IF(ISNUMBER($D14:$D19), $D14:$D19, 0), IF(ISNUMBER(J14:J19), J14:J19, 0))))</f>
        <v>4</v>
      </c>
      <c r="K13" s="26">
        <f t="array" ref="K13">SUM(IF($D14:$D19 = "-", 0, IF(K14:K19 = "-", IF(ISNUMBER($D14:$D19), $D14:$D19, 0), IF(ISNUMBER(K14:K19), K14:K19, 0))))</f>
        <v>2</v>
      </c>
      <c r="L13" s="26">
        <f t="array" ref="L13">SUM(IF($D14:$D19 = "-", 0, IF(L14:L19 = "-", IF(ISNUMBER($D14:$D19), $D14:$D19, 0), IF(ISNUMBER(L14:L19), L14:L19, 0))))</f>
        <v>4</v>
      </c>
      <c r="M13" s="26">
        <f t="array" ref="M13">SUM(IF($D14:$D19 = "-", 0, IF(M14:M19 = "-", IF(ISNUMBER($D14:$D19), $D14:$D19, 0), IF(ISNUMBER(M14:M19), M14:M19, 0))))</f>
        <v>2</v>
      </c>
      <c r="N13" s="26">
        <f t="array" ref="N13">SUM(IF($D14:$D19 = "-", 0, IF(N14:N19 = "-", IF(ISNUMBER($D14:$D19), $D14:$D19, 0), IF(ISNUMBER(N14:N19), N14:N19, 0))))</f>
        <v>5</v>
      </c>
      <c r="O13" s="26">
        <f t="array" ref="O13">SUM(IF($D14:$D19 = "-", 0, IF(O14:O19 = "-", IF(ISNUMBER($D14:$D19), $D14:$D19, 0), IF(ISNUMBER(O14:O19), O14:O19, 0))))</f>
        <v>4</v>
      </c>
      <c r="P13" s="26">
        <f t="array" ref="P13">SUM(IF($D14:$D19 = "-", 0, IF(P14:P19 = "-", IF(ISNUMBER($D14:$D19), $D14:$D19, 0), IF(ISNUMBER(P14:P19), P14:P19, 0))))</f>
        <v>0</v>
      </c>
      <c r="Q13" s="26">
        <f t="array" ref="Q13">SUM(IF($D14:$D19 = "-", 0, IF(Q14:Q19 = "-", IF(ISNUMBER($D14:$D19), $D14:$D19, 0), IF(ISNUMBER(Q14:Q19), Q14:Q19, 0))))</f>
        <v>4</v>
      </c>
      <c r="R13" s="26">
        <f t="array" ref="R13">SUM(IF($D14:$D19 = "-", 0, IF(R14:R19 = "-", IF(ISNUMBER($D14:$D19), $D14:$D19, 0), IF(ISNUMBER(R14:R19), R14:R19, 0))))</f>
        <v>4</v>
      </c>
      <c r="S13" s="26">
        <f t="array" ref="S13">SUM(IF($D14:$D19 = "-", 0, IF(S14:S19 = "-", IF(ISNUMBER($D14:$D19), $D14:$D19, 0), IF(ISNUMBER(S14:S19), S14:S19, 0))))</f>
        <v>2</v>
      </c>
      <c r="T13" s="26">
        <f t="array" ref="T13">SUM(IF($D14:$D19 = "-", 0, IF(T14:T19 = "-", IF(ISNUMBER($D14:$D19), $D14:$D19, 0), IF(ISNUMBER(T14:T19), T14:T19, 0))))</f>
        <v>2</v>
      </c>
    </row>
    <row r="14" outlineLevel="2">
      <c r="A14" s="8"/>
      <c r="B14" s="24" t="s">
        <v>30</v>
      </c>
      <c r="C14" s="24">
        <v>0.0</v>
      </c>
      <c r="D14" s="24">
        <v>1.0</v>
      </c>
      <c r="E14" s="27" t="s">
        <v>35</v>
      </c>
      <c r="F14" s="24">
        <v>1.0</v>
      </c>
      <c r="G14" s="24">
        <v>1.0</v>
      </c>
      <c r="H14" s="24">
        <v>1.0</v>
      </c>
      <c r="I14" s="24">
        <v>1.0</v>
      </c>
      <c r="J14" s="24">
        <v>1.0</v>
      </c>
      <c r="K14" s="24">
        <v>1.0</v>
      </c>
      <c r="L14" s="24">
        <v>1.0</v>
      </c>
      <c r="M14" s="24">
        <v>1.0</v>
      </c>
      <c r="N14" s="24">
        <v>1.0</v>
      </c>
      <c r="O14" s="24">
        <v>1.0</v>
      </c>
      <c r="P14" s="24" t="s">
        <v>36</v>
      </c>
      <c r="Q14" s="24">
        <v>1.0</v>
      </c>
      <c r="R14" s="24">
        <v>1.0</v>
      </c>
      <c r="S14" s="24">
        <v>1.0</v>
      </c>
      <c r="T14" s="24">
        <v>1.0</v>
      </c>
    </row>
    <row r="15" outlineLevel="2">
      <c r="A15" s="8"/>
      <c r="B15" s="24" t="s">
        <v>30</v>
      </c>
      <c r="C15" s="24">
        <v>0.0</v>
      </c>
      <c r="D15" s="24">
        <v>1.0</v>
      </c>
      <c r="E15" s="27" t="s">
        <v>37</v>
      </c>
      <c r="F15" s="24">
        <v>1.0</v>
      </c>
      <c r="G15" s="24">
        <v>1.0</v>
      </c>
      <c r="H15" s="24">
        <v>1.0</v>
      </c>
      <c r="I15" s="24">
        <v>1.0</v>
      </c>
      <c r="J15" s="24">
        <v>1.0</v>
      </c>
      <c r="K15" s="24">
        <v>1.0</v>
      </c>
      <c r="L15" s="24">
        <v>1.0</v>
      </c>
      <c r="M15" s="24">
        <v>1.0</v>
      </c>
      <c r="N15" s="24">
        <v>1.0</v>
      </c>
      <c r="O15" s="24">
        <v>1.0</v>
      </c>
      <c r="P15" s="24" t="s">
        <v>36</v>
      </c>
      <c r="Q15" s="24">
        <v>1.0</v>
      </c>
      <c r="R15" s="24">
        <v>1.0</v>
      </c>
      <c r="S15" s="24">
        <v>1.0</v>
      </c>
      <c r="T15" s="24">
        <v>1.0</v>
      </c>
    </row>
    <row r="16" outlineLevel="2">
      <c r="A16" s="8"/>
      <c r="B16" s="24" t="s">
        <v>30</v>
      </c>
      <c r="C16" s="24">
        <v>0.0</v>
      </c>
      <c r="D16" s="24">
        <v>1.0</v>
      </c>
      <c r="E16" s="27" t="s">
        <v>38</v>
      </c>
      <c r="F16" s="24">
        <v>1.0</v>
      </c>
      <c r="G16" s="24">
        <v>1.0</v>
      </c>
      <c r="H16" s="24">
        <v>1.0</v>
      </c>
      <c r="I16" s="24">
        <v>1.0</v>
      </c>
      <c r="J16" s="24">
        <v>1.0</v>
      </c>
      <c r="K16" s="24">
        <v>0.0</v>
      </c>
      <c r="L16" s="24">
        <v>1.0</v>
      </c>
      <c r="M16" s="24">
        <v>0.0</v>
      </c>
      <c r="N16" s="24">
        <v>1.0</v>
      </c>
      <c r="O16" s="24">
        <v>1.0</v>
      </c>
      <c r="P16" s="24" t="s">
        <v>36</v>
      </c>
      <c r="Q16" s="24">
        <v>1.0</v>
      </c>
      <c r="R16" s="24">
        <v>1.0</v>
      </c>
      <c r="S16" s="24">
        <v>0.0</v>
      </c>
      <c r="T16" s="24" t="s">
        <v>36</v>
      </c>
    </row>
    <row r="17" outlineLevel="2">
      <c r="A17" s="8"/>
      <c r="B17" s="24" t="s">
        <v>30</v>
      </c>
      <c r="C17" s="24">
        <v>0.0</v>
      </c>
      <c r="D17" s="24">
        <v>1.0</v>
      </c>
      <c r="E17" s="27" t="s">
        <v>39</v>
      </c>
      <c r="F17" s="24">
        <v>1.0</v>
      </c>
      <c r="G17" s="24">
        <v>0.0</v>
      </c>
      <c r="H17" s="24">
        <v>0.0</v>
      </c>
      <c r="I17" s="24">
        <v>1.0</v>
      </c>
      <c r="J17" s="24">
        <v>1.0</v>
      </c>
      <c r="K17" s="24">
        <v>0.0</v>
      </c>
      <c r="L17" s="24">
        <v>1.0</v>
      </c>
      <c r="M17" s="24">
        <v>0.0</v>
      </c>
      <c r="N17" s="24">
        <v>1.0</v>
      </c>
      <c r="O17" s="24">
        <v>1.0</v>
      </c>
      <c r="P17" s="24" t="s">
        <v>36</v>
      </c>
      <c r="Q17" s="24">
        <v>1.0</v>
      </c>
      <c r="R17" s="24">
        <v>1.0</v>
      </c>
      <c r="S17" s="24">
        <v>0.0</v>
      </c>
      <c r="T17" s="24" t="s">
        <v>36</v>
      </c>
    </row>
    <row r="18" outlineLevel="2">
      <c r="A18" s="8"/>
      <c r="B18" s="24" t="s">
        <v>30</v>
      </c>
      <c r="C18" s="24">
        <v>0.0</v>
      </c>
      <c r="D18" s="24">
        <v>1.0</v>
      </c>
      <c r="E18" s="27" t="s">
        <v>40</v>
      </c>
      <c r="F18" s="24">
        <v>0.0</v>
      </c>
      <c r="G18" s="24">
        <v>0.0</v>
      </c>
      <c r="H18" s="24">
        <v>0.0</v>
      </c>
      <c r="I18" s="24">
        <v>0.0</v>
      </c>
      <c r="J18" s="24">
        <v>0.0</v>
      </c>
      <c r="K18" s="24">
        <v>0.0</v>
      </c>
      <c r="L18" s="24">
        <v>0.0</v>
      </c>
      <c r="M18" s="24">
        <v>0.0</v>
      </c>
      <c r="N18" s="24">
        <v>0.0</v>
      </c>
      <c r="O18" s="24">
        <v>0.0</v>
      </c>
      <c r="P18" s="24" t="s">
        <v>36</v>
      </c>
      <c r="Q18" s="24">
        <v>0.0</v>
      </c>
      <c r="R18" s="24">
        <v>0.0</v>
      </c>
      <c r="S18" s="24">
        <v>0.0</v>
      </c>
      <c r="T18" s="24" t="s">
        <v>36</v>
      </c>
    </row>
    <row r="19" outlineLevel="2">
      <c r="A19" s="8"/>
      <c r="B19" s="24" t="s">
        <v>30</v>
      </c>
      <c r="C19" s="24">
        <v>0.0</v>
      </c>
      <c r="D19" s="24">
        <v>1.0</v>
      </c>
      <c r="E19" s="27" t="s">
        <v>41</v>
      </c>
      <c r="F19" s="24">
        <v>0.0</v>
      </c>
      <c r="G19" s="24">
        <v>0.0</v>
      </c>
      <c r="H19" s="24">
        <v>0.0</v>
      </c>
      <c r="I19" s="24">
        <v>0.0</v>
      </c>
      <c r="J19" s="24">
        <v>0.0</v>
      </c>
      <c r="K19" s="24">
        <v>0.0</v>
      </c>
      <c r="L19" s="24">
        <v>0.0</v>
      </c>
      <c r="M19" s="24">
        <v>0.0</v>
      </c>
      <c r="N19" s="24">
        <v>1.0</v>
      </c>
      <c r="O19" s="24">
        <v>0.0</v>
      </c>
      <c r="P19" s="24" t="s">
        <v>36</v>
      </c>
      <c r="Q19" s="24">
        <v>0.0</v>
      </c>
      <c r="R19" s="24">
        <v>0.0</v>
      </c>
      <c r="S19" s="24">
        <v>0.0</v>
      </c>
      <c r="T19" s="24" t="s">
        <v>36</v>
      </c>
    </row>
    <row r="20" outlineLevel="1">
      <c r="A20" s="8"/>
      <c r="B20" s="29">
        <f>AVERAGE(F20:T20)</f>
        <v>1.8</v>
      </c>
      <c r="C20" s="24">
        <f t="shared" ref="C20:D20" si="7">SUM(C21:C23)</f>
        <v>0</v>
      </c>
      <c r="D20" s="24">
        <f t="shared" si="7"/>
        <v>3</v>
      </c>
      <c r="E20" s="25" t="s">
        <v>42</v>
      </c>
      <c r="F20" s="26">
        <f t="array" ref="F20">SUM(IF($D21:$D23 = "-", 0, IF(F21:F23 = "-", IF(ISNUMBER($D21:$D23), $D21:$D23, 0), IF(ISNUMBER(F21:F23), F21:F23, 0))))</f>
        <v>0</v>
      </c>
      <c r="G20" s="26">
        <f t="array" ref="G20">SUM(IF($D21:$D23 = "-", 0, IF(G21:G23 = "-", IF(ISNUMBER($D21:$D23), $D21:$D23, 0), IF(ISNUMBER(G21:G23), G21:G23, 0))))</f>
        <v>3</v>
      </c>
      <c r="H20" s="26">
        <f t="array" ref="H20">SUM(IF($D21:$D23 = "-", 0, IF(H21:H23 = "-", IF(ISNUMBER($D21:$D23), $D21:$D23, 0), IF(ISNUMBER(H21:H23), H21:H23, 0))))</f>
        <v>3</v>
      </c>
      <c r="I20" s="26">
        <f t="array" ref="I20">SUM(IF($D21:$D23 = "-", 0, IF(I21:I23 = "-", IF(ISNUMBER($D21:$D23), $D21:$D23, 0), IF(ISNUMBER(I21:I23), I21:I23, 0))))</f>
        <v>3</v>
      </c>
      <c r="J20" s="26">
        <f t="array" ref="J20">SUM(IF($D21:$D23 = "-", 0, IF(J21:J23 = "-", IF(ISNUMBER($D21:$D23), $D21:$D23, 0), IF(ISNUMBER(J21:J23), J21:J23, 0))))</f>
        <v>3</v>
      </c>
      <c r="K20" s="26">
        <f t="array" ref="K20">SUM(IF($D21:$D23 = "-", 0, IF(K21:K23 = "-", IF(ISNUMBER($D21:$D23), $D21:$D23, 0), IF(ISNUMBER(K21:K23), K21:K23, 0))))</f>
        <v>2</v>
      </c>
      <c r="L20" s="26">
        <f t="array" ref="L20">SUM(IF($D21:$D23 = "-", 0, IF(L21:L23 = "-", IF(ISNUMBER($D21:$D23), $D21:$D23, 0), IF(ISNUMBER(L21:L23), L21:L23, 0))))</f>
        <v>3</v>
      </c>
      <c r="M20" s="26">
        <f t="array" ref="M20">SUM(IF($D21:$D23 = "-", 0, IF(M21:M23 = "-", IF(ISNUMBER($D21:$D23), $D21:$D23, 0), IF(ISNUMBER(M21:M23), M21:M23, 0))))</f>
        <v>3</v>
      </c>
      <c r="N20" s="26">
        <f t="array" ref="N20">SUM(IF($D21:$D23 = "-", 0, IF(N21:N23 = "-", IF(ISNUMBER($D21:$D23), $D21:$D23, 0), IF(ISNUMBER(N21:N23), N21:N23, 0))))</f>
        <v>2</v>
      </c>
      <c r="O20" s="26">
        <f t="array" ref="O20">SUM(IF($D21:$D23 = "-", 0, IF(O21:O23 = "-", IF(ISNUMBER($D21:$D23), $D21:$D23, 0), IF(ISNUMBER(O21:O23), O21:O23, 0))))</f>
        <v>1</v>
      </c>
      <c r="P20" s="26">
        <f t="array" ref="P20">SUM(IF($D21:$D23 = "-", 0, IF(P21:P23 = "-", IF(ISNUMBER($D21:$D23), $D21:$D23, 0), IF(ISNUMBER(P21:P23), P21:P23, 0))))</f>
        <v>0</v>
      </c>
      <c r="Q20" s="26">
        <f t="array" ref="Q20">SUM(IF($D21:$D23 = "-", 0, IF(Q21:Q23 = "-", IF(ISNUMBER($D21:$D23), $D21:$D23, 0), IF(ISNUMBER(Q21:Q23), Q21:Q23, 0))))</f>
        <v>2</v>
      </c>
      <c r="R20" s="26">
        <f t="array" ref="R20">SUM(IF($D21:$D23 = "-", 0, IF(R21:R23 = "-", IF(ISNUMBER($D21:$D23), $D21:$D23, 0), IF(ISNUMBER(R21:R23), R21:R23, 0))))</f>
        <v>1</v>
      </c>
      <c r="S20" s="26">
        <f t="array" ref="S20">SUM(IF($D21:$D23 = "-", 0, IF(S21:S23 = "-", IF(ISNUMBER($D21:$D23), $D21:$D23, 0), IF(ISNUMBER(S21:S23), S21:S23, 0))))</f>
        <v>0</v>
      </c>
      <c r="T20" s="26">
        <f t="array" ref="T20">SUM(IF($D21:$D23 = "-", 0, IF(T21:T23 = "-", IF(ISNUMBER($D21:$D23), $D21:$D23, 0), IF(ISNUMBER(T21:T23), T21:T23, 0))))</f>
        <v>1</v>
      </c>
    </row>
    <row r="21" outlineLevel="2">
      <c r="A21" s="8"/>
      <c r="B21" s="24" t="s">
        <v>30</v>
      </c>
      <c r="C21" s="24">
        <v>0.0</v>
      </c>
      <c r="D21" s="24">
        <v>1.0</v>
      </c>
      <c r="E21" s="27" t="s">
        <v>43</v>
      </c>
      <c r="F21" s="24">
        <v>0.0</v>
      </c>
      <c r="G21" s="24">
        <v>1.0</v>
      </c>
      <c r="H21" s="24">
        <v>1.0</v>
      </c>
      <c r="I21" s="24">
        <v>1.0</v>
      </c>
      <c r="J21" s="24">
        <v>1.0</v>
      </c>
      <c r="K21" s="24">
        <v>0.0</v>
      </c>
      <c r="L21" s="24">
        <v>1.0</v>
      </c>
      <c r="M21" s="24">
        <v>1.0</v>
      </c>
      <c r="N21" s="24">
        <v>1.0</v>
      </c>
      <c r="O21" s="24">
        <v>0.0</v>
      </c>
      <c r="P21" s="24" t="s">
        <v>36</v>
      </c>
      <c r="Q21" s="24">
        <v>1.0</v>
      </c>
      <c r="R21" s="24">
        <v>1.0</v>
      </c>
      <c r="S21" s="24">
        <v>0.0</v>
      </c>
      <c r="T21" s="24">
        <v>1.0</v>
      </c>
    </row>
    <row r="22" outlineLevel="2">
      <c r="A22" s="8"/>
      <c r="B22" s="24" t="s">
        <v>30</v>
      </c>
      <c r="C22" s="24">
        <v>0.0</v>
      </c>
      <c r="D22" s="24">
        <v>1.0</v>
      </c>
      <c r="E22" s="27" t="s">
        <v>44</v>
      </c>
      <c r="F22" s="24">
        <v>0.0</v>
      </c>
      <c r="G22" s="24">
        <v>1.0</v>
      </c>
      <c r="H22" s="24">
        <v>1.0</v>
      </c>
      <c r="I22" s="24">
        <v>1.0</v>
      </c>
      <c r="J22" s="24">
        <v>1.0</v>
      </c>
      <c r="K22" s="24">
        <v>1.0</v>
      </c>
      <c r="L22" s="24">
        <v>1.0</v>
      </c>
      <c r="M22" s="24">
        <v>1.0</v>
      </c>
      <c r="N22" s="24">
        <v>0.0</v>
      </c>
      <c r="O22" s="24">
        <v>0.0</v>
      </c>
      <c r="P22" s="24" t="s">
        <v>36</v>
      </c>
      <c r="Q22" s="24">
        <v>1.0</v>
      </c>
      <c r="R22" s="24">
        <v>0.0</v>
      </c>
      <c r="S22" s="24">
        <v>0.0</v>
      </c>
      <c r="T22" s="24" t="s">
        <v>36</v>
      </c>
    </row>
    <row r="23" outlineLevel="2">
      <c r="A23" s="8"/>
      <c r="B23" s="24" t="s">
        <v>30</v>
      </c>
      <c r="C23" s="24">
        <v>0.0</v>
      </c>
      <c r="D23" s="24">
        <v>1.0</v>
      </c>
      <c r="E23" s="27" t="s">
        <v>45</v>
      </c>
      <c r="F23" s="24">
        <v>0.0</v>
      </c>
      <c r="G23" s="24">
        <v>1.0</v>
      </c>
      <c r="H23" s="24">
        <v>1.0</v>
      </c>
      <c r="I23" s="24">
        <v>1.0</v>
      </c>
      <c r="J23" s="24">
        <v>1.0</v>
      </c>
      <c r="K23" s="24">
        <v>1.0</v>
      </c>
      <c r="L23" s="24">
        <v>1.0</v>
      </c>
      <c r="M23" s="24">
        <v>1.0</v>
      </c>
      <c r="N23" s="24">
        <v>1.0</v>
      </c>
      <c r="O23" s="24">
        <v>1.0</v>
      </c>
      <c r="P23" s="24" t="s">
        <v>36</v>
      </c>
      <c r="Q23" s="24">
        <v>0.0</v>
      </c>
      <c r="R23" s="24">
        <v>0.0</v>
      </c>
      <c r="S23" s="24">
        <v>0.0</v>
      </c>
      <c r="T23" s="24" t="s">
        <v>36</v>
      </c>
    </row>
    <row r="24" outlineLevel="1">
      <c r="A24" s="8"/>
      <c r="B24" s="29">
        <f>AVERAGE(F24:T24)</f>
        <v>2</v>
      </c>
      <c r="C24" s="24">
        <f t="shared" ref="C24:D24" si="8">SUM(C25:C26)</f>
        <v>0</v>
      </c>
      <c r="D24" s="24">
        <f t="shared" si="8"/>
        <v>2</v>
      </c>
      <c r="E24" s="25" t="s">
        <v>46</v>
      </c>
      <c r="F24" s="26">
        <f t="array" ref="F24">SUM(IF($D25:$D26 = "-", 0, IF(F25:F26 = "-", IF(ISNUMBER($D25:$D26), $D25:$D26, 0), IF(ISNUMBER(F25:F26), F25:F26, 0))))</f>
        <v>2</v>
      </c>
      <c r="G24" s="26">
        <f t="array" ref="G24">SUM(IF($D25:$D26 = "-", 0, IF(G25:G26 = "-", IF(ISNUMBER($D25:$D26), $D25:$D26, 0), IF(ISNUMBER(G25:G26), G25:G26, 0))))</f>
        <v>2</v>
      </c>
      <c r="H24" s="26">
        <f t="array" ref="H24">SUM(IF($D25:$D26 = "-", 0, IF(H25:H26 = "-", IF(ISNUMBER($D25:$D26), $D25:$D26, 0), IF(ISNUMBER(H25:H26), H25:H26, 0))))</f>
        <v>2</v>
      </c>
      <c r="I24" s="26">
        <f t="array" ref="I24">SUM(IF($D25:$D26 = "-", 0, IF(I25:I26 = "-", IF(ISNUMBER($D25:$D26), $D25:$D26, 0), IF(ISNUMBER(I25:I26), I25:I26, 0))))</f>
        <v>2</v>
      </c>
      <c r="J24" s="26">
        <f t="array" ref="J24">SUM(IF($D25:$D26 = "-", 0, IF(J25:J26 = "-", IF(ISNUMBER($D25:$D26), $D25:$D26, 0), IF(ISNUMBER(J25:J26), J25:J26, 0))))</f>
        <v>2</v>
      </c>
      <c r="K24" s="26">
        <f t="array" ref="K24">SUM(IF($D25:$D26 = "-", 0, IF(K25:K26 = "-", IF(ISNUMBER($D25:$D26), $D25:$D26, 0), IF(ISNUMBER(K25:K26), K25:K26, 0))))</f>
        <v>2</v>
      </c>
      <c r="L24" s="26">
        <f t="array" ref="L24">SUM(IF($D25:$D26 = "-", 0, IF(L25:L26 = "-", IF(ISNUMBER($D25:$D26), $D25:$D26, 0), IF(ISNUMBER(L25:L26), L25:L26, 0))))</f>
        <v>2</v>
      </c>
      <c r="M24" s="26">
        <f t="array" ref="M24">SUM(IF($D25:$D26 = "-", 0, IF(M25:M26 = "-", IF(ISNUMBER($D25:$D26), $D25:$D26, 0), IF(ISNUMBER(M25:M26), M25:M26, 0))))</f>
        <v>2</v>
      </c>
      <c r="N24" s="26">
        <f t="array" ref="N24">SUM(IF($D25:$D26 = "-", 0, IF(N25:N26 = "-", IF(ISNUMBER($D25:$D26), $D25:$D26, 0), IF(ISNUMBER(N25:N26), N25:N26, 0))))</f>
        <v>2</v>
      </c>
      <c r="O24" s="26">
        <f t="array" ref="O24">SUM(IF($D25:$D26 = "-", 0, IF(O25:O26 = "-", IF(ISNUMBER($D25:$D26), $D25:$D26, 0), IF(ISNUMBER(O25:O26), O25:O26, 0))))</f>
        <v>2</v>
      </c>
      <c r="P24" s="26">
        <f t="array" ref="P24">SUM(IF($D25:$D26 = "-", 0, IF(P25:P26 = "-", IF(ISNUMBER($D25:$D26), $D25:$D26, 0), IF(ISNUMBER(P25:P26), P25:P26, 0))))</f>
        <v>2</v>
      </c>
      <c r="Q24" s="26">
        <f t="array" ref="Q24">SUM(IF($D25:$D26 = "-", 0, IF(Q25:Q26 = "-", IF(ISNUMBER($D25:$D26), $D25:$D26, 0), IF(ISNUMBER(Q25:Q26), Q25:Q26, 0))))</f>
        <v>2</v>
      </c>
      <c r="R24" s="26">
        <f t="array" ref="R24">SUM(IF($D25:$D26 = "-", 0, IF(R25:R26 = "-", IF(ISNUMBER($D25:$D26), $D25:$D26, 0), IF(ISNUMBER(R25:R26), R25:R26, 0))))</f>
        <v>2</v>
      </c>
      <c r="S24" s="26">
        <f t="array" ref="S24">SUM(IF($D25:$D26 = "-", 0, IF(S25:S26 = "-", IF(ISNUMBER($D25:$D26), $D25:$D26, 0), IF(ISNUMBER(S25:S26), S25:S26, 0))))</f>
        <v>2</v>
      </c>
      <c r="T24" s="26">
        <f t="array" ref="T24">SUM(IF($D25:$D26 = "-", 0, IF(T25:T26 = "-", IF(ISNUMBER($D25:$D26), $D25:$D26, 0), IF(ISNUMBER(T25:T26), T25:T26, 0))))</f>
        <v>2</v>
      </c>
    </row>
    <row r="25" outlineLevel="2">
      <c r="A25" s="8"/>
      <c r="B25" s="24" t="s">
        <v>30</v>
      </c>
      <c r="C25" s="24">
        <v>0.0</v>
      </c>
      <c r="D25" s="24">
        <v>1.0</v>
      </c>
      <c r="E25" s="27" t="s">
        <v>47</v>
      </c>
      <c r="F25" s="24">
        <v>1.0</v>
      </c>
      <c r="G25" s="24">
        <v>1.0</v>
      </c>
      <c r="H25" s="24">
        <v>1.0</v>
      </c>
      <c r="I25" s="24">
        <v>1.0</v>
      </c>
      <c r="J25" s="24">
        <v>1.0</v>
      </c>
      <c r="K25" s="24">
        <v>1.0</v>
      </c>
      <c r="L25" s="24">
        <v>1.0</v>
      </c>
      <c r="M25" s="24">
        <v>1.0</v>
      </c>
      <c r="N25" s="24">
        <v>1.0</v>
      </c>
      <c r="O25" s="24">
        <v>1.0</v>
      </c>
      <c r="P25" s="24">
        <v>1.0</v>
      </c>
      <c r="Q25" s="24">
        <v>1.0</v>
      </c>
      <c r="R25" s="24">
        <v>1.0</v>
      </c>
      <c r="S25" s="24">
        <v>1.0</v>
      </c>
      <c r="T25" s="24">
        <v>1.0</v>
      </c>
    </row>
    <row r="26" outlineLevel="2">
      <c r="A26" s="8"/>
      <c r="B26" s="24" t="s">
        <v>30</v>
      </c>
      <c r="C26" s="24">
        <v>0.0</v>
      </c>
      <c r="D26" s="24">
        <v>1.0</v>
      </c>
      <c r="E26" s="27" t="s">
        <v>48</v>
      </c>
      <c r="F26" s="24">
        <v>1.0</v>
      </c>
      <c r="G26" s="24">
        <v>1.0</v>
      </c>
      <c r="H26" s="24">
        <v>1.0</v>
      </c>
      <c r="I26" s="24">
        <v>1.0</v>
      </c>
      <c r="J26" s="24">
        <v>1.0</v>
      </c>
      <c r="K26" s="24">
        <v>1.0</v>
      </c>
      <c r="L26" s="24">
        <v>1.0</v>
      </c>
      <c r="M26" s="24">
        <v>1.0</v>
      </c>
      <c r="N26" s="24">
        <v>1.0</v>
      </c>
      <c r="O26" s="24">
        <v>1.0</v>
      </c>
      <c r="P26" s="24">
        <v>1.0</v>
      </c>
      <c r="Q26" s="24">
        <v>1.0</v>
      </c>
      <c r="R26" s="24">
        <v>1.0</v>
      </c>
      <c r="S26" s="24">
        <v>1.0</v>
      </c>
      <c r="T26" s="24">
        <v>1.0</v>
      </c>
    </row>
    <row r="27" outlineLevel="1">
      <c r="A27" s="8"/>
      <c r="B27" s="29">
        <f>AVERAGE(F27:T27)</f>
        <v>2.333333333</v>
      </c>
      <c r="C27" s="24">
        <f t="shared" ref="C27:D27" si="9">SUM(C28:C31)</f>
        <v>0</v>
      </c>
      <c r="D27" s="24">
        <f t="shared" si="9"/>
        <v>4</v>
      </c>
      <c r="E27" s="25" t="s">
        <v>49</v>
      </c>
      <c r="F27" s="26">
        <f t="array" ref="F27">SUM(IF($D28:$D31 = "-", 0, IF(F28:F31 = "-", IF(ISNUMBER($D28:$D31), $D28:$D31, 0), IF(ISNUMBER(F28:F31), F28:F31, 0))))</f>
        <v>1</v>
      </c>
      <c r="G27" s="26">
        <f t="array" ref="G27">SUM(IF($D28:$D31 = "-", 0, IF(G28:G31 = "-", IF(ISNUMBER($D28:$D31), $D28:$D31, 0), IF(ISNUMBER(G28:G31), G28:G31, 0))))</f>
        <v>3</v>
      </c>
      <c r="H27" s="26">
        <f t="array" ref="H27">SUM(IF($D28:$D31 = "-", 0, IF(H28:H31 = "-", IF(ISNUMBER($D28:$D31), $D28:$D31, 0), IF(ISNUMBER(H28:H31), H28:H31, 0))))</f>
        <v>3</v>
      </c>
      <c r="I27" s="26">
        <f t="array" ref="I27">SUM(IF($D28:$D31 = "-", 0, IF(I28:I31 = "-", IF(ISNUMBER($D28:$D31), $D28:$D31, 0), IF(ISNUMBER(I28:I31), I28:I31, 0))))</f>
        <v>3</v>
      </c>
      <c r="J27" s="26">
        <f t="array" ref="J27">SUM(IF($D28:$D31 = "-", 0, IF(J28:J31 = "-", IF(ISNUMBER($D28:$D31), $D28:$D31, 0), IF(ISNUMBER(J28:J31), J28:J31, 0))))</f>
        <v>3</v>
      </c>
      <c r="K27" s="26">
        <f t="array" ref="K27">SUM(IF($D28:$D31 = "-", 0, IF(K28:K31 = "-", IF(ISNUMBER($D28:$D31), $D28:$D31, 0), IF(ISNUMBER(K28:K31), K28:K31, 0))))</f>
        <v>3</v>
      </c>
      <c r="L27" s="26">
        <f t="array" ref="L27">SUM(IF($D28:$D31 = "-", 0, IF(L28:L31 = "-", IF(ISNUMBER($D28:$D31), $D28:$D31, 0), IF(ISNUMBER(L28:L31), L28:L31, 0))))</f>
        <v>3</v>
      </c>
      <c r="M27" s="26">
        <f t="array" ref="M27">SUM(IF($D28:$D31 = "-", 0, IF(M28:M31 = "-", IF(ISNUMBER($D28:$D31), $D28:$D31, 0), IF(ISNUMBER(M28:M31), M28:M31, 0))))</f>
        <v>3</v>
      </c>
      <c r="N27" s="26">
        <f t="array" ref="N27">SUM(IF($D28:$D31 = "-", 0, IF(N28:N31 = "-", IF(ISNUMBER($D28:$D31), $D28:$D31, 0), IF(ISNUMBER(N28:N31), N28:N31, 0))))</f>
        <v>3</v>
      </c>
      <c r="O27" s="26">
        <f t="array" ref="O27">SUM(IF($D28:$D31 = "-", 0, IF(O28:O31 = "-", IF(ISNUMBER($D28:$D31), $D28:$D31, 0), IF(ISNUMBER(O28:O31), O28:O31, 0))))</f>
        <v>2</v>
      </c>
      <c r="P27" s="26">
        <f t="array" ref="P27">SUM(IF($D28:$D31 = "-", 0, IF(P28:P31 = "-", IF(ISNUMBER($D28:$D31), $D28:$D31, 0), IF(ISNUMBER(P28:P31), P28:P31, 0))))</f>
        <v>2</v>
      </c>
      <c r="Q27" s="26">
        <f t="array" ref="Q27">SUM(IF($D28:$D31 = "-", 0, IF(Q28:Q31 = "-", IF(ISNUMBER($D28:$D31), $D28:$D31, 0), IF(ISNUMBER(Q28:Q31), Q28:Q31, 0))))</f>
        <v>2</v>
      </c>
      <c r="R27" s="26">
        <f t="array" ref="R27">SUM(IF($D28:$D31 = "-", 0, IF(R28:R31 = "-", IF(ISNUMBER($D28:$D31), $D28:$D31, 0), IF(ISNUMBER(R28:R31), R28:R31, 0))))</f>
        <v>3</v>
      </c>
      <c r="S27" s="24">
        <v>0.0</v>
      </c>
      <c r="T27" s="26">
        <f t="array" ref="T27">SUM(IF($D28:$D31 = "-", 0, IF(T28:T31 = "-", IF(ISNUMBER($D28:$D31), $D28:$D31, 0), IF(ISNUMBER(T28:T31), T28:T31, 0))))</f>
        <v>1</v>
      </c>
    </row>
    <row r="28" outlineLevel="2">
      <c r="A28" s="8"/>
      <c r="B28" s="24" t="s">
        <v>30</v>
      </c>
      <c r="C28" s="24">
        <v>0.0</v>
      </c>
      <c r="D28" s="24">
        <v>1.0</v>
      </c>
      <c r="E28" s="27" t="s">
        <v>50</v>
      </c>
      <c r="F28" s="24">
        <v>0.0</v>
      </c>
      <c r="G28" s="24">
        <v>0.0</v>
      </c>
      <c r="H28" s="24">
        <v>0.0</v>
      </c>
      <c r="I28" s="24">
        <v>0.0</v>
      </c>
      <c r="J28" s="24">
        <v>0.0</v>
      </c>
      <c r="K28" s="24">
        <v>0.0</v>
      </c>
      <c r="L28" s="24">
        <v>0.0</v>
      </c>
      <c r="M28" s="24">
        <v>0.0</v>
      </c>
      <c r="N28" s="24">
        <v>0.0</v>
      </c>
      <c r="O28" s="24">
        <v>0.0</v>
      </c>
      <c r="P28" s="24" t="s">
        <v>36</v>
      </c>
      <c r="Q28" s="24">
        <v>0.0</v>
      </c>
      <c r="R28" s="24">
        <v>0.0</v>
      </c>
      <c r="S28" s="24">
        <v>0.0</v>
      </c>
      <c r="T28" s="24" t="s">
        <v>36</v>
      </c>
    </row>
    <row r="29" outlineLevel="2">
      <c r="A29" s="8"/>
      <c r="B29" s="24" t="s">
        <v>30</v>
      </c>
      <c r="C29" s="24">
        <v>0.0</v>
      </c>
      <c r="D29" s="24">
        <v>1.0</v>
      </c>
      <c r="E29" s="27" t="s">
        <v>51</v>
      </c>
      <c r="F29" s="24">
        <v>0.0</v>
      </c>
      <c r="G29" s="24">
        <v>1.0</v>
      </c>
      <c r="H29" s="24">
        <v>1.0</v>
      </c>
      <c r="I29" s="24">
        <v>1.0</v>
      </c>
      <c r="J29" s="24">
        <v>1.0</v>
      </c>
      <c r="K29" s="24">
        <v>1.0</v>
      </c>
      <c r="L29" s="24">
        <v>1.0</v>
      </c>
      <c r="M29" s="24">
        <v>1.0</v>
      </c>
      <c r="N29" s="24">
        <v>1.0</v>
      </c>
      <c r="O29" s="24">
        <v>0.0</v>
      </c>
      <c r="P29" s="24" t="s">
        <v>36</v>
      </c>
      <c r="Q29" s="24">
        <v>0.0</v>
      </c>
      <c r="R29" s="24">
        <v>1.0</v>
      </c>
      <c r="S29" s="24">
        <v>0.0</v>
      </c>
      <c r="T29" s="24" t="s">
        <v>36</v>
      </c>
    </row>
    <row r="30" outlineLevel="2">
      <c r="A30" s="8"/>
      <c r="B30" s="24" t="s">
        <v>30</v>
      </c>
      <c r="C30" s="24">
        <v>0.0</v>
      </c>
      <c r="D30" s="24">
        <v>1.0</v>
      </c>
      <c r="E30" s="27" t="s">
        <v>52</v>
      </c>
      <c r="F30" s="24">
        <v>0.0</v>
      </c>
      <c r="G30" s="24">
        <v>1.0</v>
      </c>
      <c r="H30" s="24">
        <v>1.0</v>
      </c>
      <c r="I30" s="24">
        <v>1.0</v>
      </c>
      <c r="J30" s="24">
        <v>1.0</v>
      </c>
      <c r="K30" s="24">
        <v>1.0</v>
      </c>
      <c r="L30" s="24">
        <v>1.0</v>
      </c>
      <c r="M30" s="24">
        <v>1.0</v>
      </c>
      <c r="N30" s="24">
        <v>1.0</v>
      </c>
      <c r="O30" s="24">
        <v>1.0</v>
      </c>
      <c r="P30" s="24">
        <v>1.0</v>
      </c>
      <c r="Q30" s="24">
        <v>1.0</v>
      </c>
      <c r="R30" s="24">
        <v>1.0</v>
      </c>
      <c r="S30" s="24">
        <v>0.0</v>
      </c>
      <c r="T30" s="24" t="s">
        <v>36</v>
      </c>
    </row>
    <row r="31" outlineLevel="2">
      <c r="A31" s="8"/>
      <c r="B31" s="24" t="s">
        <v>30</v>
      </c>
      <c r="C31" s="24">
        <v>0.0</v>
      </c>
      <c r="D31" s="24">
        <v>1.0</v>
      </c>
      <c r="E31" s="27" t="s">
        <v>53</v>
      </c>
      <c r="F31" s="24">
        <v>1.0</v>
      </c>
      <c r="G31" s="24">
        <v>1.0</v>
      </c>
      <c r="H31" s="24">
        <v>1.0</v>
      </c>
      <c r="I31" s="24">
        <v>1.0</v>
      </c>
      <c r="J31" s="24">
        <v>1.0</v>
      </c>
      <c r="K31" s="24">
        <v>1.0</v>
      </c>
      <c r="L31" s="24">
        <v>1.0</v>
      </c>
      <c r="M31" s="24">
        <v>1.0</v>
      </c>
      <c r="N31" s="24">
        <v>1.0</v>
      </c>
      <c r="O31" s="24">
        <v>1.0</v>
      </c>
      <c r="P31" s="24">
        <v>1.0</v>
      </c>
      <c r="Q31" s="24">
        <v>1.0</v>
      </c>
      <c r="R31" s="24">
        <v>1.0</v>
      </c>
      <c r="S31" s="24">
        <v>1.0</v>
      </c>
      <c r="T31" s="24">
        <v>1.0</v>
      </c>
    </row>
    <row r="32" outlineLevel="1">
      <c r="A32" s="8"/>
      <c r="B32" s="25"/>
      <c r="C32" s="25" t="s">
        <v>54</v>
      </c>
      <c r="F32" s="30"/>
      <c r="G32" s="30"/>
      <c r="H32" s="30"/>
      <c r="I32" s="30"/>
      <c r="J32" s="30"/>
      <c r="K32" s="30"/>
      <c r="L32" s="30"/>
      <c r="M32" s="30"/>
      <c r="N32" s="30"/>
      <c r="O32" s="30"/>
      <c r="P32" s="30"/>
      <c r="Q32" s="30"/>
      <c r="R32" s="30"/>
      <c r="S32" s="30"/>
      <c r="T32" s="30"/>
    </row>
    <row r="33" outlineLevel="2">
      <c r="A33" s="8"/>
      <c r="C33" s="31" t="s">
        <v>55</v>
      </c>
      <c r="F33" s="32"/>
      <c r="G33" s="33"/>
      <c r="H33" s="33"/>
      <c r="I33" s="33"/>
      <c r="J33" s="33"/>
      <c r="K33" s="33"/>
      <c r="L33" s="33"/>
      <c r="M33" s="33"/>
      <c r="N33" s="33"/>
      <c r="O33" s="33"/>
      <c r="P33" s="33"/>
      <c r="Q33" s="33"/>
      <c r="R33" s="33"/>
      <c r="S33" s="33"/>
      <c r="T33" s="33"/>
    </row>
    <row r="34" outlineLevel="2">
      <c r="A34" s="8"/>
      <c r="C34" s="31" t="s">
        <v>56</v>
      </c>
      <c r="F34" s="32"/>
      <c r="G34" s="33"/>
      <c r="H34" s="33"/>
      <c r="I34" s="33"/>
      <c r="J34" s="33"/>
      <c r="K34" s="33"/>
      <c r="L34" s="33"/>
      <c r="M34" s="33"/>
      <c r="N34" s="33"/>
      <c r="O34" s="33"/>
      <c r="P34" s="33"/>
      <c r="Q34" s="33"/>
      <c r="R34" s="33"/>
      <c r="S34" s="33"/>
      <c r="T34" s="33"/>
    </row>
  </sheetData>
  <mergeCells count="11">
    <mergeCell ref="B32:B34"/>
    <mergeCell ref="C32:E32"/>
    <mergeCell ref="C33:E33"/>
    <mergeCell ref="C34:E34"/>
    <mergeCell ref="B1:C1"/>
    <mergeCell ref="D1:E1"/>
    <mergeCell ref="A2:B2"/>
    <mergeCell ref="C2:E2"/>
    <mergeCell ref="B3:D5"/>
    <mergeCell ref="B6:B7"/>
    <mergeCell ref="C6:D6"/>
  </mergeCells>
  <conditionalFormatting sqref="F8:T8">
    <cfRule type="notContainsBlanks" dxfId="0" priority="1">
      <formula>LEN(TRIM(F8))&gt;0</formula>
    </cfRule>
  </conditionalFormatting>
  <conditionalFormatting sqref="F2:T2 F8:T8">
    <cfRule type="expression" dxfId="1" priority="2">
      <formula>F$8=$C$8</formula>
    </cfRule>
  </conditionalFormatting>
  <conditionalFormatting sqref="B10:B12 B14:B19 B21:B23 B25:B26 B28:B31">
    <cfRule type="cellIs" dxfId="2" priority="3" operator="equal">
      <formula>". . ."</formula>
    </cfRule>
  </conditionalFormatting>
  <conditionalFormatting sqref="B10:B12 B14:B19 B21:B23 B25:B26 B28:B31">
    <cfRule type="cellIs" dxfId="3" priority="4" operator="equal">
      <formula>"! ! !"</formula>
    </cfRule>
  </conditionalFormatting>
  <conditionalFormatting sqref="B10:B12 C10:E31 B14:B19 B21:B23 B25:B26 B28:B31">
    <cfRule type="containsBlanks" dxfId="4" priority="5">
      <formula>LEN(TRIM(B10))=0</formula>
    </cfRule>
  </conditionalFormatting>
  <conditionalFormatting sqref="B9:E9 B13:E13 B20:E20 B24:E24 B27:E27 B32:E32">
    <cfRule type="notContainsBlanks" dxfId="5" priority="6">
      <formula>LEN(TRIM(B9))&gt;0</formula>
    </cfRule>
  </conditionalFormatting>
  <conditionalFormatting sqref="F9:T31">
    <cfRule type="cellIs" dxfId="6" priority="7" operator="equal">
      <formula>"?"</formula>
    </cfRule>
  </conditionalFormatting>
  <conditionalFormatting sqref="F10:T12 F14:T19 F21:T23 F25:T26 F28:T31 F33:T34">
    <cfRule type="expression" dxfId="7" priority="8">
      <formula>ISNUMBER(SEARCH("_", $C10))</formula>
    </cfRule>
  </conditionalFormatting>
  <conditionalFormatting sqref="F9:T31">
    <cfRule type="expression" dxfId="8" priority="9">
      <formula>F$8=$C$8</formula>
    </cfRule>
  </conditionalFormatting>
  <conditionalFormatting sqref="F9:T9 F13:T13 F20:T20 F24:T24 F27:T27 F32:T32">
    <cfRule type="notContainsBlanks" dxfId="9" priority="10">
      <formula>LEN(TRIM(F9))&gt;0</formula>
    </cfRule>
  </conditionalFormatting>
  <conditionalFormatting sqref="F9:T9 F13:T13 F20:T20 F24:T24 F27:T27 F32:T32">
    <cfRule type="containsBlanks" dxfId="10" priority="11">
      <formula>LEN(TRIM(F9))=0</formula>
    </cfRule>
  </conditionalFormatting>
  <conditionalFormatting sqref="F10:T12 F14:T19 F21:T23 F25:T26 F28:T31 F33:T34">
    <cfRule type="cellIs" dxfId="7" priority="12" operator="equal">
      <formula>"-"</formula>
    </cfRule>
  </conditionalFormatting>
  <conditionalFormatting sqref="F10:T12 F14:T19 F21:T23 F25:T26 F28:T31 F33:T34">
    <cfRule type="containsBlanks" dxfId="11" priority="13">
      <formula>LEN(TRIM(F10))=0</formula>
    </cfRule>
  </conditionalFormatting>
  <conditionalFormatting sqref="F10:T12 F14:T19 F21:T23 F25:T26 F28:T31 F33:T34">
    <cfRule type="expression" dxfId="12" priority="14">
      <formula>AND(F10&lt;$D10, F10&gt;$C10)</formula>
    </cfRule>
  </conditionalFormatting>
  <conditionalFormatting sqref="F10:T12 F14:T19 F21:T23 F25:T26 F28:T31 F33:T34">
    <cfRule type="expression" dxfId="13" priority="15">
      <formula>AND(F10&lt;=$C10)</formula>
    </cfRule>
  </conditionalFormatting>
  <conditionalFormatting sqref="F10:T12 F14:T19 F21:T23 F25:T26 F28:T31 F33:T34">
    <cfRule type="expression" dxfId="14" priority="16">
      <formula>AND(F10&gt;=$D10)</formula>
    </cfRule>
  </conditionalFormatting>
  <conditionalFormatting sqref="F3:T7">
    <cfRule type="containsBlanks" dxfId="15" priority="17">
      <formula>LEN(TRIM(F3))=0</formula>
    </cfRule>
  </conditionalFormatting>
  <conditionalFormatting sqref="F3:T7">
    <cfRule type="notContainsBlanks" dxfId="16" priority="18">
      <formula>LEN(TRIM(F3))&gt;0</formula>
    </cfRule>
  </conditionalFormatting>
  <conditionalFormatting sqref="F8:T8">
    <cfRule type="expression" dxfId="1" priority="19">
      <formula>F$8=$C$8</formula>
    </cfRule>
  </conditionalFormatting>
  <conditionalFormatting sqref="F2:T2 F8:T8">
    <cfRule type="notContainsBlanks" dxfId="17" priority="20">
      <formula>LEN(TRIM(F2))&gt;0</formula>
    </cfRule>
  </conditionalFormatting>
  <conditionalFormatting sqref="A2">
    <cfRule type="notContainsBlanks" dxfId="18" priority="21">
      <formula>LEN(TRIM(A2))&gt;0</formula>
    </cfRule>
  </conditionalFormatting>
  <conditionalFormatting sqref="C2:E2">
    <cfRule type="notContainsBlanks" dxfId="19" priority="22">
      <formula>LEN(TRIM(C2))&gt;0</formula>
    </cfRule>
  </conditionalFormatting>
  <conditionalFormatting sqref="D7:D8">
    <cfRule type="notContainsBlanks" dxfId="20" priority="23">
      <formula>LEN(TRIM(D7))&gt;0</formula>
    </cfRule>
  </conditionalFormatting>
  <conditionalFormatting sqref="C7:C8">
    <cfRule type="notContainsBlanks" dxfId="21" priority="24">
      <formula>LEN(TRIM(C7))&gt;0</formula>
    </cfRule>
  </conditionalFormatting>
  <conditionalFormatting sqref="B3:D8">
    <cfRule type="notContainsBlanks" dxfId="22" priority="25">
      <formula>LEN(TRIM(B3))&gt;0</formula>
    </cfRule>
  </conditionalFormatting>
  <conditionalFormatting sqref="B3:E8">
    <cfRule type="notContainsBlanks" dxfId="22" priority="26">
      <formula>LEN(TRIM(B3))&gt;0</formula>
    </cfRule>
  </conditionalFormatting>
  <conditionalFormatting sqref="B9:E9 B13:E13 B20:E20 B24:E24 B27:E27 B32:E32">
    <cfRule type="containsBlanks" dxfId="5" priority="27">
      <formula>LEN(TRIM(B9))=0</formula>
    </cfRule>
  </conditionalFormatting>
  <conditionalFormatting sqref="C10:D12 C14:D19 C21:D23 C25:D26 C28:D31">
    <cfRule type="notContainsBlanks" dxfId="7" priority="28">
      <formula>LEN(TRIM(C10))&gt;0</formula>
    </cfRule>
  </conditionalFormatting>
  <conditionalFormatting sqref="A2:T34">
    <cfRule type="notContainsBlanks" dxfId="23" priority="29">
      <formula>LEN(TRIM(A2))&gt;0</formula>
    </cfRule>
  </conditionalFormatting>
  <conditionalFormatting sqref="F9:T34">
    <cfRule type="containsBlanks" dxfId="23" priority="30">
      <formula>LEN(TRIM(F9))=0</formula>
    </cfRule>
  </conditionalFormatting>
  <conditionalFormatting sqref="A2:T34">
    <cfRule type="containsBlanks" dxfId="24" priority="31">
      <formula>LEN(TRIM(A2))=0</formula>
    </cfRule>
  </conditionalFormatting>
  <conditionalFormatting sqref="B10:E12 B14:E19 B21:E23 B25:E26 B28:E31 C33:E34">
    <cfRule type="notContainsBlanks" dxfId="25" priority="32">
      <formula>LEN(TRIM(B10))&gt;0</formula>
    </cfRule>
  </conditionalFormatting>
  <conditionalFormatting sqref="F1:T1">
    <cfRule type="notContainsBlanks" dxfId="26" priority="33">
      <formula>LEN(TRIM(F1))&gt;0</formula>
    </cfRule>
  </conditionalFormatting>
  <conditionalFormatting sqref="A1:T1">
    <cfRule type="notContainsBlanks" dxfId="27" priority="34">
      <formula>LEN(TRIM(A1))&gt;0</formula>
    </cfRule>
  </conditionalFormatting>
  <conditionalFormatting sqref="A1:T1">
    <cfRule type="containsBlanks" dxfId="27" priority="35">
      <formula>LEN(TRIM(A1))=0</formula>
    </cfRule>
  </conditionalFormatting>
  <conditionalFormatting sqref="F4:T4">
    <cfRule type="notContainsBlanks" dxfId="28" priority="36">
      <formula>LEN(TRIM(F4))&gt;0</formula>
    </cfRule>
  </conditionalFormatting>
  <dataValidations>
    <dataValidation type="list" allowBlank="1" showDropDown="1" showErrorMessage="1" sqref="B10:B12 B14:B19 B21:B23 B25:B26 B28:B31">
      <formula1>". . .,! ! !"</formula1>
    </dataValidation>
  </dataValidations>
  <hyperlinks>
    <hyperlink r:id="rId2" ref="F4"/>
    <hyperlink r:id="rId3" ref="G4"/>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T4"/>
  </hyperlinks>
  <printOptions/>
  <pageMargins bottom="0.75" footer="0.0" header="0.0" left="0.7" right="0.7" top="0.75"/>
  <pageSetup paperSize="9" orientation="portrait"/>
  <drawing r:id="rId17"/>
  <legacyDrawing r:id="rId18"/>
</worksheet>
</file>