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bahaneb\Documents\Data Bootcamp Homework\"/>
    </mc:Choice>
  </mc:AlternateContent>
  <xr:revisionPtr revIDLastSave="0" documentId="13_ncr:1_{10F33FA6-8FD0-42C3-9332-0C0E58B887B2}" xr6:coauthVersionLast="45" xr6:coauthVersionMax="45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Main" sheetId="1" r:id="rId1"/>
    <sheet name="Campaign State Per Category" sheetId="2" r:id="rId2"/>
    <sheet name="Campaign State Per Sub-Category" sheetId="3" r:id="rId3"/>
    <sheet name="Campaign State By Mn-Yr" sheetId="4" r:id="rId4"/>
    <sheet name="Bonus 1" sheetId="5" r:id="rId5"/>
  </sheets>
  <definedNames>
    <definedName name="_xlnm._FilterDatabase" localSheetId="0" hidden="1">Main!$A$1:$R$4115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H2" i="5"/>
  <c r="G2" i="5"/>
  <c r="F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3" i="5"/>
  <c r="B12" i="5"/>
  <c r="B11" i="5"/>
  <c r="B10" i="5"/>
  <c r="B9" i="5"/>
  <c r="B8" i="5"/>
  <c r="B7" i="5"/>
  <c r="B6" i="5"/>
  <c r="B5" i="5"/>
  <c r="B4" i="5"/>
  <c r="E3" i="5"/>
  <c r="E2" i="5"/>
  <c r="D3" i="5"/>
  <c r="C3" i="5"/>
  <c r="B3" i="5"/>
  <c r="D2" i="5"/>
  <c r="C2" i="5"/>
  <c r="B2" i="5"/>
  <c r="E13" i="5" l="1"/>
  <c r="E12" i="5"/>
  <c r="E11" i="5"/>
  <c r="E10" i="5"/>
  <c r="E9" i="5"/>
  <c r="E8" i="5"/>
  <c r="E7" i="5"/>
  <c r="E6" i="5"/>
  <c r="E5" i="5"/>
  <c r="E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2"/>
  <c r="G12" i="2"/>
  <c r="G11" i="2"/>
  <c r="G10" i="2"/>
  <c r="G9" i="2"/>
  <c r="G7" i="2"/>
  <c r="G6" i="2"/>
  <c r="G5" i="2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<sst xmlns="http://schemas.openxmlformats.org/spreadsheetml/2006/main" count="33048" uniqueCount="8401">
  <si>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</si>
  <si>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</si>
  <si>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</si>
  <si>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</si>
  <si>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</si>
  <si>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</si>
  <si>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</si>
  <si>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</si>
  <si>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</si>
  <si>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</si>
  <si>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</si>
  <si>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</si>
  <si>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</si>
  <si>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</si>
  <si>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</si>
  <si>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</si>
  <si>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</si>
  <si>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</si>
  <si>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</si>
  <si>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</si>
  <si>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</si>
  <si>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</si>
  <si>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</si>
  <si>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</si>
  <si>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</si>
  <si>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</si>
  <si>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</si>
  <si>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</si>
  <si>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</si>
  <si>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</si>
  <si>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</si>
  <si>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</si>
  <si>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</si>
  <si>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</si>
  <si>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</si>
  <si>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</si>
  <si>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</si>
  <si>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</si>
  <si>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</si>
  <si>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</si>
  <si>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</si>
  <si>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</si>
  <si>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</si>
  <si>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</si>
  <si>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</si>
  <si>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</si>
  <si>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</si>
  <si>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</si>
  <si>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</si>
  <si>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</si>
  <si>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</si>
  <si>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</si>
  <si>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</si>
  <si>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</si>
  <si>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</si>
  <si>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</si>
  <si>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</si>
  <si>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</si>
  <si>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</si>
  <si>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</si>
  <si>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</si>
  <si>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</si>
  <si>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</si>
  <si>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</si>
  <si>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</si>
  <si>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</si>
  <si>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</si>
  <si>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</si>
  <si>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</si>
  <si>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</si>
  <si>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</si>
  <si>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</si>
  <si>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</si>
  <si>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</si>
  <si>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</si>
  <si>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</si>
  <si>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</si>
  <si>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</si>
  <si>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</si>
  <si>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</si>
  <si>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</si>
  <si>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</si>
  <si>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</si>
  <si>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</si>
  <si>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</si>
  <si>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</si>
  <si>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</si>
  <si>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</si>
  <si>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</si>
  <si>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</si>
  <si>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</si>
  <si>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</si>
  <si>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</si>
  <si>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</si>
  <si>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</si>
  <si>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</si>
  <si>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</si>
  <si>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</si>
  <si>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</si>
  <si>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</si>
  <si>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</si>
  <si>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</si>
  <si>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</si>
  <si>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</si>
  <si>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</si>
  <si>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</si>
  <si>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</si>
  <si>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</si>
  <si>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</si>
  <si>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</si>
  <si>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</si>
  <si>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</si>
  <si>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</si>
  <si>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</si>
  <si>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</si>
  <si>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</si>
  <si>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</si>
  <si>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</si>
  <si>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</si>
  <si>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</si>
  <si>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</si>
  <si>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</si>
  <si>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</si>
  <si>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</si>
  <si>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</si>
  <si>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</si>
  <si>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</si>
  <si>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</si>
  <si>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</si>
  <si>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</si>
  <si>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</si>
  <si>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</si>
  <si>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</si>
  <si>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</si>
  <si>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</si>
  <si>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</si>
  <si>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</si>
  <si>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</si>
  <si>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</si>
  <si>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</si>
  <si>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</si>
  <si>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</si>
  <si>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</si>
  <si>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</si>
  <si>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</si>
  <si>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</si>
  <si>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</si>
  <si>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</si>
  <si>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</si>
  <si>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</si>
  <si>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</si>
  <si>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</si>
  <si>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</si>
  <si>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</si>
  <si>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</si>
  <si>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</si>
  <si>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</si>
  <si>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</si>
  <si>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</si>
  <si>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</si>
  <si>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</si>
  <si>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</si>
  <si>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</si>
  <si>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</si>
  <si>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</si>
  <si>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</si>
  <si>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</si>
  <si>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</si>
  <si>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</si>
  <si>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</si>
  <si>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</si>
  <si>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</si>
  <si>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</si>
  <si>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</si>
  <si>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</si>
  <si>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</si>
  <si>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</si>
  <si>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</si>
  <si>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</si>
  <si>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</si>
  <si>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</si>
  <si>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</si>
  <si>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</si>
  <si>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</si>
  <si>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</si>
  <si>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</si>
  <si>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</si>
  <si>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</si>
  <si>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</si>
  <si>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</si>
  <si>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</si>
  <si>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</si>
  <si>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</si>
  <si>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</si>
  <si>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</si>
  <si>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</si>
  <si>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</si>
  <si>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</si>
  <si>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</si>
  <si>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</si>
  <si>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</si>
  <si>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</si>
  <si>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</si>
  <si>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</si>
  <si>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</si>
  <si>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</si>
  <si>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</si>
  <si>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</si>
  <si>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</si>
  <si>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</si>
  <si>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</si>
  <si>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</si>
  <si>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</si>
  <si>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</si>
  <si>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</si>
  <si>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</si>
  <si>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</si>
  <si>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</si>
  <si>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</si>
  <si>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</si>
  <si>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</si>
  <si>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</si>
  <si>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</si>
  <si>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</si>
  <si>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</si>
  <si>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</si>
  <si>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</si>
  <si>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</si>
  <si>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</si>
  <si>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</si>
  <si>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</si>
  <si>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</si>
  <si>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</si>
  <si>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</si>
  <si>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</si>
  <si>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</si>
  <si>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</si>
  <si>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</si>
  <si>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</si>
  <si>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</si>
  <si>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</si>
  <si>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</si>
  <si>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</si>
  <si>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</si>
  <si>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</si>
  <si>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</si>
  <si>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</si>
  <si>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</si>
  <si>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</si>
  <si>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</si>
  <si>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</si>
  <si>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</si>
  <si>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</si>
  <si>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</si>
  <si>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</si>
  <si>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</si>
  <si>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</si>
  <si>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</si>
  <si>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</si>
  <si>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</si>
  <si>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</si>
  <si>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</si>
  <si>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</si>
  <si>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</si>
  <si>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</si>
  <si>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</si>
  <si>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</si>
  <si>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</si>
  <si>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</si>
  <si>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</si>
  <si>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</si>
  <si>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</si>
  <si>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</si>
  <si>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</si>
  <si>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</si>
  <si>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</si>
  <si>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</si>
  <si>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</si>
  <si>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</si>
  <si>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</si>
  <si>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</si>
  <si>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</si>
  <si>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</si>
  <si>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</si>
  <si>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</si>
  <si>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</si>
  <si>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</si>
  <si>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</si>
  <si>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</si>
  <si>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</si>
  <si>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</si>
  <si>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</si>
  <si>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</si>
  <si>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</si>
  <si>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</si>
  <si>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</si>
  <si>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</si>
  <si>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</si>
  <si>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</si>
  <si>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</si>
  <si>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</si>
  <si>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</si>
  <si>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</si>
  <si>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</si>
  <si>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</si>
  <si>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</si>
  <si>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</si>
  <si>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</si>
  <si>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</si>
  <si>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</si>
  <si>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</si>
  <si>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</si>
  <si>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</si>
  <si>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</si>
  <si>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</si>
  <si>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</si>
  <si>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</si>
  <si>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</si>
  <si>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</si>
  <si>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</si>
  <si>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</si>
  <si>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</si>
  <si>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</si>
  <si>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</si>
  <si>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</si>
  <si>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</si>
  <si>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</si>
  <si>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</si>
  <si>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</si>
  <si>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</si>
  <si>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</si>
  <si>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</si>
  <si>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</si>
  <si>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</si>
  <si>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</si>
  <si>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</si>
  <si>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</si>
  <si>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</si>
  <si>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</si>
  <si>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</si>
  <si>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</si>
  <si>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</si>
  <si>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</si>
  <si>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</si>
  <si>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</si>
  <si>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</si>
  <si>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</si>
  <si>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</si>
  <si>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</si>
  <si>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</si>
  <si>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</si>
  <si>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</si>
  <si>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</si>
  <si>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</si>
  <si>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</si>
  <si>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</si>
  <si>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</si>
  <si>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</si>
  <si>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</si>
  <si>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</si>
  <si>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</si>
  <si>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</si>
  <si>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</si>
  <si>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</si>
  <si>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</si>
  <si>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</si>
  <si>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</si>
  <si>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</si>
  <si>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</si>
  <si>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</si>
  <si>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</si>
  <si>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</si>
  <si>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</si>
  <si>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</si>
  <si>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</si>
  <si>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</si>
  <si>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</si>
  <si>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</si>
  <si>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</si>
  <si>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</si>
  <si>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</si>
  <si>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</si>
  <si>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</si>
  <si>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</si>
  <si>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</si>
  <si>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</si>
  <si>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</si>
  <si>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</si>
  <si>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</si>
  <si>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</si>
  <si>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</si>
  <si>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</si>
  <si>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</si>
  <si>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</si>
  <si>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</si>
  <si>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</si>
  <si>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</si>
  <si>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</si>
  <si>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</si>
  <si>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</si>
  <si>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</si>
  <si>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</si>
  <si>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</si>
  <si>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</si>
  <si>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</si>
  <si>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</si>
  <si>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</si>
  <si>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</si>
  <si>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</si>
  <si>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</si>
  <si>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</si>
  <si>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</si>
  <si>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</si>
  <si>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</si>
  <si>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</si>
  <si>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</si>
  <si>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</si>
  <si>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</si>
  <si>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</si>
  <si>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</si>
  <si>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</si>
  <si>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</si>
  <si>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</si>
  <si>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</si>
  <si>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</si>
  <si>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</si>
  <si>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</si>
  <si>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</si>
  <si>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</si>
  <si>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</si>
  <si>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</si>
  <si>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</si>
  <si>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</si>
  <si>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</si>
  <si>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</si>
  <si>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</si>
  <si>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</si>
  <si>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</si>
  <si>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</si>
  <si>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</si>
  <si>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</si>
  <si>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</si>
  <si>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</si>
  <si>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</si>
  <si>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</si>
  <si>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</si>
  <si>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</si>
  <si>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</si>
  <si>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</si>
  <si>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</si>
  <si>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</si>
  <si>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</si>
  <si>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</si>
  <si>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</si>
  <si>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</si>
  <si>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</si>
  <si>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</si>
  <si>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</si>
  <si>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</si>
  <si>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</si>
  <si>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</si>
  <si>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</si>
  <si>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</si>
  <si>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</si>
  <si>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</si>
  <si>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</si>
  <si>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</si>
  <si>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</si>
  <si>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</si>
  <si>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</si>
  <si>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</si>
  <si>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</si>
  <si>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</si>
  <si>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</si>
  <si>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</si>
  <si>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</si>
  <si>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</si>
  <si>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</si>
  <si>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</si>
  <si>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</si>
  <si>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</si>
  <si>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</si>
  <si>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</si>
  <si>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</si>
  <si>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</si>
  <si>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</si>
  <si>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</si>
  <si>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</si>
  <si>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</si>
  <si>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</si>
  <si>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</si>
  <si>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</si>
  <si>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</si>
  <si>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</si>
  <si>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</si>
  <si>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</si>
  <si>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</si>
  <si>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</si>
  <si>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</si>
  <si>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</si>
  <si>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</si>
  <si>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</si>
  <si>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</si>
  <si>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</si>
  <si>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</si>
  <si>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</si>
  <si>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</si>
  <si>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</si>
  <si>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</si>
  <si>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</si>
  <si>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</si>
  <si>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</si>
  <si>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</si>
  <si>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</si>
  <si>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</si>
  <si>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</si>
  <si>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</si>
  <si>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</si>
  <si>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</si>
  <si>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</si>
  <si>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</si>
  <si>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</si>
  <si>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</si>
  <si>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</si>
  <si>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</si>
  <si>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</si>
  <si>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</si>
  <si>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</si>
  <si>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</si>
  <si>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</si>
  <si>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</si>
  <si>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</si>
  <si>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</si>
  <si>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</si>
  <si>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</si>
  <si>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</si>
  <si>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</si>
  <si>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</si>
  <si>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</si>
  <si>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</si>
  <si>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</si>
  <si>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</si>
  <si>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</si>
  <si>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</si>
  <si>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</si>
  <si>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</si>
  <si>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</si>
  <si>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</si>
  <si>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</si>
  <si>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</si>
  <si>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</si>
  <si>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</si>
  <si>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</si>
  <si>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</si>
  <si>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</si>
  <si>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</si>
  <si>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</si>
  <si>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</si>
  <si>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</si>
  <si>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</si>
  <si>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</si>
  <si>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</si>
  <si>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</si>
  <si>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</si>
  <si>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</si>
  <si>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</si>
  <si>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</si>
  <si>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</si>
  <si>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</si>
  <si>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</si>
  <si>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</si>
  <si>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</si>
  <si>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</si>
  <si>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</si>
  <si>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</si>
  <si>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</si>
  <si>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</si>
  <si>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</si>
  <si>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</si>
  <si>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</si>
  <si>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</si>
  <si>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</si>
  <si>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</si>
  <si>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</si>
  <si>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</si>
  <si>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</si>
  <si>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</si>
  <si>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</si>
  <si>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</si>
  <si>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</si>
  <si>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</si>
  <si>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</si>
  <si>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</si>
  <si>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</si>
  <si>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</si>
  <si>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</si>
  <si>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</si>
  <si>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</si>
  <si>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</si>
  <si>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</si>
  <si>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</si>
  <si>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</si>
  <si>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</si>
  <si>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</si>
  <si>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</si>
  <si>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</si>
  <si>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</si>
  <si>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</si>
  <si>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</si>
  <si>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</si>
  <si>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</si>
  <si>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</si>
  <si>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</si>
  <si>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</si>
  <si>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</si>
  <si>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</si>
  <si>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</si>
  <si>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</si>
  <si>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</si>
  <si>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</si>
  <si>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</si>
  <si>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</si>
  <si>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</si>
  <si>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</si>
  <si>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</si>
  <si>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</si>
  <si>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</si>
  <si>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</si>
  <si>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</si>
  <si>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</si>
  <si>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</si>
  <si>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</si>
  <si>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</si>
  <si>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</si>
  <si>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</si>
  <si>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</si>
  <si>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</si>
  <si>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</si>
  <si>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</si>
  <si>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</si>
  <si>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</si>
  <si>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</si>
  <si>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</si>
  <si>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</si>
  <si>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</si>
  <si>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</si>
  <si>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</si>
  <si>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</si>
  <si>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</si>
  <si>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</si>
  <si>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</si>
  <si>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</si>
  <si>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</si>
  <si>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</si>
  <si>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</si>
  <si>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</si>
  <si>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</si>
  <si>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</si>
  <si>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</si>
  <si>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</si>
  <si>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</si>
  <si>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</si>
  <si>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</si>
  <si>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</si>
  <si>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</si>
  <si>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</si>
  <si>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</si>
  <si>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</si>
  <si>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</si>
  <si>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</si>
  <si>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</si>
  <si>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</si>
  <si>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</si>
  <si>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</si>
  <si>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</si>
  <si>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</si>
  <si>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</si>
  <si>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</si>
  <si>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</si>
  <si>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</si>
  <si>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</si>
  <si>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</si>
  <si>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</si>
  <si>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</si>
  <si>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</si>
  <si>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</si>
  <si>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</si>
  <si>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</si>
  <si>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</si>
  <si>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</si>
  <si>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</si>
  <si>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</si>
  <si>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</si>
  <si>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</si>
  <si>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</si>
  <si>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</si>
  <si>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</si>
  <si>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</si>
  <si>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</si>
  <si>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</si>
  <si>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</si>
  <si>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</si>
  <si>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</si>
  <si>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</si>
  <si>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</si>
  <si>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</si>
  <si>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</si>
  <si>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</si>
  <si>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</si>
  <si>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</si>
  <si>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</si>
  <si>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</si>
  <si>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</si>
  <si>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</si>
  <si>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</si>
  <si>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</si>
  <si>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</si>
  <si>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</si>
  <si>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</si>
  <si>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</si>
  <si>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</si>
  <si>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</si>
  <si>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</si>
  <si>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</si>
  <si>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</si>
  <si>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</si>
  <si>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</si>
  <si>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</si>
  <si>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</si>
  <si>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</si>
  <si>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</si>
  <si>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</si>
  <si>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</si>
  <si>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</si>
  <si>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</si>
  <si>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</si>
  <si>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</si>
  <si>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</si>
  <si>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</si>
  <si>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</si>
  <si>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</si>
  <si>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</si>
  <si>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</si>
  <si>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</si>
  <si>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</si>
  <si>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</si>
  <si>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</si>
  <si>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</si>
  <si>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</si>
  <si>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</si>
  <si>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</si>
  <si>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</si>
  <si>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</si>
  <si>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</si>
  <si>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</si>
  <si>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</si>
  <si>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</si>
  <si>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</si>
  <si>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</si>
  <si>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</si>
  <si>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</si>
  <si>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</si>
  <si>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</si>
  <si>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</si>
  <si>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</si>
  <si>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</si>
  <si>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</si>
  <si>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</si>
  <si>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</si>
  <si>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</si>
  <si>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</si>
  <si>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</si>
  <si>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</si>
  <si>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</si>
  <si>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</si>
  <si>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</si>
  <si>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</si>
  <si>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</si>
  <si>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</si>
  <si>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</si>
  <si>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</si>
  <si>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</si>
  <si>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</si>
  <si>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</si>
  <si>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</si>
  <si>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</si>
  <si>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</si>
  <si>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</si>
  <si>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</si>
  <si>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</si>
  <si>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</si>
  <si>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</si>
  <si>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</si>
  <si>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</si>
  <si>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</si>
  <si>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</si>
  <si>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</si>
  <si>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</si>
  <si>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</si>
  <si>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</si>
  <si>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</si>
  <si>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</si>
  <si>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</si>
  <si>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</si>
  <si>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</si>
  <si>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</si>
  <si>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</si>
  <si>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</si>
  <si>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</si>
  <si>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</si>
  <si>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</si>
  <si>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</si>
  <si>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</si>
  <si>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</si>
  <si>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</si>
  <si>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</si>
  <si>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</si>
  <si>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</si>
  <si>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</si>
  <si>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</si>
  <si>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</si>
  <si>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</si>
  <si>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</si>
  <si>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</si>
  <si>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</si>
  <si>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</si>
  <si>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</si>
  <si>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</si>
  <si>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</si>
  <si>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</si>
  <si>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</si>
  <si>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</si>
  <si>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</si>
  <si>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</si>
  <si>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</si>
  <si>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</si>
  <si>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</si>
  <si>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</si>
  <si>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</si>
  <si>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</si>
  <si>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</si>
  <si>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</si>
  <si>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</si>
  <si>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</si>
  <si>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</si>
  <si>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</si>
  <si>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</si>
  <si>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</si>
  <si>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</si>
  <si>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</si>
  <si>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</si>
  <si>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</si>
  <si>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</si>
  <si>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</si>
  <si>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</si>
  <si>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</si>
  <si>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</si>
  <si>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</si>
  <si>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</si>
  <si>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</si>
  <si>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</si>
  <si>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</si>
  <si>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</si>
  <si>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</si>
  <si>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</si>
  <si>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</si>
  <si>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</si>
  <si>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</si>
  <si>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</si>
  <si>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</si>
  <si>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</si>
  <si>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</si>
  <si>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</si>
  <si>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</si>
  <si>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</si>
  <si>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</si>
  <si>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</si>
  <si>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</si>
  <si>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</si>
  <si>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</si>
  <si>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</si>
  <si>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</si>
  <si>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</si>
  <si>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</si>
  <si>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</si>
  <si>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</si>
  <si>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</si>
  <si>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</si>
  <si>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</si>
  <si>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</si>
  <si>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</si>
  <si>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</si>
  <si>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</si>
  <si>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</si>
  <si>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</si>
  <si>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</si>
  <si>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</si>
  <si>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</si>
  <si>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</si>
  <si>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</si>
  <si>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</si>
  <si>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</si>
  <si>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</si>
  <si>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</si>
  <si>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</si>
  <si>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</si>
  <si>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</si>
  <si>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</si>
  <si>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</si>
  <si>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</si>
  <si>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</si>
  <si>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</si>
  <si>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</si>
  <si>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</si>
  <si>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</si>
  <si>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</si>
  <si>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</si>
  <si>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</si>
  <si>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</si>
  <si>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</si>
  <si>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</si>
  <si>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</si>
  <si>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</si>
  <si>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</si>
  <si>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</si>
  <si>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</si>
  <si>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</si>
  <si>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</si>
  <si>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</si>
  <si>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</si>
  <si>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</si>
  <si>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</si>
  <si>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</si>
  <si>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</si>
  <si>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</si>
  <si>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</si>
  <si>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</si>
  <si>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</si>
  <si>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</si>
  <si>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</si>
  <si>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</si>
  <si>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</si>
  <si>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</si>
  <si>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</si>
  <si>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</si>
  <si>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</si>
  <si>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</si>
  <si>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</si>
  <si>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</si>
  <si>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</si>
  <si>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</si>
  <si>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</si>
  <si>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</si>
  <si>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</si>
  <si>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</si>
  <si>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</si>
  <si>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</si>
  <si>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</si>
  <si>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</si>
  <si>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</si>
  <si>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</si>
  <si>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</si>
  <si>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</si>
  <si>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</si>
  <si>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</si>
  <si>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</si>
  <si>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</si>
  <si>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</si>
  <si>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</si>
  <si>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</si>
  <si>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</si>
  <si>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</si>
  <si>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</si>
  <si>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</si>
  <si>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</si>
  <si>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</si>
  <si>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</si>
  <si>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</si>
  <si>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</si>
  <si>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</si>
  <si>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</si>
  <si>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</si>
  <si>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</si>
  <si>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</si>
  <si>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</si>
  <si>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</si>
  <si>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</si>
  <si>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</si>
  <si>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</si>
  <si>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</si>
  <si>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</si>
  <si>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</si>
  <si>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</si>
  <si>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</si>
  <si>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</si>
  <si>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</si>
  <si>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</si>
  <si>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</si>
  <si>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</si>
  <si>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</si>
  <si>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</si>
  <si>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</si>
  <si>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</si>
  <si>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</si>
  <si>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</si>
  <si>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</si>
  <si>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</si>
  <si>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</si>
  <si>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</si>
  <si>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</si>
  <si>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</si>
  <si>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</si>
  <si>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</si>
  <si>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</si>
  <si>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</si>
  <si>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</si>
  <si>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</si>
  <si>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</si>
  <si>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</si>
  <si>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</si>
  <si>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</si>
  <si>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</si>
  <si>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</si>
  <si>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</si>
  <si>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</si>
  <si>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</si>
  <si>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</si>
  <si>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</si>
  <si>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</si>
  <si>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</si>
  <si>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</si>
  <si>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</si>
  <si>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</si>
  <si>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</si>
  <si>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</si>
  <si>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</si>
  <si>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</si>
  <si>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</si>
  <si>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</si>
  <si>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</si>
  <si>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</si>
  <si>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</si>
  <si>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</si>
  <si>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</si>
  <si>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</si>
  <si>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</si>
  <si>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</si>
  <si>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</si>
  <si>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</si>
  <si>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</si>
  <si>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</si>
  <si>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</si>
  <si>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</si>
  <si>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</si>
  <si>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</si>
  <si>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</si>
  <si>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</si>
  <si>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</si>
  <si>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</si>
  <si>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</si>
  <si>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</si>
  <si>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</si>
  <si>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</si>
  <si>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</si>
  <si>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</si>
  <si>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</si>
  <si>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</si>
  <si>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</si>
  <si>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</si>
  <si>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</si>
  <si>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</si>
  <si>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</si>
  <si>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</si>
  <si>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</si>
  <si>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</si>
  <si>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</si>
  <si>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</si>
  <si>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</si>
  <si>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</si>
  <si>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</si>
  <si>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</si>
  <si>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</si>
  <si>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</si>
  <si>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</si>
  <si>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</si>
  <si>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</si>
  <si>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</si>
  <si>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</si>
  <si>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</si>
  <si>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</si>
  <si>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</si>
  <si>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</si>
  <si>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</si>
  <si>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</si>
  <si>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</si>
  <si>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</si>
  <si>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</si>
  <si>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</si>
  <si>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</si>
  <si>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</si>
  <si>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</si>
  <si>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</si>
  <si>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</si>
  <si>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</si>
  <si>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</si>
  <si>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</si>
  <si>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</si>
  <si>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</si>
  <si>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</si>
  <si>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</si>
  <si>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</si>
  <si>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</si>
  <si>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</si>
  <si>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</si>
  <si>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</si>
  <si>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</si>
  <si>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</si>
  <si>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</si>
  <si>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</si>
  <si>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</si>
  <si>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</si>
  <si>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</si>
  <si>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</si>
  <si>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</si>
  <si>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</si>
  <si>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</si>
  <si>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</si>
  <si>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</si>
  <si>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</si>
  <si>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</si>
  <si>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</si>
  <si>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</si>
  <si>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</si>
  <si>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</si>
  <si>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</si>
  <si>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</si>
  <si>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</si>
  <si>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</si>
  <si>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</si>
  <si>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</si>
  <si>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</si>
  <si>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</si>
  <si>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</si>
  <si>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</si>
  <si>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</si>
  <si>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</si>
  <si>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</si>
  <si>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</si>
  <si>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</si>
  <si>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</si>
  <si>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</si>
  <si>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</si>
  <si>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</si>
  <si>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</si>
  <si>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</si>
  <si>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</si>
  <si>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</si>
  <si>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</si>
  <si>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</si>
  <si>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</si>
  <si>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</si>
  <si>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</si>
  <si>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</si>
  <si>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</si>
  <si>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</si>
  <si>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</si>
  <si>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</si>
  <si>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</si>
  <si>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</si>
  <si>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</si>
  <si>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</si>
  <si>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</si>
  <si>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</si>
  <si>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</si>
  <si>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</si>
  <si>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</si>
  <si>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</si>
  <si>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</si>
  <si>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</si>
  <si>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</si>
  <si>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</si>
  <si>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</si>
  <si>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</si>
  <si>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</si>
  <si>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</si>
  <si>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</si>
  <si>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</si>
  <si>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</si>
  <si>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</si>
  <si>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</si>
  <si>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</si>
  <si>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</si>
  <si>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</si>
  <si>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</si>
  <si>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</si>
  <si>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</si>
  <si>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</si>
  <si>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</si>
  <si>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</si>
  <si>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</si>
  <si>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</si>
  <si>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</si>
  <si>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</si>
  <si>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</si>
  <si>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</si>
  <si>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</si>
  <si>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</si>
  <si>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</si>
  <si>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</si>
  <si>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</si>
  <si>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</si>
  <si>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</si>
  <si>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</si>
  <si>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</si>
  <si>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</si>
  <si>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</si>
  <si>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</si>
  <si>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</si>
  <si>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</si>
  <si>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</si>
  <si>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</si>
  <si>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</si>
  <si>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</si>
  <si>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</si>
  <si>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</si>
  <si>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</si>
  <si>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</si>
  <si>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</si>
  <si>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</si>
  <si>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</si>
  <si>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</si>
  <si>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</si>
  <si>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</si>
  <si>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</si>
  <si>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</si>
  <si>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</si>
  <si>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</si>
  <si>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</si>
  <si>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</si>
  <si>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</si>
  <si>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</si>
  <si>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</si>
  <si>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</si>
  <si>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</si>
  <si>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</si>
  <si>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</si>
  <si>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</si>
  <si>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</si>
  <si>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</si>
  <si>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</si>
  <si>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</si>
  <si>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</si>
  <si>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</si>
  <si>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</si>
  <si>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</si>
  <si>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</si>
  <si>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</si>
  <si>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</si>
  <si>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</si>
  <si>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</si>
  <si>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</si>
  <si>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</si>
  <si>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</si>
  <si>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</si>
  <si>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</si>
  <si>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</si>
  <si>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</si>
  <si>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</si>
  <si>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</si>
  <si>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</si>
  <si>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</si>
  <si>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</si>
  <si>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</si>
  <si>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</si>
  <si>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</si>
  <si>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</si>
  <si>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</si>
  <si>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</si>
  <si>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</si>
  <si>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</si>
  <si>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</si>
  <si>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</si>
  <si>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</si>
  <si>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</si>
  <si>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</si>
  <si>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</si>
  <si>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</si>
  <si>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</si>
  <si>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</si>
  <si>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</si>
  <si>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</si>
  <si>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</si>
  <si>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</si>
  <si>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</si>
  <si>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</si>
  <si>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</si>
  <si>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</si>
  <si>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</si>
  <si>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</si>
  <si>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</si>
  <si>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</si>
  <si>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</si>
  <si>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</si>
  <si>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</si>
  <si>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</si>
  <si>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</si>
  <si>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</si>
  <si>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</si>
  <si>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</si>
  <si>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</si>
  <si>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</si>
  <si>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</si>
  <si>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</si>
  <si>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</si>
  <si>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</si>
  <si>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</si>
  <si>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</si>
  <si>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</si>
  <si>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</si>
  <si>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</si>
  <si>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</si>
  <si>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</si>
  <si>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</si>
  <si>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</si>
  <si>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</si>
  <si>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</si>
  <si>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</si>
  <si>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</si>
  <si>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</si>
  <si>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</si>
  <si>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</si>
  <si>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</si>
  <si>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</si>
  <si>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</si>
  <si>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</si>
  <si>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</si>
  <si>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</si>
  <si>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</si>
  <si>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</si>
  <si>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</si>
  <si>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</si>
  <si>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</si>
  <si>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</si>
  <si>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</si>
  <si>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</si>
  <si>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</si>
  <si>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</si>
  <si>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</si>
  <si>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</si>
  <si>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</si>
  <si>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</si>
  <si>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</si>
  <si>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</si>
  <si>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</si>
  <si>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</si>
  <si>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</si>
  <si>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</si>
  <si>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</si>
  <si>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</si>
  <si>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</si>
  <si>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</si>
  <si>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</si>
  <si>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</si>
  <si>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</si>
  <si>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</si>
  <si>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</si>
  <si>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</si>
  <si>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</si>
  <si>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</si>
  <si>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</si>
  <si>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</si>
  <si>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</si>
  <si>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</si>
  <si>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</si>
  <si>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</si>
  <si>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</si>
  <si>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</si>
  <si>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</si>
  <si>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</si>
  <si>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</si>
  <si>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</si>
  <si>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</si>
  <si>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</si>
  <si>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</si>
  <si>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</si>
  <si>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</si>
  <si>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</si>
  <si>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</si>
  <si>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</si>
  <si>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</si>
  <si>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</si>
  <si>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</si>
  <si>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</si>
  <si>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</si>
  <si>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</si>
  <si>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</si>
  <si>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</si>
  <si>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</si>
  <si>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</si>
  <si>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</si>
  <si>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</si>
  <si>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</si>
  <si>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</si>
  <si>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</si>
  <si>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</si>
  <si>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</si>
  <si>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</si>
  <si>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</si>
  <si>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</si>
  <si>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</si>
  <si>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</si>
  <si>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</si>
  <si>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</si>
  <si>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</si>
  <si>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</si>
  <si>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</si>
  <si>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</si>
  <si>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</si>
  <si>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</si>
  <si>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</si>
  <si>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</si>
  <si>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</si>
  <si>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</si>
  <si>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</si>
  <si>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</si>
  <si>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</si>
  <si>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</si>
  <si>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</si>
  <si>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</si>
  <si>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</si>
  <si>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</si>
  <si>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</si>
  <si>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</si>
  <si>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</si>
  <si>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</si>
  <si>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</si>
  <si>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</si>
  <si>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</si>
  <si>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</si>
  <si>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</si>
  <si>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</si>
  <si>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</si>
  <si>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</si>
  <si>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</si>
  <si>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</si>
  <si>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</si>
  <si>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</si>
  <si>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</si>
  <si>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</si>
  <si>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</si>
  <si>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</si>
  <si>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</si>
  <si>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</si>
  <si>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</si>
  <si>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</si>
  <si>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</si>
  <si>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</si>
  <si>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</si>
  <si>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</si>
  <si>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</si>
  <si>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</si>
  <si>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</si>
  <si>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</si>
  <si>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</si>
  <si>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</si>
  <si>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</si>
  <si>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</si>
  <si>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</si>
  <si>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</si>
  <si>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</si>
  <si>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</si>
  <si>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</si>
  <si>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</si>
  <si>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</si>
  <si>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</si>
  <si>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</si>
  <si>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</si>
  <si>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</si>
  <si>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</si>
  <si>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</si>
  <si>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</si>
  <si>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</si>
  <si>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</si>
  <si>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</si>
  <si>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</si>
  <si>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</si>
  <si>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</si>
  <si>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</si>
  <si>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</si>
  <si>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</si>
  <si>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</si>
  <si>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</si>
  <si>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</si>
  <si>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</si>
  <si>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</si>
  <si>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</si>
  <si>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</si>
  <si>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</si>
  <si>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</si>
  <si>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</si>
  <si>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</si>
  <si>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</si>
  <si>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</si>
  <si>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</si>
  <si>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</si>
  <si>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</si>
  <si>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</si>
  <si>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</si>
  <si>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</si>
  <si>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</si>
  <si>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</si>
  <si>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</si>
  <si>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</si>
  <si>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</si>
  <si>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</si>
  <si>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</si>
  <si>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</si>
  <si>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</si>
  <si>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</si>
  <si>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</si>
  <si>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</si>
  <si>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</si>
  <si>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</si>
  <si>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</si>
  <si>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</si>
  <si>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</si>
  <si>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</si>
  <si>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</si>
  <si>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</si>
  <si>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</si>
  <si>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</si>
  <si>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</si>
  <si>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</si>
  <si>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</si>
  <si>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</si>
  <si>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</si>
  <si>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</si>
  <si>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</si>
  <si>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</si>
  <si>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</si>
  <si>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</si>
  <si>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</si>
  <si>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</si>
  <si>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</si>
  <si>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</si>
  <si>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</si>
  <si>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</si>
  <si>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</si>
  <si>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</si>
  <si>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</si>
  <si>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</si>
  <si>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</si>
  <si>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</si>
  <si>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</si>
  <si>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</si>
  <si>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</si>
  <si>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</si>
  <si>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</si>
  <si>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</si>
  <si>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</si>
  <si>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</si>
  <si>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</si>
  <si>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</si>
  <si>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</si>
  <si>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</si>
  <si>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</si>
  <si>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</si>
  <si>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</si>
  <si>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</si>
  <si>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</si>
  <si>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</si>
  <si>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</si>
  <si>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</si>
  <si>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</si>
  <si>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</si>
  <si>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</si>
  <si>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</si>
  <si>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</si>
  <si>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</si>
  <si>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</si>
  <si>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</si>
  <si>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</si>
  <si>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</si>
  <si>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</si>
  <si>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</si>
  <si>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</si>
  <si>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</si>
  <si>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</si>
  <si>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</si>
  <si>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</si>
  <si>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</si>
  <si>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</si>
  <si>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</si>
  <si>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</si>
  <si>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</si>
  <si>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</si>
  <si>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</si>
  <si>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</si>
  <si>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</si>
  <si>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</si>
  <si>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</si>
  <si>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</si>
  <si>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</si>
  <si>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</si>
  <si>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</si>
  <si>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</si>
  <si>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</si>
  <si>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</si>
  <si>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</si>
  <si>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</si>
  <si>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</si>
  <si>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</si>
  <si>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</si>
  <si>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</si>
  <si>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</si>
  <si>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</si>
  <si>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</si>
  <si>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</si>
  <si>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</si>
  <si>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</si>
  <si>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</si>
  <si>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</si>
  <si>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</si>
  <si>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</si>
  <si>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</si>
  <si>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</si>
  <si>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</si>
  <si>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</si>
  <si>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</si>
  <si>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</si>
  <si>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</si>
  <si>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</si>
  <si>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</si>
  <si>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</si>
  <si>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</si>
  <si>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</si>
  <si>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</si>
  <si>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</si>
  <si>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</si>
  <si>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</si>
  <si>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</si>
  <si>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</si>
  <si>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</si>
  <si>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</si>
  <si>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</si>
  <si>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</si>
  <si>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</si>
  <si>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</si>
  <si>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</si>
  <si>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</si>
  <si>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</si>
  <si>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</si>
  <si>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</si>
  <si>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</si>
  <si>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</si>
  <si>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</si>
  <si>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</si>
  <si>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</si>
  <si>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</si>
  <si>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</si>
  <si>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</si>
  <si>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</si>
  <si>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</si>
  <si>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</si>
  <si>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</si>
  <si>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</si>
  <si>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</si>
  <si>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</si>
  <si>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</si>
  <si>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</si>
  <si>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</si>
  <si>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</si>
  <si>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</si>
  <si>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</si>
  <si>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</si>
  <si>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</si>
  <si>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</si>
  <si>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</si>
  <si>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</si>
  <si>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</si>
  <si>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</si>
  <si>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</si>
  <si>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</si>
  <si>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</si>
  <si>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</si>
  <si>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</si>
  <si>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</si>
  <si>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</si>
  <si>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</si>
  <si>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</si>
  <si>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</si>
  <si>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</si>
  <si>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</si>
  <si>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</si>
  <si>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</si>
  <si>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</si>
  <si>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</si>
  <si>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</si>
  <si>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</si>
  <si>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</si>
  <si>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</si>
  <si>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</si>
  <si>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</si>
  <si>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</si>
  <si>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</si>
  <si>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</si>
  <si>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</si>
  <si>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</si>
  <si>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</si>
  <si>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</si>
  <si>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</si>
  <si>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</si>
  <si>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</si>
  <si>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</si>
  <si>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</si>
  <si>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</si>
  <si>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</si>
  <si>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</si>
  <si>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</si>
  <si>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</si>
  <si>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</si>
  <si>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</si>
  <si>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</si>
  <si>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</si>
  <si>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</si>
  <si>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</si>
  <si>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</si>
  <si>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</si>
  <si>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</si>
  <si>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</si>
  <si>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</si>
  <si>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</si>
  <si>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</si>
  <si>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</si>
  <si>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</si>
  <si>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</si>
  <si>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</si>
  <si>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</si>
  <si>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</si>
  <si>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</si>
  <si>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</si>
  <si>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</si>
  <si>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</si>
  <si>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</si>
  <si>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</si>
  <si>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</si>
  <si>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</si>
  <si>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</si>
  <si>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</si>
  <si>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</si>
  <si>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</si>
  <si>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</si>
  <si>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</si>
  <si>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</si>
  <si>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</si>
  <si>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</si>
  <si>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</si>
  <si>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</si>
  <si>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</si>
  <si>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</si>
  <si>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</si>
  <si>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</si>
  <si>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</si>
  <si>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</si>
  <si>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</si>
  <si>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</si>
  <si>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</si>
  <si>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</si>
  <si>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</si>
  <si>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</si>
  <si>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</si>
  <si>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</si>
  <si>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</si>
  <si>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</si>
  <si>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</si>
  <si>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</si>
  <si>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</si>
  <si>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</si>
  <si>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</si>
  <si>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</si>
  <si>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</si>
  <si>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</si>
  <si>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</si>
  <si>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</si>
  <si>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</si>
  <si>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</si>
  <si>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</si>
  <si>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</si>
  <si>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</si>
  <si>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</si>
  <si>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</si>
  <si>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</si>
  <si>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</si>
  <si>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</si>
  <si>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</si>
  <si>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</si>
  <si>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</si>
  <si>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</si>
  <si>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</si>
  <si>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</si>
  <si>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</si>
  <si>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</si>
  <si>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</si>
  <si>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</si>
  <si>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</si>
  <si>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</si>
  <si>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</si>
  <si>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</si>
  <si>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</si>
  <si>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</si>
  <si>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</si>
  <si>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</si>
  <si>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</si>
  <si>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</si>
  <si>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</si>
  <si>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</si>
  <si>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</si>
  <si>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</si>
  <si>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</si>
  <si>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</si>
  <si>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</si>
  <si>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</si>
  <si>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</si>
  <si>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</si>
  <si>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</si>
  <si>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</si>
  <si>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</si>
  <si>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</si>
  <si>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</si>
  <si>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</si>
  <si>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</si>
  <si>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</si>
  <si>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</si>
  <si>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</si>
  <si>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</si>
  <si>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</si>
  <si>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</si>
  <si>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</si>
  <si>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</si>
  <si>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</si>
  <si>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</si>
  <si>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</si>
  <si>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</si>
  <si>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</si>
  <si>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</si>
  <si>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</si>
  <si>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</si>
  <si>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</si>
  <si>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</si>
  <si>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</si>
  <si>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</si>
  <si>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</si>
  <si>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</si>
  <si>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</si>
  <si>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</si>
  <si>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</si>
  <si>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</si>
  <si>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</si>
  <si>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</si>
  <si>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</si>
  <si>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</si>
  <si>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</si>
  <si>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</si>
  <si>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</si>
  <si>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</si>
  <si>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</si>
  <si>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</si>
  <si>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</si>
  <si>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</si>
  <si>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</si>
  <si>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</si>
  <si>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</si>
  <si>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</si>
  <si>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</si>
  <si>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</si>
  <si>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</si>
  <si>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</si>
  <si>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</si>
  <si>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</si>
  <si>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</si>
  <si>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</si>
  <si>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</si>
  <si>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</si>
  <si>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</si>
  <si>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</si>
  <si>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</si>
  <si>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</si>
  <si>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</si>
  <si>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</si>
  <si>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</si>
  <si>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</si>
  <si>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</si>
  <si>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</si>
  <si>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</si>
  <si>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</si>
  <si>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</si>
  <si>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</si>
  <si>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</si>
  <si>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</si>
  <si>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</si>
  <si>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</si>
  <si>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</si>
  <si>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</si>
  <si>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</si>
  <si>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</si>
  <si>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</si>
  <si>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</si>
  <si>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</si>
  <si>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</si>
  <si>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</si>
  <si>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</si>
  <si>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</si>
  <si>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</si>
  <si>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</si>
  <si>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</si>
  <si>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</si>
  <si>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</si>
  <si>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</si>
  <si>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</si>
  <si>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</si>
  <si>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</si>
  <si>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</si>
  <si>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</si>
  <si>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</si>
  <si>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</si>
  <si>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</si>
  <si>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</si>
  <si>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</si>
  <si>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</si>
  <si>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</si>
  <si>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</si>
  <si>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</si>
  <si>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</si>
  <si>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</si>
  <si>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</si>
  <si>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</si>
  <si>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</si>
  <si>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</si>
  <si>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</si>
  <si>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</si>
  <si>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</si>
  <si>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</si>
  <si>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</si>
  <si>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</si>
  <si>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</si>
  <si>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</si>
  <si>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</si>
  <si>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</si>
  <si>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</si>
  <si>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</si>
  <si>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</si>
  <si>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</si>
  <si>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</si>
  <si>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</si>
  <si>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</si>
  <si>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</si>
  <si>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</si>
  <si>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</si>
  <si>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</si>
  <si>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</si>
  <si>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</si>
  <si>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</si>
  <si>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</si>
  <si>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</si>
  <si>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</si>
  <si>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</si>
  <si>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</si>
  <si>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</si>
  <si>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</si>
  <si>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</si>
  <si>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</si>
  <si>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</si>
  <si>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</si>
  <si>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</si>
  <si>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</si>
  <si>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</si>
  <si>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</si>
  <si>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</si>
  <si>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</si>
  <si>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</si>
  <si>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</si>
  <si>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</si>
  <si>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</si>
  <si>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</si>
  <si>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</si>
  <si>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</si>
  <si>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</si>
  <si>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</si>
  <si>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</si>
  <si>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</si>
  <si>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</si>
  <si>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</si>
  <si>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</si>
  <si>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</si>
  <si>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</si>
  <si>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</si>
  <si>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</si>
  <si>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</si>
  <si>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</si>
  <si>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</si>
  <si>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</si>
  <si>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</si>
  <si>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</si>
  <si>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</si>
  <si>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</si>
  <si>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</si>
  <si>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</si>
  <si>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</si>
  <si>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</si>
  <si>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</si>
  <si>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</si>
  <si>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</si>
  <si>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</si>
  <si>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</si>
  <si>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</si>
  <si>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</si>
  <si>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</si>
  <si>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</si>
  <si>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</si>
  <si>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</si>
  <si>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</si>
  <si>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</si>
  <si>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</si>
  <si>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</si>
  <si>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</si>
  <si>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</si>
  <si>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</si>
  <si>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</si>
  <si>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</si>
  <si>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</si>
  <si>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</si>
  <si>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</si>
  <si>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</si>
  <si>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</si>
  <si>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</si>
  <si>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</si>
  <si>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</si>
  <si>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</si>
  <si>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</si>
  <si>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</si>
  <si>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</si>
  <si>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</si>
  <si>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</si>
  <si>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</si>
  <si>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</si>
  <si>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</si>
  <si>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</si>
  <si>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</si>
  <si>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</si>
  <si>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</si>
  <si>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</si>
  <si>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</si>
  <si>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</si>
  <si>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</si>
  <si>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</si>
  <si>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</si>
  <si>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</si>
  <si>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</si>
  <si>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</si>
  <si>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</si>
  <si>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</si>
  <si>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</si>
  <si>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</si>
  <si>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</si>
  <si>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</si>
  <si>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</si>
  <si>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</si>
  <si>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</si>
  <si>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</si>
  <si>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</si>
  <si>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</si>
  <si>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</si>
  <si>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</si>
  <si>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</si>
  <si>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</si>
  <si>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</si>
  <si>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</si>
  <si>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</si>
  <si>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</si>
  <si>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</si>
  <si>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</si>
  <si>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</si>
  <si>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</si>
  <si>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</si>
  <si>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</si>
  <si>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</si>
  <si>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</si>
  <si>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</si>
  <si>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</si>
  <si>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</si>
  <si>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</si>
  <si>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</si>
  <si>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</si>
  <si>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</si>
  <si>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</si>
  <si>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</si>
  <si>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</si>
  <si>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</si>
  <si>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</si>
  <si>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</si>
  <si>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</si>
  <si>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</si>
  <si>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</si>
  <si>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</si>
  <si>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</si>
  <si>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</si>
  <si>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</si>
  <si>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</si>
  <si>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</si>
  <si>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</si>
  <si>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</si>
  <si>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</si>
  <si>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</si>
  <si>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</si>
  <si>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</si>
  <si>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</si>
  <si>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</si>
  <si>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</si>
  <si>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</si>
  <si>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</si>
  <si>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</si>
  <si>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</si>
  <si>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</si>
  <si>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</si>
  <si>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</si>
  <si>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</si>
  <si>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</si>
  <si>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</si>
  <si>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</si>
  <si>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</si>
  <si>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</si>
  <si>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</si>
  <si>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</si>
  <si>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</si>
  <si>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</si>
  <si>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</si>
  <si>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</si>
  <si>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</si>
  <si>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</si>
  <si>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</si>
  <si>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</si>
  <si>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</si>
  <si>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</si>
  <si>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</si>
  <si>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</si>
  <si>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</si>
  <si>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</si>
  <si>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</si>
  <si>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</si>
  <si>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</si>
  <si>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</si>
  <si>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</si>
  <si>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</si>
  <si>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</si>
  <si>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</si>
  <si>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</si>
  <si>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</si>
  <si>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</si>
  <si>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</si>
  <si>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</si>
  <si>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</si>
  <si>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</si>
  <si>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</si>
  <si>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</si>
  <si>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</si>
  <si>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</si>
  <si>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</si>
  <si>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</si>
  <si>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</si>
  <si>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</si>
  <si>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</si>
  <si>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</si>
  <si>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</si>
  <si>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</si>
  <si>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</si>
  <si>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</si>
  <si>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</si>
  <si>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</si>
  <si>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</si>
  <si>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</si>
  <si>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</si>
  <si>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</si>
  <si>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</si>
  <si>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</si>
  <si>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</si>
  <si>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</si>
  <si>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</si>
  <si>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</si>
  <si>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</si>
  <si>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</si>
  <si>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</si>
  <si>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</si>
  <si>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</si>
  <si>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</si>
  <si>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</si>
  <si>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</si>
  <si>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</si>
  <si>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</si>
  <si>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</si>
  <si>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</si>
  <si>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</si>
  <si>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</si>
  <si>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</si>
  <si>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</si>
  <si>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</si>
  <si>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</si>
  <si>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</si>
  <si>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</si>
  <si>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</si>
  <si>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</si>
  <si>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</si>
  <si>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</si>
  <si>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</si>
  <si>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</si>
  <si>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</si>
  <si>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</si>
  <si>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</si>
  <si>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</si>
  <si>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</si>
  <si>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</si>
  <si>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</si>
  <si>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</si>
  <si>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</si>
  <si>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</si>
  <si>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</si>
  <si>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</si>
  <si>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</si>
  <si>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</si>
  <si>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</si>
  <si>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</si>
  <si>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</si>
  <si>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</si>
  <si>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</si>
  <si>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</si>
  <si>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</si>
  <si>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</si>
  <si>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</si>
  <si>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</si>
  <si>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</si>
  <si>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</si>
  <si>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</si>
  <si>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</si>
  <si>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</si>
  <si>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</si>
  <si>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</si>
  <si>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</si>
  <si>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</si>
  <si>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</si>
  <si>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</si>
  <si>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</si>
  <si>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</si>
  <si>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</si>
  <si>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</si>
  <si>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</si>
  <si>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</si>
  <si>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</si>
  <si>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</si>
  <si>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</si>
  <si>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</si>
  <si>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</si>
  <si>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</si>
  <si>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</si>
  <si>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</si>
  <si>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</si>
  <si>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</si>
  <si>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</si>
  <si>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</si>
  <si>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</si>
  <si>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</si>
  <si>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</si>
  <si>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</si>
  <si>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</si>
  <si>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</si>
  <si>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</si>
  <si>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</si>
  <si>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</si>
  <si>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</si>
  <si>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</si>
  <si>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</si>
  <si>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</si>
  <si>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</si>
  <si>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</si>
  <si>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</si>
  <si>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</si>
  <si>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</si>
  <si>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</si>
  <si>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</si>
  <si>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</si>
  <si>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</si>
  <si>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</si>
  <si>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</si>
  <si>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</si>
  <si>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</si>
  <si>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</si>
  <si>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</si>
  <si>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</si>
  <si>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</si>
  <si>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</si>
  <si>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</si>
  <si>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</si>
  <si>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</si>
  <si>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</si>
  <si>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</si>
  <si>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</si>
  <si>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</si>
  <si>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</si>
  <si>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</si>
  <si>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</si>
  <si>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</si>
  <si>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</si>
  <si>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</si>
  <si>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</si>
  <si>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</si>
  <si>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</si>
  <si>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</si>
  <si>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</si>
  <si>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</si>
  <si>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</si>
  <si>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</si>
  <si>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</si>
  <si>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</si>
  <si>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</si>
  <si>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</si>
  <si>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</si>
  <si>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</si>
  <si>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</si>
  <si>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</si>
  <si>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</si>
  <si>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</si>
  <si>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</si>
  <si>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</si>
  <si>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</si>
  <si>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</si>
  <si>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</si>
  <si>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</si>
  <si>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</si>
  <si>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</si>
  <si>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</si>
  <si>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</si>
  <si>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</si>
  <si>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</si>
  <si>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</si>
  <si>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</si>
  <si>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</si>
  <si>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</si>
  <si>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</si>
  <si>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</si>
  <si>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</si>
  <si>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</si>
  <si>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</si>
  <si>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</si>
  <si>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</si>
  <si>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</si>
  <si>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</si>
  <si>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</si>
  <si>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</si>
  <si>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</si>
  <si>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</si>
  <si>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</si>
  <si>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</si>
  <si>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</si>
  <si>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</si>
  <si>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</si>
  <si>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</si>
  <si>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</si>
  <si>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</si>
  <si>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</si>
  <si>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</si>
  <si>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</si>
  <si>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</si>
  <si>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</si>
  <si>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</si>
  <si>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</si>
  <si>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</si>
  <si>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</si>
  <si>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</si>
  <si>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</si>
  <si>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</si>
  <si>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</si>
  <si>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</si>
  <si>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</si>
  <si>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</si>
  <si>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</si>
  <si>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</si>
  <si>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</si>
  <si>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</si>
  <si>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</si>
  <si>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</si>
  <si>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</si>
  <si>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</si>
  <si>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</si>
  <si>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</si>
  <si>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</si>
  <si>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</si>
  <si>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</si>
  <si>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</si>
  <si>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</si>
  <si>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</si>
  <si>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</si>
  <si>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</si>
  <si>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</si>
  <si>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</si>
  <si>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</si>
  <si>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</si>
  <si>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</si>
  <si>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</si>
  <si>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</si>
  <si>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</si>
  <si>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</si>
  <si>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</si>
  <si>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</si>
  <si>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</si>
  <si>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</si>
  <si>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</si>
  <si>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</si>
  <si>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</si>
  <si>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</si>
  <si>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</si>
  <si>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</si>
  <si>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</si>
  <si>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</si>
  <si>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</si>
  <si>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</si>
  <si>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</si>
  <si>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</si>
  <si>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</si>
  <si>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</si>
  <si>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</si>
  <si>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</si>
  <si>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</si>
  <si>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</si>
  <si>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</si>
  <si>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</si>
  <si>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</si>
  <si>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</si>
  <si>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</si>
  <si>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</si>
  <si>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</si>
  <si>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</si>
  <si>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</si>
  <si>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</si>
  <si>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</si>
  <si>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</si>
  <si>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</si>
  <si>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</si>
  <si>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</si>
  <si>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</si>
  <si>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</si>
  <si>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</si>
  <si>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</si>
  <si>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</si>
  <si>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</si>
  <si>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</si>
  <si>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</si>
  <si>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</si>
  <si>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</si>
  <si>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</si>
  <si>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</si>
  <si>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</si>
  <si>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</si>
  <si>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</si>
  <si>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</si>
  <si>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</si>
  <si>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</si>
  <si>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</si>
  <si>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</si>
  <si>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</si>
  <si>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</si>
  <si>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</si>
  <si>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</si>
  <si>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</si>
  <si>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</si>
  <si>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</si>
  <si>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</si>
  <si>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</si>
  <si>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</si>
  <si>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</si>
  <si>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</si>
  <si>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</si>
  <si>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</si>
  <si>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</si>
  <si>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</si>
  <si>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</si>
  <si>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</si>
  <si>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</si>
  <si>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</si>
  <si>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</si>
  <si>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</si>
  <si>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</si>
  <si>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</si>
  <si>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</si>
  <si>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</si>
  <si>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</si>
  <si>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</si>
  <si>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</si>
  <si>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</si>
  <si>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</si>
  <si>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</si>
  <si>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</si>
  <si>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</si>
  <si>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</si>
  <si>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</si>
  <si>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</si>
  <si>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</si>
  <si>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</si>
  <si>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</si>
  <si>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</si>
  <si>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</si>
  <si>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</si>
  <si>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</si>
  <si>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</si>
  <si>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</si>
  <si>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</si>
  <si>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</si>
  <si>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</si>
  <si>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</si>
  <si>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</si>
  <si>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</si>
  <si>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</si>
  <si>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</si>
  <si>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</si>
  <si>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</si>
  <si>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</si>
  <si>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</si>
  <si>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</si>
  <si>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</si>
  <si>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</si>
  <si>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</si>
  <si>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</si>
  <si>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</si>
  <si>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</si>
  <si>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</si>
  <si>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</si>
  <si>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</si>
  <si>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</si>
  <si>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</si>
  <si>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</si>
  <si>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</si>
  <si>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</si>
  <si>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</si>
  <si>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</si>
  <si>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</si>
  <si>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</si>
  <si>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</si>
  <si>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</si>
  <si>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</si>
  <si>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</si>
  <si>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</si>
  <si>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</si>
  <si>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</si>
  <si>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</si>
  <si>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</si>
  <si>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</si>
  <si>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</si>
  <si>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</si>
  <si>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</si>
  <si>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</si>
  <si>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</si>
  <si>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</si>
  <si>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</si>
  <si>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</si>
  <si>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</si>
  <si>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</si>
  <si>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</si>
  <si>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</si>
  <si>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</si>
  <si>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</si>
  <si>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</si>
  <si>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</si>
  <si>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</si>
  <si>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</si>
  <si>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</si>
  <si>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</si>
  <si>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</si>
  <si>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</si>
  <si>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</si>
  <si>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</si>
  <si>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</si>
  <si>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</si>
  <si>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</si>
  <si>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</si>
  <si>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</si>
  <si>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</si>
  <si>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</si>
  <si>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</si>
  <si>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</si>
  <si>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</si>
  <si>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</si>
  <si>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</si>
  <si>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</si>
  <si>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</si>
  <si>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</si>
  <si>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</si>
  <si>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</si>
  <si>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</si>
  <si>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</si>
  <si>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</si>
  <si>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</si>
  <si>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</si>
  <si>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</si>
  <si>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</si>
  <si>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</si>
  <si>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</si>
  <si>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</si>
  <si>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</si>
  <si>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</si>
  <si>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</si>
  <si>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</si>
  <si>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</si>
  <si>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</si>
  <si>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</si>
  <si>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</si>
  <si>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</si>
  <si>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</si>
  <si>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</si>
  <si>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</si>
  <si>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</si>
  <si>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</si>
  <si>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</si>
  <si>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</si>
  <si>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</si>
  <si>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</si>
  <si>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</si>
  <si>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</si>
  <si>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</si>
  <si>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</si>
  <si>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</si>
  <si>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</si>
  <si>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</si>
  <si>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</si>
  <si>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</si>
  <si>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</si>
  <si>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</si>
  <si>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</si>
  <si>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</si>
  <si>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</si>
  <si>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</si>
  <si>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</si>
  <si>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</si>
  <si>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</si>
  <si>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</si>
  <si>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</si>
  <si>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</si>
  <si>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</si>
  <si>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</si>
  <si>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</si>
  <si>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</si>
  <si>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</si>
  <si>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</si>
  <si>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</si>
  <si>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</si>
  <si>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</si>
  <si>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</si>
  <si>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</si>
  <si>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</si>
  <si>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</si>
  <si>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</si>
  <si>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</si>
  <si>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</si>
  <si>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</si>
  <si>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</si>
  <si>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</si>
  <si>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</si>
  <si>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</si>
  <si>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</si>
  <si>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</si>
  <si>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</si>
  <si>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</si>
  <si>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</si>
  <si>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</si>
  <si>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</si>
  <si>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</si>
  <si>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</si>
  <si>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</si>
  <si>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</si>
  <si>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</si>
  <si>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</si>
  <si>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</si>
  <si>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</si>
  <si>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</si>
  <si>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</si>
  <si>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</si>
  <si>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</si>
  <si>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</si>
  <si>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</si>
  <si>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</si>
  <si>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</si>
  <si>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</si>
  <si>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</si>
  <si>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</si>
  <si>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</si>
  <si>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</si>
  <si>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</si>
  <si>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</si>
  <si>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</si>
  <si>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</si>
  <si>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</si>
  <si>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</si>
  <si>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</si>
  <si>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</si>
  <si>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</si>
  <si>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</si>
  <si>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</si>
  <si>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</si>
  <si>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</si>
  <si>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</si>
  <si>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</si>
  <si>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</si>
  <si>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</si>
  <si>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</si>
  <si>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</si>
  <si>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</si>
  <si>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</si>
  <si>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</si>
  <si>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</si>
  <si>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</si>
  <si>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</si>
  <si>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</si>
  <si>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</si>
  <si>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</si>
  <si>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</si>
  <si>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</si>
  <si>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</si>
  <si>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</si>
  <si>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</si>
  <si>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</si>
  <si>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</si>
  <si>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</si>
  <si>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</si>
  <si>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</si>
  <si>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</si>
  <si>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</si>
  <si>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</si>
  <si>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</si>
  <si>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</si>
  <si>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</si>
  <si>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</si>
  <si>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</si>
  <si>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</si>
  <si>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</si>
  <si>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</si>
  <si>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</si>
  <si>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</si>
  <si>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</si>
  <si>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</si>
  <si>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</si>
  <si>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</si>
  <si>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</si>
  <si>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</si>
  <si>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</si>
  <si>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</si>
  <si>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</si>
  <si>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</si>
  <si>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</si>
  <si>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</si>
  <si>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</si>
  <si>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</si>
  <si>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</si>
  <si>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</si>
  <si>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</si>
  <si>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</si>
  <si>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</si>
  <si>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</si>
  <si>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</si>
  <si>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</si>
  <si>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</si>
  <si>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</si>
  <si>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</si>
  <si>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</si>
  <si>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</si>
  <si>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</si>
  <si>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</si>
  <si>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</si>
  <si>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</si>
  <si>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</si>
  <si>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</si>
  <si>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</si>
  <si>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</si>
  <si>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</si>
  <si>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</si>
  <si>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</si>
  <si>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</si>
  <si>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</si>
  <si>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</si>
  <si>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</si>
  <si>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</si>
  <si>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</si>
  <si>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</si>
  <si>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</si>
  <si>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</si>
  <si>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</si>
  <si>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</si>
  <si>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</si>
  <si>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</si>
  <si>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</si>
  <si>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</si>
  <si>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</si>
  <si>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</si>
  <si>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</si>
  <si>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</si>
  <si>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</si>
  <si>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</si>
  <si>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</si>
  <si>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</si>
  <si>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</si>
  <si>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</si>
  <si>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</si>
  <si>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</si>
  <si>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</si>
  <si>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</si>
  <si>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</si>
  <si>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</si>
  <si>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</si>
  <si>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</si>
  <si>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</si>
  <si>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</si>
  <si>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</si>
  <si>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</si>
  <si>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</si>
  <si>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</si>
  <si>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</si>
  <si>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</si>
  <si>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</si>
  <si>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</si>
  <si>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</si>
  <si>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</si>
  <si>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</si>
  <si>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</si>
  <si>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</si>
  <si>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</si>
  <si>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</si>
  <si>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</si>
  <si>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</si>
  <si>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</si>
  <si>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</si>
  <si>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</si>
  <si>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</si>
  <si>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</si>
  <si>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</si>
  <si>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</si>
  <si>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</si>
  <si>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</si>
  <si>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</si>
  <si>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</si>
  <si>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</si>
  <si>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</si>
  <si>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</si>
  <si>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</si>
  <si>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</si>
  <si>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</si>
  <si>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</si>
  <si>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</si>
  <si>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</si>
  <si>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</si>
  <si>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</si>
  <si>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</si>
  <si>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</si>
  <si>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</si>
  <si>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</si>
  <si>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</si>
  <si>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</si>
  <si>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</si>
  <si>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</si>
  <si>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</si>
  <si>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</si>
  <si>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</si>
  <si>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</si>
  <si>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</si>
  <si>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</si>
  <si>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</si>
  <si>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</si>
  <si>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</si>
  <si>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</si>
  <si>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</si>
  <si>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</si>
  <si>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</si>
  <si>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</si>
  <si>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</si>
  <si>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</si>
  <si>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</si>
  <si>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</si>
  <si>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</si>
  <si>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</si>
  <si>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</si>
  <si>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</si>
  <si>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</si>
  <si>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</si>
  <si>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</si>
  <si>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</si>
  <si>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</si>
  <si>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</si>
  <si>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</si>
  <si>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</si>
  <si>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</si>
  <si>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</si>
  <si>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</si>
  <si>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</si>
  <si>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</si>
  <si>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</si>
  <si>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</si>
  <si>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</si>
  <si>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</si>
  <si>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</si>
  <si>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</si>
  <si>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</si>
  <si>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</si>
  <si>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</si>
  <si>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</si>
  <si>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</si>
  <si>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</si>
  <si>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</si>
  <si>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</si>
  <si>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</si>
  <si>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</si>
  <si>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</si>
  <si>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</si>
  <si>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</si>
  <si>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</si>
  <si>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</si>
  <si>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</si>
  <si>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</si>
  <si>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</si>
  <si>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</si>
  <si>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</si>
  <si>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</si>
  <si>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</si>
  <si>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</si>
  <si>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</si>
  <si>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</si>
  <si>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</si>
  <si>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</si>
  <si>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</si>
  <si>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</si>
  <si>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</si>
  <si>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</si>
  <si>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</si>
  <si>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</si>
  <si>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</si>
  <si>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</si>
  <si>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</si>
  <si>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</si>
  <si>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</si>
  <si>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</si>
  <si>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</si>
  <si>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</si>
  <si>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</si>
  <si>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</si>
  <si>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</si>
  <si>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</si>
  <si>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</si>
  <si>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</si>
  <si>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</si>
  <si>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</si>
  <si>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</si>
  <si>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</si>
  <si>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</si>
  <si>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</si>
  <si>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</si>
  <si>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</si>
  <si>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</si>
  <si>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</si>
  <si>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</si>
  <si>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</si>
  <si>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</si>
  <si>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</si>
  <si>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</si>
  <si>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</si>
  <si>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</si>
  <si>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</si>
  <si>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</si>
  <si>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</si>
  <si>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</si>
  <si>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</si>
  <si>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</si>
  <si>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</si>
  <si>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</si>
  <si>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</si>
  <si>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</si>
  <si>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</si>
  <si>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</si>
  <si>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</si>
  <si>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</si>
  <si>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</si>
  <si>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</si>
  <si>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</si>
  <si>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</si>
  <si>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</si>
  <si>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</si>
  <si>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</si>
  <si>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</si>
  <si>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</si>
  <si>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</si>
  <si>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</si>
  <si>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</si>
  <si>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</si>
  <si>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</si>
  <si>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</si>
  <si>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</si>
  <si>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</si>
  <si>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</si>
  <si>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</si>
  <si>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</si>
  <si>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</si>
  <si>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</si>
  <si>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</si>
  <si>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</si>
  <si>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</si>
  <si>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</si>
  <si>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</si>
  <si>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</si>
  <si>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</si>
  <si>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</si>
  <si>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</si>
  <si>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</si>
  <si>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</si>
  <si>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</si>
  <si>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</si>
  <si>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</si>
  <si>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</si>
  <si>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</si>
  <si>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</si>
  <si>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</si>
  <si>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</si>
  <si>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</si>
  <si>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</si>
  <si>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</si>
  <si>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</si>
  <si>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</si>
  <si>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</si>
  <si>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</si>
  <si>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</si>
  <si>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</si>
  <si>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</si>
  <si>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</si>
  <si>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</si>
  <si>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</si>
  <si>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</si>
  <si>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</si>
  <si>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</si>
  <si>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</si>
  <si>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</si>
  <si>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</si>
  <si>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</si>
  <si>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</si>
  <si>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</si>
  <si>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</si>
  <si>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</si>
  <si>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</si>
  <si>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</si>
  <si>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</si>
  <si>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</si>
  <si>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</si>
  <si>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</si>
  <si>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</si>
  <si>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</si>
  <si>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</si>
  <si>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</si>
  <si>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</si>
  <si>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</si>
  <si>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</si>
  <si>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</si>
  <si>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</si>
  <si>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</si>
  <si>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</si>
  <si>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</si>
  <si>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</si>
  <si>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</si>
  <si>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</si>
  <si>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</si>
  <si>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</si>
  <si>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</si>
  <si>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</si>
  <si>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</si>
  <si>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</si>
  <si>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</si>
  <si>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</si>
  <si>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</si>
  <si>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</si>
  <si>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</si>
  <si>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</si>
  <si>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</si>
  <si>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</si>
  <si>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</si>
  <si>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</si>
  <si>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</si>
  <si>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</si>
  <si>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</si>
  <si>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</si>
  <si>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</si>
  <si>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</si>
  <si>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</si>
  <si>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</si>
  <si>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</si>
  <si>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</si>
  <si>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</si>
  <si>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</si>
  <si>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</si>
  <si>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</si>
  <si>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</si>
  <si>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</si>
  <si>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</si>
  <si>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</si>
  <si>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</si>
  <si>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</si>
  <si>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</si>
  <si>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</si>
  <si>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</si>
  <si>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</si>
  <si>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</si>
  <si>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</si>
  <si>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</si>
  <si>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</si>
  <si>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</si>
  <si>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</si>
  <si>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</si>
  <si>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</si>
  <si>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</si>
  <si>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</si>
  <si>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</si>
  <si>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</si>
  <si>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</si>
  <si>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</si>
  <si>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</si>
  <si>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</si>
  <si>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</si>
  <si>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</si>
  <si>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</si>
  <si>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</si>
  <si>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</si>
  <si>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</si>
  <si>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</si>
  <si>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</si>
  <si>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</si>
  <si>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</si>
  <si>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</si>
  <si>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</si>
  <si>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</si>
  <si>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</si>
  <si>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</si>
  <si>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</si>
  <si>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</si>
  <si>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</si>
  <si>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</si>
  <si>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</si>
  <si>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</si>
  <si>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</si>
  <si>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</si>
  <si>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</si>
  <si>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</si>
  <si>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</si>
  <si>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</si>
  <si>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</si>
  <si>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</si>
  <si>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</si>
  <si>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</si>
  <si>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</si>
  <si>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</si>
  <si>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</si>
  <si>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</si>
  <si>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</si>
  <si>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</si>
  <si>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</si>
  <si>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</si>
  <si>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</si>
  <si>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</si>
  <si>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</si>
  <si>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</si>
  <si>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</si>
  <si>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</si>
  <si>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</si>
  <si>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</si>
  <si>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</si>
  <si>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</si>
  <si>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</si>
  <si>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</si>
  <si>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</si>
  <si>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</si>
  <si>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</si>
  <si>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</si>
  <si>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</si>
  <si>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</si>
  <si>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</si>
  <si>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</si>
  <si>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</si>
  <si>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</si>
  <si>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</si>
  <si>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</si>
  <si>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</si>
  <si>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</si>
  <si>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</si>
  <si>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</si>
  <si>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</si>
  <si>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</si>
  <si>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</si>
  <si>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</si>
  <si>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</si>
  <si>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</si>
  <si>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</si>
  <si>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</si>
  <si>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</si>
  <si>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</si>
  <si>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</si>
  <si>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</si>
  <si>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</si>
  <si>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</si>
  <si>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</si>
  <si>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</si>
  <si>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</si>
  <si>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</si>
  <si>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</si>
  <si>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</si>
  <si>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</si>
  <si>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</si>
  <si>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</si>
  <si>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</si>
  <si>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</si>
  <si>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</si>
  <si>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</si>
  <si>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</si>
  <si>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</si>
  <si>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</si>
  <si>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</si>
  <si>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</si>
  <si>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</si>
  <si>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</si>
  <si>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</si>
  <si>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</si>
  <si>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</si>
  <si>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</si>
  <si>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</si>
  <si>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</si>
  <si>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</si>
  <si>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</si>
  <si>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</si>
  <si>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</si>
  <si>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</si>
  <si>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</si>
  <si>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</si>
  <si>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</si>
  <si>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</si>
  <si>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</si>
  <si>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</si>
  <si>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</si>
  <si>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</si>
  <si>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</si>
  <si>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</si>
  <si>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</si>
  <si>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</si>
  <si>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</si>
  <si>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</si>
  <si>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</si>
  <si>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</si>
  <si>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</si>
  <si>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</si>
  <si>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</si>
  <si>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</si>
  <si>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</si>
  <si>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</si>
  <si>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</si>
  <si>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</si>
  <si>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</si>
  <si>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</si>
  <si>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</si>
  <si>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</si>
  <si>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</si>
  <si>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</si>
  <si>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</si>
  <si>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</si>
  <si>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</si>
  <si>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</si>
  <si>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</si>
  <si>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</si>
  <si>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</si>
  <si>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</si>
  <si>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</si>
  <si>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</si>
  <si>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</si>
  <si>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</si>
  <si>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</si>
  <si>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</si>
  <si>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</si>
  <si>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</si>
  <si>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</si>
  <si>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</si>
  <si>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</si>
  <si>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</si>
  <si>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</si>
  <si>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</si>
  <si>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</si>
  <si>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</si>
  <si>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</si>
  <si>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</si>
  <si>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</si>
  <si>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</si>
  <si>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</si>
  <si>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</si>
  <si>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</si>
  <si>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</si>
  <si>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</si>
  <si>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</si>
  <si>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</si>
  <si>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</si>
  <si>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</si>
  <si>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</si>
  <si>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</si>
  <si>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</si>
  <si>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</si>
  <si>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</si>
  <si>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</si>
  <si>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</si>
  <si>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</si>
  <si>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</si>
  <si>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</si>
  <si>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</si>
  <si>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</si>
  <si>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</si>
  <si>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</si>
  <si>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</si>
  <si>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</si>
  <si>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</si>
  <si>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</si>
  <si>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</si>
  <si>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</si>
  <si>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</si>
  <si>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</si>
  <si>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</si>
  <si>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</si>
  <si>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</si>
  <si>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</si>
  <si>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</si>
  <si>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</si>
  <si>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</si>
  <si>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</si>
  <si>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</si>
  <si>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</si>
  <si>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</si>
  <si>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</si>
  <si>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</si>
  <si>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</si>
  <si>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</si>
  <si>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</si>
  <si>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</si>
  <si>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</si>
  <si>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</si>
  <si>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</si>
  <si>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</si>
  <si>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</si>
  <si>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</si>
  <si>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</si>
  <si>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</si>
  <si>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</si>
  <si>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</si>
  <si>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</si>
  <si>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</si>
  <si>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</si>
  <si>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</si>
  <si>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</si>
  <si>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</si>
  <si>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</si>
  <si>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</si>
  <si>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</si>
  <si>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</si>
  <si>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</si>
  <si>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</si>
  <si>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</si>
  <si>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</si>
  <si>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</si>
  <si>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</si>
  <si>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</si>
  <si>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</si>
  <si>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</si>
  <si>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</si>
  <si>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</si>
  <si>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</si>
  <si>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</si>
  <si>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</si>
  <si>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</si>
  <si>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</si>
  <si>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</si>
  <si>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</si>
  <si>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</si>
  <si>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</si>
  <si>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</si>
  <si>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</si>
  <si>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</si>
  <si>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</si>
  <si>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</si>
  <si>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</si>
  <si>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</si>
  <si>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</si>
  <si>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</si>
  <si>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</si>
  <si>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</si>
  <si>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</si>
  <si>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</si>
  <si>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</si>
  <si>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</si>
  <si>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</si>
  <si>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</si>
  <si>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</si>
  <si>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</si>
  <si>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</si>
  <si>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</si>
  <si>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</si>
  <si>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</si>
  <si>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</si>
  <si>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</si>
  <si>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</si>
  <si>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</si>
  <si>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</si>
  <si>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</si>
  <si>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</si>
  <si>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</si>
  <si>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</si>
  <si>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</si>
  <si>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</si>
  <si>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</si>
  <si>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</si>
  <si>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</si>
  <si>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</si>
  <si>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</si>
  <si>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</si>
  <si>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</si>
  <si>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</si>
  <si>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</si>
  <si>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</si>
  <si>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</si>
  <si>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</si>
  <si>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</si>
  <si>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</si>
  <si>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</si>
  <si>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</si>
  <si>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</si>
  <si>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</si>
  <si>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</si>
  <si>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</si>
  <si>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</si>
  <si>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</si>
  <si>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</si>
  <si>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</si>
  <si>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</si>
  <si>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</si>
  <si>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</si>
  <si>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</si>
  <si>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</si>
  <si>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</si>
  <si>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</si>
  <si>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</si>
  <si>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</si>
  <si>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</si>
  <si>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</si>
  <si>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</si>
  <si>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</si>
  <si>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</si>
  <si>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</si>
  <si>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</si>
  <si>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</si>
  <si>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</si>
  <si>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</si>
  <si>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</si>
  <si>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</si>
  <si>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</si>
  <si>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</si>
  <si>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</si>
  <si>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</si>
  <si>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</si>
  <si>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</si>
  <si>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</si>
  <si>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</si>
  <si>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</si>
  <si>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</si>
  <si>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</si>
  <si>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</si>
  <si>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</si>
  <si>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</si>
  <si>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</si>
  <si>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</si>
  <si>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</si>
  <si>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</si>
  <si>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</si>
  <si>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</si>
  <si>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</si>
  <si>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</si>
  <si>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</si>
  <si>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</si>
  <si>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</si>
  <si>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</si>
  <si>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</si>
  <si>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</si>
  <si>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</si>
  <si>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</si>
  <si>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</si>
  <si>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</si>
  <si>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</si>
  <si>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</si>
  <si>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</si>
  <si>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</si>
  <si>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</si>
  <si>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</si>
  <si>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</si>
  <si>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</si>
  <si>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</si>
  <si>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</si>
  <si>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</si>
  <si>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</si>
  <si>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</si>
  <si>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</si>
  <si>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</si>
  <si>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</si>
  <si>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</si>
  <si>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</si>
  <si>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</si>
  <si>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</si>
  <si>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</si>
  <si>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</si>
  <si>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</si>
  <si>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</si>
  <si>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</si>
  <si>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</si>
  <si>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</si>
  <si>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</si>
  <si>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</si>
  <si>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</si>
  <si>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</si>
  <si>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</si>
  <si>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</si>
  <si>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</si>
  <si>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</si>
  <si>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</si>
  <si>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</si>
  <si>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</si>
  <si>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</si>
  <si>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</si>
  <si>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</si>
  <si>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</si>
  <si>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</si>
  <si>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</si>
  <si>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</si>
  <si>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</si>
  <si>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</si>
  <si>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</si>
  <si>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</si>
  <si>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</si>
  <si>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</si>
  <si>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</si>
  <si>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</si>
  <si>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</si>
  <si>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</si>
  <si>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</si>
  <si>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</si>
  <si>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</si>
  <si>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</si>
  <si>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</si>
  <si>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</si>
  <si>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</si>
  <si>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</si>
  <si>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</si>
  <si>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</si>
  <si>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</si>
  <si>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</si>
  <si>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</si>
  <si>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</si>
  <si>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</si>
  <si>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</si>
  <si>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</si>
  <si>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</si>
  <si>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</si>
  <si>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</si>
  <si>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</si>
  <si>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</si>
  <si>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</si>
  <si>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</si>
  <si>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</si>
  <si>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</si>
  <si>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</si>
  <si>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</si>
  <si>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</si>
  <si>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</si>
  <si>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</si>
  <si>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</si>
  <si>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</si>
  <si>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</si>
  <si>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</si>
  <si>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</si>
  <si>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</si>
  <si>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</si>
  <si>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</si>
  <si>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</si>
  <si>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</si>
  <si>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</si>
  <si>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</si>
  <si>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</si>
  <si>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</si>
  <si>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</si>
  <si>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</si>
  <si>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</si>
  <si>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</si>
  <si>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</si>
  <si>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</si>
  <si>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</si>
  <si>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</si>
  <si>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</si>
  <si>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</si>
  <si>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</si>
  <si>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</si>
  <si>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</si>
  <si>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</si>
  <si>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</si>
  <si>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</si>
  <si>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</si>
  <si>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</si>
  <si>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</si>
  <si>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</si>
  <si>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</si>
  <si>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</si>
  <si>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</si>
  <si>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</si>
  <si>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</si>
  <si>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</si>
  <si>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</si>
  <si>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</si>
  <si>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</si>
  <si>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</si>
  <si>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</si>
  <si>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</si>
  <si>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</si>
  <si>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</si>
  <si>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</si>
  <si>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</si>
  <si>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</si>
  <si>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</si>
  <si>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</si>
  <si>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</si>
  <si>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</si>
  <si>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</si>
  <si>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</si>
  <si>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</si>
  <si>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</si>
  <si>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</si>
  <si>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</si>
  <si>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</si>
  <si>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</si>
  <si>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</si>
  <si>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</si>
  <si>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</si>
  <si>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</si>
  <si>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</si>
  <si>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</si>
  <si>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</si>
  <si>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</si>
  <si>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</si>
  <si>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</si>
  <si>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</si>
  <si>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</si>
  <si>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</si>
  <si>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</si>
  <si>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</si>
  <si>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</si>
  <si>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</si>
  <si>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</si>
  <si>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</si>
  <si>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</si>
  <si>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</si>
  <si>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</si>
  <si>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</si>
  <si>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</si>
  <si>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</si>
  <si>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</si>
  <si>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</si>
  <si>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</si>
  <si>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</si>
  <si>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</si>
  <si>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</si>
  <si>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</si>
  <si>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</si>
  <si>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</si>
  <si>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</si>
  <si>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</si>
  <si>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</si>
  <si>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</si>
  <si>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</si>
  <si>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</si>
  <si>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</si>
  <si>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</si>
  <si>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</si>
  <si>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</si>
  <si>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</si>
  <si>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</si>
  <si>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</si>
  <si>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</si>
  <si>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</si>
  <si>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</si>
  <si>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</si>
  <si>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</si>
  <si>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</si>
  <si>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</si>
  <si>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</si>
  <si>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</si>
  <si>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</si>
  <si>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</si>
  <si>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</si>
  <si>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</si>
  <si>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</si>
  <si>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</si>
  <si>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</si>
  <si>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</si>
  <si>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</si>
  <si>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</si>
  <si>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</si>
  <si>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</si>
  <si>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</si>
  <si>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</si>
  <si>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</si>
  <si>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</si>
  <si>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</si>
  <si>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</si>
  <si>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</si>
  <si>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</si>
  <si>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</si>
  <si>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</si>
  <si>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</si>
  <si>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</si>
  <si>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</si>
  <si>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</si>
  <si>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</si>
  <si>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</si>
  <si>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</si>
  <si>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</si>
  <si>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</si>
  <si>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</si>
  <si>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</si>
  <si>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</si>
  <si>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</si>
  <si>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</si>
  <si>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</si>
  <si>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</si>
  <si>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</si>
  <si>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</si>
  <si>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</si>
  <si>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</si>
  <si>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</si>
  <si>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</si>
  <si>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</si>
  <si>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</si>
  <si>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</si>
  <si>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</si>
  <si>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</si>
  <si>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</si>
  <si>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</si>
  <si>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</si>
  <si>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</si>
  <si>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</si>
  <si>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</si>
  <si>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</si>
  <si>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</si>
  <si>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</si>
  <si>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</si>
  <si>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</si>
  <si>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</si>
  <si>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</si>
  <si>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</si>
  <si>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</si>
  <si>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</si>
  <si>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</si>
  <si>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</si>
  <si>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</si>
  <si>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</si>
  <si>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</si>
  <si>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</si>
  <si>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</si>
  <si>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</si>
  <si>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</si>
  <si>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</si>
  <si>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</si>
  <si>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</si>
  <si>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</si>
  <si>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</si>
  <si>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</si>
  <si>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</si>
  <si>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</si>
  <si>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</si>
  <si>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</si>
  <si>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</si>
  <si>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</si>
  <si>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</si>
  <si>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</si>
  <si>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</si>
  <si>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</si>
  <si>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</si>
  <si>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</si>
  <si>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</si>
  <si>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</si>
  <si>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</si>
  <si>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</si>
  <si>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</si>
  <si>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</si>
  <si>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</si>
  <si>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</si>
  <si>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</si>
  <si>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</si>
  <si>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</si>
  <si>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</si>
  <si>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</si>
  <si>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</si>
  <si>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</si>
  <si>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</si>
  <si>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</si>
  <si>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</si>
  <si>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</si>
  <si>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</si>
  <si>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</si>
  <si>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</si>
  <si>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</si>
  <si>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</si>
  <si>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</si>
  <si>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</si>
  <si>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</si>
  <si>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</si>
  <si>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</si>
  <si>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</si>
  <si>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</si>
  <si>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</si>
  <si>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</si>
  <si>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</si>
  <si>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</si>
  <si>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</si>
  <si>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</si>
  <si>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</si>
  <si>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</si>
  <si>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</si>
  <si>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</si>
  <si>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</si>
  <si>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</si>
  <si>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</si>
  <si>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</si>
  <si>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</si>
  <si>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</si>
  <si>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</si>
  <si>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</si>
  <si>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</si>
  <si>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</si>
  <si>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</si>
  <si>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</si>
  <si>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</si>
  <si>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</si>
  <si>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</si>
  <si>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</si>
  <si>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</si>
  <si>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</si>
  <si>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</si>
  <si>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</si>
  <si>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</si>
  <si>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</si>
  <si>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</si>
  <si>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</si>
  <si>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</si>
  <si>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</si>
  <si>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</si>
  <si>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</si>
  <si>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</si>
  <si>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</si>
  <si>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</si>
  <si>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</si>
  <si>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</si>
  <si>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</si>
  <si>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</si>
  <si>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</si>
  <si>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</si>
  <si>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</si>
  <si>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</si>
  <si>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</si>
  <si>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</si>
  <si>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</si>
  <si>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</si>
  <si>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</si>
  <si>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</si>
  <si>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</si>
  <si>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</si>
  <si>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</si>
  <si>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</si>
  <si>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</si>
  <si>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</si>
  <si>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</si>
  <si>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</si>
  <si>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</si>
  <si>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</si>
  <si>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</si>
  <si>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</si>
  <si>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</si>
  <si>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</si>
  <si>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</si>
  <si>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</si>
  <si>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</si>
  <si>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</si>
  <si>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</si>
  <si>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</si>
  <si>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</si>
  <si>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</si>
  <si>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</si>
  <si>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</si>
  <si>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</si>
  <si>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</si>
  <si>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</si>
  <si>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</si>
  <si>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</si>
  <si>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</si>
  <si>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</si>
  <si>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</si>
  <si>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</si>
  <si>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</si>
  <si>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</si>
  <si>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</si>
  <si>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</si>
  <si>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</si>
  <si>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</si>
  <si>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</si>
  <si>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</si>
  <si>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</si>
  <si>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</si>
  <si>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</si>
  <si>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</si>
  <si>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</si>
  <si>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</si>
  <si>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</si>
  <si>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</si>
  <si>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</si>
  <si>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</si>
  <si>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</si>
  <si>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</si>
  <si>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</si>
  <si>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</si>
  <si>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</si>
  <si>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</si>
  <si>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</si>
  <si>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</si>
  <si>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</si>
  <si>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</si>
  <si>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</si>
  <si>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</si>
  <si>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</si>
  <si>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</si>
  <si>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</si>
  <si>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</si>
  <si>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</si>
  <si>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</si>
  <si>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</si>
  <si>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</si>
  <si>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</si>
  <si>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</si>
  <si>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</si>
  <si>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</si>
  <si>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</si>
  <si>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</si>
  <si>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</si>
  <si>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</si>
  <si>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</si>
  <si>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</si>
  <si>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</si>
  <si>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</si>
  <si>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</si>
  <si>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</si>
  <si>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</si>
  <si>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</si>
  <si>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</si>
  <si>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</si>
  <si>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</si>
  <si>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</si>
  <si>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</si>
  <si>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</si>
  <si>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</si>
  <si>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</si>
  <si>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</si>
  <si>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</si>
  <si>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</si>
  <si>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</si>
  <si>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</si>
  <si>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</si>
  <si>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</si>
  <si>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</si>
  <si>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</si>
  <si>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</si>
  <si>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</si>
  <si>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</si>
  <si>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</si>
  <si>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</si>
  <si>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</si>
  <si>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</si>
  <si>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</si>
  <si>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</si>
  <si>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</si>
  <si>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</si>
  <si>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</si>
  <si>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</si>
  <si>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</si>
  <si>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</si>
  <si>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</si>
  <si>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</si>
  <si>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</si>
  <si>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</si>
  <si>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</si>
  <si>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</si>
  <si>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</si>
  <si>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</si>
  <si>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</si>
  <si>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</si>
  <si>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</si>
  <si>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</si>
  <si>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</si>
  <si>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</si>
  <si>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</si>
  <si>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</si>
  <si>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</si>
  <si>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</si>
  <si>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</si>
  <si>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</si>
  <si>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</si>
  <si>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</si>
  <si>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</si>
  <si>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</si>
  <si>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</si>
  <si>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</si>
  <si>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</si>
  <si>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</si>
  <si>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</si>
  <si>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</si>
  <si>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</si>
  <si>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</si>
  <si>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</si>
  <si>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</si>
  <si>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</si>
  <si>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</si>
  <si>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</si>
  <si>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</si>
  <si>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</si>
  <si>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</si>
  <si>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</si>
  <si>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</si>
  <si>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</si>
  <si>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</si>
  <si>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</si>
  <si>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</si>
  <si>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</si>
  <si>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</si>
  <si>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</si>
  <si>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</si>
  <si>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</si>
  <si>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</si>
  <si>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</si>
  <si>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</si>
  <si>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</si>
  <si>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</si>
  <si>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</si>
  <si>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</si>
  <si>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</si>
  <si>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</si>
  <si>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</si>
  <si>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</si>
  <si>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</si>
  <si>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</si>
  <si>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</si>
  <si>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</si>
  <si>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</si>
  <si>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</si>
  <si>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</si>
  <si>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</si>
  <si>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</si>
  <si>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</si>
  <si>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</si>
  <si>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</si>
  <si>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</si>
  <si>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</si>
  <si>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</si>
  <si>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</si>
  <si>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</si>
  <si>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</si>
  <si>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</si>
  <si>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</si>
  <si>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</si>
  <si>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</si>
  <si>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</si>
  <si>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</si>
  <si>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</si>
  <si>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</si>
  <si>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</si>
  <si>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</si>
  <si>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</si>
  <si>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</si>
  <si>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</si>
  <si>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</si>
  <si>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</si>
  <si>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</si>
  <si>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</si>
  <si>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</si>
  <si>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</si>
  <si>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</si>
  <si>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</si>
  <si>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</si>
  <si>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</si>
  <si>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</si>
  <si>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</si>
  <si>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</si>
  <si>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</si>
  <si>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</si>
  <si>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</si>
  <si>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</si>
  <si>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</si>
  <si>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</si>
  <si>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</si>
  <si>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</si>
  <si>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</si>
  <si>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</si>
  <si>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</si>
  <si>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</si>
  <si>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</si>
  <si>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</si>
  <si>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</si>
  <si>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</si>
  <si>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</si>
  <si>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</si>
  <si>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</si>
  <si>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</si>
  <si>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</si>
  <si>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</si>
  <si>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</si>
  <si>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</si>
  <si>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</si>
  <si>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</si>
  <si>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</si>
  <si>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</si>
  <si>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</si>
  <si>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</si>
  <si>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</si>
  <si>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</si>
  <si>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</si>
  <si>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</si>
  <si>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</si>
  <si>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</si>
  <si>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</si>
  <si>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</si>
  <si>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</si>
  <si>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</si>
  <si>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</si>
  <si>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</si>
  <si>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</si>
  <si>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</si>
  <si>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</si>
  <si>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</si>
  <si>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</si>
  <si>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</si>
  <si>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</si>
  <si>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</si>
  <si>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</si>
  <si>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</si>
  <si>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</si>
  <si>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</si>
  <si>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</si>
  <si>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</si>
  <si>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</si>
  <si>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</si>
  <si>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</si>
  <si>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</si>
  <si>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</si>
  <si>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</si>
  <si>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</si>
  <si>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</si>
  <si>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</si>
  <si>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</si>
  <si>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</si>
  <si>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</si>
  <si>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</si>
  <si>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</si>
  <si>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</si>
  <si>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</si>
  <si>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</si>
  <si>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</si>
  <si>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</si>
  <si>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</si>
  <si>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</si>
  <si>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</si>
  <si>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</si>
  <si>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</si>
  <si>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</si>
  <si>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</si>
  <si>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</si>
  <si>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</si>
  <si>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</si>
  <si>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</si>
  <si>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</si>
  <si>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</si>
  <si>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</si>
  <si>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</si>
  <si>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</si>
  <si>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</si>
  <si>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</si>
  <si>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</si>
  <si>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</si>
  <si>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</si>
  <si>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</si>
  <si>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</si>
  <si>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</si>
  <si>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</si>
  <si>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</si>
  <si>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</si>
  <si>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</si>
  <si>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</si>
  <si>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</si>
  <si>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</si>
  <si>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</si>
  <si>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</si>
  <si>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</si>
  <si>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</si>
  <si>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</si>
  <si>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</si>
  <si>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</si>
  <si>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</si>
  <si>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</si>
  <si>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</si>
  <si>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</si>
  <si>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</si>
  <si>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</si>
  <si>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</si>
  <si>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</si>
  <si>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</si>
  <si>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</si>
  <si>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</si>
  <si>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</si>
  <si>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</si>
  <si>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</si>
  <si>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</si>
  <si>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</si>
  <si>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</si>
  <si>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</si>
  <si>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</si>
  <si>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</si>
  <si>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</si>
  <si>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</si>
  <si>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</si>
  <si>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</si>
  <si>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</si>
  <si>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</si>
  <si>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</si>
  <si>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</si>
  <si>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</si>
  <si>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</si>
  <si>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</si>
  <si>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</si>
  <si>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</si>
  <si>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</si>
  <si>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</si>
  <si>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</si>
  <si>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</si>
  <si>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</si>
  <si>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</si>
  <si>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</si>
  <si>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</si>
  <si>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</si>
  <si>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</si>
  <si>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</si>
  <si>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</si>
  <si>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</si>
  <si>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</si>
  <si>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</si>
  <si>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</si>
  <si>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</si>
  <si>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</si>
  <si>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</si>
  <si>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</si>
  <si>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</si>
  <si>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</si>
  <si>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</si>
  <si>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</si>
  <si>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</si>
  <si>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</si>
  <si>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</si>
  <si>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</si>
  <si>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</si>
  <si>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</si>
  <si>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</si>
  <si>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</si>
  <si>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</si>
  <si>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</si>
  <si>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</si>
  <si>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</si>
  <si>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</si>
  <si>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</si>
  <si>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</si>
  <si>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</si>
  <si>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</si>
  <si>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</si>
  <si>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</si>
  <si>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</si>
  <si>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</si>
  <si>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</si>
  <si>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</si>
  <si>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</si>
  <si>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</si>
  <si>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</si>
  <si>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</si>
  <si>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</si>
  <si>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</si>
  <si>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</si>
  <si>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</si>
  <si>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</si>
  <si>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</si>
  <si>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</si>
  <si>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</si>
  <si>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</si>
  <si>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</si>
  <si>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</si>
  <si>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</si>
  <si>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</si>
  <si>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</si>
  <si>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</si>
  <si>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</si>
  <si>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</si>
  <si>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</si>
  <si>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</si>
  <si>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</si>
  <si>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</si>
  <si>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</si>
  <si>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</si>
  <si>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</si>
  <si>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</si>
  <si>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</si>
  <si>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</si>
  <si>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</si>
  <si>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</si>
  <si>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</si>
  <si>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</si>
  <si>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</si>
  <si>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</si>
  <si>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</si>
  <si>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</si>
  <si>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</si>
  <si>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</si>
  <si>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</si>
  <si>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</si>
  <si>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</si>
  <si>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</si>
  <si>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</si>
  <si>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</si>
  <si>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</si>
  <si>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</si>
  <si>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</si>
  <si>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</si>
  <si>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</si>
  <si>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</si>
  <si>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</si>
  <si>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</si>
  <si>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</si>
  <si>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</si>
  <si>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</si>
  <si>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</si>
  <si>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</si>
  <si>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</si>
  <si>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</si>
  <si>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</si>
  <si>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</si>
  <si>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</si>
  <si>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</si>
  <si>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</si>
  <si>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</si>
  <si>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</si>
  <si>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</si>
  <si>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</si>
  <si>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</si>
  <si>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</si>
  <si>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</si>
  <si>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</si>
  <si>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</si>
  <si>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</si>
  <si>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</si>
  <si>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</si>
  <si>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</si>
  <si>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</si>
  <si>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</si>
  <si>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</si>
  <si>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</si>
  <si>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</si>
  <si>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</si>
  <si>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</si>
  <si>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</si>
  <si>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</si>
  <si>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</si>
  <si>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</si>
  <si>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</si>
  <si>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</si>
  <si>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</si>
  <si>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</si>
  <si>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</si>
  <si>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</si>
  <si>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</si>
  <si>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</si>
  <si>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</si>
  <si>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</si>
  <si>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</si>
  <si>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</si>
  <si>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</si>
  <si>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</si>
  <si>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</si>
  <si>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</si>
  <si>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</si>
  <si>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</si>
  <si>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</si>
  <si>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</si>
  <si>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</si>
  <si>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</si>
  <si>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</si>
  <si>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</si>
  <si>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</si>
  <si>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</si>
  <si>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</si>
  <si>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</si>
  <si>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</si>
  <si>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</si>
  <si>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</si>
  <si>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</si>
  <si>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</si>
  <si>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</si>
  <si>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</si>
  <si>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</si>
  <si>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</si>
  <si>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</si>
  <si>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</si>
  <si>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</si>
  <si>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</si>
  <si>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</si>
  <si>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</si>
  <si>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</si>
  <si>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</si>
  <si>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</si>
  <si>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</si>
  <si>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</si>
  <si>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</si>
  <si>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</si>
  <si>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</si>
  <si>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</si>
  <si>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</si>
  <si>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</si>
  <si>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</si>
  <si>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</si>
  <si>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</si>
  <si>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</si>
  <si>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</si>
  <si>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</si>
  <si>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</si>
  <si>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</si>
  <si>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</si>
  <si>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</si>
  <si>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</si>
  <si>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</si>
  <si>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</si>
  <si>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</si>
  <si>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</si>
  <si>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</si>
  <si>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</si>
  <si>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</si>
  <si>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</si>
  <si>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</si>
  <si>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</si>
  <si>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</si>
  <si>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</si>
  <si>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</si>
  <si>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</si>
  <si>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</si>
  <si>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</si>
  <si>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</si>
  <si>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</si>
  <si>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</si>
  <si>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</si>
  <si>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</si>
  <si>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</si>
  <si>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</si>
  <si>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</si>
  <si>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</si>
  <si>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</si>
  <si>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</si>
  <si>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</si>
  <si>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</si>
  <si>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</si>
  <si>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</si>
  <si>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</si>
  <si>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</si>
  <si>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</si>
  <si>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</si>
  <si>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</si>
  <si>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</si>
  <si>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</si>
  <si>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</si>
  <si>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</si>
  <si>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</si>
  <si>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</si>
  <si>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</si>
  <si>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</si>
  <si>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</si>
  <si>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</si>
  <si>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</si>
  <si>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</si>
  <si>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</si>
  <si>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</si>
  <si>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</si>
  <si>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</si>
  <si>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</si>
  <si>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</si>
  <si>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</si>
  <si>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</si>
  <si>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</si>
  <si>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</si>
  <si>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</si>
  <si>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</si>
  <si>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</si>
  <si>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</si>
  <si>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</si>
  <si>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</si>
  <si>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</si>
  <si>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</si>
  <si>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</si>
  <si>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</si>
  <si>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</si>
  <si>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</si>
  <si>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</si>
  <si>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</si>
  <si>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</si>
  <si>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</si>
  <si>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</si>
  <si>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</si>
  <si>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</si>
  <si>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</si>
  <si>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</si>
  <si>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</si>
  <si>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</si>
  <si>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</si>
  <si>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</si>
  <si>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</si>
  <si>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</si>
  <si>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</si>
  <si>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</si>
  <si>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</si>
  <si>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</si>
  <si>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</si>
  <si>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</si>
  <si>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</si>
  <si>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</si>
  <si>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</si>
  <si>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</si>
  <si>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</si>
  <si>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</si>
  <si>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</si>
  <si>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</si>
  <si>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</si>
  <si>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</si>
  <si>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</si>
  <si>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</si>
  <si>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</si>
  <si>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</si>
  <si>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</si>
  <si>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</si>
  <si>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</si>
  <si>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</si>
  <si>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</si>
  <si>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</si>
  <si>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</si>
  <si>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</si>
  <si>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</si>
  <si>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</si>
  <si>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</si>
  <si>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</si>
  <si>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</si>
  <si>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</si>
  <si>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</si>
  <si>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</si>
  <si>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</si>
  <si>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</si>
  <si>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</si>
  <si>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</si>
  <si>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</si>
  <si>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</si>
  <si>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</si>
  <si>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</si>
  <si>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</si>
  <si>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</si>
  <si>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</si>
  <si>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</si>
  <si>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</si>
  <si>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</si>
  <si>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</si>
  <si>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</si>
  <si>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</si>
  <si>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</si>
  <si>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</si>
  <si>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</si>
  <si>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</si>
  <si>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</si>
  <si>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</si>
  <si>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</si>
  <si>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</si>
  <si>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</si>
  <si>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</si>
  <si>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</si>
  <si>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</si>
  <si>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</si>
  <si>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</si>
  <si>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</si>
  <si>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</si>
  <si>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</si>
  <si>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</si>
  <si>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</si>
  <si>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</si>
  <si>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</si>
  <si>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</si>
  <si>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</si>
  <si>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</si>
  <si>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</si>
  <si>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</si>
  <si>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</si>
  <si>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</si>
  <si>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</si>
  <si>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</si>
  <si>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</si>
  <si>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</si>
  <si>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</si>
  <si>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</si>
  <si>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</si>
  <si>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</si>
  <si>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</si>
  <si>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</si>
  <si>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</si>
  <si>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</si>
  <si>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</si>
  <si>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</si>
  <si>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</si>
  <si>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</si>
  <si>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</si>
  <si>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</si>
  <si>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</si>
  <si>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</si>
  <si>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</si>
  <si>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</si>
  <si>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</si>
  <si>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</si>
  <si>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</si>
  <si>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</si>
  <si>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</si>
  <si>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</si>
  <si>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</si>
  <si>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</si>
  <si>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</si>
  <si>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</si>
  <si>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</si>
  <si>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</si>
  <si>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</si>
  <si>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</si>
  <si>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</si>
  <si>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</si>
  <si>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</si>
  <si>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</si>
  <si>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</si>
  <si>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</si>
  <si>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</si>
  <si>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</si>
  <si>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</si>
  <si>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</si>
  <si>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</si>
  <si>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</si>
  <si>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</si>
  <si>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</si>
  <si>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</si>
  <si>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</si>
  <si>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</si>
  <si>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</si>
  <si>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</si>
  <si>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</si>
  <si>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</si>
  <si>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</si>
  <si>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</si>
  <si>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</si>
  <si>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</si>
  <si>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</si>
  <si>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</si>
  <si>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</si>
  <si>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</si>
  <si>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</si>
  <si>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</si>
  <si>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</si>
  <si>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</si>
  <si>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</si>
  <si>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</si>
  <si>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</si>
  <si>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</si>
  <si>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</si>
  <si>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</si>
  <si>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</si>
  <si>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</si>
  <si>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</si>
  <si>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</si>
  <si>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</si>
  <si>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</si>
  <si>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</si>
  <si>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</si>
  <si>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</si>
  <si>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</si>
  <si>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</si>
  <si>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</si>
  <si>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</si>
  <si>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</si>
  <si>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</si>
  <si>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</si>
  <si>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</si>
  <si>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</si>
  <si>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</si>
  <si>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</si>
  <si>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</si>
  <si>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</si>
  <si>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</si>
  <si>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</si>
  <si>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</si>
  <si>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</si>
  <si>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</si>
  <si>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</si>
  <si>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</si>
  <si>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</si>
  <si>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</si>
  <si>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</si>
  <si>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</si>
  <si>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</si>
  <si>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</si>
  <si>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</si>
  <si>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</si>
  <si>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</si>
  <si>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</si>
  <si>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</si>
  <si>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</si>
  <si>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</si>
  <si>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</si>
  <si>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</si>
  <si>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</si>
  <si>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</si>
  <si>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</si>
  <si>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</si>
  <si>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</si>
  <si>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</si>
  <si>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</si>
  <si>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</si>
  <si>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</si>
  <si>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</si>
  <si>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</si>
  <si>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</si>
  <si>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</si>
  <si>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</si>
  <si>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</si>
  <si>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</si>
  <si>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</si>
  <si>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</si>
  <si>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</si>
  <si>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</si>
  <si>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</si>
  <si>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</si>
  <si>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</si>
  <si>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</si>
  <si>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</si>
  <si>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</si>
  <si>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</si>
  <si>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</si>
  <si>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</si>
  <si>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</si>
  <si>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</si>
  <si>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</si>
  <si>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</si>
  <si>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</si>
  <si>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</si>
  <si>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</si>
  <si>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</si>
  <si>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</si>
  <si>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</si>
  <si>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</si>
  <si>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</si>
  <si>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</si>
  <si>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</si>
  <si>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</si>
  <si>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</si>
  <si>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</si>
  <si>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</si>
  <si>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</si>
  <si>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</si>
  <si>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</si>
  <si>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</si>
  <si>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</si>
  <si>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</si>
  <si>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</si>
  <si>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</si>
  <si>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</si>
  <si>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</si>
  <si>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</si>
  <si>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</si>
  <si>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</si>
  <si>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</si>
  <si>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</si>
  <si>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</si>
  <si>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</si>
  <si>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</si>
  <si>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</si>
  <si>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</si>
  <si>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</si>
  <si>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</si>
  <si>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</si>
  <si>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</si>
  <si>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</si>
  <si>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</si>
  <si>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</si>
  <si>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</si>
  <si>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</si>
  <si>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</si>
  <si>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</si>
  <si>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</si>
  <si>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</si>
  <si>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</si>
  <si>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</si>
  <si>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</si>
  <si>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</si>
  <si>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</si>
  <si>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</si>
  <si>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</si>
  <si>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</si>
  <si>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</si>
  <si>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</si>
  <si>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</si>
  <si>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</si>
  <si>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</si>
  <si>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</si>
  <si>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</si>
  <si>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</si>
  <si>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</si>
  <si>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</si>
  <si>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</si>
  <si>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</si>
  <si>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</si>
  <si>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</si>
  <si>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</si>
  <si>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</si>
  <si>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</si>
  <si>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</si>
  <si>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</si>
  <si>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</si>
  <si>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</si>
  <si>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</si>
  <si>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</si>
  <si>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</si>
  <si>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</si>
  <si>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</si>
  <si>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</si>
  <si>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</si>
  <si>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</si>
  <si>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</si>
  <si>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</si>
  <si>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</si>
  <si>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</si>
  <si>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</si>
  <si>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</si>
  <si>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</si>
  <si>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</si>
  <si>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</si>
  <si>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</si>
  <si>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</si>
  <si>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</si>
  <si>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</si>
  <si>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</si>
  <si>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</si>
  <si>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</si>
  <si>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</si>
  <si>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</si>
  <si>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</si>
  <si>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</si>
  <si>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</si>
  <si>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</si>
  <si>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</si>
  <si>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</si>
  <si>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</si>
  <si>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</si>
  <si>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</si>
  <si>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</si>
  <si>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</si>
  <si>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</si>
  <si>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</si>
  <si>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</si>
  <si>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</si>
  <si>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</si>
  <si>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</si>
  <si>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</si>
  <si>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</si>
  <si>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</si>
  <si>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</si>
  <si>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</si>
  <si>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</si>
  <si>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</si>
  <si>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</si>
  <si>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</si>
  <si>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</si>
  <si>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</si>
  <si>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</si>
  <si>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</si>
  <si>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</si>
  <si>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</si>
  <si>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</si>
  <si>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</si>
  <si>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</si>
  <si>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</si>
  <si>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</si>
  <si>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</si>
  <si>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</si>
  <si>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</si>
  <si>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</si>
  <si>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</si>
  <si>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</si>
  <si>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</si>
  <si>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</si>
  <si>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</si>
  <si>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</si>
  <si>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</si>
  <si>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</si>
  <si>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</si>
  <si>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</si>
  <si>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</si>
  <si>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</si>
  <si>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</si>
  <si>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</si>
  <si>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</si>
  <si>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</si>
  <si>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</si>
  <si>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</si>
  <si>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</si>
  <si>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</si>
  <si>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</si>
  <si>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</si>
  <si>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</si>
  <si>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</si>
  <si>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</si>
  <si>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</si>
  <si>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</si>
  <si>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</si>
  <si>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</si>
  <si>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</si>
  <si>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</si>
  <si>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</si>
  <si>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</si>
  <si>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</si>
  <si>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</si>
  <si>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</si>
  <si>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</si>
  <si>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</si>
  <si>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</si>
  <si>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</si>
  <si>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</si>
  <si>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</si>
  <si>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</si>
  <si>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</si>
  <si>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</si>
  <si>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</si>
  <si>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</si>
  <si>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</si>
  <si>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</si>
  <si>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</si>
  <si>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</si>
  <si>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</si>
  <si>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</si>
  <si>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</si>
  <si>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</si>
  <si>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</si>
  <si>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</si>
  <si>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</si>
  <si>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</si>
  <si>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</si>
  <si>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</si>
  <si>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</si>
  <si>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</si>
  <si>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</si>
  <si>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</si>
  <si>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</si>
  <si>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</si>
  <si>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</si>
  <si>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</si>
  <si>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</si>
  <si>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</si>
  <si>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</si>
  <si>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</si>
  <si>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</si>
  <si>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</si>
  <si>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</si>
  <si>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</si>
  <si>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</si>
  <si>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</si>
  <si>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</si>
  <si>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</si>
  <si>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</si>
  <si>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</si>
  <si>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</si>
  <si>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</si>
  <si>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</si>
  <si>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</si>
  <si>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</si>
  <si>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</si>
  <si>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</si>
  <si>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</si>
  <si>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</si>
  <si>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</si>
  <si>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</si>
  <si>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</si>
  <si>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</si>
  <si>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</si>
  <si>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</si>
  <si>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</si>
  <si>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</si>
  <si>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</si>
  <si>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</si>
  <si>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</si>
  <si>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</si>
  <si>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</si>
  <si>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</si>
  <si>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</si>
  <si>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</si>
  <si>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</si>
  <si>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</si>
  <si>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</si>
  <si>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</si>
  <si>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</si>
  <si>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</si>
  <si>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</si>
  <si>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</si>
  <si>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</si>
  <si>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</si>
  <si>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</si>
  <si>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</si>
  <si>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</si>
  <si>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</si>
  <si>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</si>
  <si>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</si>
  <si>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</si>
  <si>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</si>
  <si>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</si>
  <si>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</si>
  <si>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</si>
  <si>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</si>
  <si>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</si>
  <si>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</si>
  <si>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</si>
  <si>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</si>
  <si>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</si>
  <si>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</si>
  <si>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</si>
  <si>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</si>
  <si>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</si>
  <si>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</si>
  <si>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</si>
  <si>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</si>
  <si>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</si>
  <si>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</si>
  <si>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</si>
  <si>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</si>
  <si>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</si>
  <si>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</si>
  <si>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</si>
  <si>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</si>
  <si>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</si>
  <si>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</si>
  <si>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</si>
  <si>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</si>
  <si>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</si>
  <si>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</si>
  <si>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</si>
  <si>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</si>
  <si>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</si>
  <si>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</si>
  <si>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</si>
  <si>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</si>
  <si>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</si>
  <si>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</si>
  <si>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</si>
  <si>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</si>
  <si>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</si>
  <si>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</si>
  <si>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</si>
  <si>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</si>
  <si>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</si>
  <si>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</si>
  <si>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</si>
  <si>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</si>
  <si>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</si>
  <si>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</si>
  <si>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</si>
  <si>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</si>
  <si>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</si>
  <si>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</si>
  <si>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</si>
  <si>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</si>
  <si>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</si>
  <si>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</si>
  <si>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</si>
  <si>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</si>
  <si>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</si>
  <si>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</si>
  <si>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</si>
  <si>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</si>
  <si>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</si>
  <si>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</si>
  <si>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</si>
  <si>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</si>
  <si>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</si>
  <si>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</si>
  <si>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</si>
  <si>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</si>
  <si>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</si>
  <si>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</si>
  <si>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</si>
  <si>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</si>
  <si>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</si>
  <si>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</si>
  <si>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</si>
  <si>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</si>
  <si>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</si>
  <si>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</si>
  <si>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</si>
  <si>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</si>
  <si>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</si>
  <si>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</si>
  <si>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</si>
  <si>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</si>
  <si>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</si>
  <si>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</si>
  <si>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</si>
  <si>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</si>
  <si>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</si>
  <si>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</si>
  <si>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</si>
  <si>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</si>
  <si>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</si>
  <si>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</si>
  <si>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</si>
  <si>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</si>
  <si>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</si>
  <si>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</si>
  <si>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</si>
  <si>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</si>
  <si>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</si>
  <si>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</si>
  <si>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</si>
  <si>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</si>
  <si>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</si>
  <si>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</si>
  <si>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</si>
  <si>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</si>
  <si>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</si>
  <si>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</si>
  <si>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</si>
  <si>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</si>
  <si>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</si>
  <si>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</si>
  <si>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</si>
  <si>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</si>
  <si>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</si>
  <si>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</si>
  <si>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</si>
  <si>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</si>
  <si>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</si>
  <si>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</si>
  <si>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</si>
  <si>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</si>
  <si>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</si>
  <si>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</si>
  <si>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</si>
  <si>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</si>
  <si>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</si>
  <si>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</si>
  <si>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</si>
  <si>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</si>
  <si>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</si>
  <si>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</si>
  <si>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</si>
  <si>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</si>
  <si>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</si>
  <si>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</si>
  <si>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</si>
  <si>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</si>
  <si>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</si>
  <si>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</si>
  <si>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</si>
  <si>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</si>
  <si>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</si>
  <si>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</si>
  <si>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</si>
  <si>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</si>
  <si>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</si>
  <si>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</si>
  <si>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</si>
  <si>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</si>
  <si>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</si>
  <si>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</si>
  <si>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</si>
  <si>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</si>
  <si>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</si>
  <si>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</si>
  <si>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</si>
  <si>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</si>
  <si>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</si>
  <si>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</si>
  <si>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</si>
  <si>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</si>
  <si>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</si>
  <si>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</si>
  <si>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</si>
  <si>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</si>
  <si>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</si>
  <si>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</si>
  <si>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</si>
  <si>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</si>
  <si>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</si>
  <si>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</si>
  <si>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</si>
  <si>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</si>
  <si>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</si>
  <si>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</si>
  <si>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</si>
  <si>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</si>
  <si>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</si>
  <si>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</si>
  <si>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</si>
  <si>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</si>
  <si>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</si>
  <si>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</si>
  <si>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</si>
  <si>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</si>
  <si>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</si>
  <si>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</si>
  <si>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</si>
  <si>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</si>
  <si>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</si>
  <si>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</si>
  <si>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</si>
  <si>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</si>
  <si>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</si>
  <si>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</si>
  <si>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</si>
  <si>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</si>
  <si>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</si>
  <si>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</si>
  <si>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</si>
  <si>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</si>
  <si>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</si>
  <si>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</si>
  <si>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</si>
  <si>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</si>
  <si>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</si>
  <si>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</si>
  <si>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</si>
  <si>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</si>
  <si>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</si>
  <si>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</si>
  <si>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</si>
  <si>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</si>
  <si>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</si>
  <si>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</si>
  <si>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</si>
  <si>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</si>
  <si>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</si>
  <si>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</si>
  <si>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</si>
  <si>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</si>
  <si>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</si>
  <si>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</si>
  <si>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</si>
  <si>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</si>
  <si>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</si>
  <si>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</si>
  <si>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</si>
  <si>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</si>
  <si>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</si>
  <si>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</si>
  <si>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</si>
  <si>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</si>
  <si>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</si>
  <si>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</si>
  <si>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</si>
  <si>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</si>
  <si>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</si>
  <si>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</si>
  <si>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</si>
  <si>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</si>
  <si>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</si>
  <si>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</si>
  <si>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</si>
  <si>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</si>
  <si>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</si>
  <si>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</si>
  <si>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</si>
  <si>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</si>
  <si>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</si>
  <si>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</si>
  <si>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</si>
  <si>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</si>
  <si>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</si>
  <si>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</si>
  <si>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</si>
  <si>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</si>
  <si>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</si>
  <si>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</si>
  <si>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</si>
  <si>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</si>
  <si>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</si>
  <si>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</si>
  <si>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</si>
  <si>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</si>
  <si>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</si>
  <si>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</si>
  <si>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</si>
  <si>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</si>
  <si>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</si>
  <si>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</si>
  <si>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</si>
  <si>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</si>
  <si>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</si>
  <si>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</si>
  <si>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</si>
  <si>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</si>
  <si>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</si>
  <si>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</si>
  <si>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</si>
  <si>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</si>
  <si>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</si>
  <si>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</si>
  <si>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</si>
  <si>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</si>
  <si>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</si>
  <si>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</si>
  <si>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</si>
  <si>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</si>
  <si>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</si>
  <si>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</si>
  <si>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</si>
  <si>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</si>
  <si>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</si>
  <si>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</si>
  <si>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</si>
  <si>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</si>
  <si>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</si>
  <si>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</si>
  <si>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</si>
  <si>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</si>
  <si>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</si>
  <si>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</si>
  <si>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</si>
  <si>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</si>
  <si>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</si>
  <si>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</si>
  <si>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</si>
  <si>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</si>
  <si>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</si>
  <si>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</si>
  <si>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</si>
  <si>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</si>
  <si>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</si>
  <si>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</si>
  <si>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</si>
  <si>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</si>
  <si>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</si>
  <si>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</si>
  <si>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</si>
  <si>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</si>
  <si>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</si>
  <si>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</si>
  <si>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</si>
  <si>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</si>
  <si>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</si>
  <si>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</si>
  <si>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</si>
  <si>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</si>
  <si>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</si>
  <si>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</si>
  <si>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</si>
  <si>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</si>
  <si>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</si>
  <si>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</si>
  <si>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</si>
  <si>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</si>
  <si>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</si>
  <si>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</si>
  <si>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</si>
  <si>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</si>
  <si>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</si>
  <si>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</si>
  <si>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</si>
  <si>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</si>
  <si>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</si>
  <si>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</si>
  <si>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</si>
  <si>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</si>
  <si>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</si>
  <si>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</si>
  <si>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</si>
  <si>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</si>
  <si>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</si>
  <si>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</si>
  <si>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</si>
  <si>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</si>
  <si>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</si>
  <si>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</si>
  <si>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</si>
  <si>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</si>
  <si>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</si>
  <si>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</si>
  <si>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</si>
  <si>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</si>
  <si>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</si>
  <si>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</si>
  <si>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</si>
  <si>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</si>
  <si>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</si>
  <si>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</si>
  <si>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</si>
  <si>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</si>
  <si>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</si>
  <si>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</si>
  <si>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</si>
  <si>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</si>
  <si>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</si>
  <si>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</si>
  <si>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</si>
  <si>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</si>
  <si>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</si>
  <si>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</si>
  <si>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</si>
  <si>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</si>
  <si>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</si>
  <si>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</si>
  <si>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</si>
  <si>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</si>
  <si>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</si>
  <si>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</si>
  <si>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</si>
  <si>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</si>
  <si>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</si>
  <si>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</si>
  <si>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</si>
  <si>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</si>
  <si>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</si>
  <si>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</si>
  <si>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</si>
  <si>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</si>
  <si>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</si>
  <si>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</si>
  <si>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</si>
  <si>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</si>
  <si>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</si>
  <si>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</si>
  <si>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</si>
  <si>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</si>
  <si>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</si>
  <si>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</si>
  <si>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</si>
  <si>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</si>
  <si>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</si>
  <si>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</si>
  <si>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</si>
  <si>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</si>
  <si>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</si>
  <si>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</si>
  <si>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</si>
  <si>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</si>
  <si>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</si>
  <si>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</si>
  <si>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</si>
  <si>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</si>
  <si>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</si>
  <si>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</si>
  <si>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</si>
  <si>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</si>
  <si>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</si>
  <si>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</si>
  <si>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</si>
  <si>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</si>
  <si>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</si>
  <si>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</si>
  <si>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</si>
  <si>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</si>
  <si>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</si>
  <si>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</si>
  <si>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</si>
  <si>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</si>
  <si>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</si>
  <si>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</si>
  <si>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</si>
  <si>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</si>
  <si>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</si>
  <si>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</si>
  <si>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</si>
  <si>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</si>
  <si>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</si>
  <si>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</si>
  <si>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</si>
  <si>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</si>
  <si>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</si>
  <si>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</si>
  <si>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</si>
  <si>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</si>
  <si>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</si>
  <si>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</si>
  <si>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</si>
  <si>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</si>
  <si>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</si>
  <si>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</si>
  <si>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</si>
  <si>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</si>
  <si>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</si>
  <si>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</si>
  <si>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</si>
  <si>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</si>
  <si>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</si>
  <si>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</si>
  <si>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</si>
  <si>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</si>
  <si>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</si>
  <si>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</si>
  <si>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</si>
  <si>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</si>
  <si>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</si>
  <si>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</si>
  <si>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</si>
  <si>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</si>
  <si>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</si>
  <si>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</si>
  <si>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</si>
  <si>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</si>
  <si>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</si>
  <si>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</si>
  <si>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</si>
  <si>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</si>
  <si>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</si>
  <si>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</si>
  <si>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</si>
  <si>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</si>
  <si>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</si>
  <si>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</si>
  <si>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</si>
  <si>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</si>
  <si>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</si>
  <si>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</si>
  <si>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</si>
  <si>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</si>
  <si>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</si>
  <si>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</si>
  <si>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</si>
  <si>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</si>
  <si>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</si>
  <si>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</si>
  <si>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</si>
  <si>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</si>
  <si>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</si>
  <si>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</si>
  <si>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</si>
  <si>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</si>
  <si>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</si>
  <si>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</si>
  <si>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</si>
  <si>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</si>
  <si>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</si>
  <si>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</si>
  <si>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</si>
  <si>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</si>
  <si>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</si>
  <si>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</si>
  <si>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</si>
  <si>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</si>
  <si>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</si>
  <si>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</si>
  <si>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</si>
  <si>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</si>
  <si>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</si>
  <si>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</si>
  <si>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</si>
  <si>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</si>
  <si>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</si>
  <si>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</si>
  <si>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</si>
  <si>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</si>
  <si>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</si>
  <si>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</si>
  <si>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</si>
  <si>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</si>
  <si>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</si>
  <si>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</si>
  <si>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</si>
  <si>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</si>
  <si>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</si>
  <si>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</si>
  <si>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</si>
  <si>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</si>
  <si>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</si>
  <si>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</si>
  <si>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</si>
  <si>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</si>
  <si>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</si>
  <si>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</si>
  <si>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</si>
  <si>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</si>
  <si>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</si>
  <si>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</si>
  <si>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</si>
  <si>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</si>
  <si>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</si>
  <si>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</si>
  <si>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</si>
  <si>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</si>
  <si>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</si>
  <si>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</si>
  <si>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</si>
  <si>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</si>
  <si>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</si>
  <si>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</si>
  <si>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</si>
  <si>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</si>
  <si>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</si>
  <si>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</si>
  <si>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</si>
  <si>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</si>
  <si>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</si>
  <si>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</si>
  <si>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</si>
  <si>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</si>
  <si>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</si>
  <si>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</si>
  <si>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</si>
  <si>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</si>
  <si>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</si>
  <si>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</si>
  <si>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</si>
  <si>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</si>
  <si>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</si>
  <si>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</si>
  <si>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</si>
  <si>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</si>
  <si>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</si>
  <si>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</si>
  <si>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</si>
  <si>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</si>
  <si>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</si>
  <si>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</si>
  <si>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</si>
  <si>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</si>
  <si>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</si>
  <si>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</si>
  <si>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</si>
  <si>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</si>
  <si>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</si>
  <si>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</si>
  <si>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</si>
  <si>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</si>
  <si>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</si>
  <si>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</si>
  <si>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</si>
  <si>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</si>
  <si>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</si>
  <si>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</si>
  <si>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</si>
  <si>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</si>
  <si>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</si>
  <si>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</si>
  <si>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</si>
  <si>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</si>
  <si>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</si>
  <si>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</si>
  <si>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</si>
  <si>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</si>
  <si>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</si>
  <si>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</si>
  <si>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</si>
  <si>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</si>
  <si>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</si>
  <si>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</si>
  <si>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</si>
  <si>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</si>
  <si>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</si>
  <si>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</si>
  <si>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</si>
  <si>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</si>
  <si>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</si>
  <si>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</si>
  <si>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</si>
  <si>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</si>
  <si>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</si>
  <si>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</si>
  <si>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</si>
  <si>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</si>
  <si>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</si>
  <si>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</si>
  <si>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</si>
  <si>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</si>
  <si>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</si>
  <si>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</si>
  <si>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</si>
  <si>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</si>
  <si>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</si>
  <si>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</si>
  <si>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</si>
  <si>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</si>
  <si>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</si>
  <si>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</si>
  <si>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</si>
  <si>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</si>
  <si>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</si>
  <si>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</si>
  <si>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</si>
  <si>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</si>
  <si>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</si>
  <si>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</si>
  <si>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</si>
  <si>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</si>
  <si>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</si>
  <si>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</si>
  <si>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</si>
  <si>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</si>
  <si>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</si>
  <si>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</si>
  <si>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</si>
  <si>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</si>
  <si>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</si>
  <si>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</si>
  <si>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</si>
  <si>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</si>
  <si>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</si>
  <si>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</si>
  <si>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</si>
  <si>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</si>
  <si>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</si>
  <si>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</si>
  <si>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</si>
  <si>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</si>
  <si>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</si>
  <si>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</si>
  <si>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</si>
  <si>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</si>
  <si>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</si>
  <si>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</si>
  <si>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</si>
  <si>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</si>
  <si>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</si>
  <si>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</si>
  <si>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</si>
  <si>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</si>
  <si>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</si>
  <si>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</si>
  <si>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</si>
  <si>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</si>
  <si>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</si>
  <si>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</si>
  <si>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</si>
  <si>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</si>
  <si>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</si>
  <si>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</si>
  <si>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</si>
  <si>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</si>
  <si>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</si>
  <si>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</si>
  <si>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</si>
  <si>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</si>
  <si>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</si>
  <si>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</si>
  <si>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</si>
  <si>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</si>
  <si>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</si>
  <si>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</si>
  <si>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</si>
  <si>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</si>
  <si>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</si>
  <si>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</si>
  <si>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</si>
  <si>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</si>
  <si>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</si>
  <si>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</si>
  <si>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</si>
  <si>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</si>
  <si>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</si>
  <si>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</si>
  <si>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</si>
  <si>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</si>
  <si>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</si>
  <si>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</si>
  <si>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</si>
  <si>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</si>
  <si>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</si>
  <si>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</si>
  <si>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</si>
  <si>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</si>
  <si>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</si>
  <si>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</si>
  <si>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</si>
  <si>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</si>
  <si>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</si>
  <si>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</si>
  <si>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</si>
  <si>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</si>
  <si>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</si>
  <si>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</si>
  <si>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</si>
  <si>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</si>
  <si>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</si>
  <si>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</si>
  <si>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</si>
  <si>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</si>
  <si>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</si>
  <si>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</si>
  <si>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</si>
  <si>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</si>
  <si>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</si>
  <si>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</si>
  <si>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</si>
  <si>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</si>
  <si>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</si>
  <si>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</si>
  <si>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</si>
  <si>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</si>
  <si>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</si>
  <si>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</si>
  <si>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</si>
  <si>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</si>
  <si>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</si>
  <si>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</si>
  <si>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</si>
  <si>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</si>
  <si>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</si>
  <si>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</si>
  <si>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</si>
  <si>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</si>
  <si>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</si>
  <si>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</si>
  <si>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</si>
  <si>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</si>
  <si>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</si>
  <si>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</si>
  <si>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</si>
  <si>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</si>
  <si>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</si>
  <si>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</si>
  <si>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</si>
  <si>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</si>
  <si>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</si>
  <si>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</si>
  <si>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</si>
  <si>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</si>
  <si>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</si>
  <si>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</si>
  <si>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</si>
  <si>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</si>
  <si>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</si>
  <si>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</si>
  <si>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</si>
  <si>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</si>
  <si>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</si>
  <si>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</si>
  <si>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</si>
  <si>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</si>
  <si>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</si>
  <si>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</si>
  <si>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</si>
  <si>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</si>
  <si>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</si>
  <si>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</si>
  <si>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</si>
  <si>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</si>
  <si>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</si>
  <si>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</si>
  <si>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</si>
  <si>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</si>
  <si>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</si>
  <si>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</si>
  <si>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</si>
  <si>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</si>
  <si>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</si>
  <si>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</si>
  <si>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</si>
  <si>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</si>
  <si>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</si>
  <si>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</si>
  <si>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</si>
  <si>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</si>
  <si>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</si>
  <si>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</si>
  <si>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</si>
  <si>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</si>
  <si>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</si>
  <si>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</si>
  <si>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</si>
  <si>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</si>
  <si>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</si>
  <si>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</si>
  <si>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</si>
  <si>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</si>
  <si>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</si>
  <si>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</si>
  <si>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</si>
  <si>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</si>
  <si>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</si>
  <si>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</si>
  <si>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</si>
  <si>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</si>
  <si>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</si>
  <si>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</si>
  <si>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</si>
  <si>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</si>
  <si>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</si>
  <si>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</si>
  <si>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</si>
  <si>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</si>
  <si>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</si>
  <si>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</si>
  <si>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</si>
  <si>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</si>
  <si>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</si>
  <si>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</si>
  <si>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</si>
  <si>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</si>
  <si>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</si>
  <si>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</si>
  <si>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</si>
  <si>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</si>
  <si>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</si>
  <si>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</si>
  <si>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</si>
  <si>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</si>
  <si>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</si>
  <si>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</si>
  <si>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</si>
  <si>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</si>
  <si>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</si>
  <si>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</si>
  <si>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</si>
  <si>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</si>
  <si>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</si>
  <si>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</si>
  <si>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</si>
  <si>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</si>
  <si>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</si>
  <si>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</si>
  <si>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</si>
  <si>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</si>
  <si>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</si>
  <si>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</si>
  <si>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</si>
  <si>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</si>
  <si>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</si>
  <si>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</si>
  <si>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</si>
  <si>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</si>
  <si>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</si>
  <si>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</si>
  <si>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</si>
  <si>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</si>
  <si>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</si>
  <si>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</si>
  <si>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</si>
  <si>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</si>
  <si>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</si>
  <si>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</si>
  <si>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</si>
  <si>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</si>
  <si>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</si>
  <si>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</si>
  <si>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</si>
  <si>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</si>
  <si>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</si>
  <si>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</si>
  <si>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</si>
  <si>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</si>
  <si>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</si>
  <si>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</si>
  <si>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</si>
  <si>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</si>
  <si>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</si>
  <si>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</si>
  <si>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</si>
  <si>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</si>
  <si>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</si>
  <si>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</si>
  <si>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</si>
  <si>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</si>
  <si>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</si>
  <si>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</si>
  <si>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</si>
  <si>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</si>
  <si>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</si>
  <si>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</si>
  <si>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</si>
  <si>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</si>
  <si>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</si>
  <si>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</si>
  <si>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</si>
  <si>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</si>
  <si>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</si>
  <si>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</si>
  <si>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</si>
  <si>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</si>
  <si>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</si>
  <si>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</si>
  <si>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</si>
  <si>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</si>
  <si>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</si>
  <si>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</si>
  <si>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</si>
  <si>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</si>
  <si>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</si>
  <si>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</si>
  <si>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</si>
  <si>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</si>
  <si>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</si>
  <si>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</si>
  <si>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</si>
  <si>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</si>
  <si>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</si>
  <si>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</si>
  <si>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</si>
  <si>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</si>
  <si>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</si>
  <si>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</si>
  <si>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</si>
  <si>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</si>
  <si>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</si>
  <si>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</si>
  <si>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</si>
  <si>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</si>
  <si>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</si>
  <si>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</si>
  <si>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</si>
  <si>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</si>
  <si>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</si>
  <si>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</si>
  <si>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</si>
  <si>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</si>
  <si>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</si>
  <si>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</si>
  <si>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</si>
  <si>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</si>
  <si>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</si>
  <si>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</si>
  <si>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</si>
  <si>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</si>
  <si>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</si>
  <si>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</si>
  <si>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</si>
  <si>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</si>
  <si>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</si>
  <si>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</si>
  <si>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</si>
  <si>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</si>
  <si>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</si>
  <si>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</si>
  <si>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</si>
  <si>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</si>
  <si>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</si>
  <si>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</si>
  <si>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</si>
  <si>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</si>
  <si>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</si>
  <si>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</si>
  <si>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</si>
  <si>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</si>
  <si>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</si>
  <si>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</si>
  <si>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</si>
  <si>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</si>
  <si>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</si>
  <si>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</si>
  <si>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</si>
  <si>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</si>
  <si>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</si>
  <si>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</si>
  <si>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</si>
  <si>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</si>
  <si>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</si>
  <si>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</si>
  <si>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</si>
  <si>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</si>
  <si>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</si>
  <si>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</si>
  <si>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</si>
  <si>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</si>
  <si>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</si>
  <si>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</si>
  <si>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</si>
  <si>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</si>
  <si>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</si>
  <si>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</si>
  <si>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</si>
  <si>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</si>
  <si>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</si>
  <si>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</si>
  <si>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</si>
  <si>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</si>
  <si>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</si>
  <si>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</si>
  <si>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</si>
  <si>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</si>
  <si>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</si>
  <si>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</si>
  <si>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</si>
  <si>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</si>
  <si>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</si>
  <si>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</si>
  <si>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</si>
  <si>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</si>
  <si>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</si>
  <si>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</si>
  <si>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</si>
  <si>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</si>
  <si>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</si>
  <si>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</si>
  <si>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</si>
  <si>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</si>
  <si>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</si>
  <si>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</si>
  <si>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</si>
  <si>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</si>
  <si>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</si>
  <si>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</si>
  <si>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</si>
  <si>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</si>
  <si>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</si>
  <si>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</si>
  <si>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</si>
  <si>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</si>
  <si>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</si>
  <si>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</si>
  <si>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</si>
  <si>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</si>
  <si>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</si>
  <si>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</si>
  <si>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</si>
  <si>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</si>
  <si>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</si>
  <si>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</si>
  <si>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</si>
  <si>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</si>
  <si>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</si>
  <si>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</si>
  <si>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</si>
  <si>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</si>
  <si>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</si>
  <si>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</si>
  <si>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</si>
  <si>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</si>
  <si>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</si>
  <si>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</si>
  <si>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</si>
  <si>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</si>
  <si>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</si>
  <si>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</si>
  <si>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</si>
  <si>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</si>
  <si>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</si>
  <si>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</si>
  <si>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</si>
  <si>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</si>
  <si>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</si>
  <si>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</si>
  <si>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</si>
  <si>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</si>
  <si>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</si>
  <si>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</si>
  <si>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</si>
  <si>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</si>
  <si>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</si>
  <si>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</si>
  <si>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</si>
  <si>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</si>
  <si>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</si>
  <si>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</si>
  <si>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</si>
  <si>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</si>
  <si>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</si>
  <si>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</si>
  <si>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</si>
  <si>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</si>
  <si>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</si>
  <si>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</si>
  <si>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</si>
  <si>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</si>
  <si>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</si>
  <si>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</si>
  <si>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</si>
  <si>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</si>
  <si>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</si>
  <si>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</si>
  <si>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</si>
  <si>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</si>
  <si>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</si>
  <si>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</si>
  <si>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</si>
  <si>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</si>
  <si>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</si>
  <si>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</si>
  <si>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</si>
  <si>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</si>
  <si>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</si>
  <si>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</si>
  <si>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</si>
  <si>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</si>
  <si>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</si>
  <si>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</si>
  <si>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</si>
  <si>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</si>
  <si>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</si>
  <si>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</si>
  <si>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</si>
  <si>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</si>
  <si>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</si>
  <si>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</si>
  <si>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</si>
  <si>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</si>
  <si>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</si>
  <si>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</si>
  <si>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</si>
  <si>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</si>
  <si>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</si>
  <si>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</si>
  <si>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</si>
  <si>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</si>
  <si>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</si>
  <si>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</si>
  <si>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</si>
  <si>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</si>
  <si>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</si>
  <si>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</si>
  <si>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</si>
  <si>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</si>
  <si>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</si>
  <si>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</si>
  <si>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</si>
  <si>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</si>
  <si>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</si>
  <si>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</si>
  <si>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</si>
  <si>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</si>
  <si>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</si>
  <si>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</si>
  <si>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</si>
  <si>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</si>
  <si>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</si>
  <si>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</si>
  <si>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</si>
  <si>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</si>
  <si>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</si>
  <si>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</si>
  <si>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</si>
  <si>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</si>
  <si>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</si>
  <si>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</si>
  <si>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</si>
  <si>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</si>
  <si>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</si>
  <si>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</si>
  <si>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</si>
  <si>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</si>
  <si>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</si>
  <si>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</si>
  <si>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</si>
  <si>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</si>
  <si>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</si>
  <si>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</si>
  <si>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</si>
  <si>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</si>
  <si>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</si>
  <si>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</si>
  <si>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</si>
  <si>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</si>
  <si>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</si>
  <si>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</si>
  <si>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</si>
  <si>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</si>
  <si>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</si>
  <si>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</si>
  <si>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</si>
  <si>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</si>
  <si>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</si>
  <si>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</si>
  <si>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</si>
  <si>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</si>
  <si>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</si>
  <si>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</si>
  <si>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</si>
  <si>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</si>
  <si>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</si>
  <si>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</si>
  <si>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</si>
  <si>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</si>
  <si>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</si>
  <si>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</si>
  <si>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</si>
  <si>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</si>
  <si>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</si>
  <si>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</si>
  <si>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</si>
  <si>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</si>
  <si>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</si>
  <si>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</si>
  <si>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</si>
  <si>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</si>
  <si>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</si>
  <si>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</si>
  <si>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</si>
  <si>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</si>
  <si>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</si>
  <si>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</si>
  <si>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</si>
  <si>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</si>
  <si>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</si>
  <si>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</si>
  <si>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</si>
  <si>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</si>
  <si>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</si>
  <si>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</si>
  <si>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</si>
  <si>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</si>
  <si>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</si>
  <si>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</si>
  <si>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</si>
  <si>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</si>
  <si>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</si>
  <si>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</si>
  <si>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</si>
  <si>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</si>
  <si>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</si>
  <si>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</si>
  <si>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</si>
  <si>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</si>
  <si>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</si>
  <si>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</si>
  <si>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</si>
  <si>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</si>
  <si>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</si>
  <si>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</si>
  <si>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</si>
  <si>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</si>
  <si>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</si>
  <si>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</si>
  <si>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</si>
  <si>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</si>
  <si>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</si>
  <si>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</si>
  <si>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</si>
  <si>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</si>
  <si>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</si>
  <si>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</si>
  <si>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</si>
  <si>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</si>
  <si>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</si>
  <si>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</si>
  <si>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</si>
  <si>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</si>
  <si>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</si>
  <si>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</si>
  <si>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</si>
  <si>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</si>
  <si>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</si>
  <si>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</si>
  <si>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</si>
  <si>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</si>
  <si>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</si>
  <si>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</si>
  <si>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</si>
  <si>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</si>
  <si>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</si>
  <si>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</si>
  <si>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</si>
  <si>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</si>
  <si>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</si>
  <si>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</si>
  <si>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</si>
  <si>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</si>
  <si>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</si>
  <si>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</si>
  <si>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</si>
  <si>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</si>
  <si>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</si>
  <si>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</si>
  <si>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</si>
  <si>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</si>
  <si>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</si>
  <si>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</si>
  <si>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</si>
  <si>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</si>
  <si>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</si>
  <si>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</si>
  <si>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</si>
  <si>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</si>
  <si>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</si>
  <si>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</si>
  <si>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</si>
  <si>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</si>
  <si>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</si>
  <si>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</si>
  <si>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</si>
  <si>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</si>
  <si>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</si>
  <si>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</si>
  <si>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</si>
  <si>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</si>
  <si>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</si>
  <si>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</si>
  <si>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</si>
  <si>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</si>
  <si>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</si>
  <si>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</si>
  <si>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</si>
  <si>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</si>
  <si>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</si>
  <si>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</si>
  <si>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</si>
  <si>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</si>
  <si>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</si>
  <si>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</si>
  <si>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</si>
  <si>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</si>
  <si>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</si>
  <si>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</si>
  <si>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</si>
  <si>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</si>
  <si>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</si>
  <si>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</si>
  <si>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</si>
  <si>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</si>
  <si>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</si>
  <si>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</si>
  <si>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</si>
  <si>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</si>
  <si>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</si>
  <si>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</si>
  <si>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</si>
  <si>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</si>
  <si>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</si>
  <si>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</si>
  <si>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</si>
  <si>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</si>
  <si>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</si>
  <si>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</si>
  <si>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</si>
  <si>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</si>
  <si>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</si>
  <si>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</si>
  <si>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</si>
  <si>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</si>
  <si>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</si>
  <si>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</si>
  <si>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</si>
  <si>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</si>
  <si>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</si>
  <si>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</si>
  <si>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</si>
  <si>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</si>
  <si>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</si>
  <si>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</si>
  <si>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</si>
  <si>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</si>
  <si>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</si>
  <si>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</si>
  <si>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</si>
  <si>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</si>
  <si>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</si>
  <si>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</si>
  <si>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</si>
  <si>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</si>
  <si>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</si>
  <si>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</si>
  <si>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</si>
  <si>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</si>
  <si>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</si>
  <si>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</si>
  <si>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</si>
  <si>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</si>
  <si>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</si>
  <si>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</si>
  <si>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</si>
  <si>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</si>
  <si>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</si>
  <si>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</si>
  <si>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</si>
  <si>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</si>
  <si>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</si>
  <si>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</si>
  <si>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</si>
  <si>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</si>
  <si>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</si>
  <si>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</si>
  <si>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</si>
  <si>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</si>
  <si>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</si>
  <si>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</si>
  <si>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</si>
  <si>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</si>
  <si>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</si>
  <si>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</si>
  <si>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</si>
  <si>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</si>
  <si>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</si>
  <si>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</si>
  <si>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</si>
  <si>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</si>
  <si>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</si>
  <si>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</si>
  <si>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</si>
  <si>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</si>
  <si>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</si>
  <si>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</si>
  <si>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</si>
  <si>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</si>
  <si>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</si>
  <si>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</si>
  <si>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</si>
  <si>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</si>
  <si>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</si>
  <si>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</si>
  <si>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</si>
  <si>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</si>
  <si>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</si>
  <si>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</si>
  <si>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</si>
  <si>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</si>
  <si>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</si>
  <si>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</si>
  <si>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</si>
  <si>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</si>
  <si>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</si>
  <si>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</si>
  <si>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</si>
  <si>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</si>
  <si>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</si>
  <si>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</si>
  <si>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</si>
  <si>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</si>
  <si>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</si>
  <si>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</si>
  <si>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</si>
  <si>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</si>
  <si>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</si>
  <si>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</si>
  <si>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</si>
  <si>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</si>
  <si>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</si>
  <si>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</si>
  <si>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</si>
  <si>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</si>
  <si>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</si>
  <si>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</si>
  <si>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</si>
  <si>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</si>
  <si>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</si>
  <si>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</si>
  <si>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</si>
  <si>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</si>
  <si>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</si>
  <si>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</si>
  <si>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</si>
  <si>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</si>
  <si>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</si>
  <si>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</si>
  <si>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</si>
  <si>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</si>
  <si>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</si>
  <si>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</si>
  <si>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</si>
  <si>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</si>
  <si>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</si>
  <si>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</si>
  <si>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</si>
  <si>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</si>
  <si>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</si>
  <si>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</si>
  <si>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</si>
  <si>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</si>
  <si>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</si>
  <si>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</si>
  <si>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</si>
  <si>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</si>
  <si>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</si>
  <si>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</si>
  <si>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</si>
  <si>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</si>
  <si>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</si>
  <si>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</si>
  <si>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</si>
  <si>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</si>
  <si>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</si>
  <si>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</si>
  <si>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</si>
  <si>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</si>
  <si>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</si>
  <si>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</si>
  <si>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</si>
  <si>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</si>
  <si>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</si>
  <si>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</si>
  <si>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</si>
  <si>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</si>
  <si>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</si>
  <si>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</si>
  <si>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</si>
  <si>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</si>
  <si>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</si>
  <si>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</si>
  <si>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</si>
  <si>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</si>
  <si>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</si>
  <si>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</si>
  <si>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</si>
  <si>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</si>
  <si>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</si>
  <si>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</si>
  <si>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</si>
  <si>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</si>
  <si>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</si>
  <si>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</si>
  <si>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</si>
  <si>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</si>
  <si>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</si>
  <si>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</si>
  <si>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</si>
  <si>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</si>
  <si>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</si>
  <si>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</si>
  <si>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</si>
  <si>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</si>
  <si>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</si>
  <si>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</si>
  <si>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</si>
  <si>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</si>
  <si>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</si>
  <si>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</si>
  <si>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</si>
  <si>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</si>
  <si>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</si>
  <si>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</si>
  <si>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</si>
  <si>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</si>
  <si>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</si>
  <si>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</si>
  <si>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</si>
  <si>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</si>
  <si>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</si>
  <si>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</si>
  <si>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</si>
  <si>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</si>
  <si>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</si>
  <si>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</si>
  <si>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</si>
  <si>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</si>
  <si>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</si>
  <si>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</si>
  <si>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</si>
  <si>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</si>
  <si>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</si>
  <si>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</si>
  <si>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</si>
  <si>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</si>
  <si>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</si>
  <si>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</si>
  <si>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</si>
  <si>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</si>
  <si>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</si>
  <si>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</si>
  <si>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</si>
  <si>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</si>
  <si>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</si>
  <si>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</si>
  <si>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</si>
  <si>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</si>
  <si>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</si>
  <si>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</si>
  <si>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</si>
  <si>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</si>
  <si>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</si>
  <si>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</si>
  <si>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</si>
  <si>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</si>
  <si>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</si>
  <si>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</si>
  <si>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</si>
  <si>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</si>
  <si>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</si>
  <si>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</si>
  <si>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</si>
  <si>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</si>
  <si>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</si>
  <si>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</si>
  <si>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</si>
  <si>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</si>
  <si>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</si>
  <si>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</si>
  <si>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</si>
  <si>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</si>
  <si>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</si>
  <si>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</si>
  <si>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</si>
  <si>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</si>
  <si>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</si>
  <si>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</si>
  <si>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</si>
  <si>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</si>
  <si>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</si>
  <si>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</si>
  <si>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</si>
  <si>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</si>
  <si>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</si>
  <si>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</si>
  <si>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</si>
  <si>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</si>
  <si>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</si>
  <si>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</si>
  <si>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</si>
  <si>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</si>
  <si>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</si>
  <si>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</si>
  <si>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</si>
  <si>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</si>
  <si>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</si>
  <si>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</si>
  <si>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</si>
  <si>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</si>
  <si>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</si>
  <si>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</si>
  <si>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</si>
  <si>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</si>
  <si>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</si>
  <si>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</si>
  <si>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</si>
  <si>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</si>
  <si>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</si>
  <si>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</si>
  <si>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</si>
  <si>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</si>
  <si>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</si>
  <si>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</si>
  <si>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</si>
  <si>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</si>
  <si>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</si>
  <si>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</si>
  <si>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</si>
  <si>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</si>
  <si>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</si>
  <si>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</si>
  <si>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</si>
  <si>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</si>
  <si>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</si>
  <si>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</si>
  <si>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</si>
  <si>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</si>
  <si>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</si>
  <si>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</si>
  <si>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</si>
  <si>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</si>
  <si>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</si>
  <si>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</si>
  <si>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</si>
  <si>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</si>
  <si>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</si>
  <si>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</si>
  <si>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</si>
  <si>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</si>
  <si>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</si>
  <si>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</si>
  <si>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</si>
  <si>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</si>
  <si>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</si>
  <si>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</si>
  <si>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</si>
  <si>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</si>
  <si>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</si>
  <si>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</si>
  <si>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</si>
  <si>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</si>
  <si>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</si>
  <si>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</si>
  <si>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</si>
  <si>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</si>
  <si>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</si>
  <si>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</si>
  <si>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</si>
  <si>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</si>
  <si>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</si>
  <si>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</si>
  <si>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</si>
  <si>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</si>
  <si>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</si>
  <si>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</si>
  <si>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</si>
  <si>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</si>
  <si>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</si>
  <si>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</si>
  <si>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</si>
  <si>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</si>
  <si>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</si>
  <si>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</si>
  <si>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</si>
  <si>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</si>
  <si>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</si>
  <si>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</si>
  <si>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</si>
  <si>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</si>
  <si>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</si>
  <si>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</si>
  <si>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</si>
  <si>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</si>
  <si>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</si>
  <si>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</si>
  <si>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</si>
  <si>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</si>
  <si>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</si>
  <si>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</si>
  <si>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</si>
  <si>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</si>
  <si>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</si>
  <si>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</si>
  <si>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</si>
  <si>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</si>
  <si>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</si>
  <si>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</si>
  <si>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</si>
  <si>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</si>
  <si>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</si>
  <si>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</si>
  <si>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</si>
  <si>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</si>
  <si>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</si>
  <si>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</si>
  <si>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</si>
  <si>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</si>
  <si>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</si>
  <si>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</si>
  <si>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</si>
  <si>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</si>
  <si>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</si>
  <si>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</si>
  <si>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</si>
  <si>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</si>
  <si>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</si>
  <si>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</si>
  <si>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</si>
  <si>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</si>
  <si>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</si>
  <si>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</si>
  <si>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</si>
  <si>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</si>
  <si>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</si>
  <si>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</si>
  <si>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</si>
  <si>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</si>
  <si>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</si>
  <si>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</si>
  <si>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</si>
  <si>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</si>
  <si>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</si>
  <si>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</si>
  <si>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</si>
  <si>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</si>
  <si>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</si>
  <si>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</si>
  <si>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</si>
  <si>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</si>
  <si>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</si>
  <si>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</si>
  <si>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</si>
  <si>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</si>
  <si>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</si>
  <si>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</si>
  <si>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</si>
  <si>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</si>
  <si>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</si>
  <si>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</si>
  <si>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</si>
  <si>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</si>
  <si>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</si>
  <si>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</si>
  <si>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</si>
  <si>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</si>
  <si>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</si>
  <si>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</si>
  <si>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</si>
  <si>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</si>
  <si>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</si>
  <si>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</si>
  <si>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</si>
  <si>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</si>
  <si>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</si>
  <si>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</si>
  <si>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</si>
  <si>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</si>
  <si>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</si>
  <si>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</si>
  <si>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</si>
  <si>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</si>
  <si>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</si>
  <si>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</si>
  <si>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</si>
  <si>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</si>
  <si>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</si>
  <si>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</si>
  <si>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</si>
  <si>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</si>
  <si>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</si>
  <si>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</si>
  <si>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</si>
  <si>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</si>
  <si>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</si>
  <si>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</si>
  <si>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</si>
  <si>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</si>
  <si>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</si>
  <si>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</si>
  <si>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</si>
  <si>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</si>
  <si>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</si>
  <si>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</si>
  <si>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</si>
  <si>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</si>
  <si>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</si>
  <si>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</si>
  <si>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</si>
  <si>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</si>
  <si>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</si>
  <si>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</si>
  <si>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</si>
  <si>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</si>
  <si>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</si>
  <si>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</si>
  <si>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</si>
  <si>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</si>
  <si>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</si>
  <si>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</si>
  <si>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</si>
  <si>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</si>
  <si>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</si>
  <si>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</si>
  <si>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</si>
  <si>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</si>
  <si>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</si>
  <si>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</si>
  <si>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</si>
  <si>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</si>
  <si>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</si>
  <si>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</si>
  <si>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</si>
  <si>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</si>
  <si>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</si>
  <si>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</si>
  <si>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</si>
  <si>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</si>
  <si>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</si>
  <si>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</si>
  <si>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</si>
  <si>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</si>
  <si>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</si>
  <si>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</si>
  <si>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</si>
  <si>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</si>
  <si>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</si>
  <si>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</si>
  <si>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</si>
  <si>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</si>
  <si>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</si>
  <si>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</si>
  <si>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</si>
  <si>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</si>
  <si>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</si>
  <si>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</si>
  <si>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</si>
  <si>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</si>
  <si>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</si>
  <si>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</si>
  <si>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</si>
  <si>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</si>
  <si>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</si>
  <si>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</si>
  <si>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</si>
  <si>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</si>
  <si>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</si>
  <si>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</si>
  <si>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</si>
  <si>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</si>
  <si>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</si>
  <si>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</si>
  <si>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</si>
  <si>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</si>
  <si>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</si>
  <si>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</si>
  <si>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</si>
  <si>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</si>
  <si>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</si>
  <si>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</si>
  <si>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</si>
  <si>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</si>
  <si>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</si>
  <si>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</si>
  <si>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</si>
  <si>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</si>
  <si>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</si>
  <si>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</si>
  <si>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</si>
  <si>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</si>
  <si>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</si>
  <si>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</si>
  <si>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</si>
  <si>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</si>
  <si>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</si>
  <si>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</si>
  <si>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</si>
  <si>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</si>
  <si>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</si>
  <si>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</si>
  <si>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</si>
  <si>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</si>
  <si>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</si>
  <si>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</si>
  <si>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</si>
  <si>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</si>
  <si>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</si>
  <si>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</si>
  <si>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</si>
  <si>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</si>
  <si>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</si>
  <si>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</si>
  <si>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</si>
  <si>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</si>
  <si>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</si>
  <si>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</si>
  <si>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</si>
  <si>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</si>
  <si>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</si>
  <si>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</si>
  <si>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</si>
  <si>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</si>
  <si>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</si>
  <si>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</si>
  <si>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</si>
  <si>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</si>
  <si>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</si>
  <si>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</si>
  <si>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</si>
  <si>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</si>
  <si>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</si>
  <si>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</si>
  <si>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</si>
  <si>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</si>
  <si>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</si>
  <si>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</si>
  <si>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</si>
  <si>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</si>
  <si>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</si>
  <si>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</si>
  <si>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</si>
  <si>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</si>
  <si>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</si>
  <si>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</si>
  <si>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</si>
  <si>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</si>
  <si>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</si>
  <si>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</si>
  <si>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</si>
  <si>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</si>
  <si>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</si>
  <si>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</si>
  <si>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</si>
  <si>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</si>
  <si>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</si>
  <si>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</si>
  <si>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</si>
  <si>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</si>
  <si>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</si>
  <si>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</si>
  <si>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</si>
  <si>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</si>
  <si>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</si>
  <si>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</si>
  <si>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</si>
  <si>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</si>
  <si>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</si>
  <si>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</si>
  <si>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</si>
  <si>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</si>
  <si>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</si>
  <si>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</si>
  <si>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</si>
  <si>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</si>
  <si>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</si>
  <si>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</si>
  <si>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</si>
  <si>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</si>
  <si>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</si>
  <si>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</si>
  <si>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</si>
  <si>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</si>
  <si>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</si>
  <si>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</si>
  <si>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</si>
  <si>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</si>
  <si>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</si>
  <si>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</si>
  <si>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</si>
  <si>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</si>
  <si>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</si>
  <si>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</si>
  <si>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</si>
  <si>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</si>
  <si>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</si>
  <si>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</si>
  <si>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</si>
  <si>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</si>
  <si>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</si>
  <si>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</si>
  <si>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</si>
  <si>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</si>
  <si>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</si>
  <si>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</si>
  <si>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</si>
  <si>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</si>
  <si>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</si>
  <si>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</si>
  <si>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</si>
  <si>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</si>
  <si>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</si>
  <si>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</si>
  <si>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</si>
  <si>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</si>
  <si>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</si>
  <si>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</si>
  <si>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</si>
  <si>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</si>
  <si>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</si>
  <si>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</si>
  <si>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</si>
  <si>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</si>
  <si>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</si>
  <si>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</si>
  <si>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</si>
  <si>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</si>
  <si>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</si>
  <si>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</si>
  <si>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</si>
  <si>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</si>
  <si>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</si>
  <si>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</si>
  <si>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</si>
  <si>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</si>
  <si>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</si>
  <si>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</si>
  <si>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</si>
  <si>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</si>
  <si>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</si>
  <si>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</si>
  <si>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</si>
  <si>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</si>
  <si>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</si>
  <si>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</si>
  <si>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</si>
  <si>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</si>
  <si>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</si>
  <si>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</si>
  <si>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</si>
  <si>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</si>
  <si>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</si>
  <si>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</si>
  <si>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</si>
  <si>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</si>
  <si>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</si>
  <si>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</si>
  <si>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</si>
  <si>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</si>
  <si>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</si>
  <si>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</si>
  <si>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</si>
  <si>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</si>
  <si>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</si>
  <si>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</si>
  <si>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</si>
  <si>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</si>
  <si>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</si>
  <si>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</si>
  <si>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</si>
  <si>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</si>
  <si>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</si>
  <si>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</si>
  <si>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</si>
  <si>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</si>
  <si>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</si>
  <si>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</si>
  <si>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</si>
  <si>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</si>
  <si>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</si>
  <si>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</si>
  <si>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</si>
  <si>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</si>
  <si>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</si>
  <si>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</si>
  <si>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</si>
  <si>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</si>
  <si>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</si>
  <si>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</si>
  <si>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</si>
  <si>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</si>
  <si>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</si>
  <si>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</si>
  <si>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</si>
  <si>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</si>
  <si>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</si>
  <si>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</si>
  <si>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</si>
  <si>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</si>
  <si>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</si>
  <si>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</si>
  <si>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</si>
  <si>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</si>
  <si>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</si>
  <si>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</si>
  <si>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</si>
  <si>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</si>
  <si>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</si>
  <si>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</si>
  <si>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</si>
  <si>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</si>
  <si>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</si>
  <si>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</si>
  <si>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</si>
  <si>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</si>
  <si>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</si>
  <si>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</si>
  <si>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</si>
  <si>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</si>
  <si>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</si>
  <si>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</si>
  <si>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</si>
  <si>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</si>
  <si>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</si>
  <si>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</si>
  <si>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</si>
  <si>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</si>
  <si>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</si>
  <si>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</si>
  <si>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</si>
  <si>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</si>
  <si>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</si>
  <si>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</si>
  <si>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</si>
  <si>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</si>
  <si>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</si>
  <si>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</si>
  <si>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</si>
  <si>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</si>
  <si>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</si>
  <si>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</si>
  <si>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</si>
  <si>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</si>
  <si>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</si>
  <si>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</si>
  <si>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</si>
  <si>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</si>
  <si>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</si>
  <si>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</si>
  <si>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</si>
  <si>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</si>
  <si>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</si>
  <si>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</si>
  <si>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</si>
  <si>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</si>
  <si>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</si>
  <si>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</si>
  <si>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</si>
  <si>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</si>
  <si>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</si>
  <si>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</si>
  <si>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</si>
  <si>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</si>
  <si>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</si>
  <si>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</si>
  <si>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</si>
  <si>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</si>
  <si>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</si>
  <si>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</si>
  <si>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</si>
  <si>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</si>
  <si>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</si>
  <si>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</si>
  <si>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</si>
  <si>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</si>
  <si>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</si>
  <si>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</si>
  <si>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</si>
  <si>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</si>
  <si>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</si>
  <si>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</si>
  <si>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</si>
  <si>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</si>
  <si>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</si>
  <si>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</si>
  <si>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</si>
  <si>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</si>
  <si>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</si>
  <si>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</si>
  <si>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</si>
  <si>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</si>
  <si>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</si>
  <si>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</si>
  <si>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</si>
  <si>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</si>
  <si>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</si>
  <si>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</si>
  <si>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</si>
  <si>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</si>
  <si>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</si>
  <si>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</si>
  <si>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</si>
  <si>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</si>
  <si>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</si>
  <si>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</si>
  <si>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</si>
  <si>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</si>
  <si>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</si>
  <si>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</si>
  <si>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</si>
  <si>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</si>
  <si>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</si>
  <si>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</si>
  <si>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</si>
  <si>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</si>
  <si>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</si>
  <si>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</si>
  <si>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</si>
  <si>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</si>
  <si>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</si>
  <si>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</si>
  <si>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</si>
  <si>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</si>
  <si>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</si>
  <si>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</si>
  <si>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</si>
  <si>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</si>
  <si>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</si>
  <si>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</si>
  <si>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</si>
  <si>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</si>
  <si>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</si>
  <si>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</si>
  <si>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</si>
  <si>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</si>
  <si>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</si>
  <si>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</si>
  <si>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</si>
  <si>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</si>
  <si>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</si>
  <si>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</si>
  <si>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</si>
  <si>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</si>
  <si>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</si>
  <si>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</si>
  <si>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</si>
  <si>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</si>
  <si>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</si>
  <si>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</si>
  <si>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</si>
  <si>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</si>
  <si>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</si>
  <si>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</si>
  <si>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</si>
  <si>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</si>
  <si>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</si>
  <si>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</si>
  <si>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</si>
  <si>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</si>
  <si>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</si>
  <si>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</si>
  <si>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</si>
  <si>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</si>
  <si>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</si>
  <si>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</si>
  <si>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</si>
  <si>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</si>
  <si>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</si>
  <si>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</si>
  <si>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</si>
  <si>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</si>
  <si>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</si>
  <si>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</si>
  <si>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</si>
  <si>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</si>
  <si>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</si>
  <si>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</si>
  <si>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</si>
  <si>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</si>
  <si>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</si>
  <si>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</si>
  <si>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</si>
  <si>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</si>
  <si>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</si>
  <si>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</si>
  <si>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</si>
  <si>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</si>
  <si>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</si>
  <si>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</si>
  <si>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</si>
  <si>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</si>
  <si>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</si>
  <si>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</si>
  <si>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</si>
  <si>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</si>
  <si>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</si>
  <si>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</si>
  <si>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</si>
  <si>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</si>
  <si>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</si>
  <si>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</si>
  <si>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</si>
  <si>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</si>
  <si>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</si>
  <si>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</si>
  <si>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</si>
  <si>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</si>
  <si>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</si>
  <si>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</si>
  <si>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</si>
  <si>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</si>
  <si>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</si>
  <si>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</si>
  <si>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</si>
  <si>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</si>
  <si>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</si>
  <si>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</si>
  <si>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</si>
  <si>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</si>
  <si>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</si>
  <si>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</si>
  <si>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</si>
  <si>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</si>
  <si>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</si>
  <si>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</si>
  <si>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</si>
  <si>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</si>
  <si>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</si>
  <si>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</si>
  <si>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</si>
  <si>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</si>
  <si>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</si>
  <si>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</si>
  <si>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</si>
  <si>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</si>
  <si>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</si>
  <si>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</si>
  <si>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</si>
  <si>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</si>
  <si>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</si>
  <si>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</si>
  <si>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</si>
  <si>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</si>
  <si>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</si>
  <si>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</si>
  <si>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</si>
  <si>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</si>
  <si>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</si>
  <si>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</si>
  <si>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</si>
  <si>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</si>
  <si>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</si>
  <si>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</si>
  <si>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</si>
  <si>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</si>
  <si>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</si>
  <si>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</si>
  <si>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</si>
  <si>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</si>
  <si>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</si>
  <si>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</si>
  <si>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</si>
  <si>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</si>
  <si>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</si>
  <si>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</si>
  <si>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</si>
  <si>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</si>
  <si>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</si>
  <si>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</si>
  <si>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</si>
  <si>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</si>
  <si>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</si>
  <si>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</si>
  <si>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</si>
  <si>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</si>
  <si>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</si>
  <si>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</si>
  <si>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</si>
  <si>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</si>
  <si>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</si>
  <si>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</si>
  <si>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</si>
  <si>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</si>
  <si>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</si>
  <si>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</si>
  <si>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</si>
  <si>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</si>
  <si>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</si>
  <si>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</si>
  <si>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</si>
  <si>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</si>
  <si>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</si>
  <si>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</si>
  <si>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</si>
  <si>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</si>
  <si>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</si>
  <si>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</si>
  <si>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</si>
  <si>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</si>
  <si>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</si>
  <si>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</si>
  <si>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</si>
  <si>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</si>
  <si>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</si>
  <si>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</si>
  <si>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</si>
  <si>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</si>
  <si>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</si>
  <si>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</si>
  <si>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</si>
  <si>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</si>
  <si>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</si>
  <si>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</si>
  <si>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</si>
  <si>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</si>
  <si>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</si>
  <si>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</si>
  <si>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</si>
  <si>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</si>
  <si>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</si>
  <si>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</si>
  <si>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</si>
  <si>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</si>
  <si>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</si>
  <si>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</si>
  <si>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</si>
  <si>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</si>
  <si>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</si>
  <si>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</si>
  <si>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</si>
  <si>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</si>
  <si>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</si>
  <si>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</si>
  <si>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</si>
  <si>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</si>
  <si>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</si>
  <si>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</si>
  <si>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</si>
  <si>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</si>
  <si>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</si>
  <si>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</si>
  <si>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</si>
  <si>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</si>
  <si>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</si>
  <si>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</si>
  <si>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</si>
  <si>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</si>
  <si>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</si>
  <si>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</si>
  <si>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</si>
  <si>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</si>
  <si>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</si>
  <si>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</si>
  <si>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</si>
  <si>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</si>
  <si>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</si>
  <si>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</si>
  <si>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</si>
  <si>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</si>
  <si>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</si>
  <si>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</si>
  <si>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</si>
  <si>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</si>
  <si>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</si>
  <si>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</si>
  <si>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</si>
  <si>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</si>
  <si>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</si>
  <si>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</si>
  <si>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</si>
  <si>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</si>
  <si>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</si>
  <si>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</si>
  <si>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</si>
  <si>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</si>
  <si>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</si>
  <si>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</si>
  <si>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</si>
  <si>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</si>
  <si>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</si>
  <si>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</si>
  <si>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</si>
  <si>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</si>
  <si>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</si>
  <si>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</si>
  <si>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</si>
  <si>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</si>
  <si>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</si>
  <si>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</si>
  <si>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</si>
  <si>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</si>
  <si>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</si>
  <si>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</si>
  <si>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</si>
  <si>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</si>
  <si>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</si>
  <si>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</si>
  <si>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</si>
  <si>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</si>
  <si>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</si>
  <si>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</si>
  <si>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</si>
  <si>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</si>
  <si>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</si>
  <si>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</si>
  <si>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</si>
  <si>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</si>
  <si>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</si>
  <si>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</si>
  <si>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</si>
  <si>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</si>
  <si>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</si>
  <si>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</si>
  <si>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</si>
  <si>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</si>
  <si>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</si>
  <si>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</si>
  <si>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</si>
  <si>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</si>
  <si>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</si>
  <si>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</si>
  <si>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</si>
  <si>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</si>
  <si>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</si>
  <si>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</si>
  <si>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</si>
  <si>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</si>
  <si>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</si>
  <si>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</si>
  <si>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</si>
  <si>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</si>
  <si>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</si>
  <si>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</si>
  <si>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</si>
  <si>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</si>
  <si>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</si>
  <si>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</si>
  <si>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</si>
  <si>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</si>
  <si>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</si>
  <si>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</si>
  <si>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</si>
  <si>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</si>
  <si>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</si>
  <si>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</si>
  <si>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</si>
  <si>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</si>
  <si>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</si>
  <si>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</si>
  <si>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</si>
  <si>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</si>
  <si>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</si>
  <si>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</si>
  <si>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</si>
  <si>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</si>
  <si>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</si>
  <si>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</si>
  <si>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</si>
  <si>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</si>
  <si>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</si>
  <si>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</si>
  <si>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</si>
  <si>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</si>
  <si>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</si>
  <si>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</si>
  <si>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</si>
  <si>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</si>
  <si>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</si>
  <si>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</si>
  <si>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</si>
  <si>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</si>
  <si>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</si>
  <si>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</si>
  <si>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</si>
  <si>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</si>
  <si>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</si>
  <si>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</si>
  <si>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</si>
  <si>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</si>
  <si>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</si>
  <si>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</si>
  <si>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</si>
  <si>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</si>
  <si>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</si>
  <si>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</si>
  <si>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</si>
  <si>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</si>
  <si>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</si>
  <si>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</si>
  <si>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</si>
  <si>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</si>
  <si>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</si>
  <si>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</si>
  <si>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</si>
  <si>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</si>
  <si>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</si>
  <si>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</si>
  <si>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</si>
  <si>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</si>
  <si>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</si>
  <si>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</si>
  <si>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</si>
  <si>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</si>
  <si>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</si>
  <si>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</si>
  <si>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</si>
  <si>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</si>
  <si>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</si>
  <si>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</si>
  <si>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</si>
  <si>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</si>
  <si>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</si>
  <si>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</si>
  <si>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</si>
  <si>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</si>
  <si>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</si>
  <si>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</si>
  <si>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</si>
  <si>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</si>
  <si>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</si>
  <si>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</si>
  <si>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</si>
  <si>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</si>
  <si>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</si>
  <si>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</si>
  <si>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</si>
  <si>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</si>
  <si>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</si>
  <si>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</si>
  <si>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</si>
  <si>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</si>
  <si>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</si>
  <si>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</si>
  <si>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</si>
  <si>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</si>
  <si>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</si>
  <si>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</si>
  <si>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</si>
  <si>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</si>
  <si>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</si>
  <si>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</si>
  <si>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</si>
  <si>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</si>
  <si>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</si>
  <si>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</si>
  <si>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</si>
  <si>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</si>
  <si>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</si>
  <si>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</si>
  <si>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</si>
  <si>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</si>
  <si>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</si>
  <si>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</si>
  <si>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</si>
  <si>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</si>
  <si>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</si>
  <si>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</si>
  <si>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</si>
  <si>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</si>
  <si>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</si>
  <si>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</si>
  <si>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</si>
  <si>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</si>
  <si>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</si>
  <si>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</si>
  <si>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</si>
  <si>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</si>
  <si>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</si>
  <si>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</si>
  <si>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</si>
  <si>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</si>
  <si>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</si>
  <si>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</si>
  <si>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</si>
  <si>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</si>
  <si>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</si>
  <si>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</si>
  <si>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</si>
  <si>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</si>
  <si>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</si>
  <si>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</si>
  <si>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</si>
  <si>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</si>
  <si>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</si>
  <si>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</si>
  <si>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</si>
  <si>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</si>
  <si>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</si>
  <si>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</si>
  <si>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</si>
  <si>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</si>
  <si>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</si>
  <si>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</si>
  <si>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</si>
  <si>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</si>
  <si>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</si>
  <si>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</si>
  <si>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</si>
  <si>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</si>
  <si>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</si>
  <si>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</si>
  <si>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</si>
  <si>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</si>
  <si>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</si>
  <si>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</si>
  <si>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</si>
  <si>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</si>
  <si>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</si>
  <si>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</si>
  <si>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</si>
  <si>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</si>
  <si>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</si>
  <si>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</si>
  <si>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</si>
  <si>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</si>
  <si>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</si>
  <si>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</si>
  <si>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</si>
  <si>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</si>
  <si>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</si>
  <si>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</si>
  <si>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</si>
  <si>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</si>
  <si>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</si>
  <si>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</si>
  <si>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</si>
  <si>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</si>
  <si>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</si>
  <si>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</si>
  <si>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</si>
  <si>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</si>
  <si>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</si>
  <si>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</si>
  <si>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</si>
  <si>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</si>
  <si>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</si>
  <si>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</si>
  <si>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</si>
  <si>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</si>
  <si>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</si>
  <si>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</si>
  <si>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</si>
  <si>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</si>
  <si>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</si>
  <si>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</si>
  <si>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</si>
  <si>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</si>
  <si>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</si>
  <si>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</si>
  <si>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</si>
  <si>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</si>
  <si>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</si>
  <si>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</si>
  <si>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</si>
  <si>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</si>
  <si>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</si>
  <si>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</si>
  <si>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</si>
  <si>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</si>
  <si>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</si>
  <si>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</si>
  <si>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</si>
  <si>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</si>
  <si>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</si>
  <si>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</si>
  <si>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</si>
  <si>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</si>
  <si>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</si>
  <si>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</si>
  <si>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</si>
  <si>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</si>
  <si>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</si>
  <si>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</si>
  <si>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</si>
  <si>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</si>
  <si>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</si>
  <si>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</si>
  <si>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</si>
  <si>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</si>
  <si>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</si>
  <si>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</si>
  <si>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</si>
  <si>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</si>
  <si>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</si>
  <si>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</si>
  <si>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</si>
  <si>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</si>
  <si>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</si>
  <si>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</si>
  <si>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</si>
  <si>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</si>
  <si>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</si>
  <si>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</si>
  <si>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</si>
  <si>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</si>
  <si>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</si>
  <si>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</si>
  <si>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</si>
  <si>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</si>
  <si>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</si>
  <si>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</si>
  <si>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</si>
  <si>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</si>
  <si>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</si>
  <si>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</si>
  <si>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</si>
  <si>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</si>
  <si>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</si>
  <si>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</si>
  <si>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</si>
  <si>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</si>
  <si>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</si>
  <si>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</si>
  <si>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</si>
  <si>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</si>
  <si>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</si>
  <si>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</si>
  <si>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</si>
  <si>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</si>
  <si>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</si>
  <si>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</si>
  <si>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</si>
  <si>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</si>
  <si>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</si>
  <si>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</si>
  <si>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</si>
  <si>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</si>
  <si>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</si>
  <si>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</si>
  <si>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</si>
  <si>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</si>
  <si>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</si>
  <si>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</si>
  <si>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</si>
  <si>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</si>
  <si>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</si>
  <si>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</si>
  <si>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</si>
  <si>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</si>
  <si>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</si>
  <si>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</si>
  <si>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</si>
  <si>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</si>
  <si>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</si>
  <si>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</si>
  <si>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</si>
  <si>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</si>
  <si>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</si>
  <si>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</si>
  <si>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</si>
  <si>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</si>
  <si>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</si>
  <si>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</si>
  <si>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</si>
  <si>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</si>
  <si>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</si>
  <si>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</si>
  <si>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</si>
  <si>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</si>
  <si>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</si>
  <si>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</si>
  <si>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</si>
  <si>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</si>
  <si>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</si>
  <si>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</si>
  <si>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</si>
  <si>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</si>
  <si>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</si>
  <si>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</si>
  <si>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</si>
  <si>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</si>
  <si>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</si>
  <si>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</si>
  <si>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</si>
  <si>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</si>
  <si>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</si>
  <si>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</si>
  <si>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</si>
  <si>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</si>
  <si>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</si>
  <si>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</si>
  <si>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</si>
  <si>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</si>
  <si>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</si>
  <si>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</si>
  <si>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</si>
  <si>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</si>
  <si>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</si>
  <si>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</si>
  <si>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</si>
  <si>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</si>
  <si>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</si>
  <si>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</si>
  <si>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</si>
  <si>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</si>
  <si>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</si>
  <si>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</si>
  <si>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</si>
  <si>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</si>
  <si>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</si>
  <si>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</si>
  <si>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</si>
  <si>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</si>
  <si>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</si>
  <si>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</si>
  <si>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</si>
  <si>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</si>
  <si>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</si>
  <si>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</si>
  <si>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</si>
  <si>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</si>
  <si>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</si>
  <si>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</si>
  <si>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</si>
  <si>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</si>
  <si>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</si>
  <si>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</si>
  <si>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</si>
  <si>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</si>
  <si>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</si>
  <si>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</si>
  <si>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</si>
  <si>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</si>
  <si>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</si>
  <si>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</si>
  <si>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</si>
  <si>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</si>
  <si>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</si>
  <si>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</si>
  <si>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</si>
  <si>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</si>
  <si>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</si>
  <si>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</si>
  <si>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</si>
  <si>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</si>
  <si>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</si>
  <si>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</si>
  <si>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</si>
  <si>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</si>
  <si>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</si>
  <si>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</si>
  <si>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</si>
  <si>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</si>
  <si>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</si>
  <si>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</si>
  <si>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</si>
  <si>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</si>
  <si>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</si>
  <si>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</si>
  <si>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</si>
  <si>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</si>
  <si>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</si>
  <si>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</si>
  <si>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</si>
  <si>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</si>
  <si>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</si>
  <si>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</si>
  <si>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</si>
  <si>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</si>
  <si>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</si>
  <si>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</si>
  <si>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</si>
  <si>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</si>
  <si>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</si>
  <si>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</si>
  <si>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</si>
  <si>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</si>
  <si>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</si>
  <si>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</si>
  <si>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</si>
  <si>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</si>
  <si>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</si>
  <si>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</si>
  <si>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</si>
  <si>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</si>
  <si>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</si>
  <si>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</si>
  <si>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</si>
  <si>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</si>
  <si>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</si>
  <si>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</si>
  <si>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</si>
  <si>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</si>
  <si>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</si>
  <si>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</si>
  <si>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</si>
  <si>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</si>
  <si>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</si>
  <si>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</si>
  <si>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</si>
  <si>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</si>
  <si>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</si>
  <si>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</si>
  <si>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</si>
  <si>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</si>
  <si>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</si>
  <si>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</si>
  <si>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</si>
  <si>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</si>
  <si>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</si>
  <si>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</si>
  <si>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</si>
  <si>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</si>
  <si>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</si>
  <si>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</si>
  <si>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</si>
  <si>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</si>
  <si>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</si>
  <si>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</si>
  <si>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</si>
  <si>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</si>
  <si>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</si>
  <si>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</si>
  <si>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</si>
  <si>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</si>
  <si>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</si>
  <si>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</si>
  <si>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</si>
  <si>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</si>
  <si>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</si>
  <si>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</si>
  <si>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</si>
  <si>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</si>
  <si>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</si>
  <si>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</si>
  <si>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</si>
  <si>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</si>
  <si>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</si>
  <si>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</si>
  <si>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</si>
  <si>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</si>
  <si>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</si>
  <si>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</si>
  <si>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</si>
  <si>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</si>
  <si>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</si>
  <si>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</si>
  <si>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</si>
  <si>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</si>
  <si>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</si>
  <si>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</si>
  <si>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</si>
  <si>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</si>
  <si>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</si>
  <si>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</si>
  <si>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</si>
  <si>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</si>
  <si>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</si>
  <si>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</si>
  <si>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</si>
  <si>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</si>
  <si>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</si>
  <si>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</si>
  <si>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</si>
  <si>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</si>
  <si>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</si>
  <si>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</si>
  <si>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</si>
  <si>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</si>
  <si>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</si>
  <si>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</si>
  <si>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</si>
  <si>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</si>
  <si>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</si>
  <si>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</si>
  <si>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</si>
  <si>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</si>
  <si>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</si>
  <si>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</si>
  <si>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</si>
  <si>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</si>
  <si>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</si>
  <si>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</si>
  <si>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</si>
  <si>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</si>
  <si>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</si>
  <si>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</si>
  <si>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</si>
  <si>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</si>
  <si>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</si>
  <si>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</si>
  <si>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</si>
  <si>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</si>
  <si>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</si>
  <si>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</si>
  <si>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</si>
  <si>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</si>
  <si>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</si>
  <si>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</si>
  <si>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</si>
  <si>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</si>
  <si>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</si>
  <si>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</si>
  <si>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</si>
  <si>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</si>
  <si>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</si>
  <si>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</si>
  <si>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</si>
  <si>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</si>
  <si>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</si>
  <si>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</si>
  <si>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</si>
  <si>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</si>
  <si>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</si>
  <si>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</si>
  <si>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</si>
  <si>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</si>
  <si>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</si>
  <si>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</si>
  <si>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</si>
  <si>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</si>
  <si>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</si>
  <si>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</si>
  <si>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</si>
  <si>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</si>
  <si>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</si>
  <si>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</si>
  <si>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</si>
  <si>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</si>
  <si>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</si>
  <si>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</si>
  <si>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</si>
  <si>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</si>
  <si>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</si>
  <si>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</si>
  <si>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</si>
  <si>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</si>
  <si>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</si>
  <si>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</si>
  <si>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</si>
  <si>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</si>
  <si>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</si>
  <si>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</si>
  <si>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</si>
  <si>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</si>
  <si>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</si>
  <si>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</si>
  <si>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</si>
  <si>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</si>
  <si>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</si>
  <si>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</si>
  <si>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</si>
  <si>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</si>
  <si>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</si>
  <si>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</si>
  <si>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</si>
  <si>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</si>
  <si>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</si>
  <si>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</si>
  <si>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</si>
  <si>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</si>
  <si>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</si>
  <si>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</si>
  <si>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</si>
  <si>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</si>
  <si>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</si>
  <si>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</si>
  <si>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</si>
  <si>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</si>
  <si>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</si>
  <si>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</si>
  <si>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</si>
  <si>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</si>
  <si>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</si>
  <si>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</si>
  <si>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</si>
  <si>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</si>
  <si>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</si>
  <si>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</si>
  <si>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</si>
  <si>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</si>
  <si>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</si>
  <si>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</si>
  <si>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</si>
  <si>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</si>
  <si>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</si>
  <si>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</si>
  <si>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</si>
  <si>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</si>
  <si>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</si>
  <si>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</si>
  <si>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</si>
  <si>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</si>
  <si>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</si>
  <si>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</si>
  <si>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</si>
  <si>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</si>
  <si>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</si>
  <si>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</si>
  <si>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</si>
  <si>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</si>
  <si>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</si>
  <si>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</si>
  <si>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</si>
  <si>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</si>
  <si>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</si>
  <si>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</si>
  <si>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</si>
  <si>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</si>
  <si>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</si>
  <si>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</si>
  <si>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</si>
  <si>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</si>
  <si>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</si>
  <si>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</si>
  <si>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</si>
  <si>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</si>
  <si>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</si>
  <si>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</si>
  <si>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</si>
  <si>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</si>
  <si>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</si>
  <si>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</si>
  <si>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</si>
  <si>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</si>
  <si>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</si>
  <si>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</si>
  <si>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</si>
  <si>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</si>
  <si>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</si>
  <si>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</si>
  <si>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</si>
  <si>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</si>
  <si>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</si>
  <si>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</si>
  <si>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</si>
  <si>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</si>
  <si>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</si>
  <si>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</si>
  <si>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</si>
  <si>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</si>
  <si>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</si>
  <si>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</si>
  <si>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</si>
  <si>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</si>
  <si>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</si>
  <si>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</si>
  <si>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</si>
  <si>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</si>
  <si>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</si>
  <si>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</si>
  <si>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</si>
  <si>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</si>
  <si>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</si>
  <si>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</si>
  <si>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</si>
  <si>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</si>
  <si>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</si>
  <si>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</si>
  <si>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</si>
  <si>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</si>
  <si>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</si>
  <si>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</si>
  <si>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</si>
  <si>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</si>
  <si>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</si>
  <si>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</si>
  <si>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</si>
  <si>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</si>
  <si>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</si>
  <si>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</si>
  <si>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</si>
  <si>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</si>
  <si>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</si>
  <si>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</si>
  <si>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</si>
  <si>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</si>
  <si>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</si>
  <si>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</si>
  <si>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</si>
  <si>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2015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</si>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</sst>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6-4D82-8F60-ADB06327BC86}"/>
            </c:ext>
          </c:extLst>
        </c:ser>
        <c:ser>
          <c:idx val="1"/>
          <c:order val="1"/>
          <c:tx>
            <c:strRef>
              <c:f>'Campaign 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6-4D82-8F60-ADB06327BC86}"/>
            </c:ext>
          </c:extLst>
        </c:ser>
        <c:ser>
          <c:idx val="2"/>
          <c:order val="2"/>
          <c:tx>
            <c:strRef>
              <c:f>'Campaign 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6-4D82-8F60-ADB06327BC86}"/>
            </c:ext>
          </c:extLst>
        </c:ser>
        <c:ser>
          <c:idx val="3"/>
          <c:order val="3"/>
          <c:tx>
            <c:strRef>
              <c:f>'Campaign 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2-4982-8524-F60032BCD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4786463"/>
        <c:axId val="752695759"/>
      </c:barChart>
      <c:catAx>
        <c:axId val="74478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95759"/>
        <c:crosses val="autoZero"/>
        <c:auto val="1"/>
        <c:lblAlgn val="ctr"/>
        <c:lblOffset val="100"/>
        <c:noMultiLvlLbl val="0"/>
      </c:catAx>
      <c:valAx>
        <c:axId val="75269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93-4DCA-B7C8-C7F2A968E247}"/>
            </c:ext>
          </c:extLst>
        </c:ser>
        <c:ser>
          <c:idx val="1"/>
          <c:order val="1"/>
          <c:tx>
            <c:strRef>
              <c:f>'Campaign 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5-428E-BD6D-F47B5866740A}"/>
            </c:ext>
          </c:extLst>
        </c:ser>
        <c:ser>
          <c:idx val="2"/>
          <c:order val="2"/>
          <c:tx>
            <c:strRef>
              <c:f>'Campaign 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5-428E-BD6D-F47B5866740A}"/>
            </c:ext>
          </c:extLst>
        </c:ser>
        <c:ser>
          <c:idx val="3"/>
          <c:order val="3"/>
          <c:tx>
            <c:strRef>
              <c:f>'Campaign 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5-428E-BD6D-F47B58667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378207"/>
        <c:axId val="628655487"/>
      </c:barChart>
      <c:catAx>
        <c:axId val="62837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487"/>
        <c:crosses val="autoZero"/>
        <c:auto val="1"/>
        <c:lblAlgn val="ctr"/>
        <c:lblOffset val="100"/>
        <c:noMultiLvlLbl val="0"/>
      </c:catAx>
      <c:valAx>
        <c:axId val="62865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7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Mn-Yr!PivotTable3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 By Mn-Yr'!$B$4:$B$5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State By Mn-Yr'!$A$6:$A$18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Mn-Yr'!$B$6:$B$18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B-4878-AEE7-C37F93B140AA}"/>
            </c:ext>
          </c:extLst>
        </c:ser>
        <c:ser>
          <c:idx val="1"/>
          <c:order val="1"/>
          <c:tx>
            <c:strRef>
              <c:f>'Campaign State By Mn-Yr'!$C$4:$C$5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State By Mn-Yr'!$A$6:$A$18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Mn-Yr'!$C$6:$C$18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B-4878-AEE7-C37F93B140AA}"/>
            </c:ext>
          </c:extLst>
        </c:ser>
        <c:ser>
          <c:idx val="2"/>
          <c:order val="2"/>
          <c:tx>
            <c:strRef>
              <c:f>'Campaign State By Mn-Yr'!$D$4:$D$5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State By Mn-Yr'!$A$6:$A$18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Mn-Yr'!$D$6:$D$18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B-4878-AEE7-C37F93B14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122799"/>
        <c:axId val="539235455"/>
      </c:lineChart>
      <c:catAx>
        <c:axId val="7411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35455"/>
        <c:crosses val="autoZero"/>
        <c:auto val="1"/>
        <c:lblAlgn val="ctr"/>
        <c:lblOffset val="100"/>
        <c:noMultiLvlLbl val="0"/>
      </c:catAx>
      <c:valAx>
        <c:axId val="5392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12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0-4AC7-8FCB-244B3F016EA9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0-4AC7-8FCB-244B3F016EA9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0-4AC7-8FCB-244B3F01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57328"/>
        <c:axId val="1479216752"/>
      </c:lineChart>
      <c:catAx>
        <c:axId val="175485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16752"/>
        <c:crosses val="autoZero"/>
        <c:auto val="1"/>
        <c:lblAlgn val="ctr"/>
        <c:lblOffset val="100"/>
        <c:noMultiLvlLbl val="0"/>
      </c:catAx>
      <c:valAx>
        <c:axId val="147921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581024</xdr:colOff>
      <xdr:row>0</xdr:row>
      <xdr:rowOff>152401</xdr:rowOff>
    </xdr:from>
    <xdr:to>
      <xdr:col>22</xdr:col>
      <xdr:colOff>247650</xdr:colOff>
      <xdr:row>28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94B11-85DD-47C2-A9DC-F70783EAB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152399</xdr:colOff>
      <xdr:row>7</xdr:row>
      <xdr:rowOff>180974</xdr:rowOff>
    </xdr:from>
    <xdr:to>
      <xdr:col>21</xdr:col>
      <xdr:colOff>447675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0C213-E19F-4225-8DD5-69BB171CD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9525</xdr:rowOff>
    </xdr:from>
    <xdr:to>
      <xdr:col>18</xdr:col>
      <xdr:colOff>371474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931A0-ACE8-48A9-B0CE-F828C0F2D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14</xdr:row>
      <xdr:rowOff>28575</xdr:rowOff>
    </xdr:from>
    <xdr:to>
      <xdr:col>9</xdr:col>
      <xdr:colOff>495300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E2B32-CCF2-4308-8CFE-3DA76D327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aneku, Boneth" refreshedDate="44001.746503009257" createdVersion="6" refreshedVersion="6" minRefreshableVersion="3" recordCount="4114" xr:uid="{D645F7F5-44A4-4B19-AD82-A6071E83CFA0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aneku, Boneth" refreshedDate="44001.766463310189" createdVersion="6" refreshedVersion="6" minRefreshableVersion="3" recordCount="4114" xr:uid="{7A47DB3F-B7FE-4E06-B4C5-60FDC0830801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E8D2A-EC8A-4886-8CF6-C82ECDC575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77384-F1F4-400B-9596-A73E13503F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51798-6166-4997-BEA5-61850F931DF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7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4103" zoomScale="80" zoomScaleNormal="80" workbookViewId="0">
      <selection activeCell="L2" sqref="L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31.42578125" bestFit="1" customWidth="1"/>
    <col min="18" max="18" width="19.140625" bestFit="1" customWidth="1"/>
    <col min="19" max="19" width="23.5703125" style="10" bestFit="1" customWidth="1"/>
    <col min="20" max="20" width="22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AVERAGE(E2/L2)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AVERAGE(E3/L3)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</f>
        <v>1.0752857142857142</v>
      </c>
      <c r="P67">
        <f t="shared" ref="P67:P130" si="5">AVERAGE(E67/L67)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</f>
        <v>0</v>
      </c>
      <c r="P131" t="e">
        <f t="shared" ref="P131:P194" si="9">AVERAGE(E131/L131)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</f>
        <v>0</v>
      </c>
      <c r="P195" t="e">
        <f t="shared" ref="P195:P258" si="13">AVERAGE(E195/L195)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</f>
        <v>1.0672648571428571</v>
      </c>
      <c r="P259">
        <f t="shared" ref="P259:P322" si="17">AVERAGE(E259/L259)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</f>
        <v>1.0266285714285714</v>
      </c>
      <c r="P323">
        <f t="shared" ref="P323:P386" si="21">AVERAGE(E323/L323)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</f>
        <v>1.05982</v>
      </c>
      <c r="P387">
        <f t="shared" ref="P387:P450" si="25">AVERAGE(E387/L387)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</f>
        <v>2.2499999999999999E-2</v>
      </c>
      <c r="P451">
        <f t="shared" ref="P451:P514" si="29">AVERAGE(E451/L451)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</f>
        <v>0.13924</v>
      </c>
      <c r="P515">
        <f t="shared" ref="P515:P578" si="33">AVERAGE(E515/L515)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</f>
        <v>2E-3</v>
      </c>
      <c r="P579">
        <f t="shared" ref="P579:P642" si="37">AVERAGE(E579/L579)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</f>
        <v>1.1916249999999999</v>
      </c>
      <c r="P643">
        <f t="shared" ref="P643:P706" si="41">AVERAGE(E643/L643)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</f>
        <v>9.7699999999999992E-3</v>
      </c>
      <c r="P707">
        <f t="shared" ref="P707:P770" si="45">AVERAGE(E707/L707)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</f>
        <v>0.41399999999999998</v>
      </c>
      <c r="P771">
        <f t="shared" ref="P771:P834" si="49">AVERAGE(E771/L771)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</f>
        <v>1.0166666666666666</v>
      </c>
      <c r="P835">
        <f t="shared" ref="P835:P898" si="53">AVERAGE(E835/L835)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</f>
        <v>0</v>
      </c>
      <c r="P899" t="e">
        <f t="shared" ref="P899:P962" si="57">AVERAGE(E899/L899)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</f>
        <v>0.42188421052631581</v>
      </c>
      <c r="P963">
        <f t="shared" ref="P963:P1026" si="61">AVERAGE(E963/L963)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</f>
        <v>1.099283142857143</v>
      </c>
      <c r="P1027">
        <f t="shared" ref="P1027:P1090" si="65">AVERAGE(E1027/L1027)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</f>
        <v>7.8266666666666665E-2</v>
      </c>
      <c r="P1091">
        <f t="shared" ref="P1091:P1154" si="69">AVERAGE(E1091/L1091)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</f>
        <v>6.2500000000000003E-3</v>
      </c>
      <c r="P1155">
        <f t="shared" ref="P1155:P1218" si="73">AVERAGE(E1155/L1155)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</f>
        <v>1.026</v>
      </c>
      <c r="P1219">
        <f t="shared" ref="P1219:P1282" si="77">AVERAGE(E1219/L1219)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</f>
        <v>1.1071428571428572</v>
      </c>
      <c r="P1283">
        <f t="shared" ref="P1283:P1346" si="81">AVERAGE(E1283/L1283)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</f>
        <v>1.25</v>
      </c>
      <c r="P1347">
        <f t="shared" ref="P1347:P1410" si="85">AVERAGE(E1347/L1347)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</f>
        <v>0</v>
      </c>
      <c r="P1411" t="e">
        <f t="shared" ref="P1411:P1474" si="89">AVERAGE(E1411/L1411)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</f>
        <v>1.20516</v>
      </c>
      <c r="P1475">
        <f t="shared" ref="P1475:P1538" si="93">AVERAGE(E1475/L1475)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</f>
        <v>1.7989999999999999</v>
      </c>
      <c r="P1539">
        <f t="shared" ref="P1539:P1602" si="97">AVERAGE(E1539/L1539)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</f>
        <v>1.082492</v>
      </c>
      <c r="P1603">
        <f t="shared" ref="P1603:P1666" si="101">AVERAGE(E1603/L1603)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</f>
        <v>1.1945714285714286</v>
      </c>
      <c r="P1667">
        <f t="shared" ref="P1667:P1730" si="105">AVERAGE(E1667/L1667)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</f>
        <v>0</v>
      </c>
      <c r="P1731" t="e">
        <f t="shared" ref="P1731:P1794" si="109">AVERAGE(E1731/L1731)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</f>
        <v>1.3333333333333334E-2</v>
      </c>
      <c r="P1795">
        <f t="shared" ref="P1795:P1858" si="113">AVERAGE(E1795/L1795)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</f>
        <v>1</v>
      </c>
      <c r="P1859">
        <f t="shared" ref="P1859:P1922" si="117">AVERAGE(E1859/L1859)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</f>
        <v>1.3680000000000001</v>
      </c>
      <c r="P1923">
        <f t="shared" ref="P1923:P1986" si="121">AVERAGE(E1923/L1923)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</f>
        <v>3.1875000000000001E-2</v>
      </c>
      <c r="P1987">
        <f t="shared" ref="P1987:P2050" si="125">AVERAGE(E1987/L1987)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</f>
        <v>1.2019070000000001</v>
      </c>
      <c r="P2051">
        <f t="shared" ref="P2051:P2114" si="129">AVERAGE(E2051/L2051)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</f>
        <v>1.0485714285714285</v>
      </c>
      <c r="P2115">
        <f t="shared" ref="P2115:P2178" si="133">AVERAGE(E2115/L2115)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</f>
        <v>1.0012000000000001</v>
      </c>
      <c r="P2179">
        <f t="shared" ref="P2179:P2242" si="137">AVERAGE(E2179/L2179)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</f>
        <v>8.0640000000000001</v>
      </c>
      <c r="P2243">
        <f t="shared" ref="P2243:P2306" si="141">AVERAGE(E2243/L2243)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</f>
        <v>1.0122777777777778</v>
      </c>
      <c r="P2307">
        <f t="shared" ref="P2307:P2370" si="145">AVERAGE(E2307/L2307)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</f>
        <v>0</v>
      </c>
      <c r="P2371" t="e">
        <f t="shared" ref="P2371:P2434" si="149">AVERAGE(E2371/L2371)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</f>
        <v>0</v>
      </c>
      <c r="P2435" t="e">
        <f t="shared" ref="P2435:P2498" si="153">AVERAGE(E2435/L2435)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</f>
        <v>1.127715</v>
      </c>
      <c r="P2499">
        <f t="shared" ref="P2499:P2562" si="157">AVERAGE(E2499/L2499)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</f>
        <v>0</v>
      </c>
      <c r="P2563" t="e">
        <f t="shared" ref="P2563:P2626" si="161">AVERAGE(E2563/L2563)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</f>
        <v>9.56</v>
      </c>
      <c r="P2627">
        <f t="shared" ref="P2627:P2690" si="165">AVERAGE(E2627/L2627)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</f>
        <v>2.8571428571428571E-5</v>
      </c>
      <c r="P2691">
        <f t="shared" ref="P2691:P2754" si="169">AVERAGE(E2691/L2691)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</f>
        <v>0.19</v>
      </c>
      <c r="P2755">
        <f t="shared" ref="P2755:P2818" si="173">AVERAGE(E2755/L2755)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</f>
        <v>1.3</v>
      </c>
      <c r="P2819">
        <f t="shared" ref="P2819:P2882" si="177">AVERAGE(E2819/L2819)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</f>
        <v>0</v>
      </c>
      <c r="P2883" t="e">
        <f t="shared" ref="P2883:P2946" si="181">AVERAGE(E2883/L2883)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</f>
        <v>0</v>
      </c>
      <c r="P2947" t="e">
        <f t="shared" ref="P2947:P3010" si="185">AVERAGE(E2947/L2947)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</f>
        <v>1.19756</v>
      </c>
      <c r="P3011">
        <f t="shared" ref="P3011:P3074" si="189">AVERAGE(E3011/L3011)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</f>
        <v>2.3035714285714285E-4</v>
      </c>
      <c r="P3075">
        <f t="shared" ref="P3075:P3138" si="193">AVERAGE(E3075/L3075)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</f>
        <v>3.3333333333333333E-2</v>
      </c>
      <c r="P3139">
        <f t="shared" ref="P3139:P3202" si="197">AVERAGE(E3139/L3139)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</f>
        <v>1.2500000000000001E-2</v>
      </c>
      <c r="P3203">
        <f t="shared" ref="P3203:P3266" si="201">AVERAGE(E3203/L3203)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</f>
        <v>1.64</v>
      </c>
      <c r="P3267">
        <f t="shared" ref="P3267:P3330" si="205">AVERAGE(E3267/L3267)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</f>
        <v>1.1679999999999999</v>
      </c>
      <c r="P3331">
        <f t="shared" ref="P3331:P3394" si="209">AVERAGE(E3331/L3331)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</f>
        <v>1.0580000000000001</v>
      </c>
      <c r="P3395">
        <f t="shared" ref="P3395:P3458" si="213">AVERAGE(E3395/L3395)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</f>
        <v>1.4019999999999999</v>
      </c>
      <c r="P3459">
        <f t="shared" ref="P3459:P3522" si="217">AVERAGE(E3459/L3459)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</f>
        <v>1.6942857142857144</v>
      </c>
      <c r="P3523">
        <f t="shared" ref="P3523:P3586" si="221">AVERAGE(E3523/L3523)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</f>
        <v>1.1911764705882353</v>
      </c>
      <c r="P3587">
        <f t="shared" ref="P3587:P3650" si="225">AVERAGE(E3587/L3587)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</f>
        <v>1.04</v>
      </c>
      <c r="P3651">
        <f t="shared" ref="P3651:P3714" si="229">AVERAGE(E3651/L3651)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</f>
        <v>1.0149999999999999</v>
      </c>
      <c r="P3715">
        <f t="shared" ref="P3715:P3778" si="233">AVERAGE(E3715/L3715)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</f>
        <v>1.4319999999999999</v>
      </c>
      <c r="P3779">
        <f t="shared" ref="P3779:P3842" si="237">AVERAGE(E3779/L3779)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</f>
        <v>8.72E-2</v>
      </c>
      <c r="P3843">
        <f t="shared" ref="P3843:P3906" si="241">AVERAGE(E3843/L3843)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</f>
        <v>0.11533333333333333</v>
      </c>
      <c r="P3907">
        <f t="shared" ref="P3907:P3970" si="245">AVERAGE(E3907/L3907)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</f>
        <v>7.4690265486725665E-2</v>
      </c>
      <c r="P3971">
        <f t="shared" ref="P3971:P4034" si="249">AVERAGE(E3971/L3971)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</f>
        <v>0.25698702928870293</v>
      </c>
      <c r="P4035">
        <f t="shared" ref="P4035:P4098" si="253">AVERAGE(E4035/L4035)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</f>
        <v>0</v>
      </c>
      <c r="P4099" t="e">
        <f t="shared" ref="P4099:P4115" si="257">AVERAGE(E4099/L4099)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autoFilter ref="A1:R4115" xr:uid="{5D38840D-3131-4C1C-AFBC-F871976B2243}"/>
  <conditionalFormatting sqref="F1:F1048576">
    <cfRule type="cellIs" dxfId="3" priority="5" operator="between">
      <formula>"successful"</formula>
      <formula>"successful"</formula>
    </cfRule>
    <cfRule type="cellIs" dxfId="2" priority="4" operator="between">
      <formula>"failed"</formula>
      <formula>"failed"</formula>
    </cfRule>
    <cfRule type="cellIs" dxfId="1" priority="3" operator="between">
      <formula>"canceled"</formula>
      <formula>"canceled"</formula>
    </cfRule>
    <cfRule type="cellIs" dxfId="0" priority="2" operator="between">
      <formula>"live"</formula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29B72-9E16-4984-8710-8B3FA18ED17C}">
  <sheetPr codeName="Sheet2"/>
  <dimension ref="A1:G14"/>
  <sheetViews>
    <sheetView workbookViewId="0">
      <selection activeCell="X18" sqref="X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5" t="s">
        <v>8223</v>
      </c>
      <c r="B1" t="s">
        <v>8364</v>
      </c>
    </row>
    <row r="3" spans="1:7" x14ac:dyDescent="0.25">
      <c r="A3" s="5" t="s">
        <v>8363</v>
      </c>
      <c r="B3" s="5" t="s">
        <v>8362</v>
      </c>
    </row>
    <row r="4" spans="1:7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7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  <c r="G5">
        <f>GETPIVOTDATA("state",$A$3,"state","successful","Category","film &amp; video")/GETPIVOTDATA("state",$A$3,"Category","film &amp; video")</f>
        <v>0.57692307692307687</v>
      </c>
    </row>
    <row r="6" spans="1:7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>GETPIVOTDATA("state",$A$3,"state","successful","Category","food")/GETPIVOTDATA("state",$A$3,"Category","food")</f>
        <v>0.17</v>
      </c>
    </row>
    <row r="7" spans="1:7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  <c r="G7">
        <f>GETPIVOTDATA("state",$A$3,"state","successful","Category","games")/GETPIVOTDATA("state",$A$3,"Category","games")</f>
        <v>0.36363636363636365</v>
      </c>
    </row>
    <row r="8" spans="1:7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7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>GETPIVOTDATA("state",$A$3,"state","successful","Category","music")/GETPIVOTDATA("state",$A$3,"Category","music")</f>
        <v>0.77142857142857146</v>
      </c>
    </row>
    <row r="10" spans="1:7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  <c r="G10">
        <f>GETPIVOTDATA("state",$A$3,"state","successful","Category","photography")/GETPIVOTDATA("state",$A$3,"Category","photography")</f>
        <v>0.4681818181818182</v>
      </c>
    </row>
    <row r="11" spans="1:7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  <c r="G11">
        <f>GETPIVOTDATA("state",$A$3,"state","successful","Category","publishing")/GETPIVOTDATA("state",$A$3,"Category","publishing")</f>
        <v>0.33755274261603374</v>
      </c>
    </row>
    <row r="12" spans="1:7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  <c r="G12">
        <f>GETPIVOTDATA("state",$A$3,"state","successful","Category","technology")/GETPIVOTDATA("state",$A$3,"Category","technology")</f>
        <v>0.34833333333333333</v>
      </c>
    </row>
    <row r="13" spans="1:7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>GETPIVOTDATA("state",$A$3,"state","successful","Category","theater")/GETPIVOTDATA("state",$A$3,"Category","theater")</f>
        <v>0.60229720028715006</v>
      </c>
    </row>
    <row r="14" spans="1:7" x14ac:dyDescent="0.2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E59F-DC33-49B3-9EF0-6DB7C91B7DDC}">
  <sheetPr codeName="Sheet3"/>
  <dimension ref="A1:F47"/>
  <sheetViews>
    <sheetView topLeftCell="G7" workbookViewId="0">
      <selection activeCell="G16" sqref="G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8308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6353-01D7-4309-AF44-D72C974970C5}">
  <sheetPr codeName="Sheet4"/>
  <dimension ref="A1:E18"/>
  <sheetViews>
    <sheetView workbookViewId="0">
      <selection activeCell="J29" sqref="J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8364</v>
      </c>
    </row>
    <row r="2" spans="1:5" x14ac:dyDescent="0.25">
      <c r="A2" s="5" t="s">
        <v>8379</v>
      </c>
      <c r="B2" t="s">
        <v>8380</v>
      </c>
    </row>
    <row r="4" spans="1:5" x14ac:dyDescent="0.25">
      <c r="A4" s="5" t="s">
        <v>8363</v>
      </c>
      <c r="B4" s="5" t="s">
        <v>8362</v>
      </c>
    </row>
    <row r="5" spans="1:5" x14ac:dyDescent="0.2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8373</v>
      </c>
      <c r="B6" s="7">
        <v>11</v>
      </c>
      <c r="C6" s="7">
        <v>64</v>
      </c>
      <c r="D6" s="7">
        <v>42</v>
      </c>
      <c r="E6" s="7">
        <v>117</v>
      </c>
    </row>
    <row r="7" spans="1:5" x14ac:dyDescent="0.25">
      <c r="A7" s="11" t="s">
        <v>8374</v>
      </c>
      <c r="B7" s="7">
        <v>10</v>
      </c>
      <c r="C7" s="7">
        <v>51</v>
      </c>
      <c r="D7" s="7">
        <v>64</v>
      </c>
      <c r="E7" s="7">
        <v>125</v>
      </c>
    </row>
    <row r="8" spans="1:5" x14ac:dyDescent="0.25">
      <c r="A8" s="11" t="s">
        <v>8375</v>
      </c>
      <c r="B8" s="7">
        <v>17</v>
      </c>
      <c r="C8" s="7">
        <v>48</v>
      </c>
      <c r="D8" s="7">
        <v>50</v>
      </c>
      <c r="E8" s="7">
        <v>115</v>
      </c>
    </row>
    <row r="9" spans="1:5" x14ac:dyDescent="0.25">
      <c r="A9" s="11" t="s">
        <v>8376</v>
      </c>
      <c r="B9" s="7">
        <v>17</v>
      </c>
      <c r="C9" s="7">
        <v>52</v>
      </c>
      <c r="D9" s="7">
        <v>53</v>
      </c>
      <c r="E9" s="7">
        <v>122</v>
      </c>
    </row>
    <row r="10" spans="1:5" x14ac:dyDescent="0.25">
      <c r="A10" s="11" t="s">
        <v>8367</v>
      </c>
      <c r="B10" s="7">
        <v>11</v>
      </c>
      <c r="C10" s="7">
        <v>41</v>
      </c>
      <c r="D10" s="7">
        <v>68</v>
      </c>
      <c r="E10" s="7">
        <v>120</v>
      </c>
    </row>
    <row r="11" spans="1:5" x14ac:dyDescent="0.25">
      <c r="A11" s="11" t="s">
        <v>8377</v>
      </c>
      <c r="B11" s="7">
        <v>7</v>
      </c>
      <c r="C11" s="7">
        <v>54</v>
      </c>
      <c r="D11" s="7">
        <v>61</v>
      </c>
      <c r="E11" s="7">
        <v>122</v>
      </c>
    </row>
    <row r="12" spans="1:5" x14ac:dyDescent="0.25">
      <c r="A12" s="11" t="s">
        <v>8368</v>
      </c>
      <c r="B12" s="7">
        <v>14</v>
      </c>
      <c r="C12" s="7">
        <v>36</v>
      </c>
      <c r="D12" s="7">
        <v>49</v>
      </c>
      <c r="E12" s="7">
        <v>99</v>
      </c>
    </row>
    <row r="13" spans="1:5" x14ac:dyDescent="0.25">
      <c r="A13" s="11" t="s">
        <v>8369</v>
      </c>
      <c r="B13" s="7">
        <v>10</v>
      </c>
      <c r="C13" s="7">
        <v>41</v>
      </c>
      <c r="D13" s="7">
        <v>39</v>
      </c>
      <c r="E13" s="7">
        <v>90</v>
      </c>
    </row>
    <row r="14" spans="1:5" x14ac:dyDescent="0.25">
      <c r="A14" s="11" t="s">
        <v>8370</v>
      </c>
      <c r="B14" s="7">
        <v>12</v>
      </c>
      <c r="C14" s="7">
        <v>36</v>
      </c>
      <c r="D14" s="7">
        <v>36</v>
      </c>
      <c r="E14" s="7">
        <v>84</v>
      </c>
    </row>
    <row r="15" spans="1:5" x14ac:dyDescent="0.25">
      <c r="A15" s="11" t="s">
        <v>8371</v>
      </c>
      <c r="B15" s="7">
        <v>7</v>
      </c>
      <c r="C15" s="7">
        <v>45</v>
      </c>
      <c r="D15" s="7">
        <v>44</v>
      </c>
      <c r="E15" s="7">
        <v>96</v>
      </c>
    </row>
    <row r="16" spans="1:5" x14ac:dyDescent="0.25">
      <c r="A16" s="11" t="s">
        <v>8372</v>
      </c>
      <c r="B16" s="7">
        <v>10</v>
      </c>
      <c r="C16" s="7">
        <v>28</v>
      </c>
      <c r="D16" s="7">
        <v>46</v>
      </c>
      <c r="E16" s="7">
        <v>84</v>
      </c>
    </row>
    <row r="17" spans="1:5" x14ac:dyDescent="0.25">
      <c r="A17" s="11" t="s">
        <v>8378</v>
      </c>
      <c r="B17" s="7">
        <v>5</v>
      </c>
      <c r="C17" s="7">
        <v>31</v>
      </c>
      <c r="D17" s="7">
        <v>15</v>
      </c>
      <c r="E17" s="7">
        <v>51</v>
      </c>
    </row>
    <row r="18" spans="1:5" x14ac:dyDescent="0.25">
      <c r="A18" s="11" t="s">
        <v>8361</v>
      </c>
      <c r="B18" s="7">
        <v>131</v>
      </c>
      <c r="C18" s="7">
        <v>527</v>
      </c>
      <c r="D18" s="7">
        <v>567</v>
      </c>
      <c r="E18" s="7">
        <v>1225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89B58-F50E-4294-8F09-CD2F2CA5C90A}">
  <sheetPr codeName="Sheet5"/>
  <dimension ref="A1:J13"/>
  <sheetViews>
    <sheetView tabSelected="1" topLeftCell="A7" workbookViewId="0">
      <selection activeCell="L26" sqref="L2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19.85546875" bestFit="1" customWidth="1"/>
  </cols>
  <sheetData>
    <row r="1" spans="1:10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  <c r="I1" s="12"/>
      <c r="J1" s="12"/>
    </row>
    <row r="2" spans="1:10" x14ac:dyDescent="0.25">
      <c r="A2" t="s">
        <v>8389</v>
      </c>
      <c r="B2">
        <f>COUNTIFS(Main!$D:$D,"&lt;1000", Main!$F:$F, "successful")</f>
        <v>322</v>
      </c>
      <c r="C2">
        <f>COUNTIFS(Main!$D:$D,"&lt;1000", Main!$F:$F, "failed")</f>
        <v>113</v>
      </c>
      <c r="D2">
        <f>COUNTIFS(Main!$D:$D,"&lt;1000", Main!$F:$F, 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10" x14ac:dyDescent="0.25">
      <c r="A3" t="s">
        <v>8390</v>
      </c>
      <c r="B3">
        <f>COUNTIFS(Main!$D:$D,"&gt;=1000", Main!$D:$D, "&lt;=4999", Main!$F:$F, "successful")</f>
        <v>932</v>
      </c>
      <c r="C3">
        <f>COUNTIFS(Main!$D:$D,"&gt;=1000", Main!$D:$D, "&lt;=4999", Main!$F:$F, "failed")</f>
        <v>420</v>
      </c>
      <c r="D3">
        <f>COUNTIFS(Main!$D:$D,"&gt;=1000", Main!$D:$D, "&lt;=4999", Main!$F:$F, "canceled")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10" x14ac:dyDescent="0.25">
      <c r="A4" t="s">
        <v>8391</v>
      </c>
      <c r="B4">
        <f>COUNTIFS(Main!$D:$D,"&gt;=5000", Main!$D:$D, "&lt;=9999", Main!$F:$F, "successful")</f>
        <v>381</v>
      </c>
      <c r="C4">
        <f>COUNTIFS(Main!$D:$D,"&gt;=5000", Main!$D:$D, "&lt;=9999", Main!$F:$F, "failed")</f>
        <v>283</v>
      </c>
      <c r="D4">
        <f>COUNTIFS(Main!$D:$D,"&gt;=5000", Main!$D:$D, "&lt;=9999", Main!$F:$F,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10" x14ac:dyDescent="0.25">
      <c r="A5" t="s">
        <v>8392</v>
      </c>
      <c r="B5">
        <f>COUNTIFS(Main!$D:$D,"&gt;=10000", Main!$D:$D, "&lt;=14999", Main!$F:$F, "successful")</f>
        <v>168</v>
      </c>
      <c r="C5">
        <f>COUNTIFS(Main!$D:$D,"&gt;=10000", Main!$D:$D, "&lt;=14999", Main!$F:$F, "failed")</f>
        <v>144</v>
      </c>
      <c r="D5">
        <f>COUNTIFS(Main!$D:$D,"&gt;=10000", Main!$D:$D, "&lt;=14999", Main!$F:$F,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10" x14ac:dyDescent="0.25">
      <c r="A6" t="s">
        <v>8393</v>
      </c>
      <c r="B6">
        <f>COUNTIFS(Main!$D:$D,"&gt;=15000", Main!$D:$D, "&lt;=19999", Main!$F:$F, "successful")</f>
        <v>94</v>
      </c>
      <c r="C6">
        <f>COUNTIFS(Main!$D:$D,"&gt;=15000", Main!$D:$D, "&lt;=19999", Main!$F:$F, "failed")</f>
        <v>90</v>
      </c>
      <c r="D6">
        <f>COUNTIFS(Main!$D:$D,"&gt;=15000", Main!$D:$D, "&lt;=19999", Main!$F:$F,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10" x14ac:dyDescent="0.25">
      <c r="A7" t="s">
        <v>8394</v>
      </c>
      <c r="B7">
        <f>COUNTIFS(Main!$D:$D,"&gt;=20000", Main!$D:$D, "&lt;=24999", Main!$F:$F, "successful")</f>
        <v>62</v>
      </c>
      <c r="C7">
        <f>COUNTIFS(Main!$D:$D,"&gt;=20000", Main!$D:$D, "&lt;=24999", Main!$F:$F, "failed")</f>
        <v>72</v>
      </c>
      <c r="D7">
        <f>COUNTIFS(Main!$D:$D,"&gt;=20000", Main!$D:$D, "&lt;=24999", Main!$F:$F,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10" x14ac:dyDescent="0.25">
      <c r="A8" t="s">
        <v>8395</v>
      </c>
      <c r="B8">
        <f>COUNTIFS(Main!$D:$D,"&gt;=25000", Main!$D:$D, "&lt;=29999", Main!$F:$F, "successful")</f>
        <v>55</v>
      </c>
      <c r="C8">
        <f>COUNTIFS(Main!$D:$D,"&gt;=25000", Main!$D:$D, "&lt;=29999", Main!$F:$F, "failed")</f>
        <v>64</v>
      </c>
      <c r="D8">
        <f>COUNTIFS(Main!$D:$D,"&gt;=25000", Main!$D:$D, "&lt;=29999", Main!$F:$F,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10" x14ac:dyDescent="0.25">
      <c r="A9" t="s">
        <v>8396</v>
      </c>
      <c r="B9">
        <f>COUNTIFS(Main!$D:$D,"&gt;=30000", Main!$D:$D, "&lt;=34999", Main!$F:$F, "successful")</f>
        <v>32</v>
      </c>
      <c r="C9">
        <f>COUNTIFS(Main!$D:$D,"&gt;=30000", Main!$D:$D, "&lt;=34999", Main!$F:$F, "failed")</f>
        <v>37</v>
      </c>
      <c r="D9">
        <f>COUNTIFS(Main!$D:$D,"&gt;=30000", Main!$D:$D, "&lt;=34999", Main!$F:$F,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10" x14ac:dyDescent="0.25">
      <c r="A10" t="s">
        <v>8397</v>
      </c>
      <c r="B10">
        <f>COUNTIFS(Main!$D:$D,"&gt;=35000", Main!$D:$D, "&lt;=39999", Main!$F:$F, "successful")</f>
        <v>26</v>
      </c>
      <c r="C10">
        <f>COUNTIFS(Main!$D:$D,"&gt;=35000", Main!$D:$D, "&lt;=39999", Main!$F:$F, "failed")</f>
        <v>22</v>
      </c>
      <c r="D10">
        <f>COUNTIFS(Main!$D:$D,"&gt;=35000", Main!$D:$D, "&lt;=39999", Main!$F:$F,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10" x14ac:dyDescent="0.25">
      <c r="A11" t="s">
        <v>8398</v>
      </c>
      <c r="B11">
        <f>COUNTIFS(Main!$D:$D,"&gt;=40000", Main!$D:$D, "&lt;=44999", Main!$F:$F, "successful")</f>
        <v>21</v>
      </c>
      <c r="C11">
        <f>COUNTIFS(Main!$D:$D,"&gt;=40000", Main!$D:$D, "&lt;=44999", Main!$F:$F, "failed")</f>
        <v>16</v>
      </c>
      <c r="D11">
        <f>COUNTIFS(Main!$D:$D,"&gt;=40000", Main!$D:$D, "&lt;=44999", Main!$F:$F,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10" x14ac:dyDescent="0.25">
      <c r="A12" t="s">
        <v>8399</v>
      </c>
      <c r="B12">
        <f>COUNTIFS(Main!$D:$D,"&gt;=45000", Main!$D:$D, "&lt;=49999", Main!$F:$F, "successful")</f>
        <v>6</v>
      </c>
      <c r="C12">
        <f>COUNTIFS(Main!$D:$D,"&gt;=45000", Main!$D:$D, "&lt;=49999", Main!$F:$F, "failed")</f>
        <v>11</v>
      </c>
      <c r="D12">
        <f>COUNTIFS(Main!$D:$D,"&gt;=45000", Main!$D:$D, "&lt;=49999", Main!$F:$F,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10" x14ac:dyDescent="0.25">
      <c r="A13" t="s">
        <v>8400</v>
      </c>
      <c r="B13">
        <f>COUNTIFS(Main!$D:$D,"&gt;=50000", Main!$F:$F, "successful")</f>
        <v>86</v>
      </c>
      <c r="C13">
        <f>COUNTIFS(Main!$D:$D,"&gt;=50000", Main!$F:$F, "failed")</f>
        <v>258</v>
      </c>
      <c r="D13">
        <f>COUNTIFS(Main!$D:$D,"&gt;=50000", Main!$F:$F,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Campaign State Per Category</vt:lpstr>
      <vt:lpstr>Campaign State Per Sub-Category</vt:lpstr>
      <vt:lpstr>Campaign State By Mn-Yr</vt:lpstr>
      <vt:lpstr>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Ahaneku, Boneth</cp:lastModifiedBy>
  <dcterms:created xsi:type="dcterms:W3CDTF">2017-04-20T15:17:24Z</dcterms:created>
  <dcterms:modified xsi:type="dcterms:W3CDTF">2020-06-21T01:56:35Z</dcterms:modified>
</cp:coreProperties>
</file>