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laurenadelle/Desktop/"/>
    </mc:Choice>
  </mc:AlternateContent>
  <bookViews>
    <workbookView xWindow="28320" yWindow="-4860" windowWidth="25600" windowHeight="14640" tabRatio="500"/>
  </bookViews>
  <sheets>
    <sheet name="LTV Calculator" sheetId="4" r:id="rId1"/>
    <sheet name="Real World Model" sheetId="3" r:id="rId2"/>
    <sheet name="LTV with DCF" sheetId="2" r:id="rId3"/>
    <sheet name="Formulae for Blog" sheetId="1" r:id="rId4"/>
  </sheets>
  <definedNames>
    <definedName name="ARPA">'Real World Model'!$B$49</definedName>
    <definedName name="Customer_Churn_Rate">'Real World Model'!$B$58</definedName>
    <definedName name="Discount_Rate_for_time_period">'Real World Model'!$B$55</definedName>
    <definedName name="Discounted_Residual_Value">'Real World Model'!$B$78</definedName>
    <definedName name="Gross_Margin">'Real World Model'!$B$50</definedName>
    <definedName name="K">'Real World Model'!$B$77</definedName>
    <definedName name="Revenue_Growth_Per_Remaining_Customer">'Real World Model'!$B$59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3" i="3" l="1"/>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C63" i="3"/>
  <c r="D64" i="3"/>
  <c r="E64" i="3"/>
  <c r="F64" i="3"/>
  <c r="G64" i="3"/>
  <c r="H64" i="3"/>
  <c r="I64" i="3"/>
  <c r="J64" i="3"/>
  <c r="K64" i="3"/>
  <c r="L64" i="3"/>
  <c r="M64" i="3"/>
  <c r="N64" i="3"/>
  <c r="O64" i="3"/>
  <c r="P64" i="3"/>
  <c r="Q64" i="3"/>
  <c r="R64" i="3"/>
  <c r="S64" i="3"/>
  <c r="T64" i="3"/>
  <c r="U64" i="3"/>
  <c r="V64" i="3"/>
  <c r="W64" i="3"/>
  <c r="X64" i="3"/>
  <c r="Y64" i="3"/>
  <c r="Z64" i="3"/>
  <c r="C64" i="3"/>
  <c r="Z66" i="3"/>
  <c r="B75" i="3"/>
  <c r="B78" i="3"/>
  <c r="C22" i="4"/>
  <c r="C23" i="4"/>
  <c r="D22" i="4"/>
  <c r="D23" i="4"/>
  <c r="E22" i="4"/>
  <c r="E23" i="4"/>
  <c r="F22" i="4"/>
  <c r="F23" i="4"/>
  <c r="B22" i="4"/>
  <c r="B23" i="4"/>
  <c r="C58" i="4"/>
  <c r="C59" i="4"/>
  <c r="C60" i="4"/>
  <c r="D58" i="4"/>
  <c r="D59" i="4"/>
  <c r="D60" i="4"/>
  <c r="E58" i="4"/>
  <c r="E59" i="4"/>
  <c r="E60" i="4"/>
  <c r="F58" i="4"/>
  <c r="F59" i="4"/>
  <c r="F60" i="4"/>
  <c r="B59" i="4"/>
  <c r="B60" i="4"/>
  <c r="C66" i="3"/>
  <c r="D66" i="3"/>
  <c r="E66" i="3"/>
  <c r="F66" i="3"/>
  <c r="G66" i="3"/>
  <c r="H66" i="3"/>
  <c r="I66" i="3"/>
  <c r="J66" i="3"/>
  <c r="K66" i="3"/>
  <c r="L66" i="3"/>
  <c r="M66" i="3"/>
  <c r="N66" i="3"/>
  <c r="O66" i="3"/>
  <c r="P66" i="3"/>
  <c r="Q66" i="3"/>
  <c r="R66" i="3"/>
  <c r="S66" i="3"/>
  <c r="T66" i="3"/>
  <c r="U66" i="3"/>
  <c r="V66" i="3"/>
  <c r="W66" i="3"/>
  <c r="X66" i="3"/>
  <c r="Y66" i="3"/>
  <c r="B69" i="3"/>
  <c r="B70" i="3"/>
  <c r="B71" i="3"/>
  <c r="B80" i="3"/>
  <c r="B77" i="3"/>
  <c r="B51" i="3"/>
  <c r="B55" i="3"/>
  <c r="C32" i="4"/>
  <c r="D32" i="4"/>
  <c r="E32" i="4"/>
  <c r="F32" i="4"/>
  <c r="B32" i="4"/>
  <c r="C31" i="4"/>
  <c r="D31" i="4"/>
  <c r="E31" i="4"/>
  <c r="F31" i="4"/>
  <c r="B31" i="4"/>
  <c r="K25" i="4"/>
  <c r="K22" i="4"/>
  <c r="C55" i="4"/>
  <c r="C19" i="4"/>
  <c r="B123" i="2"/>
  <c r="B122" i="2"/>
  <c r="D122" i="2"/>
  <c r="D123" i="2"/>
  <c r="E122" i="2"/>
  <c r="E123" i="2"/>
  <c r="F122" i="2"/>
  <c r="F123" i="2"/>
  <c r="C122" i="2"/>
  <c r="C123" i="2"/>
  <c r="C119" i="2"/>
  <c r="B60" i="2"/>
  <c r="C117" i="2"/>
  <c r="C118" i="2"/>
  <c r="C63" i="2"/>
  <c r="D63" i="2"/>
  <c r="E63" i="2"/>
  <c r="F63" i="2"/>
  <c r="G63" i="2"/>
  <c r="H63" i="2"/>
  <c r="I63" i="2"/>
  <c r="J63" i="2"/>
  <c r="K63" i="2"/>
  <c r="L63" i="2"/>
  <c r="M63" i="2"/>
  <c r="N63" i="2"/>
  <c r="O63" i="2"/>
  <c r="P63" i="2"/>
  <c r="Q63" i="2"/>
  <c r="R63" i="2"/>
  <c r="S63" i="2"/>
  <c r="T63" i="2"/>
  <c r="U63" i="2"/>
  <c r="V63" i="2"/>
  <c r="W63" i="2"/>
  <c r="X63" i="2"/>
  <c r="Y63" i="2"/>
  <c r="C64" i="2"/>
  <c r="D64" i="2"/>
  <c r="E64" i="2"/>
  <c r="F64" i="2"/>
  <c r="G64" i="2"/>
  <c r="H64" i="2"/>
  <c r="I64" i="2"/>
  <c r="J64" i="2"/>
  <c r="K64" i="2"/>
  <c r="L64" i="2"/>
  <c r="M64" i="2"/>
  <c r="N64" i="2"/>
  <c r="O64" i="2"/>
  <c r="P64" i="2"/>
  <c r="Q64" i="2"/>
  <c r="R64" i="2"/>
  <c r="S64" i="2"/>
  <c r="T64" i="2"/>
  <c r="U64" i="2"/>
  <c r="V64" i="2"/>
  <c r="W64" i="2"/>
  <c r="X64" i="2"/>
  <c r="Y64" i="2"/>
  <c r="Y67" i="2"/>
  <c r="Z63" i="2"/>
  <c r="Z64" i="2"/>
  <c r="Z67" i="2"/>
  <c r="Y5" i="2"/>
  <c r="Y68" i="2"/>
  <c r="Z5" i="2"/>
  <c r="Z68" i="2"/>
  <c r="Y6" i="2"/>
  <c r="Y69" i="2"/>
  <c r="Z6" i="2"/>
  <c r="Z69" i="2"/>
  <c r="B6" i="2"/>
  <c r="B69" i="2"/>
  <c r="C67" i="2"/>
  <c r="C6" i="2"/>
  <c r="C69" i="2"/>
  <c r="D67" i="2"/>
  <c r="D6" i="2"/>
  <c r="D69" i="2"/>
  <c r="E67" i="2"/>
  <c r="E6" i="2"/>
  <c r="E69" i="2"/>
  <c r="F67" i="2"/>
  <c r="F6" i="2"/>
  <c r="F69" i="2"/>
  <c r="G67" i="2"/>
  <c r="G6" i="2"/>
  <c r="G69" i="2"/>
  <c r="H67" i="2"/>
  <c r="H6" i="2"/>
  <c r="H69" i="2"/>
  <c r="I67" i="2"/>
  <c r="I6" i="2"/>
  <c r="I69" i="2"/>
  <c r="J67" i="2"/>
  <c r="J6" i="2"/>
  <c r="J69" i="2"/>
  <c r="K67" i="2"/>
  <c r="K6" i="2"/>
  <c r="K69" i="2"/>
  <c r="L67" i="2"/>
  <c r="L6" i="2"/>
  <c r="L69" i="2"/>
  <c r="M67" i="2"/>
  <c r="M6" i="2"/>
  <c r="M69" i="2"/>
  <c r="N67" i="2"/>
  <c r="N6" i="2"/>
  <c r="N69" i="2"/>
  <c r="O67" i="2"/>
  <c r="O6" i="2"/>
  <c r="O69" i="2"/>
  <c r="P67" i="2"/>
  <c r="P6" i="2"/>
  <c r="P69" i="2"/>
  <c r="Q67" i="2"/>
  <c r="Q6" i="2"/>
  <c r="Q69" i="2"/>
  <c r="R67" i="2"/>
  <c r="R6" i="2"/>
  <c r="R69" i="2"/>
  <c r="S67" i="2"/>
  <c r="S6" i="2"/>
  <c r="S69" i="2"/>
  <c r="T67" i="2"/>
  <c r="T6" i="2"/>
  <c r="T69" i="2"/>
  <c r="U67" i="2"/>
  <c r="U6" i="2"/>
  <c r="U69" i="2"/>
  <c r="V67" i="2"/>
  <c r="V6" i="2"/>
  <c r="V69" i="2"/>
  <c r="W67" i="2"/>
  <c r="W6" i="2"/>
  <c r="W69" i="2"/>
  <c r="X67" i="2"/>
  <c r="X6" i="2"/>
  <c r="X69" i="2"/>
  <c r="C5" i="2"/>
  <c r="C68" i="2"/>
  <c r="D5" i="2"/>
  <c r="D68" i="2"/>
  <c r="E5" i="2"/>
  <c r="E68" i="2"/>
  <c r="F5" i="2"/>
  <c r="F68" i="2"/>
  <c r="G5" i="2"/>
  <c r="G68" i="2"/>
  <c r="H5" i="2"/>
  <c r="H68" i="2"/>
  <c r="I5" i="2"/>
  <c r="I68" i="2"/>
  <c r="J5" i="2"/>
  <c r="J68" i="2"/>
  <c r="K5" i="2"/>
  <c r="K68" i="2"/>
  <c r="L5" i="2"/>
  <c r="L68" i="2"/>
  <c r="M5" i="2"/>
  <c r="M68" i="2"/>
  <c r="N5" i="2"/>
  <c r="N68" i="2"/>
  <c r="O5" i="2"/>
  <c r="O68" i="2"/>
  <c r="P5" i="2"/>
  <c r="P68" i="2"/>
  <c r="Q5" i="2"/>
  <c r="Q68" i="2"/>
  <c r="R5" i="2"/>
  <c r="R68" i="2"/>
  <c r="S5" i="2"/>
  <c r="S68" i="2"/>
  <c r="T5" i="2"/>
  <c r="T68" i="2"/>
  <c r="U5" i="2"/>
  <c r="U68" i="2"/>
  <c r="V5" i="2"/>
  <c r="V68" i="2"/>
  <c r="W5" i="2"/>
  <c r="W68" i="2"/>
  <c r="X5" i="2"/>
  <c r="X68" i="2"/>
  <c r="B5" i="2"/>
  <c r="B68" i="2"/>
  <c r="C15" i="2"/>
  <c r="D15" i="2"/>
  <c r="E15" i="2"/>
  <c r="F15" i="2"/>
  <c r="G15" i="2"/>
  <c r="H15" i="2"/>
  <c r="I15" i="2"/>
  <c r="J15" i="2"/>
  <c r="K15" i="2"/>
  <c r="L15" i="2"/>
  <c r="M15" i="2"/>
  <c r="N15" i="2"/>
  <c r="O15" i="2"/>
  <c r="P15" i="2"/>
  <c r="Q15" i="2"/>
  <c r="R15" i="2"/>
  <c r="S15" i="2"/>
  <c r="T15" i="2"/>
  <c r="U15" i="2"/>
  <c r="V15" i="2"/>
  <c r="W15" i="2"/>
  <c r="X15" i="2"/>
  <c r="Y15" i="2"/>
  <c r="Z15" i="2"/>
  <c r="Y16" i="2"/>
  <c r="Z16" i="2"/>
  <c r="Y17" i="2"/>
  <c r="Z17" i="2"/>
  <c r="C16" i="2"/>
  <c r="D16" i="2"/>
  <c r="E16" i="2"/>
  <c r="F16" i="2"/>
  <c r="G16" i="2"/>
  <c r="H16" i="2"/>
  <c r="I16" i="2"/>
  <c r="J16" i="2"/>
  <c r="K16" i="2"/>
  <c r="L16" i="2"/>
  <c r="M16" i="2"/>
  <c r="N16" i="2"/>
  <c r="O16" i="2"/>
  <c r="P16" i="2"/>
  <c r="Q16" i="2"/>
  <c r="R16" i="2"/>
  <c r="S16" i="2"/>
  <c r="T16" i="2"/>
  <c r="U16" i="2"/>
  <c r="V16" i="2"/>
  <c r="W16" i="2"/>
  <c r="X16" i="2"/>
  <c r="C17" i="2"/>
  <c r="D17" i="2"/>
  <c r="E17" i="2"/>
  <c r="F17" i="2"/>
  <c r="G17" i="2"/>
  <c r="H17" i="2"/>
  <c r="I17" i="2"/>
  <c r="J17" i="2"/>
  <c r="K17" i="2"/>
  <c r="L17" i="2"/>
  <c r="M17" i="2"/>
  <c r="N17" i="2"/>
  <c r="O17" i="2"/>
  <c r="P17" i="2"/>
  <c r="Q17" i="2"/>
  <c r="R17" i="2"/>
  <c r="S17" i="2"/>
  <c r="T17" i="2"/>
  <c r="U17" i="2"/>
  <c r="V17" i="2"/>
  <c r="W17" i="2"/>
  <c r="X17" i="2"/>
  <c r="B17" i="2"/>
  <c r="B16" i="2"/>
</calcChain>
</file>

<file path=xl/sharedStrings.xml><?xml version="1.0" encoding="utf-8"?>
<sst xmlns="http://schemas.openxmlformats.org/spreadsheetml/2006/main" count="164" uniqueCount="110">
  <si>
    <t>What is your TRUE customer lifetime value? Blog post</t>
  </si>
  <si>
    <t>Graphs</t>
  </si>
  <si>
    <t>Simple Churn</t>
  </si>
  <si>
    <t>Annual Churn Rate</t>
  </si>
  <si>
    <t>Year 0</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</si>
  <si>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</si>
  <si>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</si>
  <si>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</si>
  <si>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</si>
  <si>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</si>
  <si>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</si>
  <si>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</si>
  <si>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</si>
  <si>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</si>
  <si>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</si>
  <si>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</si>
  <si>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</si>
  <si>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</si>
  <si>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</si>
  <si>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</si>
  <si>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</si>
  <si>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</si>
  <si>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</si>
  <si>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</si>
  <si>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</si>
  <si>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</si>
  <si>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</si>
  <si>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Discount Rate</t>
  </si>
  <si>
    <t>% Dollars</t>
  </si>
  <si>
    <t>Negative Churn Scenario</t>
  </si>
  <si>
    <t>Annual Customer Churn</t>
  </si>
  <si>
    <t>Annual Expansion Rate</t>
  </si>
  <si>
    <t>for remaining customers</t>
  </si>
  <si>
    <t>Dollar Retention Rate</t>
  </si>
  <si>
    <t>Customer count</t>
  </si>
  <si>
    <t>Dollars paid by remaining custs</t>
  </si>
  <si>
    <t>Year</t>
  </si>
  <si>
    <t>Discount Rate Lookup Table</t>
  </si>
  <si>
    <t>% Dollars - 10% discount</t>
  </si>
  <si>
    <t>% Dollars - 15% discount</t>
  </si>
  <si>
    <t>Year 23</t>
  </si>
  <si>
    <t>Year 24</t>
  </si>
  <si>
    <t>Formulae used:</t>
  </si>
  <si>
    <t>K</t>
  </si>
  <si>
    <t>G (Growth Rate for remaining customers)</t>
  </si>
  <si>
    <t>Churn (Customer Churn Rate)</t>
  </si>
  <si>
    <t>LTV Calculator for Annual Data</t>
  </si>
  <si>
    <t>Results in a Dollar Retention Rate of:</t>
  </si>
  <si>
    <t>LTV</t>
  </si>
  <si>
    <t>ARPA x Gross Margin %</t>
  </si>
  <si>
    <t>LTV Calculator for Monthly Data</t>
  </si>
  <si>
    <t>This is pretty much the same as the above calculation, except that to convert the Annual Discount</t>
  </si>
  <si>
    <t>Annual Discount Rate</t>
  </si>
  <si>
    <t>Monthly Discount Rate</t>
  </si>
  <si>
    <t>Monthly</t>
  </si>
  <si>
    <t>Annually</t>
  </si>
  <si>
    <t>Rate to a Monthly Discount Rate using this formula: Monthly rate = (1 + annual rate)(1/12) – 1</t>
  </si>
  <si>
    <t>Note</t>
  </si>
  <si>
    <t xml:space="preserve">the remaining customers (that have not churned). However some readers my not know their </t>
  </si>
  <si>
    <t xml:space="preserve">Growth Rate for remaining customers, and instead may only know their Customer Retention  </t>
  </si>
  <si>
    <t>Known Customer Churn Rate and Growth rate of Remaining Customers</t>
  </si>
  <si>
    <t>Customer Retention Rate</t>
  </si>
  <si>
    <t>DRR (Dollar Retention Rate)</t>
  </si>
  <si>
    <t xml:space="preserve">Input cells where you enter your own data are formated with this color: </t>
  </si>
  <si>
    <t xml:space="preserve">Please refer to this blog post for details: </t>
  </si>
  <si>
    <t>http://www.forentrepreneurs.com/ltv/ ‎</t>
  </si>
  <si>
    <t>Real World Model for calculating Customer Lifetime Value (LTV)</t>
  </si>
  <si>
    <t>ARPA</t>
  </si>
  <si>
    <t>Gross Margin %</t>
  </si>
  <si>
    <t>Avg Gross Profit per Account</t>
  </si>
  <si>
    <t>No of time periods in a year</t>
  </si>
  <si>
    <t>Discount Rate for time period</t>
  </si>
  <si>
    <t>Residual Value Calculator</t>
  </si>
  <si>
    <t>Customer Churn Rate</t>
  </si>
  <si>
    <t>for the residual time period where you don't have data</t>
  </si>
  <si>
    <t>per period. This is only for the residual time period where you don't have data</t>
  </si>
  <si>
    <t>Revenue Growth Per Remaining Customer</t>
  </si>
  <si>
    <t>Enter 1, if you are using annual data, 4 if your data is quarterly, 12 if you are using monthly data, etc.</t>
  </si>
  <si>
    <t>Time Period</t>
  </si>
  <si>
    <t>Customer Count</t>
  </si>
  <si>
    <t>Discount to apply to this period</t>
  </si>
  <si>
    <t>Revenue as a % of starting value</t>
  </si>
  <si>
    <t>Discounted Revenue as % of starting value</t>
  </si>
  <si>
    <t>optionally fill in more data from your cohort analysis here if you have it</t>
  </si>
  <si>
    <t xml:space="preserve"> </t>
  </si>
  <si>
    <t>the above number x ARPA</t>
  </si>
  <si>
    <t>the above number x Gross Margin %</t>
  </si>
  <si>
    <t>Residual Value Calculation</t>
  </si>
  <si>
    <t>Discounted Value for the last Period</t>
  </si>
  <si>
    <t>Use the last value you entered in Row 67 "Discounted Value as % of starting value"</t>
  </si>
  <si>
    <t>Residual Value LTV Calculation</t>
  </si>
  <si>
    <t>K (see formula below)</t>
  </si>
  <si>
    <t>Discounted Gross Value of all revenue rcvd</t>
  </si>
  <si>
    <t>Discounted Gross Margin received</t>
  </si>
  <si>
    <t>Discounted Revenue received</t>
  </si>
  <si>
    <t>as a % of the starting value, which was set to 100%</t>
  </si>
  <si>
    <t>This is a calculated value, for the selected time period</t>
  </si>
  <si>
    <t>Average Revenue per Account, for the selected time period (months, years, quarters, etc.)</t>
  </si>
  <si>
    <t>This is a calculated value, converting the annual rate into, for our example, a monthly rate.</t>
  </si>
  <si>
    <t>Formulae used in the Residual Value Calculation:</t>
  </si>
  <si>
    <t>Discounted Residual Value</t>
  </si>
  <si>
    <t>LTV (Customer Lifetime Value)</t>
  </si>
  <si>
    <t>Copy of Data for Graphing</t>
  </si>
  <si>
    <t xml:space="preserve">If that is your situation, the calculator below will give you Churn and G (Growth Rate </t>
  </si>
  <si>
    <t>for remaining customers)</t>
  </si>
  <si>
    <t>and Dollar Retention Rates for the entire cohort, including churned customers.</t>
  </si>
  <si>
    <t>&lt;-- If you don't know this, see Note to the right</t>
  </si>
  <si>
    <t>This calculator assumes you know your Customer Churn Rate and the Growth Rate for</t>
  </si>
  <si>
    <t>http://www.forentrepreneurs.com/</t>
  </si>
  <si>
    <t>by David Skok, General Partner at Matrix Partners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</si>
</sst>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43" formatCode="_(* #,##0.00_);_(* \(#,##0.00\);_(* &quot;-&quot;??_);_(@_)"/>
    <numFmt numFmtId="164" formatCode="0.0%"/>
  </numFmts>
  <fonts count="17" x14ac:knownFonts="1">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sz val="12"/>
      <color theme="0"/>
      <name val="Calibri"/>
      <family val="2"/>
      <scheme val="minor"/>
    </font>
    <font>
      <b/>
      <sz val="18"/>
      <color theme="3"/>
      <name val="Calibri Light"/>
      <family val="2"/>
      <scheme val="major"/>
    </font>
    <font>
      <b/>
      <sz val="11"/>
      <color theme="3"/>
      <name val="Calibri"/>
      <family val="2"/>
      <scheme val="minor"/>
    </font>
    <font>
      <sz val="12"/>
      <color rgb="FF3F3F76"/>
      <name val="Calibri"/>
      <family val="2"/>
      <scheme val="minor"/>
    </font>
    <font>
      <b/>
      <sz val="12"/>
      <color theme="1"/>
      <name val="Calibri"/>
      <family val="2"/>
      <scheme val="minor"/>
    </font>
    <font>
      <sz val="12"/>
      <color rgb="FF333333"/>
      <name val="Calibri"/>
      <scheme val="minor"/>
    </font>
    <font>
      <u/>
      <sz val="12"/>
      <color theme="10"/>
      <name val="Calibri"/>
      <family val="2"/>
      <scheme val="minor"/>
    </font>
    <font>
      <u/>
      <sz val="12"/>
      <color theme="11"/>
      <name val="Calibri"/>
      <family val="2"/>
      <scheme val="minor"/>
    </font>
    <font>
      <b/>
      <sz val="14"/>
      <color theme="1"/>
      <name val="Calibri"/>
      <family val="2"/>
      <scheme val="minor"/>
    </font>
    <font>
      <u/>
      <sz val="11"/>
      <color theme="10"/>
      <name val="Calibri"/>
      <family val="2"/>
      <scheme val="minor"/>
    </font>
    <font>
      <b/>
      <sz val="11"/>
      <color rgb="FF000000"/>
      <name val="Calibri"/>
      <scheme val="minor"/>
    </font>
    <font>
      <b/>
      <u/>
      <sz val="11"/>
      <color theme="1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8"/>
      </patternFill>
    </fill>
    <fill>
      <patternFill patternType="solid">
        <fgColor rgb="FFFFCC99"/>
      </patternFill>
    </fill>
    <fill>
      <patternFill patternType="solid">
        <fgColor theme="6" tint="0.79998168889431442"/>
        <bgColor indexed="65"/>
      </patternFill>
    </fill>
    <fill>
      <patternFill patternType="solid">
        <fgColor theme="8" tint="0.79998168889431442"/>
        <bgColor indexed="65"/>
      </patternFill>
    </fill>
  </fills>
  <borders count="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19">
    <xf numFmtId="0" fontId="0" fillId="0" borderId="0"/>
    <xf numFmtId="9"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2" fillId="2" borderId="0" applyNumberFormat="0" applyBorder="0" applyAlignment="0" applyProtection="0"/>
    <xf numFmtId="0" fontId="5" fillId="3"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8" fillId="4" borderId="4" applyNumberFormat="0" applyAlignment="0" applyProtection="0"/>
    <xf numFmtId="0" fontId="9" fillId="0" borderId="5" applyNumberFormat="0" applyFill="0" applyAlignment="0" applyProtection="0"/>
    <xf numFmtId="0" fontId="1" fillId="5" borderId="0" applyNumberFormat="0" applyBorder="0" applyAlignment="0" applyProtection="0"/>
    <xf numFmtId="0" fontId="1" fillId="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3" fillId="0" borderId="1" xfId="2"/>
    <xf numFmtId="0" fontId="4" fillId="0" borderId="2" xfId="3"/>
    <xf numFmtId="9" fontId="0" fillId="0" borderId="0" xfId="0" applyNumberFormat="1"/>
    <xf numFmtId="0" fontId="5" fillId="3" borderId="0" xfId="5" applyAlignment="1">
      <alignment horizontal="right"/>
    </xf>
    <xf numFmtId="0" fontId="5" fillId="3" borderId="0" xfId="5" applyAlignment="1"/>
    <xf numFmtId="9" fontId="0" fillId="0" borderId="0" xfId="1" applyFont="1"/>
    <xf numFmtId="10" fontId="0" fillId="0" borderId="0" xfId="0" applyNumberFormat="1"/>
    <xf numFmtId="0" fontId="5" fillId="3" borderId="0" xfId="5"/>
    <xf numFmtId="0" fontId="2" fillId="2" borderId="0" xfId="4" applyAlignment="1">
      <alignment horizontal="center"/>
    </xf>
    <xf numFmtId="9" fontId="2" fillId="2" borderId="0" xfId="4" applyNumberFormat="1" applyAlignment="1">
      <alignment horizontal="center"/>
    </xf>
    <xf numFmtId="9" fontId="5" fillId="3" borderId="0" xfId="5" applyNumberFormat="1"/>
    <xf numFmtId="2" fontId="0" fillId="0" borderId="0" xfId="0" applyNumberFormat="1"/>
    <xf numFmtId="6" fontId="0" fillId="0" borderId="0" xfId="0" applyNumberFormat="1"/>
    <xf numFmtId="44" fontId="0" fillId="0" borderId="0" xfId="7" applyFont="1"/>
    <xf numFmtId="10" fontId="0" fillId="0" borderId="0" xfId="1" applyNumberFormat="1" applyFont="1"/>
    <xf numFmtId="0" fontId="1" fillId="6" borderId="0" xfId="13"/>
    <xf numFmtId="10" fontId="1" fillId="6" borderId="0" xfId="13" applyNumberFormat="1"/>
    <xf numFmtId="0" fontId="10" fillId="0" borderId="0" xfId="0" applyFont="1"/>
    <xf numFmtId="0" fontId="1" fillId="5" borderId="0" xfId="12"/>
    <xf numFmtId="0" fontId="4" fillId="5" borderId="2" xfId="3" applyFill="1"/>
    <xf numFmtId="9" fontId="8" fillId="4" borderId="4" xfId="10" applyNumberFormat="1"/>
    <xf numFmtId="6" fontId="8" fillId="4" borderId="4" xfId="10" applyNumberFormat="1"/>
    <xf numFmtId="10" fontId="8" fillId="4" borderId="4" xfId="10" applyNumberFormat="1"/>
    <xf numFmtId="0" fontId="8" fillId="4" borderId="4" xfId="10"/>
    <xf numFmtId="9" fontId="5" fillId="3" borderId="0" xfId="1" applyFont="1" applyFill="1"/>
    <xf numFmtId="43" fontId="0" fillId="0" borderId="0" xfId="6" applyFont="1"/>
    <xf numFmtId="9" fontId="1" fillId="6" borderId="0" xfId="1" applyNumberFormat="1" applyFont="1" applyFill="1"/>
    <xf numFmtId="44" fontId="0" fillId="0" borderId="0" xfId="0" applyNumberFormat="1"/>
    <xf numFmtId="0" fontId="6" fillId="0" borderId="0" xfId="8"/>
    <xf numFmtId="44" fontId="8" fillId="4" borderId="4" xfId="10" applyNumberFormat="1"/>
    <xf numFmtId="0" fontId="7" fillId="0" borderId="3" xfId="9"/>
    <xf numFmtId="0" fontId="13" fillId="0" borderId="5" xfId="11" applyFont="1"/>
    <xf numFmtId="44" fontId="13" fillId="0" borderId="5" xfId="11" applyNumberFormat="1" applyFont="1"/>
    <xf numFmtId="9" fontId="1" fillId="5" borderId="0" xfId="12" applyNumberFormat="1"/>
    <xf numFmtId="44" fontId="1" fillId="5" borderId="0" xfId="12" applyNumberFormat="1"/>
    <xf numFmtId="164" fontId="0" fillId="0" borderId="0" xfId="1" applyNumberFormat="1" applyFont="1"/>
    <xf numFmtId="0" fontId="3" fillId="0" borderId="0" xfId="2" applyBorder="1"/>
    <xf numFmtId="0" fontId="15" fillId="0" borderId="0" xfId="0" applyFont="1" applyBorder="1"/>
    <xf numFmtId="0" fontId="16" fillId="0" borderId="0" xfId="18" applyFont="1" applyBorder="1"/>
  </cellXfs>
  <cellStyles count="19">
    <cellStyle name="20% - Accent1" xfId="4" builtinId="30"/>
    <cellStyle name="20% - Accent3" xfId="12" builtinId="38"/>
    <cellStyle name="20% - Accent5" xfId="13" builtinId="46"/>
    <cellStyle name="Accent5" xfId="5" builtinId="45"/>
    <cellStyle name="Comma" xfId="6" builtinId="3"/>
    <cellStyle name="Currency" xfId="7" builtinId="4"/>
    <cellStyle name="Followed Hyperlink" xfId="15" builtinId="9" hidden="1"/>
    <cellStyle name="Followed Hyperlink" xfId="17" builtinId="9" hidden="1"/>
    <cellStyle name="Heading 1" xfId="2" builtinId="16"/>
    <cellStyle name="Heading 2" xfId="3" builtinId="17"/>
    <cellStyle name="Heading 3" xfId="9" builtinId="18"/>
    <cellStyle name="Hyperlink" xfId="14" builtinId="8" hidden="1"/>
    <cellStyle name="Hyperlink" xfId="16" builtinId="8" hidden="1"/>
    <cellStyle name="Hyperlink" xfId="18" builtinId="8"/>
    <cellStyle name="Input" xfId="10" builtinId="20"/>
    <cellStyle name="Normal" xfId="0" builtinId="0"/>
    <cellStyle name="Percent" xfId="1" builtinId="5"/>
    <cellStyle name="Title" xfId="8" builtinId="15"/>
    <cellStyle name="Total" xfId="11" builtinId="2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LTV is affected</a:t>
            </a:r>
            <a:r>
              <a:rPr lang="en-US" baseline="0"/>
              <a:t> by various Discount Rates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'LTV Calculator'!$A$32</c:f>
              <c:strCache>
                <c:ptCount val="1"/>
                <c:pt idx="0">
                  <c:v>LTV</c:v>
                </c:pt>
              </c:strCache>
            </c:strRef>
          </c:tx>
          <c:spPr>
            <a:solidFill>
              <a:schemeClr val="accent1"/>
            </a:solidFill>
            <a:ln>
              <a:noFill/>
            </a:ln>
            <a:effectLst/>
          </c:spPr>
          <c:invertIfNegative val="0"/>
          <c:cat>
            <c:numRef>
              <c:f>'LTV Calculator'!$B$31:$F$31</c:f>
              <c:numCache>
                <c:formatCode>0%</c:formatCode>
                <c:ptCount val="5"/>
                <c:pt idx="0">
                  <c:v>0.0</c:v>
                </c:pt>
                <c:pt idx="1">
                  <c:v>0.1</c:v>
                </c:pt>
                <c:pt idx="2">
                  <c:v>0.15</c:v>
                </c:pt>
                <c:pt idx="3">
                  <c:v>0.2</c:v>
                </c:pt>
                <c:pt idx="4">
                  <c:v>0.25</c:v>
                </c:pt>
              </c:numCache>
            </c:numRef>
          </c:cat>
          <c:val>
            <c:numRef>
              <c:f>'LTV Calculator'!$B$32:$F$32</c:f>
              <c:numCache>
                <c:formatCode>_("$"* #,##0.00_);_("$"* \(#,##0.00\);_("$"* "-"??_);_(@_)</c:formatCode>
                <c:ptCount val="5"/>
                <c:pt idx="0">
                  <c:v>29.99800000000001</c:v>
                </c:pt>
                <c:pt idx="1">
                  <c:v>10.24880886426593</c:v>
                </c:pt>
                <c:pt idx="2">
                  <c:v>7.333327297419646</c:v>
                </c:pt>
                <c:pt idx="3">
                  <c:v>5.612040816326533</c:v>
                </c:pt>
                <c:pt idx="4">
                  <c:v>4.496899408284024</c:v>
                </c:pt>
              </c:numCache>
            </c:numRef>
          </c:val>
        </c:ser>
        <c:dLbls>
          <c:showLegendKey val="0"/>
          <c:showVal val="0"/>
          <c:showCatName val="0"/>
          <c:showSerName val="0"/>
          <c:showPercent val="0"/>
          <c:showBubbleSize val="0"/>
        </c:dLbls>
        <c:gapWidth val="219"/>
        <c:overlap val="-27"/>
        <c:axId val="-1334524080"/>
        <c:axId val="-1203258976"/>
      </c:barChart>
      <c:catAx>
        <c:axId val="-133452408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58976"/>
        <c:crosses val="autoZero"/>
        <c:auto val="1"/>
        <c:lblAlgn val="ctr"/>
        <c:lblOffset val="100"/>
        <c:noMultiLvlLbl val="0"/>
      </c:catAx>
      <c:valAx>
        <c:axId val="-12032589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2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a:outerShdw blurRad="50800" dist="762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Effect</a:t>
            </a:r>
            <a:r>
              <a:rPr lang="en-US" sz="1800" baseline="0"/>
              <a:t> of Discounting Future Cash Flows</a:t>
            </a:r>
          </a:p>
          <a:p>
            <a:pPr>
              <a:defRPr/>
            </a:pPr>
            <a:r>
              <a:rPr lang="en-US" sz="1800" baseline="0"/>
              <a:t>10% Churn Example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'LTV with DCF'!$A$15</c:f>
              <c:strCache>
                <c:ptCount val="1"/>
                <c:pt idx="0">
                  <c:v>% Dollars</c:v>
                </c:pt>
              </c:strCache>
            </c:strRef>
          </c:tx>
          <c:spPr>
            <a:ln w="28575" cap="rnd">
              <a:solidFill>
                <a:schemeClr val="accent1"/>
              </a:solidFill>
              <a:round/>
            </a:ln>
            <a:effectLst/>
          </c:spPr>
          <c:marker>
            <c:symbol val="none"/>
          </c:marker>
          <c:cat>
            <c:strRef>
              <c:f>'LTV with DCF'!$B$14:$Z$14</c:f>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cat>
          <c:val>
            <c:numRef>
              <c:f>'LTV with DCF'!$B$15:$Z$15</c:f>
              <c:numCache>
                <c:formatCode>0%</c:formatCode>
                <c:ptCount val="25"/>
                <c:pt idx="0">
                  <c:v>1.0</c:v>
                </c:pt>
                <c:pt idx="1">
                  <c:v>0.9</c:v>
                </c:pt>
                <c:pt idx="2">
                  <c:v>0.81</c:v>
                </c:pt>
                <c:pt idx="3">
                  <c:v>0.729</c:v>
                </c:pt>
                <c:pt idx="4">
                  <c:v>0.6561</c:v>
                </c:pt>
                <c:pt idx="5">
                  <c:v>0.59049</c:v>
                </c:pt>
                <c:pt idx="6">
                  <c:v>0.531441</c:v>
                </c:pt>
                <c:pt idx="7">
                  <c:v>0.4782969</c:v>
                </c:pt>
                <c:pt idx="8">
                  <c:v>0.43046721</c:v>
                </c:pt>
                <c:pt idx="9">
                  <c:v>0.387420489</c:v>
                </c:pt>
                <c:pt idx="10">
                  <c:v>0.3486784401</c:v>
                </c:pt>
                <c:pt idx="11">
                  <c:v>0.31381059609</c:v>
                </c:pt>
                <c:pt idx="12">
                  <c:v>0.282429536481</c:v>
                </c:pt>
                <c:pt idx="13">
                  <c:v>0.2541865828329</c:v>
                </c:pt>
                <c:pt idx="14">
                  <c:v>0.22876792454961</c:v>
                </c:pt>
                <c:pt idx="15">
                  <c:v>0.205891132094649</c:v>
                </c:pt>
                <c:pt idx="16">
                  <c:v>0.185302018885184</c:v>
                </c:pt>
                <c:pt idx="17">
                  <c:v>0.166771816996666</c:v>
                </c:pt>
                <c:pt idx="18">
                  <c:v>0.150094635296999</c:v>
                </c:pt>
                <c:pt idx="19">
                  <c:v>0.135085171767299</c:v>
                </c:pt>
                <c:pt idx="20">
                  <c:v>0.121576654590569</c:v>
                </c:pt>
                <c:pt idx="21">
                  <c:v>0.109418989131512</c:v>
                </c:pt>
                <c:pt idx="22">
                  <c:v>0.0984770902183612</c:v>
                </c:pt>
                <c:pt idx="23">
                  <c:v>0.0886293811965251</c:v>
                </c:pt>
                <c:pt idx="24">
                  <c:v>0.0797664430768726</c:v>
                </c:pt>
              </c:numCache>
            </c:numRef>
          </c:val>
          <c:smooth val="0"/>
        </c:ser>
        <c:ser>
          <c:idx val="1"/>
          <c:order val="1"/>
          <c:tx>
            <c:strRef>
              <c:f>'LTV with DCF'!$A$16</c:f>
              <c:strCache>
                <c:ptCount val="1"/>
                <c:pt idx="0">
                  <c:v>% Dollars - 10% discount</c:v>
                </c:pt>
              </c:strCache>
            </c:strRef>
          </c:tx>
          <c:spPr>
            <a:ln w="28575" cap="rnd">
              <a:solidFill>
                <a:schemeClr val="accent2"/>
              </a:solidFill>
              <a:round/>
            </a:ln>
            <a:effectLst/>
          </c:spPr>
          <c:marker>
            <c:symbol val="none"/>
          </c:marker>
          <c:cat>
            <c:strRef>
              <c:f>'LTV with DCF'!$B$14:$Z$14</c:f>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cat>
          <c:val>
            <c:numRef>
              <c:f>'LTV with DCF'!$B$16:$Z$16</c:f>
              <c:numCache>
                <c:formatCode>0%</c:formatCode>
                <c:ptCount val="25"/>
                <c:pt idx="0">
                  <c:v>1.0</c:v>
                </c:pt>
                <c:pt idx="1">
                  <c:v>0.81</c:v>
                </c:pt>
                <c:pt idx="2">
                  <c:v>0.6561</c:v>
                </c:pt>
                <c:pt idx="3">
                  <c:v>0.531441</c:v>
                </c:pt>
                <c:pt idx="4">
                  <c:v>0.43046721</c:v>
                </c:pt>
                <c:pt idx="5">
                  <c:v>0.3486784401</c:v>
                </c:pt>
                <c:pt idx="6">
                  <c:v>0.282429536481</c:v>
                </c:pt>
                <c:pt idx="7">
                  <c:v>0.22876792454961</c:v>
                </c:pt>
                <c:pt idx="8">
                  <c:v>0.185302018885184</c:v>
                </c:pt>
                <c:pt idx="9">
                  <c:v>0.150094635296999</c:v>
                </c:pt>
                <c:pt idx="10">
                  <c:v>0.121576654590569</c:v>
                </c:pt>
                <c:pt idx="11">
                  <c:v>0.0984770902183612</c:v>
                </c:pt>
                <c:pt idx="12">
                  <c:v>0.0797664430768726</c:v>
                </c:pt>
                <c:pt idx="13">
                  <c:v>0.0646108188922668</c:v>
                </c:pt>
                <c:pt idx="14">
                  <c:v>0.0523347633027361</c:v>
                </c:pt>
                <c:pt idx="15">
                  <c:v>0.0423911582752162</c:v>
                </c:pt>
                <c:pt idx="16">
                  <c:v>0.0343368382029252</c:v>
                </c:pt>
                <c:pt idx="17">
                  <c:v>0.0278128389443694</c:v>
                </c:pt>
                <c:pt idx="18">
                  <c:v>0.0225283995449392</c:v>
                </c:pt>
                <c:pt idx="19">
                  <c:v>0.0182480036314008</c:v>
                </c:pt>
                <c:pt idx="20">
                  <c:v>0.0147808829414346</c:v>
                </c:pt>
                <c:pt idx="21">
                  <c:v>0.011972515182562</c:v>
                </c:pt>
                <c:pt idx="22">
                  <c:v>0.00969773729787525</c:v>
                </c:pt>
                <c:pt idx="23">
                  <c:v>0.00785516721127895</c:v>
                </c:pt>
                <c:pt idx="24">
                  <c:v>0.00636268544113595</c:v>
                </c:pt>
              </c:numCache>
            </c:numRef>
          </c:val>
          <c:smooth val="0"/>
        </c:ser>
        <c:ser>
          <c:idx val="2"/>
          <c:order val="2"/>
          <c:tx>
            <c:strRef>
              <c:f>'LTV with DCF'!$A$17</c:f>
              <c:strCache>
                <c:ptCount val="1"/>
                <c:pt idx="0">
                  <c:v>% Dollars - 15% discount</c:v>
                </c:pt>
              </c:strCache>
            </c:strRef>
          </c:tx>
          <c:spPr>
            <a:ln w="28575" cap="rnd">
              <a:solidFill>
                <a:schemeClr val="accent3"/>
              </a:solidFill>
              <a:round/>
            </a:ln>
            <a:effectLst/>
          </c:spPr>
          <c:marker>
            <c:symbol val="none"/>
          </c:marker>
          <c:cat>
            <c:strRef>
              <c:f>'LTV with DCF'!$B$14:$Z$14</c:f>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cat>
          <c:val>
            <c:numRef>
              <c:f>'LTV with DCF'!$B$17:$Z$17</c:f>
              <c:numCache>
                <c:formatCode>0%</c:formatCode>
                <c:ptCount val="25"/>
                <c:pt idx="0">
                  <c:v>1.0</c:v>
                </c:pt>
                <c:pt idx="1">
                  <c:v>0.765</c:v>
                </c:pt>
                <c:pt idx="2">
                  <c:v>0.585225</c:v>
                </c:pt>
                <c:pt idx="3">
                  <c:v>0.447697125</c:v>
                </c:pt>
                <c:pt idx="4">
                  <c:v>0.342488300625</c:v>
                </c:pt>
                <c:pt idx="5">
                  <c:v>0.262003549978125</c:v>
                </c:pt>
                <c:pt idx="6">
                  <c:v>0.200432715733266</c:v>
                </c:pt>
                <c:pt idx="7">
                  <c:v>0.153331027535948</c:v>
                </c:pt>
                <c:pt idx="8">
                  <c:v>0.117298236065</c:v>
                </c:pt>
                <c:pt idx="9">
                  <c:v>0.0897331505897253</c:v>
                </c:pt>
                <c:pt idx="10">
                  <c:v>0.0686458602011398</c:v>
                </c:pt>
                <c:pt idx="11">
                  <c:v>0.052514083053872</c:v>
                </c:pt>
                <c:pt idx="12">
                  <c:v>0.0401732735362121</c:v>
                </c:pt>
                <c:pt idx="13">
                  <c:v>0.0307325542552022</c:v>
                </c:pt>
                <c:pt idx="14">
                  <c:v>0.0235104040052297</c:v>
                </c:pt>
                <c:pt idx="15">
                  <c:v>0.0179854590640007</c:v>
                </c:pt>
                <c:pt idx="16">
                  <c:v>0.0137588761839606</c:v>
                </c:pt>
                <c:pt idx="17">
                  <c:v>0.0105255402807298</c:v>
                </c:pt>
                <c:pt idx="18">
                  <c:v>0.00805203831475831</c:v>
                </c:pt>
                <c:pt idx="19">
                  <c:v>0.00615980931079011</c:v>
                </c:pt>
                <c:pt idx="20">
                  <c:v>0.00471225412275443</c:v>
                </c:pt>
                <c:pt idx="21">
                  <c:v>0.00360487440390714</c:v>
                </c:pt>
                <c:pt idx="22">
                  <c:v>0.00275772891898896</c:v>
                </c:pt>
                <c:pt idx="23">
                  <c:v>0.00210966262302656</c:v>
                </c:pt>
                <c:pt idx="24">
                  <c:v>0.00161389190661532</c:v>
                </c:pt>
              </c:numCache>
            </c:numRef>
          </c:val>
          <c:smooth val="0"/>
        </c:ser>
        <c:dLbls>
          <c:showLegendKey val="0"/>
          <c:showVal val="0"/>
          <c:showCatName val="0"/>
          <c:showSerName val="0"/>
          <c:showPercent val="0"/>
          <c:showBubbleSize val="0"/>
        </c:dLbls>
        <c:smooth val="0"/>
        <c:axId val="-1338582000"/>
        <c:axId val="-1173287232"/>
      </c:lineChart>
      <c:catAx>
        <c:axId val="-13385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73287232"/>
        <c:crosses val="autoZero"/>
        <c:auto val="1"/>
        <c:lblAlgn val="ctr"/>
        <c:lblOffset val="100"/>
        <c:noMultiLvlLbl val="0"/>
      </c:catAx>
      <c:valAx>
        <c:axId val="-117328723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858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762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i="0" baseline="0">
                <a:effectLst/>
              </a:rPr>
              <a:t>Effect of Discounting Future Cash Flows</a:t>
            </a:r>
            <a:endParaRPr lang="en-US">
              <a:effectLst/>
            </a:endParaRPr>
          </a:p>
          <a:p>
            <a:pPr>
              <a:defRPr sz="1800"/>
            </a:pPr>
            <a:r>
              <a:rPr lang="en-US" sz="1800" b="0" i="0" baseline="0">
                <a:effectLst/>
              </a:rPr>
              <a:t>10% Negative Churn Example</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'LTV with DCF'!$B$67:$Z$67</c:f>
              <c:numCache>
                <c:formatCode>0%</c:formatCode>
                <c:ptCount val="25"/>
                <c:pt idx="0">
                  <c:v>1.0</c:v>
                </c:pt>
                <c:pt idx="1">
                  <c:v>1.09998</c:v>
                </c:pt>
                <c:pt idx="2">
                  <c:v>1.169964</c:v>
                </c:pt>
                <c:pt idx="3">
                  <c:v>1.2149514</c:v>
                </c:pt>
                <c:pt idx="4">
                  <c:v>1.23924168</c:v>
                </c:pt>
                <c:pt idx="5">
                  <c:v>1.24652439</c:v>
                </c:pt>
                <c:pt idx="6">
                  <c:v>1.2399581412</c:v>
                </c:pt>
                <c:pt idx="7">
                  <c:v>1.22223989826</c:v>
                </c:pt>
                <c:pt idx="8">
                  <c:v>1.195665722496</c:v>
                </c:pt>
                <c:pt idx="9">
                  <c:v>1.1621839829022</c:v>
                </c:pt>
                <c:pt idx="10">
                  <c:v>1.1234419340022</c:v>
                </c:pt>
                <c:pt idx="11">
                  <c:v>1.080826455053179</c:v>
                </c:pt>
                <c:pt idx="12">
                  <c:v>1.035499652553939</c:v>
                </c:pt>
                <c:pt idx="13">
                  <c:v>0.988429946004015</c:v>
                </c:pt>
                <c:pt idx="14">
                  <c:v>0.940419184238537</c:v>
                </c:pt>
                <c:pt idx="15">
                  <c:v>0.892126275366114</c:v>
                </c:pt>
                <c:pt idx="16">
                  <c:v>0.844087756425791</c:v>
                </c:pt>
                <c:pt idx="17">
                  <c:v>0.796735678519871</c:v>
                </c:pt>
                <c:pt idx="18">
                  <c:v>0.750413138630877</c:v>
                </c:pt>
                <c:pt idx="19">
                  <c:v>0.705387749934483</c:v>
                </c:pt>
                <c:pt idx="20">
                  <c:v>0.661863307591059</c:v>
                </c:pt>
                <c:pt idx="21">
                  <c:v>0.619989876216976</c:v>
                </c:pt>
                <c:pt idx="22">
                  <c:v>0.579872498041798</c:v>
                </c:pt>
                <c:pt idx="23">
                  <c:v>0.541578696739486</c:v>
                </c:pt>
                <c:pt idx="24">
                  <c:v>0.505144930717219</c:v>
                </c:pt>
              </c:numCache>
            </c:numRef>
          </c:val>
          <c:smooth val="0"/>
          <c:extLst>
            <c:ext xmlns:c15="http://schemas.microsoft.com/office/drawing/2012/chart" uri="{02D57815-91ED-43cb-92C2-25804820EDAC}">
              <c15:filteredSeriesTitle>
                <c15:tx>
                  <c:strRef>
                    <c:extLst>
                      <c:ext uri="{02D57815-91ED-43cb-92C2-25804820EDAC}">
                        <c15:formulaRef>
                          <c15:sqref>'LTV with DCF'!$A$67</c15:sqref>
                        </c15:formulaRef>
                      </c:ext>
                    </c:extLst>
                    <c:strCache>
                      <c:ptCount val="1"/>
                      <c:pt idx="0">
                        <c:v>% Dollars</c:v>
                      </c:pt>
                    </c:strCache>
                  </c:strRef>
                </c15:tx>
              </c15:filteredSeriesTitle>
            </c:ext>
            <c:ext xmlns:c15="http://schemas.microsoft.com/office/drawing/2012/chart" uri="{02D57815-91ED-43cb-92C2-25804820EDAC}">
              <c15:filteredCategoryTitle>
                <c15:cat>
                  <c:strRef>
                    <c:extLst>
                      <c:ext uri="{02D57815-91ED-43cb-92C2-25804820EDAC}">
                        <c15:formulaRef>
                          <c15:sqref>'LTV with DCF'!$B$66:$Z$66</c15:sqref>
                        </c15:formulaRef>
                      </c:ext>
                    </c:extLst>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15:cat>
              </c15:filteredCategoryTitle>
            </c:ext>
          </c:extLst>
        </c:ser>
        <c:ser>
          <c:idx val="1"/>
          <c:order val="1"/>
          <c:spPr>
            <a:ln w="28575" cap="rnd">
              <a:solidFill>
                <a:schemeClr val="accent2"/>
              </a:solidFill>
              <a:round/>
            </a:ln>
            <a:effectLst/>
          </c:spPr>
          <c:marker>
            <c:symbol val="none"/>
          </c:marker>
          <c:val>
            <c:numRef>
              <c:f>'LTV with DCF'!$B$68:$Z$68</c:f>
              <c:numCache>
                <c:formatCode>0%</c:formatCode>
                <c:ptCount val="25"/>
                <c:pt idx="0">
                  <c:v>1.0</c:v>
                </c:pt>
                <c:pt idx="1">
                  <c:v>0.989982</c:v>
                </c:pt>
                <c:pt idx="2">
                  <c:v>0.94767084</c:v>
                </c:pt>
                <c:pt idx="3">
                  <c:v>0.8856995706</c:v>
                </c:pt>
                <c:pt idx="4">
                  <c:v>0.813066466248</c:v>
                </c:pt>
                <c:pt idx="5">
                  <c:v>0.7360601870511</c:v>
                </c:pt>
                <c:pt idx="6">
                  <c:v>0.658964594517469</c:v>
                </c:pt>
                <c:pt idx="7">
                  <c:v>0.584593554394074</c:v>
                </c:pt>
                <c:pt idx="8">
                  <c:v>0.514694887655488</c:v>
                </c:pt>
                <c:pt idx="9">
                  <c:v>0.450253886963938</c:v>
                </c:pt>
                <c:pt idx="10">
                  <c:v>0.391719981090815</c:v>
                </c:pt>
                <c:pt idx="11">
                  <c:v>0.33917479413008</c:v>
                </c:pt>
                <c:pt idx="12">
                  <c:v>0.292455686897046</c:v>
                </c:pt>
                <c:pt idx="13">
                  <c:v>0.251245630344469</c:v>
                </c:pt>
                <c:pt idx="14">
                  <c:v>0.215137744984888</c:v>
                </c:pt>
                <c:pt idx="15">
                  <c:v>0.183680888806512</c:v>
                </c:pt>
                <c:pt idx="16">
                  <c:v>0.156411165381965</c:v>
                </c:pt>
                <c:pt idx="17">
                  <c:v>0.13287305677283</c:v>
                </c:pt>
                <c:pt idx="18">
                  <c:v>0.112632986364878</c:v>
                </c:pt>
                <c:pt idx="19">
                  <c:v>0.0952874253624484</c:v>
                </c:pt>
                <c:pt idx="20">
                  <c:v>0.08046712673317</c:v>
                </c:pt>
                <c:pt idx="21">
                  <c:v>0.067838665527433</c:v>
                </c:pt>
                <c:pt idx="22">
                  <c:v>0.0571041563048086</c:v>
                </c:pt>
                <c:pt idx="23">
                  <c:v>0.0479997847612412</c:v>
                </c:pt>
                <c:pt idx="24">
                  <c:v>0.0402936143616258</c:v>
                </c:pt>
              </c:numCache>
            </c:numRef>
          </c:val>
          <c:smooth val="0"/>
          <c:extLst>
            <c:ext xmlns:c15="http://schemas.microsoft.com/office/drawing/2012/chart" uri="{02D57815-91ED-43cb-92C2-25804820EDAC}">
              <c15:filteredSeriesTitle>
                <c15:tx>
                  <c:strRef>
                    <c:extLst>
                      <c:ext uri="{02D57815-91ED-43cb-92C2-25804820EDAC}">
                        <c15:formulaRef>
                          <c15:sqref>'LTV with DCF'!$A$68</c15:sqref>
                        </c15:formulaRef>
                      </c:ext>
                    </c:extLst>
                    <c:strCache>
                      <c:ptCount val="1"/>
                      <c:pt idx="0">
                        <c:v>% Dollars - 10% discount</c:v>
                      </c:pt>
                    </c:strCache>
                  </c:strRef>
                </c15:tx>
              </c15:filteredSeriesTitle>
            </c:ext>
            <c:ext xmlns:c15="http://schemas.microsoft.com/office/drawing/2012/chart" uri="{02D57815-91ED-43cb-92C2-25804820EDAC}">
              <c15:filteredCategoryTitle>
                <c15:cat>
                  <c:strRef>
                    <c:extLst>
                      <c:ext uri="{02D57815-91ED-43cb-92C2-25804820EDAC}">
                        <c15:formulaRef>
                          <c15:sqref>'LTV with DCF'!$B$66:$Z$66</c15:sqref>
                        </c15:formulaRef>
                      </c:ext>
                    </c:extLst>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15:cat>
              </c15:filteredCategoryTitle>
            </c:ext>
          </c:extLst>
        </c:ser>
        <c:ser>
          <c:idx val="2"/>
          <c:order val="2"/>
          <c:spPr>
            <a:ln w="28575" cap="rnd">
              <a:solidFill>
                <a:schemeClr val="accent3"/>
              </a:solidFill>
              <a:round/>
            </a:ln>
            <a:effectLst/>
          </c:spPr>
          <c:marker>
            <c:symbol val="none"/>
          </c:marker>
          <c:val>
            <c:numRef>
              <c:f>'LTV with DCF'!$B$69:$Z$69</c:f>
              <c:numCache>
                <c:formatCode>0%</c:formatCode>
                <c:ptCount val="25"/>
                <c:pt idx="0">
                  <c:v>1.0</c:v>
                </c:pt>
                <c:pt idx="1">
                  <c:v>0.934983</c:v>
                </c:pt>
                <c:pt idx="2">
                  <c:v>0.84529899</c:v>
                </c:pt>
                <c:pt idx="3">
                  <c:v>0.746132028525</c:v>
                </c:pt>
                <c:pt idx="4">
                  <c:v>0.6468919022205</c:v>
                </c:pt>
                <c:pt idx="5">
                  <c:v>0.553089494003822</c:v>
                </c:pt>
                <c:pt idx="6">
                  <c:v>0.467649612348855</c:v>
                </c:pt>
                <c:pt idx="7">
                  <c:v>0.391822107765362</c:v>
                </c:pt>
                <c:pt idx="8">
                  <c:v>0.325807580494145</c:v>
                </c:pt>
                <c:pt idx="9">
                  <c:v>0.269181505139058</c:v>
                </c:pt>
                <c:pt idx="10">
                  <c:v>0.221176961568073</c:v>
                </c:pt>
                <c:pt idx="11">
                  <c:v>0.180869004854146</c:v>
                </c:pt>
                <c:pt idx="12">
                  <c:v>0.147291290093168</c:v>
                </c:pt>
                <c:pt idx="13">
                  <c:v>0.119506610476779</c:v>
                </c:pt>
                <c:pt idx="14">
                  <c:v>0.0966465687846982</c:v>
                </c:pt>
                <c:pt idx="15">
                  <c:v>0.0779309941243151</c:v>
                </c:pt>
                <c:pt idx="16">
                  <c:v>0.0626744327931771</c:v>
                </c:pt>
                <c:pt idx="17">
                  <c:v>0.0502847161371586</c:v>
                </c:pt>
                <c:pt idx="18">
                  <c:v>0.0402569707584657</c:v>
                </c:pt>
                <c:pt idx="19">
                  <c:v>0.0321652922590838</c:v>
                </c:pt>
                <c:pt idx="20">
                  <c:v>0.0256535114442751</c:v>
                </c:pt>
                <c:pt idx="21">
                  <c:v>0.0204259393474186</c:v>
                </c:pt>
                <c:pt idx="22">
                  <c:v>0.0162386109665746</c:v>
                </c:pt>
                <c:pt idx="23">
                  <c:v>0.0128913044242661</c:v>
                </c:pt>
                <c:pt idx="24">
                  <c:v>0.0102204546662135</c:v>
                </c:pt>
              </c:numCache>
            </c:numRef>
          </c:val>
          <c:smooth val="0"/>
          <c:extLst>
            <c:ext xmlns:c15="http://schemas.microsoft.com/office/drawing/2012/chart" uri="{02D57815-91ED-43cb-92C2-25804820EDAC}">
              <c15:filteredSeriesTitle>
                <c15:tx>
                  <c:strRef>
                    <c:extLst>
                      <c:ext uri="{02D57815-91ED-43cb-92C2-25804820EDAC}">
                        <c15:formulaRef>
                          <c15:sqref>'LTV with DCF'!$A$69</c15:sqref>
                        </c15:formulaRef>
                      </c:ext>
                    </c:extLst>
                    <c:strCache>
                      <c:ptCount val="1"/>
                      <c:pt idx="0">
                        <c:v>% Dollars - 15% discount</c:v>
                      </c:pt>
                    </c:strCache>
                  </c:strRef>
                </c15:tx>
              </c15:filteredSeriesTitle>
            </c:ext>
            <c:ext xmlns:c15="http://schemas.microsoft.com/office/drawing/2012/chart" uri="{02D57815-91ED-43cb-92C2-25804820EDAC}">
              <c15:filteredCategoryTitle>
                <c15:cat>
                  <c:strRef>
                    <c:extLst>
                      <c:ext uri="{02D57815-91ED-43cb-92C2-25804820EDAC}">
                        <c15:formulaRef>
                          <c15:sqref>'LTV with DCF'!$B$66:$Z$66</c15:sqref>
                        </c15:formulaRef>
                      </c:ext>
                    </c:extLst>
                    <c:strCache>
                      <c:ptCount val="25"/>
                      <c:pt idx="0">
                        <c:v>Year 0</c:v>
                      </c:pt>
                      <c:pt idx="1">
                        <c:v>Year 1</c:v>
                      </c:pt>
                      <c:pt idx="2">
                        <c:v>Year 2</c:v>
                      </c:pt>
                      <c:pt idx="3">
                        <c:v>Year 3</c:v>
                      </c:pt>
                      <c:pt idx="4">
                        <c:v>Year 4</c:v>
                      </c:pt>
                      <c:pt idx="5">
                        <c:v>Year 5</c:v>
                      </c:pt>
                      <c:pt idx="6">
                        <c:v>Year 6</c:v>
                      </c:pt>
                      <c:pt idx="7">
                        <c:v>Year 7</c:v>
                      </c:pt>
                      <c:pt idx="8">
                        <c:v>Year 8</c:v>
                      </c:pt>
                      <c:pt idx="9">
                        <c:v>Year 9</c:v>
                      </c:pt>
                      <c:pt idx="10">
                        <c:v>Year 10</c:v>
                      </c:pt>
                      <c:pt idx="11">
                        <c:v>Year 11</c:v>
                      </c:pt>
                      <c:pt idx="12">
                        <c:v>Year 12</c:v>
                      </c:pt>
                      <c:pt idx="13">
                        <c:v>Year 13</c:v>
                      </c:pt>
                      <c:pt idx="14">
                        <c:v>Year 14</c:v>
                      </c:pt>
                      <c:pt idx="15">
                        <c:v>Year 15</c:v>
                      </c:pt>
                      <c:pt idx="16">
                        <c:v>Year 16</c:v>
                      </c:pt>
                      <c:pt idx="17">
                        <c:v>Year 17</c:v>
                      </c:pt>
                      <c:pt idx="18">
                        <c:v>Year 18</c:v>
                      </c:pt>
                      <c:pt idx="19">
                        <c:v>Year 19</c:v>
                      </c:pt>
                      <c:pt idx="20">
                        <c:v>Year 20</c:v>
                      </c:pt>
                      <c:pt idx="21">
                        <c:v>Year 21</c:v>
                      </c:pt>
                      <c:pt idx="22">
                        <c:v>Year 22</c:v>
                      </c:pt>
                      <c:pt idx="23">
                        <c:v>Year 23</c:v>
                      </c:pt>
                      <c:pt idx="24">
                        <c:v>Year 24</c:v>
                      </c:pt>
                    </c:strCache>
                  </c:strRef>
                </c15:cat>
              </c15:filteredCategoryTitle>
            </c:ext>
          </c:extLst>
        </c:ser>
        <c:dLbls>
          <c:showLegendKey val="0"/>
          <c:showVal val="0"/>
          <c:showCatName val="0"/>
          <c:showSerName val="0"/>
          <c:showPercent val="0"/>
          <c:showBubbleSize val="0"/>
        </c:dLbls>
        <c:smooth val="0"/>
        <c:axId val="-1181605824"/>
        <c:axId val="-1181601664"/>
      </c:lineChart>
      <c:catAx>
        <c:axId val="-118160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1601664"/>
        <c:crosses val="autoZero"/>
        <c:auto val="1"/>
        <c:lblAlgn val="ctr"/>
        <c:lblOffset val="100"/>
        <c:noMultiLvlLbl val="0"/>
      </c:catAx>
      <c:valAx>
        <c:axId val="-1181601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8160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762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390099</xdr:colOff>
      <xdr:row>12</xdr:row>
      <xdr:rowOff>30771</xdr:rowOff>
    </xdr:from>
    <xdr:ext cx="3693575" cy="250453"/>
    <mc:AlternateContent xmlns:mc="http://schemas.openxmlformats.org/markup-compatibility/2006" xmlns:a14="http://schemas.microsoft.com/office/drawing/2010/main">
      <mc:Choice Requires="a14">
        <xdr:sp macro="" textlink="">
          <xdr:nvSpPr>
            <xdr:cNvPr id="7" name="TextBox 6"/>
            <xdr:cNvSpPr txBox="1"/>
          </xdr:nvSpPr>
          <xdr:spPr>
            <a:xfrm>
              <a:off x="390099" y="1970407"/>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𝐾</m:t>
                    </m:r>
                    <m:r>
                      <a:rPr lang="en-US" sz="1600" b="0" i="1">
                        <a:latin typeface="Cambria Math" charset="0"/>
                      </a:rPr>
                      <m:t>=  </m:t>
                    </m:r>
                    <m:d>
                      <m:dPr>
                        <m:ctrlPr>
                          <a:rPr lang="en-US" sz="1600" b="0" i="1">
                            <a:latin typeface="Cambria Math" charset="0"/>
                          </a:rPr>
                        </m:ctrlPr>
                      </m:dPr>
                      <m:e>
                        <m:r>
                          <a:rPr lang="en-US" sz="1600" b="0" i="1">
                            <a:latin typeface="Cambria Math" charset="0"/>
                          </a:rPr>
                          <m:t>1−</m:t>
                        </m:r>
                        <m:r>
                          <a:rPr lang="en-US" sz="1600" b="0" i="1">
                            <a:latin typeface="Cambria Math" charset="0"/>
                          </a:rPr>
                          <m:t>𝐶h𝑢𝑟𝑛</m:t>
                        </m:r>
                      </m:e>
                    </m:d>
                    <m:r>
                      <a:rPr lang="en-US" sz="1600" b="0" i="1">
                        <a:latin typeface="Cambria Math" charset="0"/>
                      </a:rPr>
                      <m:t> </m:t>
                    </m:r>
                    <m:r>
                      <a:rPr lang="en-US" sz="1600" b="0" i="1">
                        <a:latin typeface="Cambria Math" charset="0"/>
                      </a:rPr>
                      <m:t>𝑥</m:t>
                    </m:r>
                    <m:r>
                      <a:rPr lang="en-US" sz="1600" b="0" i="1">
                        <a:latin typeface="Cambria Math" charset="0"/>
                      </a:rPr>
                      <m:t> (1−</m:t>
                    </m:r>
                    <m:r>
                      <a:rPr lang="en-US" sz="1600" b="0" i="1">
                        <a:latin typeface="Cambria Math" charset="0"/>
                      </a:rPr>
                      <m:t>𝐷𝑖𝑠𝑐𝑜𝑢𝑛𝑡</m:t>
                    </m:r>
                    <m:r>
                      <a:rPr lang="en-US" sz="1600" b="0" i="1">
                        <a:latin typeface="Cambria Math" charset="0"/>
                      </a:rPr>
                      <m:t> </m:t>
                    </m:r>
                    <m:r>
                      <a:rPr lang="en-US" sz="1600" b="0" i="1">
                        <a:latin typeface="Cambria Math" charset="0"/>
                      </a:rPr>
                      <m:t>𝑅𝑎𝑡𝑒</m:t>
                    </m:r>
                    <m:r>
                      <a:rPr lang="en-US" sz="1600" b="0" i="1">
                        <a:latin typeface="Cambria Math" charset="0"/>
                      </a:rPr>
                      <m:t>)</m:t>
                    </m:r>
                  </m:oMath>
                </m:oMathPara>
              </a14:m>
              <a:endParaRPr lang="en-US" sz="1600"/>
            </a:p>
          </xdr:txBody>
        </xdr:sp>
      </mc:Choice>
      <mc:Fallback xmlns="">
        <xdr:sp macro="" textlink="">
          <xdr:nvSpPr>
            <xdr:cNvPr id="7" name="TextBox 6"/>
            <xdr:cNvSpPr txBox="1"/>
          </xdr:nvSpPr>
          <xdr:spPr>
            <a:xfrm>
              <a:off x="212299" y="22895389"/>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charset="0"/>
                </a:rPr>
                <a:t>𝐾=  (1−𝐶ℎ𝑢𝑟𝑛)  𝑥 (1−𝐷𝑖𝑠𝑐𝑜𝑢𝑛𝑡 𝑅𝑎𝑡𝑒)</a:t>
              </a:r>
              <a:endParaRPr lang="en-US" sz="1600"/>
            </a:p>
          </xdr:txBody>
        </xdr:sp>
      </mc:Fallback>
    </mc:AlternateContent>
    <xdr:clientData/>
  </xdr:oneCellAnchor>
  <xdr:twoCellAnchor>
    <xdr:from>
      <xdr:col>0</xdr:col>
      <xdr:colOff>0</xdr:colOff>
      <xdr:row>26</xdr:row>
      <xdr:rowOff>202755</xdr:rowOff>
    </xdr:from>
    <xdr:to>
      <xdr:col>7</xdr:col>
      <xdr:colOff>118918</xdr:colOff>
      <xdr:row>45</xdr:row>
      <xdr:rowOff>226291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146539</xdr:colOff>
      <xdr:row>108</xdr:row>
      <xdr:rowOff>185526</xdr:rowOff>
    </xdr:from>
    <xdr:ext cx="3950762" cy="379656"/>
    <mc:AlternateContent xmlns:mc="http://schemas.openxmlformats.org/markup-compatibility/2006" xmlns:a14="http://schemas.microsoft.com/office/drawing/2010/main">
      <mc:Choice Requires="a14">
        <xdr:sp macro="" textlink="">
          <xdr:nvSpPr>
            <xdr:cNvPr id="5" name="TextBox 4"/>
            <xdr:cNvSpPr txBox="1"/>
          </xdr:nvSpPr>
          <xdr:spPr>
            <a:xfrm>
              <a:off x="146539" y="22214253"/>
              <a:ext cx="3950762" cy="3796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𝐿𝑇𝑉</m:t>
                    </m:r>
                    <m:r>
                      <a:rPr lang="en-US" sz="1200" b="0" i="1">
                        <a:latin typeface="Cambria Math" charset="0"/>
                      </a:rPr>
                      <m:t>=</m:t>
                    </m:r>
                    <m:r>
                      <a:rPr lang="en-US" sz="1200" b="0" i="1">
                        <a:latin typeface="Cambria Math" charset="0"/>
                      </a:rPr>
                      <m:t>𝐴𝑅𝑃𝐴</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𝐺𝑟𝑜𝑠𝑠</m:t>
                    </m:r>
                    <m:r>
                      <a:rPr lang="en-US" sz="1200" b="0" i="1">
                        <a:latin typeface="Cambria Math" charset="0"/>
                      </a:rPr>
                      <m:t> </m:t>
                    </m:r>
                    <m:r>
                      <a:rPr lang="en-US" sz="1200" b="0" i="1">
                        <a:latin typeface="Cambria Math" charset="0"/>
                      </a:rPr>
                      <m:t>𝑀𝑎𝑟𝑔𝑖𝑛</m:t>
                    </m:r>
                    <m:r>
                      <a:rPr lang="en-US" sz="1200" b="0" i="1">
                        <a:latin typeface="Cambria Math" charset="0"/>
                      </a:rPr>
                      <m:t>%  </m:t>
                    </m:r>
                    <m:r>
                      <a:rPr lang="en-US" sz="1200" b="0" i="1">
                        <a:latin typeface="Cambria Math" charset="0"/>
                      </a:rPr>
                      <m:t>𝑥</m:t>
                    </m:r>
                    <m:r>
                      <a:rPr lang="en-US" sz="1200" b="0" i="1">
                        <a:latin typeface="Cambria Math" charset="0"/>
                      </a:rPr>
                      <m:t>  </m:t>
                    </m:r>
                    <m:d>
                      <m:dPr>
                        <m:ctrlPr>
                          <a:rPr lang="is-IS" sz="1200" b="0" i="1">
                            <a:latin typeface="Cambria Math" charset="0"/>
                          </a:rPr>
                        </m:ctrlPr>
                      </m:dPr>
                      <m:e>
                        <m:r>
                          <a:rPr lang="en-US" sz="1200" b="0" i="1">
                            <a:latin typeface="Cambria Math" charset="0"/>
                          </a:rPr>
                          <m:t> </m:t>
                        </m:r>
                        <m:f>
                          <m:fPr>
                            <m:ctrlPr>
                              <a:rPr lang="bg-BG" sz="1200" b="0" i="1">
                                <a:latin typeface="Cambria Math" charset="0"/>
                              </a:rPr>
                            </m:ctrlPr>
                          </m:fPr>
                          <m:num>
                            <m:r>
                              <a:rPr lang="en-US" sz="1200" b="0" i="1">
                                <a:latin typeface="Cambria Math" charset="0"/>
                              </a:rPr>
                              <m:t>1</m:t>
                            </m:r>
                          </m:num>
                          <m:den>
                            <m:r>
                              <a:rPr lang="en-US" sz="1200" b="0" i="1">
                                <a:latin typeface="Cambria Math" charset="0"/>
                              </a:rPr>
                              <m:t>(1−</m:t>
                            </m:r>
                            <m:r>
                              <a:rPr lang="en-US" sz="1200" b="0" i="1">
                                <a:latin typeface="Cambria Math" charset="0"/>
                              </a:rPr>
                              <m:t>𝐾</m:t>
                            </m:r>
                            <m:r>
                              <a:rPr lang="en-US" sz="1200" b="0" i="1">
                                <a:latin typeface="Cambria Math" charset="0"/>
                              </a:rPr>
                              <m:t>)</m:t>
                            </m:r>
                          </m:den>
                        </m:f>
                        <m:r>
                          <a:rPr lang="en-US" sz="1200" b="0" i="1">
                            <a:latin typeface="Cambria Math" charset="0"/>
                          </a:rPr>
                          <m:t> + </m:t>
                        </m:r>
                        <m:f>
                          <m:fPr>
                            <m:ctrlPr>
                              <a:rPr lang="bg-BG" sz="1200" b="0" i="1">
                                <a:latin typeface="Cambria Math" charset="0"/>
                              </a:rPr>
                            </m:ctrlPr>
                          </m:fPr>
                          <m:num>
                            <m:r>
                              <a:rPr lang="en-US" sz="1200" b="0" i="1">
                                <a:latin typeface="Cambria Math" charset="0"/>
                              </a:rPr>
                              <m:t>𝐺</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𝐾</m:t>
                            </m:r>
                          </m:num>
                          <m:den>
                            <m:sSup>
                              <m:sSupPr>
                                <m:ctrlPr>
                                  <a:rPr lang="en-US" sz="1200" b="0" i="1">
                                    <a:latin typeface="Cambria Math" charset="0"/>
                                  </a:rPr>
                                </m:ctrlPr>
                              </m:sSupPr>
                              <m:e>
                                <m:r>
                                  <a:rPr lang="en-US" sz="1200" b="0" i="1">
                                    <a:latin typeface="Cambria Math" charset="0"/>
                                  </a:rPr>
                                  <m:t>(1−</m:t>
                                </m:r>
                                <m:r>
                                  <a:rPr lang="en-US" sz="1200" b="0" i="1">
                                    <a:latin typeface="Cambria Math" charset="0"/>
                                  </a:rPr>
                                  <m:t>𝐾</m:t>
                                </m:r>
                                <m:r>
                                  <a:rPr lang="en-US" sz="1200" b="0" i="1">
                                    <a:latin typeface="Cambria Math" charset="0"/>
                                  </a:rPr>
                                  <m:t>)</m:t>
                                </m:r>
                              </m:e>
                              <m:sup>
                                <m:r>
                                  <a:rPr lang="en-US" sz="1200" b="0" i="1">
                                    <a:latin typeface="Cambria Math" charset="0"/>
                                  </a:rPr>
                                  <m:t>2</m:t>
                                </m:r>
                              </m:sup>
                            </m:sSup>
                          </m:den>
                        </m:f>
                      </m:e>
                    </m:d>
                    <m:r>
                      <a:rPr lang="en-US" sz="1200" b="0" i="1">
                        <a:latin typeface="Cambria Math" charset="0"/>
                      </a:rPr>
                      <m:t> </m:t>
                    </m:r>
                  </m:oMath>
                </m:oMathPara>
              </a14:m>
              <a:endParaRPr lang="en-US" sz="1200"/>
            </a:p>
          </xdr:txBody>
        </xdr:sp>
      </mc:Choice>
      <mc:Fallback xmlns="">
        <xdr:sp macro="" textlink="">
          <xdr:nvSpPr>
            <xdr:cNvPr id="5" name="TextBox 4"/>
            <xdr:cNvSpPr txBox="1"/>
          </xdr:nvSpPr>
          <xdr:spPr>
            <a:xfrm>
              <a:off x="146539" y="22214253"/>
              <a:ext cx="3950762" cy="3796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b="0" i="0">
                  <a:latin typeface="Cambria Math" charset="0"/>
                </a:rPr>
                <a:t>𝐿𝑇𝑉=𝐴𝑅𝑃𝐴 𝑥 𝐺𝑟𝑜𝑠𝑠 𝑀𝑎𝑟𝑔𝑖𝑛%  𝑥  </a:t>
              </a:r>
              <a:r>
                <a:rPr lang="is-IS" sz="1200" b="0" i="0">
                  <a:latin typeface="Cambria Math" charset="0"/>
                </a:rPr>
                <a:t>(</a:t>
              </a:r>
              <a:r>
                <a:rPr lang="en-US" sz="1200" b="0" i="0">
                  <a:latin typeface="Cambria Math" charset="0"/>
                </a:rPr>
                <a:t> 1</a:t>
              </a:r>
              <a:r>
                <a:rPr lang="bg-BG" sz="1200" b="0" i="0">
                  <a:latin typeface="Cambria Math" charset="0"/>
                </a:rPr>
                <a:t>/(</a:t>
              </a:r>
              <a:r>
                <a:rPr lang="en-US" sz="1200" b="0" i="0">
                  <a:latin typeface="Cambria Math" charset="0"/>
                </a:rPr>
                <a:t>(1−𝐾)</a:t>
              </a:r>
              <a:r>
                <a:rPr lang="bg-BG" sz="1200" b="0" i="0">
                  <a:latin typeface="Cambria Math" charset="0"/>
                </a:rPr>
                <a:t>)</a:t>
              </a:r>
              <a:r>
                <a:rPr lang="en-US" sz="1200" b="0" i="0">
                  <a:latin typeface="Cambria Math" charset="0"/>
                </a:rPr>
                <a:t>  + </a:t>
              </a:r>
              <a:r>
                <a:rPr lang="bg-BG" sz="1200" b="0" i="0">
                  <a:latin typeface="Cambria Math" charset="0"/>
                </a:rPr>
                <a:t>(</a:t>
              </a:r>
              <a:r>
                <a:rPr lang="en-US" sz="1200" b="0" i="0">
                  <a:latin typeface="Cambria Math" charset="0"/>
                </a:rPr>
                <a:t>𝐺 𝑥 𝐾</a:t>
              </a:r>
              <a:r>
                <a:rPr lang="bg-BG" sz="1200" b="0" i="0">
                  <a:latin typeface="Cambria Math" charset="0"/>
                </a:rPr>
                <a:t>)/</a:t>
              </a:r>
              <a:r>
                <a:rPr lang="en-US" sz="1200" b="0" i="0">
                  <a:latin typeface="Cambria Math" charset="0"/>
                </a:rPr>
                <a:t>〖(1−𝐾)〗^2 </a:t>
              </a:r>
              <a:r>
                <a:rPr lang="is-IS" sz="1200" b="0" i="0">
                  <a:latin typeface="Cambria Math" charset="0"/>
                </a:rPr>
                <a:t>)</a:t>
              </a:r>
              <a:r>
                <a:rPr lang="en-US" sz="1200" b="0" i="0">
                  <a:latin typeface="Cambria Math" charset="0"/>
                </a:rPr>
                <a:t>  </a:t>
              </a:r>
              <a:endParaRPr lang="en-US" sz="1200"/>
            </a:p>
          </xdr:txBody>
        </xdr:sp>
      </mc:Fallback>
    </mc:AlternateContent>
    <xdr:clientData/>
  </xdr:oneCellAnchor>
  <xdr:oneCellAnchor>
    <xdr:from>
      <xdr:col>0</xdr:col>
      <xdr:colOff>0</xdr:colOff>
      <xdr:row>9</xdr:row>
      <xdr:rowOff>0</xdr:rowOff>
    </xdr:from>
    <xdr:ext cx="6096000" cy="506292"/>
    <mc:AlternateContent xmlns:mc="http://schemas.openxmlformats.org/markup-compatibility/2006" xmlns:a14="http://schemas.microsoft.com/office/drawing/2010/main">
      <mc:Choice Requires="a14">
        <xdr:sp macro="" textlink="">
          <xdr:nvSpPr>
            <xdr:cNvPr id="6" name="TextBox 5"/>
            <xdr:cNvSpPr txBox="1"/>
          </xdr:nvSpPr>
          <xdr:spPr>
            <a:xfrm>
              <a:off x="0" y="1316182"/>
              <a:ext cx="6096000"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𝐿𝑇𝑉</m:t>
                    </m:r>
                    <m:r>
                      <a:rPr lang="en-US" sz="1600" b="0" i="1">
                        <a:latin typeface="Cambria Math" charset="0"/>
                      </a:rPr>
                      <m:t>=</m:t>
                    </m:r>
                    <m:r>
                      <a:rPr lang="en-US" sz="1600" b="0" i="1">
                        <a:latin typeface="Cambria Math" charset="0"/>
                      </a:rPr>
                      <m:t>𝐴𝑅𝑃𝐴</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𝐺𝑟𝑜𝑠𝑠</m:t>
                    </m:r>
                    <m:r>
                      <a:rPr lang="en-US" sz="1600" b="0" i="1">
                        <a:latin typeface="Cambria Math" charset="0"/>
                      </a:rPr>
                      <m:t> </m:t>
                    </m:r>
                    <m:r>
                      <a:rPr lang="en-US" sz="1600" b="0" i="1">
                        <a:latin typeface="Cambria Math" charset="0"/>
                      </a:rPr>
                      <m:t>𝑀𝑎𝑟𝑔𝑖𝑛</m:t>
                    </m:r>
                    <m:r>
                      <a:rPr lang="en-US" sz="1600" b="0" i="1">
                        <a:latin typeface="Cambria Math" charset="0"/>
                      </a:rPr>
                      <m:t>%  </m:t>
                    </m:r>
                    <m:r>
                      <a:rPr lang="en-US" sz="1600" b="0" i="1">
                        <a:latin typeface="Cambria Math" charset="0"/>
                      </a:rPr>
                      <m:t>𝑥</m:t>
                    </m:r>
                    <m:r>
                      <a:rPr lang="en-US" sz="1600" b="0" i="1">
                        <a:latin typeface="Cambria Math" charset="0"/>
                      </a:rPr>
                      <m:t>  </m:t>
                    </m:r>
                    <m:d>
                      <m:dPr>
                        <m:ctrlPr>
                          <a:rPr lang="is-IS" sz="1600" b="0" i="1">
                            <a:latin typeface="Cambria Math" charset="0"/>
                          </a:rPr>
                        </m:ctrlPr>
                      </m:dPr>
                      <m:e>
                        <m:r>
                          <a:rPr lang="en-US" sz="1600" b="0" i="1">
                            <a:latin typeface="Cambria Math" charset="0"/>
                          </a:rPr>
                          <m:t> </m:t>
                        </m:r>
                        <m:f>
                          <m:fPr>
                            <m:ctrlPr>
                              <a:rPr lang="bg-BG" sz="1600" b="0" i="1">
                                <a:latin typeface="Cambria Math" charset="0"/>
                              </a:rPr>
                            </m:ctrlPr>
                          </m:fPr>
                          <m:num>
                            <m:r>
                              <a:rPr lang="en-US" sz="1600" b="0" i="1">
                                <a:latin typeface="Cambria Math" charset="0"/>
                              </a:rPr>
                              <m:t>1</m:t>
                            </m:r>
                          </m:num>
                          <m:den>
                            <m:r>
                              <a:rPr lang="en-US" sz="1600" b="0" i="1">
                                <a:latin typeface="Cambria Math" charset="0"/>
                              </a:rPr>
                              <m:t>(1−</m:t>
                            </m:r>
                            <m:r>
                              <a:rPr lang="en-US" sz="1600" b="0" i="1">
                                <a:latin typeface="Cambria Math" charset="0"/>
                              </a:rPr>
                              <m:t>𝐾</m:t>
                            </m:r>
                            <m:r>
                              <a:rPr lang="en-US" sz="1600" b="0" i="1">
                                <a:latin typeface="Cambria Math" charset="0"/>
                              </a:rPr>
                              <m:t>)</m:t>
                            </m:r>
                          </m:den>
                        </m:f>
                        <m:r>
                          <a:rPr lang="en-US" sz="1600" b="0" i="1">
                            <a:latin typeface="Cambria Math" charset="0"/>
                          </a:rPr>
                          <m:t> + </m:t>
                        </m:r>
                        <m:f>
                          <m:fPr>
                            <m:ctrlPr>
                              <a:rPr lang="bg-BG" sz="1600" b="0" i="1">
                                <a:latin typeface="Cambria Math" charset="0"/>
                              </a:rPr>
                            </m:ctrlPr>
                          </m:fPr>
                          <m:num>
                            <m:r>
                              <a:rPr lang="en-US" sz="1600" b="0" i="1">
                                <a:latin typeface="Cambria Math" charset="0"/>
                              </a:rPr>
                              <m:t>𝐺</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𝐾</m:t>
                            </m:r>
                          </m:num>
                          <m:den>
                            <m:sSup>
                              <m:sSupPr>
                                <m:ctrlPr>
                                  <a:rPr lang="en-US" sz="1600" b="0" i="1">
                                    <a:latin typeface="Cambria Math" charset="0"/>
                                  </a:rPr>
                                </m:ctrlPr>
                              </m:sSupPr>
                              <m:e>
                                <m:r>
                                  <a:rPr lang="en-US" sz="1600" b="0" i="1">
                                    <a:latin typeface="Cambria Math" charset="0"/>
                                  </a:rPr>
                                  <m:t>(1−</m:t>
                                </m:r>
                                <m:r>
                                  <a:rPr lang="en-US" sz="1600" b="0" i="1">
                                    <a:latin typeface="Cambria Math" charset="0"/>
                                  </a:rPr>
                                  <m:t>𝐾</m:t>
                                </m:r>
                                <m:r>
                                  <a:rPr lang="en-US" sz="1600" b="0" i="1">
                                    <a:latin typeface="Cambria Math" charset="0"/>
                                  </a:rPr>
                                  <m:t>)</m:t>
                                </m:r>
                              </m:e>
                              <m:sup>
                                <m:r>
                                  <a:rPr lang="en-US" sz="1600" b="0" i="1">
                                    <a:latin typeface="Cambria Math" charset="0"/>
                                  </a:rPr>
                                  <m:t>2</m:t>
                                </m:r>
                              </m:sup>
                            </m:sSup>
                          </m:den>
                        </m:f>
                      </m:e>
                    </m:d>
                    <m:r>
                      <a:rPr lang="en-US" sz="1600" b="0" i="1">
                        <a:latin typeface="Cambria Math" charset="0"/>
                      </a:rPr>
                      <m:t> </m:t>
                    </m:r>
                  </m:oMath>
                </m:oMathPara>
              </a14:m>
              <a:endParaRPr lang="en-US" sz="1600"/>
            </a:p>
          </xdr:txBody>
        </xdr:sp>
      </mc:Choice>
      <mc:Fallback xmlns="">
        <xdr:sp macro="" textlink="">
          <xdr:nvSpPr>
            <xdr:cNvPr id="6" name="TextBox 5"/>
            <xdr:cNvSpPr txBox="1"/>
          </xdr:nvSpPr>
          <xdr:spPr>
            <a:xfrm>
              <a:off x="0" y="1316182"/>
              <a:ext cx="6096000"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charset="0"/>
                </a:rPr>
                <a:t>𝐿𝑇𝑉=𝐴𝑅𝑃𝐴 𝑥 𝐺𝑟𝑜𝑠𝑠 𝑀𝑎𝑟𝑔𝑖𝑛%  𝑥  </a:t>
              </a:r>
              <a:r>
                <a:rPr lang="is-IS" sz="1600" b="0" i="0">
                  <a:latin typeface="Cambria Math" charset="0"/>
                </a:rPr>
                <a:t>(</a:t>
              </a:r>
              <a:r>
                <a:rPr lang="en-US" sz="1600" b="0" i="0">
                  <a:latin typeface="Cambria Math" charset="0"/>
                </a:rPr>
                <a:t> 1</a:t>
              </a:r>
              <a:r>
                <a:rPr lang="bg-BG" sz="1600" b="0" i="0">
                  <a:latin typeface="Cambria Math" charset="0"/>
                </a:rPr>
                <a:t>/(</a:t>
              </a:r>
              <a:r>
                <a:rPr lang="en-US" sz="1600" b="0" i="0">
                  <a:latin typeface="Cambria Math" charset="0"/>
                </a:rPr>
                <a:t>(1−𝐾)</a:t>
              </a:r>
              <a:r>
                <a:rPr lang="bg-BG" sz="1600" b="0" i="0">
                  <a:latin typeface="Cambria Math" charset="0"/>
                </a:rPr>
                <a:t>)</a:t>
              </a:r>
              <a:r>
                <a:rPr lang="en-US" sz="1600" b="0" i="0">
                  <a:latin typeface="Cambria Math" charset="0"/>
                </a:rPr>
                <a:t>  + </a:t>
              </a:r>
              <a:r>
                <a:rPr lang="bg-BG" sz="1600" b="0" i="0">
                  <a:latin typeface="Cambria Math" charset="0"/>
                </a:rPr>
                <a:t>(</a:t>
              </a:r>
              <a:r>
                <a:rPr lang="en-US" sz="1600" b="0" i="0">
                  <a:latin typeface="Cambria Math" charset="0"/>
                </a:rPr>
                <a:t>𝐺 𝑥 𝐾</a:t>
              </a:r>
              <a:r>
                <a:rPr lang="bg-BG" sz="1600" b="0" i="0">
                  <a:latin typeface="Cambria Math" charset="0"/>
                </a:rPr>
                <a:t>)/</a:t>
              </a:r>
              <a:r>
                <a:rPr lang="en-US" sz="1600" b="0" i="0">
                  <a:latin typeface="Cambria Math" charset="0"/>
                </a:rPr>
                <a:t>〖(1−𝐾)〗^2 </a:t>
              </a:r>
              <a:r>
                <a:rPr lang="is-IS" sz="1600" b="0" i="0">
                  <a:latin typeface="Cambria Math" charset="0"/>
                </a:rPr>
                <a:t>)</a:t>
              </a:r>
              <a:r>
                <a:rPr lang="en-US" sz="1600" b="0" i="0">
                  <a:latin typeface="Cambria Math" charset="0"/>
                </a:rPr>
                <a:t>  </a:t>
              </a:r>
              <a:endParaRPr lang="en-US" sz="16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25400</xdr:colOff>
      <xdr:row>1</xdr:row>
      <xdr:rowOff>114300</xdr:rowOff>
    </xdr:from>
    <xdr:to>
      <xdr:col>11</xdr:col>
      <xdr:colOff>0</xdr:colOff>
      <xdr:row>45</xdr:row>
      <xdr:rowOff>12700</xdr:rowOff>
    </xdr:to>
    <xdr:sp macro="" textlink="">
      <xdr:nvSpPr>
        <xdr:cNvPr id="3" name="TextBox 2"/>
        <xdr:cNvSpPr txBox="1"/>
      </xdr:nvSpPr>
      <xdr:spPr>
        <a:xfrm>
          <a:off x="25400" y="419100"/>
          <a:ext cx="11264900" cy="883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model accompanies this blog post on For</a:t>
          </a:r>
          <a:r>
            <a:rPr lang="en-US" sz="1400" baseline="0"/>
            <a:t>Entrepreneurs: </a:t>
          </a:r>
          <a:r>
            <a:rPr lang="en-US" sz="1400" b="0" i="0" u="none" strike="noStrike">
              <a:solidFill>
                <a:srgbClr val="000000"/>
              </a:solidFill>
              <a:effectLst/>
              <a:latin typeface="Calibri" charset="0"/>
            </a:rPr>
            <a:t>http://www.forentrepreneurs.com/ltv/ ‎</a:t>
          </a:r>
          <a:r>
            <a:rPr lang="en-US" sz="1400"/>
            <a:t> </a:t>
          </a:r>
        </a:p>
        <a:p>
          <a:endParaRPr lang="en-US" sz="1400"/>
        </a:p>
        <a:p>
          <a:r>
            <a:rPr lang="en-US" sz="1400"/>
            <a:t>The purpose of the model on this tab is to take into consideration the fact that in the real world Expansion revenue and Churn rates may vary over time, and you may have collected enough cohort data to be able to understand how this works over time. </a:t>
          </a:r>
        </a:p>
        <a:p>
          <a:endParaRPr lang="en-US" sz="1400"/>
        </a:p>
        <a:p>
          <a:r>
            <a:rPr lang="en-US" sz="1400"/>
            <a:t>For example,</a:t>
          </a:r>
          <a:r>
            <a:rPr lang="en-US" sz="1400" baseline="0"/>
            <a:t> you might know that most of your churn happens in the first three months, and then it tapers off to a much slower rate of churn. Or you may know that your customers typically start to expand after around the 6th month, and by around the 24th month, their expansion rate drops off to a much slower pace.</a:t>
          </a:r>
          <a:endParaRPr lang="en-US" sz="1400"/>
        </a:p>
        <a:p>
          <a:endParaRPr lang="en-US" sz="1400"/>
        </a:p>
        <a:p>
          <a:r>
            <a:rPr lang="en-US" sz="1400"/>
            <a:t>The model allows you to</a:t>
          </a:r>
          <a:r>
            <a:rPr lang="en-US" sz="1400" baseline="0"/>
            <a:t> input Customer Count and Revenue as a percentage of the starting values for as many time periods as you know, based on observing your cohorts and how they have churned and expanded over time. Then it will give you a formula to calculate the residual value for the remaining time periods, using your best guesses at the churn rate, and expansion rate for those remaining periods. Because of discounted cash flows, you will find that the further out in time you go, the less accuracy matters, as the values in those far off months/years are more highly discounted.</a:t>
          </a:r>
        </a:p>
        <a:p>
          <a:endParaRPr lang="en-US" sz="1400" baseline="0"/>
        </a:p>
        <a:p>
          <a:r>
            <a:rPr lang="en-US" sz="1800" b="1" baseline="0"/>
            <a:t>Using the model:</a:t>
          </a:r>
        </a:p>
        <a:p>
          <a:r>
            <a:rPr lang="en-US" sz="1400" baseline="0"/>
            <a:t>Make a decision on what time period to use. For most companies, a time period of a year will be accurate enough. However if you want to get more detailed, the model will work fine with any time period. </a:t>
          </a:r>
        </a:p>
        <a:p>
          <a:endParaRPr lang="en-US" sz="1400" baseline="0"/>
        </a:p>
        <a:p>
          <a:r>
            <a:rPr lang="en-US" sz="1400" baseline="0"/>
            <a:t>Enter the data for ARPA - the Average Revenue per Customer for the time period that you have selected.</a:t>
          </a:r>
        </a:p>
        <a:p>
          <a:r>
            <a:rPr lang="en-US" sz="1400" baseline="0"/>
            <a:t>Enter the Gross Margin % which should take into consideration the Cost to Serve (both hosting costs and support costs), and CORE (the cost to retain and expand).  For more on CORE, please refer to the blog post link at the top of this sheet.</a:t>
          </a:r>
        </a:p>
        <a:p>
          <a:endParaRPr lang="en-US" sz="1400" baseline="0"/>
        </a:p>
        <a:p>
          <a:r>
            <a:rPr lang="en-US" sz="1400" baseline="0"/>
            <a:t>Use the simple Discount Rate calculator to enter your desired Annual Discount Rate, and have that converted to the right discount rate for your time period (i.e. months, quarters, etc.).   </a:t>
          </a:r>
        </a:p>
        <a:p>
          <a:endParaRPr lang="en-US" sz="1400" baseline="0"/>
        </a:p>
        <a:p>
          <a:r>
            <a:rPr lang="en-US" sz="1400" baseline="0"/>
            <a:t>From your own Cohort Analysis, enter the data on Customer Count, and Revenue for an average cohort below.  Fill in the data for as many time periods as you have meaningful data. (Also if you find that your churn and growth rates are now becoming more predictable and formulaic, you can stop entering data and use the Residual Value formula to pick up the remaining time periods.)</a:t>
          </a:r>
        </a:p>
        <a:p>
          <a:endParaRPr lang="en-US" sz="1400"/>
        </a:p>
        <a:p>
          <a:r>
            <a:rPr lang="en-US" sz="1400"/>
            <a:t>To use the Residual</a:t>
          </a:r>
          <a:r>
            <a:rPr lang="en-US" sz="1400" baseline="0"/>
            <a:t> Value Calculator, simply enter the last value you have for "Discounted Revenue as a % of starting value". </a:t>
          </a:r>
          <a:endParaRPr lang="en-US" sz="1400"/>
        </a:p>
        <a:p>
          <a:r>
            <a:rPr lang="en-US" sz="1400" baseline="0"/>
            <a:t>And enter the values for churn, growth rate and gross margin to use in the residual model.  </a:t>
          </a:r>
        </a:p>
        <a:p>
          <a:pPr marL="0" marR="0" indent="0" defTabSz="914400" eaLnBrk="1" fontAlgn="auto" latinLnBrk="0" hangingPunct="1">
            <a:lnSpc>
              <a:spcPct val="100000"/>
            </a:lnSpc>
            <a:spcBef>
              <a:spcPts val="0"/>
            </a:spcBef>
            <a:spcAft>
              <a:spcPts val="0"/>
            </a:spcAft>
            <a:buClrTx/>
            <a:buSzTx/>
            <a:buFontTx/>
            <a:buNone/>
            <a:tabLst/>
            <a:defRPr/>
          </a:pPr>
          <a:r>
            <a:rPr lang="en-US" sz="1400" baseline="0"/>
            <a:t>(The way that the model works is that the Residual Value will use the simple formula for LTV, which is shown below, starting with the last value for "Discounted Revenue as a % of starting value".  Because that last value is already discounted, for the time up to the Residual time period, the simple formula will work fine, and reflect the fact that it is calculating values that are further out in time.)</a:t>
          </a:r>
        </a:p>
        <a:p>
          <a:endParaRPr lang="en-US" sz="1400" baseline="0"/>
        </a:p>
        <a:p>
          <a:r>
            <a:rPr lang="en-US" sz="1400" baseline="0"/>
            <a:t>The model will now tell you your Customer Lifetime Value (LTV).</a:t>
          </a:r>
        </a:p>
      </xdr:txBody>
    </xdr:sp>
    <xdr:clientData/>
  </xdr:twoCellAnchor>
  <xdr:twoCellAnchor>
    <xdr:from>
      <xdr:col>8</xdr:col>
      <xdr:colOff>609599</xdr:colOff>
      <xdr:row>66</xdr:row>
      <xdr:rowOff>76200</xdr:rowOff>
    </xdr:from>
    <xdr:to>
      <xdr:col>25</xdr:col>
      <xdr:colOff>508604</xdr:colOff>
      <xdr:row>74</xdr:row>
      <xdr:rowOff>114300</xdr:rowOff>
    </xdr:to>
    <xdr:sp macro="" textlink="">
      <xdr:nvSpPr>
        <xdr:cNvPr id="6" name="Freeform 5"/>
        <xdr:cNvSpPr/>
      </xdr:nvSpPr>
      <xdr:spPr>
        <a:xfrm>
          <a:off x="9207499" y="13804900"/>
          <a:ext cx="13932505" cy="1663700"/>
        </a:xfrm>
        <a:custGeom>
          <a:avLst/>
          <a:gdLst>
            <a:gd name="connsiteX0" fmla="*/ 13906500 w 14238047"/>
            <a:gd name="connsiteY0" fmla="*/ 0 h 1663700"/>
            <a:gd name="connsiteX1" fmla="*/ 12433300 w 14238047"/>
            <a:gd name="connsiteY1" fmla="*/ 889000 h 1663700"/>
            <a:gd name="connsiteX2" fmla="*/ 0 w 14238047"/>
            <a:gd name="connsiteY2" fmla="*/ 1663700 h 1663700"/>
            <a:gd name="connsiteX0" fmla="*/ 13906500 w 13959010"/>
            <a:gd name="connsiteY0" fmla="*/ 0 h 1663700"/>
            <a:gd name="connsiteX1" fmla="*/ 9817100 w 13959010"/>
            <a:gd name="connsiteY1" fmla="*/ 1295400 h 1663700"/>
            <a:gd name="connsiteX2" fmla="*/ 0 w 13959010"/>
            <a:gd name="connsiteY2" fmla="*/ 1663700 h 1663700"/>
            <a:gd name="connsiteX0" fmla="*/ 13906500 w 13945163"/>
            <a:gd name="connsiteY0" fmla="*/ 0 h 1663700"/>
            <a:gd name="connsiteX1" fmla="*/ 9817100 w 13945163"/>
            <a:gd name="connsiteY1" fmla="*/ 1295400 h 1663700"/>
            <a:gd name="connsiteX2" fmla="*/ 0 w 13945163"/>
            <a:gd name="connsiteY2" fmla="*/ 1663700 h 1663700"/>
            <a:gd name="connsiteX0" fmla="*/ 13906500 w 13940117"/>
            <a:gd name="connsiteY0" fmla="*/ 0 h 1663700"/>
            <a:gd name="connsiteX1" fmla="*/ 9817100 w 13940117"/>
            <a:gd name="connsiteY1" fmla="*/ 1295400 h 1663700"/>
            <a:gd name="connsiteX2" fmla="*/ 0 w 13940117"/>
            <a:gd name="connsiteY2" fmla="*/ 1663700 h 1663700"/>
            <a:gd name="connsiteX0" fmla="*/ 13906500 w 13932505"/>
            <a:gd name="connsiteY0" fmla="*/ 0 h 1663700"/>
            <a:gd name="connsiteX1" fmla="*/ 8648700 w 13932505"/>
            <a:gd name="connsiteY1" fmla="*/ 1181100 h 1663700"/>
            <a:gd name="connsiteX2" fmla="*/ 0 w 13932505"/>
            <a:gd name="connsiteY2" fmla="*/ 1663700 h 1663700"/>
          </a:gdLst>
          <a:ahLst/>
          <a:cxnLst>
            <a:cxn ang="0">
              <a:pos x="connsiteX0" y="connsiteY0"/>
            </a:cxn>
            <a:cxn ang="0">
              <a:pos x="connsiteX1" y="connsiteY1"/>
            </a:cxn>
            <a:cxn ang="0">
              <a:pos x="connsiteX2" y="connsiteY2"/>
            </a:cxn>
          </a:cxnLst>
          <a:rect l="l" t="t" r="r" b="b"/>
          <a:pathLst>
            <a:path w="13932505" h="1663700">
              <a:moveTo>
                <a:pt x="13906500" y="0"/>
              </a:moveTo>
              <a:cubicBezTo>
                <a:pt x="14328775" y="305858"/>
                <a:pt x="9480550" y="1056217"/>
                <a:pt x="8648700" y="1181100"/>
              </a:cubicBezTo>
              <a:cubicBezTo>
                <a:pt x="7816850" y="1305983"/>
                <a:pt x="5057775" y="1414991"/>
                <a:pt x="0" y="1663700"/>
              </a:cubicBezTo>
            </a:path>
          </a:pathLst>
        </a:custGeom>
        <a:noFill/>
        <a:ln w="38100">
          <a:solidFill>
            <a:schemeClr val="accent1"/>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212299</xdr:colOff>
      <xdr:row>88</xdr:row>
      <xdr:rowOff>73489</xdr:rowOff>
    </xdr:from>
    <xdr:ext cx="3693575" cy="250453"/>
    <mc:AlternateContent xmlns:mc="http://schemas.openxmlformats.org/markup-compatibility/2006" xmlns:a14="http://schemas.microsoft.com/office/drawing/2010/main">
      <mc:Choice Requires="a14">
        <xdr:sp macro="" textlink="">
          <xdr:nvSpPr>
            <xdr:cNvPr id="7" name="TextBox 6"/>
            <xdr:cNvSpPr txBox="1"/>
          </xdr:nvSpPr>
          <xdr:spPr>
            <a:xfrm>
              <a:off x="212299" y="1775289"/>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𝐾</m:t>
                    </m:r>
                    <m:r>
                      <a:rPr lang="en-US" sz="1600" b="0" i="1">
                        <a:latin typeface="Cambria Math" charset="0"/>
                      </a:rPr>
                      <m:t>=  </m:t>
                    </m:r>
                    <m:d>
                      <m:dPr>
                        <m:ctrlPr>
                          <a:rPr lang="en-US" sz="1600" b="0" i="1">
                            <a:latin typeface="Cambria Math" charset="0"/>
                          </a:rPr>
                        </m:ctrlPr>
                      </m:dPr>
                      <m:e>
                        <m:r>
                          <a:rPr lang="en-US" sz="1600" b="0" i="1">
                            <a:latin typeface="Cambria Math" charset="0"/>
                          </a:rPr>
                          <m:t>1−</m:t>
                        </m:r>
                        <m:r>
                          <a:rPr lang="en-US" sz="1600" b="0" i="1">
                            <a:latin typeface="Cambria Math" charset="0"/>
                          </a:rPr>
                          <m:t>𝐶h𝑢𝑟𝑛</m:t>
                        </m:r>
                      </m:e>
                    </m:d>
                    <m:r>
                      <a:rPr lang="en-US" sz="1600" b="0" i="1">
                        <a:latin typeface="Cambria Math" charset="0"/>
                      </a:rPr>
                      <m:t> </m:t>
                    </m:r>
                    <m:r>
                      <a:rPr lang="en-US" sz="1600" b="0" i="1">
                        <a:latin typeface="Cambria Math" charset="0"/>
                      </a:rPr>
                      <m:t>𝑥</m:t>
                    </m:r>
                    <m:r>
                      <a:rPr lang="en-US" sz="1600" b="0" i="1">
                        <a:latin typeface="Cambria Math" charset="0"/>
                      </a:rPr>
                      <m:t> (1−</m:t>
                    </m:r>
                    <m:r>
                      <a:rPr lang="en-US" sz="1600" b="0" i="1">
                        <a:latin typeface="Cambria Math" charset="0"/>
                      </a:rPr>
                      <m:t>𝐷𝑖𝑠𝑐𝑜𝑢𝑛𝑡</m:t>
                    </m:r>
                    <m:r>
                      <a:rPr lang="en-US" sz="1600" b="0" i="1">
                        <a:latin typeface="Cambria Math" charset="0"/>
                      </a:rPr>
                      <m:t> </m:t>
                    </m:r>
                    <m:r>
                      <a:rPr lang="en-US" sz="1600" b="0" i="1">
                        <a:latin typeface="Cambria Math" charset="0"/>
                      </a:rPr>
                      <m:t>𝑅𝑎𝑡𝑒</m:t>
                    </m:r>
                    <m:r>
                      <a:rPr lang="en-US" sz="1600" b="0" i="1">
                        <a:latin typeface="Cambria Math" charset="0"/>
                      </a:rPr>
                      <m:t>)</m:t>
                    </m:r>
                  </m:oMath>
                </m:oMathPara>
              </a14:m>
              <a:endParaRPr lang="en-US" sz="1600"/>
            </a:p>
          </xdr:txBody>
        </xdr:sp>
      </mc:Choice>
      <mc:Fallback xmlns="">
        <xdr:sp macro="" textlink="">
          <xdr:nvSpPr>
            <xdr:cNvPr id="7" name="TextBox 6"/>
            <xdr:cNvSpPr txBox="1"/>
          </xdr:nvSpPr>
          <xdr:spPr>
            <a:xfrm>
              <a:off x="212299" y="1775289"/>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charset="0"/>
                </a:rPr>
                <a:t>𝐾=  (1−𝐶ℎ𝑢𝑟𝑛)  𝑥 (1−𝐷𝑖𝑠𝑐𝑜𝑢𝑛𝑡 𝑅𝑎𝑡𝑒)</a:t>
              </a:r>
              <a:endParaRPr lang="en-US" sz="1600"/>
            </a:p>
          </xdr:txBody>
        </xdr:sp>
      </mc:Fallback>
    </mc:AlternateContent>
    <xdr:clientData/>
  </xdr:oneCellAnchor>
  <xdr:oneCellAnchor>
    <xdr:from>
      <xdr:col>0</xdr:col>
      <xdr:colOff>0</xdr:colOff>
      <xdr:row>85</xdr:row>
      <xdr:rowOff>114300</xdr:rowOff>
    </xdr:from>
    <xdr:ext cx="5626100" cy="506292"/>
    <mc:AlternateContent xmlns:mc="http://schemas.openxmlformats.org/markup-compatibility/2006" xmlns:a14="http://schemas.microsoft.com/office/drawing/2010/main">
      <mc:Choice Requires="a14">
        <xdr:sp macro="" textlink="">
          <xdr:nvSpPr>
            <xdr:cNvPr id="9" name="TextBox 8"/>
            <xdr:cNvSpPr txBox="1"/>
          </xdr:nvSpPr>
          <xdr:spPr>
            <a:xfrm>
              <a:off x="0" y="17564100"/>
              <a:ext cx="5626100"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𝐿𝑇𝑉</m:t>
                    </m:r>
                    <m:r>
                      <a:rPr lang="en-US" sz="1600" b="0" i="1">
                        <a:latin typeface="Cambria Math" charset="0"/>
                      </a:rPr>
                      <m:t>=</m:t>
                    </m:r>
                    <m:r>
                      <a:rPr lang="en-US" sz="1600" b="0" i="1">
                        <a:latin typeface="Cambria Math" charset="0"/>
                      </a:rPr>
                      <m:t>𝐴𝑅𝑃𝐴</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𝐺𝑟𝑜𝑠𝑠</m:t>
                    </m:r>
                    <m:r>
                      <a:rPr lang="en-US" sz="1600" b="0" i="1">
                        <a:latin typeface="Cambria Math" charset="0"/>
                      </a:rPr>
                      <m:t> </m:t>
                    </m:r>
                    <m:r>
                      <a:rPr lang="en-US" sz="1600" b="0" i="1">
                        <a:latin typeface="Cambria Math" charset="0"/>
                      </a:rPr>
                      <m:t>𝑀𝑎𝑟𝑔𝑖𝑛</m:t>
                    </m:r>
                    <m:r>
                      <a:rPr lang="en-US" sz="1600" b="0" i="1">
                        <a:latin typeface="Cambria Math" charset="0"/>
                      </a:rPr>
                      <m:t>%  </m:t>
                    </m:r>
                    <m:r>
                      <a:rPr lang="en-US" sz="1600" b="0" i="1">
                        <a:latin typeface="Cambria Math" charset="0"/>
                      </a:rPr>
                      <m:t>𝑥</m:t>
                    </m:r>
                    <m:r>
                      <a:rPr lang="en-US" sz="1600" b="0" i="1">
                        <a:latin typeface="Cambria Math" charset="0"/>
                      </a:rPr>
                      <m:t>  </m:t>
                    </m:r>
                    <m:d>
                      <m:dPr>
                        <m:ctrlPr>
                          <a:rPr lang="is-IS" sz="1600" b="0" i="1">
                            <a:latin typeface="Cambria Math" charset="0"/>
                          </a:rPr>
                        </m:ctrlPr>
                      </m:dPr>
                      <m:e>
                        <m:r>
                          <a:rPr lang="en-US" sz="1600" b="0" i="1">
                            <a:latin typeface="Cambria Math" charset="0"/>
                          </a:rPr>
                          <m:t> </m:t>
                        </m:r>
                        <m:f>
                          <m:fPr>
                            <m:ctrlPr>
                              <a:rPr lang="bg-BG" sz="1600" b="0" i="1">
                                <a:latin typeface="Cambria Math" charset="0"/>
                              </a:rPr>
                            </m:ctrlPr>
                          </m:fPr>
                          <m:num>
                            <m:r>
                              <a:rPr lang="en-US" sz="1600" b="0" i="1">
                                <a:latin typeface="Cambria Math" charset="0"/>
                              </a:rPr>
                              <m:t>1</m:t>
                            </m:r>
                          </m:num>
                          <m:den>
                            <m:r>
                              <a:rPr lang="en-US" sz="1600" b="0" i="1">
                                <a:latin typeface="Cambria Math" charset="0"/>
                              </a:rPr>
                              <m:t>(1−</m:t>
                            </m:r>
                            <m:r>
                              <a:rPr lang="en-US" sz="1600" b="0" i="1">
                                <a:latin typeface="Cambria Math" charset="0"/>
                              </a:rPr>
                              <m:t>𝐾</m:t>
                            </m:r>
                            <m:r>
                              <a:rPr lang="en-US" sz="1600" b="0" i="1">
                                <a:latin typeface="Cambria Math" charset="0"/>
                              </a:rPr>
                              <m:t>)</m:t>
                            </m:r>
                          </m:den>
                        </m:f>
                        <m:r>
                          <a:rPr lang="en-US" sz="1600" b="0" i="1">
                            <a:latin typeface="Cambria Math" charset="0"/>
                          </a:rPr>
                          <m:t> + </m:t>
                        </m:r>
                        <m:f>
                          <m:fPr>
                            <m:ctrlPr>
                              <a:rPr lang="bg-BG" sz="1600" b="0" i="1">
                                <a:latin typeface="Cambria Math" charset="0"/>
                              </a:rPr>
                            </m:ctrlPr>
                          </m:fPr>
                          <m:num>
                            <m:r>
                              <a:rPr lang="en-US" sz="1600" b="0" i="1">
                                <a:latin typeface="Cambria Math" charset="0"/>
                              </a:rPr>
                              <m:t>𝐺</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𝐾</m:t>
                            </m:r>
                          </m:num>
                          <m:den>
                            <m:sSup>
                              <m:sSupPr>
                                <m:ctrlPr>
                                  <a:rPr lang="en-US" sz="1600" b="0" i="1">
                                    <a:latin typeface="Cambria Math" charset="0"/>
                                  </a:rPr>
                                </m:ctrlPr>
                              </m:sSupPr>
                              <m:e>
                                <m:r>
                                  <a:rPr lang="en-US" sz="1600" b="0" i="1">
                                    <a:latin typeface="Cambria Math" charset="0"/>
                                  </a:rPr>
                                  <m:t>(1−</m:t>
                                </m:r>
                                <m:r>
                                  <a:rPr lang="en-US" sz="1600" b="0" i="1">
                                    <a:latin typeface="Cambria Math" charset="0"/>
                                  </a:rPr>
                                  <m:t>𝐾</m:t>
                                </m:r>
                                <m:r>
                                  <a:rPr lang="en-US" sz="1600" b="0" i="1">
                                    <a:latin typeface="Cambria Math" charset="0"/>
                                  </a:rPr>
                                  <m:t>)</m:t>
                                </m:r>
                              </m:e>
                              <m:sup>
                                <m:r>
                                  <a:rPr lang="en-US" sz="1600" b="0" i="1">
                                    <a:latin typeface="Cambria Math" charset="0"/>
                                  </a:rPr>
                                  <m:t>2</m:t>
                                </m:r>
                              </m:sup>
                            </m:sSup>
                          </m:den>
                        </m:f>
                      </m:e>
                    </m:d>
                    <m:r>
                      <a:rPr lang="en-US" sz="1600" b="0" i="1">
                        <a:latin typeface="Cambria Math" charset="0"/>
                      </a:rPr>
                      <m:t> </m:t>
                    </m:r>
                  </m:oMath>
                </m:oMathPara>
              </a14:m>
              <a:endParaRPr lang="en-US" sz="1600"/>
            </a:p>
          </xdr:txBody>
        </xdr:sp>
      </mc:Choice>
      <mc:Fallback xmlns="">
        <xdr:sp macro="" textlink="">
          <xdr:nvSpPr>
            <xdr:cNvPr id="9" name="TextBox 8"/>
            <xdr:cNvSpPr txBox="1"/>
          </xdr:nvSpPr>
          <xdr:spPr>
            <a:xfrm>
              <a:off x="0" y="17564100"/>
              <a:ext cx="5626100"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latin typeface="Cambria Math" charset="0"/>
                </a:rPr>
                <a:t>𝐿𝑇𝑉=𝐴𝑅𝑃𝐴 𝑥 𝐺𝑟𝑜𝑠𝑠 𝑀𝑎𝑟𝑔𝑖𝑛%  𝑥  </a:t>
              </a:r>
              <a:r>
                <a:rPr lang="is-IS" sz="1600" b="0" i="0">
                  <a:latin typeface="Cambria Math" charset="0"/>
                </a:rPr>
                <a:t>(</a:t>
              </a:r>
              <a:r>
                <a:rPr lang="en-US" sz="1600" b="0" i="0">
                  <a:latin typeface="Cambria Math" charset="0"/>
                </a:rPr>
                <a:t> 1</a:t>
              </a:r>
              <a:r>
                <a:rPr lang="bg-BG" sz="1600" b="0" i="0">
                  <a:latin typeface="Cambria Math" charset="0"/>
                </a:rPr>
                <a:t>/(</a:t>
              </a:r>
              <a:r>
                <a:rPr lang="en-US" sz="1600" b="0" i="0">
                  <a:latin typeface="Cambria Math" charset="0"/>
                </a:rPr>
                <a:t>(1−𝐾)</a:t>
              </a:r>
              <a:r>
                <a:rPr lang="bg-BG" sz="1600" b="0" i="0">
                  <a:latin typeface="Cambria Math" charset="0"/>
                </a:rPr>
                <a:t>)</a:t>
              </a:r>
              <a:r>
                <a:rPr lang="en-US" sz="1600" b="0" i="0">
                  <a:latin typeface="Cambria Math" charset="0"/>
                </a:rPr>
                <a:t>  + </a:t>
              </a:r>
              <a:r>
                <a:rPr lang="bg-BG" sz="1600" b="0" i="0">
                  <a:latin typeface="Cambria Math" charset="0"/>
                </a:rPr>
                <a:t>(</a:t>
              </a:r>
              <a:r>
                <a:rPr lang="en-US" sz="1600" b="0" i="0">
                  <a:latin typeface="Cambria Math" charset="0"/>
                </a:rPr>
                <a:t>𝐺 𝑥 𝐾</a:t>
              </a:r>
              <a:r>
                <a:rPr lang="bg-BG" sz="1600" b="0" i="0">
                  <a:latin typeface="Cambria Math" charset="0"/>
                </a:rPr>
                <a:t>)/</a:t>
              </a:r>
              <a:r>
                <a:rPr lang="en-US" sz="1600" b="0" i="0">
                  <a:latin typeface="Cambria Math" charset="0"/>
                </a:rPr>
                <a:t>〖(1−𝐾)〗^2 </a:t>
              </a:r>
              <a:r>
                <a:rPr lang="is-IS" sz="1600" b="0" i="0">
                  <a:latin typeface="Cambria Math" charset="0"/>
                </a:rPr>
                <a:t>)</a:t>
              </a:r>
              <a:r>
                <a:rPr lang="en-US" sz="1600" b="0" i="0">
                  <a:latin typeface="Cambria Math" charset="0"/>
                </a:rPr>
                <a:t>  </a:t>
              </a:r>
              <a:endParaRPr lang="en-US" sz="1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234950</xdr:colOff>
      <xdr:row>19</xdr:row>
      <xdr:rowOff>114300</xdr:rowOff>
    </xdr:from>
    <xdr:to>
      <xdr:col>6</xdr:col>
      <xdr:colOff>584200</xdr:colOff>
      <xdr:row>49</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xdr:colOff>
      <xdr:row>70</xdr:row>
      <xdr:rowOff>12700</xdr:rowOff>
    </xdr:from>
    <xdr:to>
      <xdr:col>6</xdr:col>
      <xdr:colOff>431800</xdr:colOff>
      <xdr:row>103</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73</xdr:row>
      <xdr:rowOff>190500</xdr:rowOff>
    </xdr:from>
    <xdr:to>
      <xdr:col>6</xdr:col>
      <xdr:colOff>120650</xdr:colOff>
      <xdr:row>75</xdr:row>
      <xdr:rowOff>101600</xdr:rowOff>
    </xdr:to>
    <xdr:sp macro="" textlink="">
      <xdr:nvSpPr>
        <xdr:cNvPr id="11" name="Line Callout 1 10"/>
        <xdr:cNvSpPr/>
      </xdr:nvSpPr>
      <xdr:spPr>
        <a:xfrm>
          <a:off x="4984750" y="15214600"/>
          <a:ext cx="1257300" cy="317500"/>
        </a:xfrm>
        <a:prstGeom prst="borderCallout1">
          <a:avLst>
            <a:gd name="adj1" fmla="val 18750"/>
            <a:gd name="adj2" fmla="val -8333"/>
            <a:gd name="adj3" fmla="val 20500"/>
            <a:gd name="adj4" fmla="val -58535"/>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400"/>
            <a:t>No Discount</a:t>
          </a:r>
        </a:p>
      </xdr:txBody>
    </xdr:sp>
    <xdr:clientData/>
  </xdr:twoCellAnchor>
  <xdr:twoCellAnchor>
    <xdr:from>
      <xdr:col>4</xdr:col>
      <xdr:colOff>508000</xdr:colOff>
      <xdr:row>76</xdr:row>
      <xdr:rowOff>38100</xdr:rowOff>
    </xdr:from>
    <xdr:to>
      <xdr:col>6</xdr:col>
      <xdr:colOff>114300</xdr:colOff>
      <xdr:row>77</xdr:row>
      <xdr:rowOff>152400</xdr:rowOff>
    </xdr:to>
    <xdr:sp macro="" textlink="">
      <xdr:nvSpPr>
        <xdr:cNvPr id="12" name="Line Callout 1 11"/>
        <xdr:cNvSpPr/>
      </xdr:nvSpPr>
      <xdr:spPr>
        <a:xfrm>
          <a:off x="4978400" y="15671800"/>
          <a:ext cx="1257300" cy="317500"/>
        </a:xfrm>
        <a:prstGeom prst="borderCallout1">
          <a:avLst>
            <a:gd name="adj1" fmla="val 18750"/>
            <a:gd name="adj2" fmla="val -8333"/>
            <a:gd name="adj3" fmla="val 20500"/>
            <a:gd name="adj4" fmla="val -57525"/>
          </a:avLst>
        </a:prstGeom>
        <a:solidFill>
          <a:schemeClr val="accent2"/>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400"/>
            <a:t>10%</a:t>
          </a:r>
          <a:r>
            <a:rPr lang="en-US" sz="1400" baseline="0"/>
            <a:t> </a:t>
          </a:r>
          <a:r>
            <a:rPr lang="en-US" sz="1400"/>
            <a:t>Discount</a:t>
          </a:r>
        </a:p>
      </xdr:txBody>
    </xdr:sp>
    <xdr:clientData/>
  </xdr:twoCellAnchor>
  <xdr:twoCellAnchor>
    <xdr:from>
      <xdr:col>4</xdr:col>
      <xdr:colOff>520700</xdr:colOff>
      <xdr:row>78</xdr:row>
      <xdr:rowOff>101600</xdr:rowOff>
    </xdr:from>
    <xdr:to>
      <xdr:col>6</xdr:col>
      <xdr:colOff>127000</xdr:colOff>
      <xdr:row>80</xdr:row>
      <xdr:rowOff>12700</xdr:rowOff>
    </xdr:to>
    <xdr:sp macro="" textlink="">
      <xdr:nvSpPr>
        <xdr:cNvPr id="13" name="Line Callout 1 12"/>
        <xdr:cNvSpPr/>
      </xdr:nvSpPr>
      <xdr:spPr>
        <a:xfrm>
          <a:off x="4991100" y="16141700"/>
          <a:ext cx="1257300" cy="317500"/>
        </a:xfrm>
        <a:prstGeom prst="borderCallout1">
          <a:avLst>
            <a:gd name="adj1" fmla="val 18750"/>
            <a:gd name="adj2" fmla="val -8333"/>
            <a:gd name="adj3" fmla="val 20500"/>
            <a:gd name="adj4" fmla="val -57525"/>
          </a:avLst>
        </a:prstGeom>
        <a:solidFill>
          <a:schemeClr val="accent6"/>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400"/>
            <a:t>15%</a:t>
          </a:r>
          <a:r>
            <a:rPr lang="en-US" sz="1400" baseline="0"/>
            <a:t> </a:t>
          </a:r>
          <a:r>
            <a:rPr lang="en-US" sz="1400"/>
            <a:t>Discount</a:t>
          </a:r>
        </a:p>
      </xdr:txBody>
    </xdr:sp>
    <xdr:clientData/>
  </xdr:twoCellAnchor>
  <xdr:oneCellAnchor>
    <xdr:from>
      <xdr:col>0</xdr:col>
      <xdr:colOff>212299</xdr:colOff>
      <xdr:row>111</xdr:row>
      <xdr:rowOff>73489</xdr:rowOff>
    </xdr:from>
    <xdr:ext cx="3693575" cy="250453"/>
    <mc:AlternateContent xmlns:mc="http://schemas.openxmlformats.org/markup-compatibility/2006" xmlns:a14="http://schemas.microsoft.com/office/drawing/2010/main">
      <mc:Choice Requires="a14">
        <xdr:sp macro="" textlink="">
          <xdr:nvSpPr>
            <xdr:cNvPr id="8" name="TextBox 7"/>
            <xdr:cNvSpPr txBox="1"/>
          </xdr:nvSpPr>
          <xdr:spPr>
            <a:xfrm>
              <a:off x="212299" y="23070258"/>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𝐾</m:t>
                    </m:r>
                    <m:r>
                      <a:rPr lang="en-US" sz="1600" b="0" i="1">
                        <a:latin typeface="Cambria Math" charset="0"/>
                      </a:rPr>
                      <m:t>=  </m:t>
                    </m:r>
                    <m:d>
                      <m:dPr>
                        <m:ctrlPr>
                          <a:rPr lang="en-US" sz="1600" b="0" i="1">
                            <a:latin typeface="Cambria Math" charset="0"/>
                          </a:rPr>
                        </m:ctrlPr>
                      </m:dPr>
                      <m:e>
                        <m:r>
                          <a:rPr lang="en-US" sz="1600" b="0" i="1">
                            <a:latin typeface="Cambria Math" charset="0"/>
                          </a:rPr>
                          <m:t>1−</m:t>
                        </m:r>
                        <m:r>
                          <a:rPr lang="en-US" sz="1600" b="0" i="1">
                            <a:latin typeface="Cambria Math" charset="0"/>
                          </a:rPr>
                          <m:t>𝐶h𝑢𝑟𝑛</m:t>
                        </m:r>
                      </m:e>
                    </m:d>
                    <m:r>
                      <a:rPr lang="en-US" sz="1600" b="0" i="1">
                        <a:latin typeface="Cambria Math" charset="0"/>
                      </a:rPr>
                      <m:t> </m:t>
                    </m:r>
                    <m:r>
                      <a:rPr lang="en-US" sz="1600" b="0" i="1">
                        <a:latin typeface="Cambria Math" charset="0"/>
                      </a:rPr>
                      <m:t>𝑥</m:t>
                    </m:r>
                    <m:r>
                      <a:rPr lang="en-US" sz="1600" b="0" i="1">
                        <a:latin typeface="Cambria Math" charset="0"/>
                      </a:rPr>
                      <m:t> (1−</m:t>
                    </m:r>
                    <m:r>
                      <a:rPr lang="en-US" sz="1600" b="0" i="1">
                        <a:latin typeface="Cambria Math" charset="0"/>
                      </a:rPr>
                      <m:t>𝐷𝑖𝑠𝑐𝑜𝑢𝑛𝑡</m:t>
                    </m:r>
                    <m:r>
                      <a:rPr lang="en-US" sz="1600" b="0" i="1">
                        <a:latin typeface="Cambria Math" charset="0"/>
                      </a:rPr>
                      <m:t> </m:t>
                    </m:r>
                    <m:r>
                      <a:rPr lang="en-US" sz="1600" b="0" i="1">
                        <a:latin typeface="Cambria Math" charset="0"/>
                      </a:rPr>
                      <m:t>𝑅𝑎𝑡𝑒</m:t>
                    </m:r>
                    <m:r>
                      <a:rPr lang="en-US" sz="1600" b="0" i="1">
                        <a:latin typeface="Cambria Math" charset="0"/>
                      </a:rPr>
                      <m:t>)</m:t>
                    </m:r>
                  </m:oMath>
                </m:oMathPara>
              </a14:m>
              <a:endParaRPr lang="en-US" sz="1600"/>
            </a:p>
          </xdr:txBody>
        </xdr:sp>
      </mc:Choice>
      <mc:Fallback xmlns="">
        <xdr:sp macro="" textlink="">
          <xdr:nvSpPr>
            <xdr:cNvPr id="8" name="TextBox 7"/>
            <xdr:cNvSpPr txBox="1"/>
          </xdr:nvSpPr>
          <xdr:spPr>
            <a:xfrm>
              <a:off x="212299" y="23070258"/>
              <a:ext cx="36935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charset="0"/>
                </a:rPr>
                <a:t>𝐾=  (1−𝐶ℎ𝑢𝑟𝑛)  𝑥 (1−𝐷𝑖𝑠𝑐𝑜𝑢𝑛𝑡 𝑅𝑎𝑡𝑒)</a:t>
              </a:r>
              <a:endParaRPr lang="en-US" sz="1600"/>
            </a:p>
          </xdr:txBody>
        </xdr:sp>
      </mc:Fallback>
    </mc:AlternateContent>
    <xdr:clientData/>
  </xdr:oneCellAnchor>
  <xdr:oneCellAnchor>
    <xdr:from>
      <xdr:col>0</xdr:col>
      <xdr:colOff>146539</xdr:colOff>
      <xdr:row>107</xdr:row>
      <xdr:rowOff>205153</xdr:rowOff>
    </xdr:from>
    <xdr:ext cx="5064783" cy="506292"/>
    <mc:AlternateContent xmlns:mc="http://schemas.openxmlformats.org/markup-compatibility/2006" xmlns:a14="http://schemas.microsoft.com/office/drawing/2010/main">
      <mc:Choice Requires="a14">
        <xdr:sp macro="" textlink="">
          <xdr:nvSpPr>
            <xdr:cNvPr id="14" name="TextBox 13"/>
            <xdr:cNvSpPr txBox="1"/>
          </xdr:nvSpPr>
          <xdr:spPr>
            <a:xfrm>
              <a:off x="146539" y="22381307"/>
              <a:ext cx="5064783"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𝐿𝑇𝑉</m:t>
                    </m:r>
                    <m:r>
                      <a:rPr lang="en-US" sz="1600" b="0" i="1">
                        <a:latin typeface="Cambria Math" charset="0"/>
                      </a:rPr>
                      <m:t>=</m:t>
                    </m:r>
                    <m:r>
                      <a:rPr lang="en-US" sz="1600" b="0" i="1">
                        <a:latin typeface="Cambria Math" charset="0"/>
                      </a:rPr>
                      <m:t>𝐴𝑅𝑃𝐴</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𝐺𝑟𝑜𝑠𝑠</m:t>
                    </m:r>
                    <m:r>
                      <a:rPr lang="en-US" sz="1600" b="0" i="1">
                        <a:latin typeface="Cambria Math" charset="0"/>
                      </a:rPr>
                      <m:t> </m:t>
                    </m:r>
                    <m:r>
                      <a:rPr lang="en-US" sz="1600" b="0" i="1">
                        <a:latin typeface="Cambria Math" charset="0"/>
                      </a:rPr>
                      <m:t>𝑀𝑎𝑟𝑔𝑖𝑛</m:t>
                    </m:r>
                    <m:r>
                      <a:rPr lang="en-US" sz="1600" b="0" i="1">
                        <a:latin typeface="Cambria Math" charset="0"/>
                      </a:rPr>
                      <m:t>%  </m:t>
                    </m:r>
                    <m:r>
                      <a:rPr lang="en-US" sz="1600" b="0" i="1">
                        <a:latin typeface="Cambria Math" charset="0"/>
                      </a:rPr>
                      <m:t>𝑥</m:t>
                    </m:r>
                    <m:r>
                      <a:rPr lang="en-US" sz="1600" b="0" i="1">
                        <a:latin typeface="Cambria Math" charset="0"/>
                      </a:rPr>
                      <m:t>    </m:t>
                    </m:r>
                    <m:f>
                      <m:fPr>
                        <m:ctrlPr>
                          <a:rPr lang="bg-BG" sz="1600" b="0" i="1">
                            <a:latin typeface="Cambria Math" charset="0"/>
                          </a:rPr>
                        </m:ctrlPr>
                      </m:fPr>
                      <m:num>
                        <m:r>
                          <a:rPr lang="en-US" sz="1600" b="0" i="1">
                            <a:latin typeface="Cambria Math" charset="0"/>
                          </a:rPr>
                          <m:t>1</m:t>
                        </m:r>
                      </m:num>
                      <m:den>
                        <m:r>
                          <a:rPr lang="en-US" sz="1600" b="0" i="1">
                            <a:latin typeface="Cambria Math" charset="0"/>
                          </a:rPr>
                          <m:t>(1−</m:t>
                        </m:r>
                        <m:r>
                          <a:rPr lang="en-US" sz="1600" b="0" i="1">
                            <a:latin typeface="Cambria Math" charset="0"/>
                          </a:rPr>
                          <m:t>𝐾</m:t>
                        </m:r>
                        <m:r>
                          <a:rPr lang="en-US" sz="1600" b="0" i="1">
                            <a:latin typeface="Cambria Math" charset="0"/>
                          </a:rPr>
                          <m:t>)</m:t>
                        </m:r>
                      </m:den>
                    </m:f>
                    <m:r>
                      <a:rPr lang="en-US" sz="1600" b="0" i="1">
                        <a:latin typeface="Cambria Math" charset="0"/>
                      </a:rPr>
                      <m:t> + </m:t>
                    </m:r>
                    <m:f>
                      <m:fPr>
                        <m:ctrlPr>
                          <a:rPr lang="bg-BG" sz="1600" b="0" i="1">
                            <a:latin typeface="Cambria Math" charset="0"/>
                          </a:rPr>
                        </m:ctrlPr>
                      </m:fPr>
                      <m:num>
                        <m:r>
                          <a:rPr lang="en-US" sz="1600" b="0" i="1">
                            <a:latin typeface="Cambria Math" charset="0"/>
                          </a:rPr>
                          <m:t>𝐺</m:t>
                        </m:r>
                        <m:r>
                          <a:rPr lang="en-US" sz="1600" b="0" i="1">
                            <a:latin typeface="Cambria Math" charset="0"/>
                          </a:rPr>
                          <m:t> </m:t>
                        </m:r>
                        <m:r>
                          <a:rPr lang="en-US" sz="1600" b="0" i="1">
                            <a:latin typeface="Cambria Math" charset="0"/>
                          </a:rPr>
                          <m:t>𝑥</m:t>
                        </m:r>
                        <m:r>
                          <a:rPr lang="en-US" sz="1600" b="0" i="1">
                            <a:latin typeface="Cambria Math" charset="0"/>
                          </a:rPr>
                          <m:t> </m:t>
                        </m:r>
                        <m:r>
                          <a:rPr lang="en-US" sz="1600" b="0" i="1">
                            <a:latin typeface="Cambria Math" charset="0"/>
                          </a:rPr>
                          <m:t>𝐾</m:t>
                        </m:r>
                      </m:num>
                      <m:den>
                        <m:sSup>
                          <m:sSupPr>
                            <m:ctrlPr>
                              <a:rPr lang="en-US" sz="1600" b="0" i="1">
                                <a:latin typeface="Cambria Math" charset="0"/>
                              </a:rPr>
                            </m:ctrlPr>
                          </m:sSupPr>
                          <m:e>
                            <m:r>
                              <a:rPr lang="en-US" sz="1600" b="0" i="1">
                                <a:latin typeface="Cambria Math" charset="0"/>
                              </a:rPr>
                              <m:t>(1−</m:t>
                            </m:r>
                            <m:r>
                              <a:rPr lang="en-US" sz="1600" b="0" i="1">
                                <a:latin typeface="Cambria Math" charset="0"/>
                              </a:rPr>
                              <m:t>𝐾</m:t>
                            </m:r>
                            <m:r>
                              <a:rPr lang="en-US" sz="1600" b="0" i="1">
                                <a:latin typeface="Cambria Math" charset="0"/>
                              </a:rPr>
                              <m:t>)</m:t>
                            </m:r>
                          </m:e>
                          <m:sup>
                            <m:r>
                              <a:rPr lang="en-US" sz="1600" b="0" i="1">
                                <a:latin typeface="Cambria Math" charset="0"/>
                              </a:rPr>
                              <m:t>2</m:t>
                            </m:r>
                          </m:sup>
                        </m:sSup>
                      </m:den>
                    </m:f>
                  </m:oMath>
                </m:oMathPara>
              </a14:m>
              <a:endParaRPr lang="en-US" sz="1600"/>
            </a:p>
          </xdr:txBody>
        </xdr:sp>
      </mc:Choice>
      <mc:Fallback xmlns="">
        <xdr:sp macro="" textlink="">
          <xdr:nvSpPr>
            <xdr:cNvPr id="14" name="TextBox 13"/>
            <xdr:cNvSpPr txBox="1"/>
          </xdr:nvSpPr>
          <xdr:spPr>
            <a:xfrm>
              <a:off x="146539" y="22381307"/>
              <a:ext cx="5064783" cy="5062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600" b="0" i="0">
                  <a:latin typeface="Cambria Math" charset="0"/>
                </a:rPr>
                <a:t>𝐿𝑇𝑉=𝐴𝑅𝑃𝐴 𝑥 𝐺𝑟𝑜𝑠𝑠 𝑀𝑎𝑟𝑔𝑖𝑛%  𝑥     1</a:t>
              </a:r>
              <a:r>
                <a:rPr lang="bg-BG" sz="1600" b="0" i="0">
                  <a:latin typeface="Cambria Math" charset="0"/>
                </a:rPr>
                <a:t>/(</a:t>
              </a:r>
              <a:r>
                <a:rPr lang="en-US" sz="1600" b="0" i="0">
                  <a:latin typeface="Cambria Math" charset="0"/>
                </a:rPr>
                <a:t>(1−𝐾)</a:t>
              </a:r>
              <a:r>
                <a:rPr lang="bg-BG" sz="1600" b="0" i="0">
                  <a:latin typeface="Cambria Math" charset="0"/>
                </a:rPr>
                <a:t>)</a:t>
              </a:r>
              <a:r>
                <a:rPr lang="en-US" sz="1600" b="0" i="0">
                  <a:latin typeface="Cambria Math" charset="0"/>
                </a:rPr>
                <a:t>  +  </a:t>
              </a:r>
              <a:r>
                <a:rPr lang="bg-BG" sz="1600" b="0" i="0">
                  <a:latin typeface="Cambria Math" charset="0"/>
                </a:rPr>
                <a:t>(</a:t>
              </a:r>
              <a:r>
                <a:rPr lang="en-US" sz="1600" b="0" i="0">
                  <a:latin typeface="Cambria Math" charset="0"/>
                </a:rPr>
                <a:t>𝐺 𝑥 𝐾</a:t>
              </a:r>
              <a:r>
                <a:rPr lang="bg-BG" sz="1600" b="0" i="0">
                  <a:latin typeface="Cambria Math" charset="0"/>
                </a:rPr>
                <a:t>)/</a:t>
              </a:r>
              <a:r>
                <a:rPr lang="en-US" sz="1600" b="0" i="0">
                  <a:latin typeface="Cambria Math" charset="0"/>
                </a:rPr>
                <a:t>〖(1−𝐾)〗^2</a:t>
              </a:r>
              <a:r>
                <a:rPr lang="bg-BG" sz="1600" b="0" i="0">
                  <a:latin typeface="Cambria Math" charset="0"/>
                </a:rPr>
                <a:t> </a:t>
              </a:r>
              <a:endParaRPr lang="en-US" sz="1600"/>
            </a:p>
          </xdr:txBody>
        </xdr:sp>
      </mc:Fallback>
    </mc:AlternateContent>
    <xdr:clientData/>
  </xdr:oneCellAnchor>
</xdr:wsDr>
</file>

<file path=xl/drawings/drawing4.xml><?xml version="1.0" encoding="utf-8"?>
<c:userShapes xmlns:c="http://schemas.openxmlformats.org/drawingml/2006/chart">
  <cdr:relSizeAnchor xmlns:cdr="http://schemas.openxmlformats.org/drawingml/2006/chartDrawing">
    <cdr:from>
      <cdr:x>0.71933</cdr:x>
      <cdr:y>0.15114</cdr:y>
    </cdr:from>
    <cdr:to>
      <cdr:x>0.91364</cdr:x>
      <cdr:y>0.2029</cdr:y>
    </cdr:to>
    <cdr:sp macro="" textlink="">
      <cdr:nvSpPr>
        <cdr:cNvPr id="2" name="Line Callout 1 1"/>
        <cdr:cNvSpPr/>
      </cdr:nvSpPr>
      <cdr:spPr>
        <a:xfrm xmlns:a="http://schemas.openxmlformats.org/drawingml/2006/main">
          <a:off x="4654550" y="927100"/>
          <a:ext cx="1257300" cy="317500"/>
        </a:xfrm>
        <a:prstGeom xmlns:a="http://schemas.openxmlformats.org/drawingml/2006/main" prst="borderCallout1">
          <a:avLst>
            <a:gd name="adj1" fmla="val 18750"/>
            <a:gd name="adj2" fmla="val -8333"/>
            <a:gd name="adj3" fmla="val 20500"/>
            <a:gd name="adj4" fmla="val -58535"/>
          </a:avLst>
        </a:prstGeom>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t>No Discount</a:t>
          </a:r>
        </a:p>
      </cdr:txBody>
    </cdr:sp>
  </cdr:relSizeAnchor>
  <cdr:relSizeAnchor xmlns:cdr="http://schemas.openxmlformats.org/drawingml/2006/chartDrawing">
    <cdr:from>
      <cdr:x>0.71835</cdr:x>
      <cdr:y>0.22567</cdr:y>
    </cdr:from>
    <cdr:to>
      <cdr:x>0.91266</cdr:x>
      <cdr:y>0.27743</cdr:y>
    </cdr:to>
    <cdr:sp macro="" textlink="">
      <cdr:nvSpPr>
        <cdr:cNvPr id="3" name="Line Callout 1 2"/>
        <cdr:cNvSpPr/>
      </cdr:nvSpPr>
      <cdr:spPr>
        <a:xfrm xmlns:a="http://schemas.openxmlformats.org/drawingml/2006/main">
          <a:off x="4648200" y="1384300"/>
          <a:ext cx="1257300" cy="317500"/>
        </a:xfrm>
        <a:prstGeom xmlns:a="http://schemas.openxmlformats.org/drawingml/2006/main" prst="borderCallout1">
          <a:avLst>
            <a:gd name="adj1" fmla="val 18750"/>
            <a:gd name="adj2" fmla="val -8333"/>
            <a:gd name="adj3" fmla="val 20500"/>
            <a:gd name="adj4" fmla="val -57525"/>
          </a:avLst>
        </a:prstGeom>
        <a:solidFill xmlns:a="http://schemas.openxmlformats.org/drawingml/2006/main">
          <a:schemeClr val="accent2"/>
        </a:solidFill>
        <a:ln xmlns:a="http://schemas.openxmlformats.org/drawingml/2006/main">
          <a:solidFill>
            <a:schemeClr val="accent2">
              <a:lumMod val="75000"/>
            </a:schemeClr>
          </a:solid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t>10%</a:t>
          </a:r>
          <a:r>
            <a:rPr lang="en-US" sz="1400" baseline="0"/>
            <a:t> </a:t>
          </a:r>
          <a:r>
            <a:rPr lang="en-US" sz="1400"/>
            <a:t>Discount</a:t>
          </a:r>
        </a:p>
      </cdr:txBody>
    </cdr:sp>
  </cdr:relSizeAnchor>
  <cdr:relSizeAnchor xmlns:cdr="http://schemas.openxmlformats.org/drawingml/2006/chartDrawing">
    <cdr:from>
      <cdr:x>0.72031</cdr:x>
      <cdr:y>0.30228</cdr:y>
    </cdr:from>
    <cdr:to>
      <cdr:x>0.91462</cdr:x>
      <cdr:y>0.35404</cdr:y>
    </cdr:to>
    <cdr:sp macro="" textlink="">
      <cdr:nvSpPr>
        <cdr:cNvPr id="4" name="Line Callout 1 3"/>
        <cdr:cNvSpPr/>
      </cdr:nvSpPr>
      <cdr:spPr>
        <a:xfrm xmlns:a="http://schemas.openxmlformats.org/drawingml/2006/main">
          <a:off x="4660900" y="1854200"/>
          <a:ext cx="1257300" cy="317500"/>
        </a:xfrm>
        <a:prstGeom xmlns:a="http://schemas.openxmlformats.org/drawingml/2006/main" prst="borderCallout1">
          <a:avLst>
            <a:gd name="adj1" fmla="val 18750"/>
            <a:gd name="adj2" fmla="val -8333"/>
            <a:gd name="adj3" fmla="val 20500"/>
            <a:gd name="adj4" fmla="val -57525"/>
          </a:avLst>
        </a:prstGeom>
        <a:solidFill xmlns:a="http://schemas.openxmlformats.org/drawingml/2006/main">
          <a:schemeClr val="accent6"/>
        </a:solidFill>
        <a:ln xmlns:a="http://schemas.openxmlformats.org/drawingml/2006/main">
          <a:solidFill>
            <a:schemeClr val="accent6">
              <a:lumMod val="75000"/>
            </a:schemeClr>
          </a:solid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t>15%</a:t>
          </a:r>
          <a:r>
            <a:rPr lang="en-US" sz="1400" baseline="0"/>
            <a:t> </a:t>
          </a:r>
          <a:r>
            <a:rPr lang="en-US" sz="1400"/>
            <a:t>Discount</a:t>
          </a:r>
        </a:p>
      </cdr:txBody>
    </cdr:sp>
  </cdr:relSizeAnchor>
</c:userShapes>
</file>

<file path=xl/drawings/drawing5.xml><?xml version="1.0" encoding="utf-8"?>
<xdr:wsDr xmlns:xdr="http://schemas.openxmlformats.org/drawingml/2006/spreadsheetDrawing" xmlns:a="http://schemas.openxmlformats.org/drawingml/2006/main">
  <xdr:oneCellAnchor>
    <xdr:from>
      <xdr:col>0</xdr:col>
      <xdr:colOff>0</xdr:colOff>
      <xdr:row>3</xdr:row>
      <xdr:rowOff>0</xdr:rowOff>
    </xdr:from>
    <xdr:ext cx="4953000" cy="346890"/>
    <mc:AlternateContent xmlns:mc="http://schemas.openxmlformats.org/markup-compatibility/2006" xmlns:a14="http://schemas.microsoft.com/office/drawing/2010/main">
      <mc:Choice Requires="a14">
        <xdr:sp macro="" textlink="">
          <xdr:nvSpPr>
            <xdr:cNvPr id="2" name="TextBox 1"/>
            <xdr:cNvSpPr txBox="1"/>
          </xdr:nvSpPr>
          <xdr:spPr>
            <a:xfrm>
              <a:off x="0" y="682388"/>
              <a:ext cx="4953000" cy="346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𝐴𝑣𝑒𝑟𝑎𝑔𝑒</m:t>
                    </m:r>
                    <m:r>
                      <a:rPr lang="en-US" sz="1200" b="0" i="1">
                        <a:latin typeface="Cambria Math" charset="0"/>
                      </a:rPr>
                      <m:t> </m:t>
                    </m:r>
                    <m:r>
                      <a:rPr lang="en-US" sz="1200" b="0" i="1">
                        <a:latin typeface="Cambria Math" charset="0"/>
                      </a:rPr>
                      <m:t>𝐶𝑢𝑠𝑡𝑜𝑚𝑒𝑟</m:t>
                    </m:r>
                    <m:r>
                      <a:rPr lang="en-US" sz="1200" b="0" i="1">
                        <a:latin typeface="Cambria Math" charset="0"/>
                      </a:rPr>
                      <m:t> </m:t>
                    </m:r>
                    <m:r>
                      <a:rPr lang="en-US" sz="1200" b="0" i="1">
                        <a:latin typeface="Cambria Math" charset="0"/>
                      </a:rPr>
                      <m:t>𝐿𝑖𝑓𝑒𝑡𝑖𝑚𝑒</m:t>
                    </m:r>
                    <m:r>
                      <a:rPr lang="en-US" sz="1200" b="0" i="1">
                        <a:latin typeface="Cambria Math" charset="0"/>
                      </a:rPr>
                      <m:t>=</m:t>
                    </m:r>
                    <m:f>
                      <m:fPr>
                        <m:ctrlPr>
                          <a:rPr lang="bg-BG" sz="1200" b="0" i="1">
                            <a:latin typeface="Cambria Math" charset="0"/>
                          </a:rPr>
                        </m:ctrlPr>
                      </m:fPr>
                      <m:num>
                        <m:r>
                          <a:rPr lang="en-US" sz="1200" b="0" i="1">
                            <a:latin typeface="Cambria Math" charset="0"/>
                          </a:rPr>
                          <m:t>1</m:t>
                        </m:r>
                      </m:num>
                      <m:den>
                        <m:r>
                          <a:rPr lang="en-US" sz="1200" b="0" i="1">
                            <a:latin typeface="Cambria Math" charset="0"/>
                          </a:rPr>
                          <m:t>𝐶h𝑢𝑟𝑛</m:t>
                        </m:r>
                        <m:r>
                          <a:rPr lang="en-US" sz="1200" b="0" i="1">
                            <a:latin typeface="Cambria Math" charset="0"/>
                          </a:rPr>
                          <m:t> </m:t>
                        </m:r>
                        <m:r>
                          <a:rPr lang="en-US" sz="1200" b="0" i="1">
                            <a:latin typeface="Cambria Math" charset="0"/>
                          </a:rPr>
                          <m:t>𝑅𝑎𝑡𝑒</m:t>
                        </m:r>
                      </m:den>
                    </m:f>
                  </m:oMath>
                </m:oMathPara>
              </a14:m>
              <a:endParaRPr lang="en-US" sz="1200"/>
            </a:p>
          </xdr:txBody>
        </xdr:sp>
      </mc:Choice>
      <mc:Fallback xmlns="">
        <xdr:sp macro="" textlink="">
          <xdr:nvSpPr>
            <xdr:cNvPr id="2" name="TextBox 1"/>
            <xdr:cNvSpPr txBox="1"/>
          </xdr:nvSpPr>
          <xdr:spPr>
            <a:xfrm>
              <a:off x="0" y="682388"/>
              <a:ext cx="495300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800" b="0" i="0">
                  <a:latin typeface="Cambria Math" charset="0"/>
                </a:rPr>
                <a:t>𝐴𝑣𝑒𝑟𝑎𝑔𝑒 𝐶𝑢𝑠𝑡𝑜𝑚𝑒𝑟 𝐿𝑖𝑓𝑒𝑡𝑖𝑚𝑒=1</a:t>
              </a:r>
              <a:r>
                <a:rPr lang="bg-BG" sz="1800" b="0" i="0">
                  <a:latin typeface="Cambria Math" charset="0"/>
                </a:rPr>
                <a:t>/(</a:t>
              </a:r>
              <a:r>
                <a:rPr lang="en-US" sz="1800" b="0" i="0">
                  <a:latin typeface="Cambria Math" charset="0"/>
                </a:rPr>
                <a:t>𝐶ℎ𝑢𝑟𝑛 𝑅𝑎𝑡𝑒</a:t>
              </a:r>
              <a:r>
                <a:rPr lang="bg-BG" sz="1800" b="0" i="0">
                  <a:latin typeface="Cambria Math" charset="0"/>
                </a:rPr>
                <a:t>)</a:t>
              </a:r>
              <a:endParaRPr lang="en-US" sz="1800"/>
            </a:p>
          </xdr:txBody>
        </xdr:sp>
      </mc:Fallback>
    </mc:AlternateContent>
    <xdr:clientData/>
  </xdr:oneCellAnchor>
  <xdr:oneCellAnchor>
    <xdr:from>
      <xdr:col>0</xdr:col>
      <xdr:colOff>234950</xdr:colOff>
      <xdr:row>9</xdr:row>
      <xdr:rowOff>50421</xdr:rowOff>
    </xdr:from>
    <xdr:ext cx="4981043" cy="187872"/>
    <mc:AlternateContent xmlns:mc="http://schemas.openxmlformats.org/markup-compatibility/2006" xmlns:a14="http://schemas.microsoft.com/office/drawing/2010/main">
      <mc:Choice Requires="a14">
        <xdr:sp macro="" textlink="">
          <xdr:nvSpPr>
            <xdr:cNvPr id="3" name="TextBox 2"/>
            <xdr:cNvSpPr txBox="1"/>
          </xdr:nvSpPr>
          <xdr:spPr>
            <a:xfrm>
              <a:off x="234950" y="1926988"/>
              <a:ext cx="4981043"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𝐿𝑇𝑉</m:t>
                    </m:r>
                    <m:r>
                      <a:rPr lang="en-US" sz="1200" b="0" i="1">
                        <a:latin typeface="Cambria Math" charset="0"/>
                      </a:rPr>
                      <m:t>=</m:t>
                    </m:r>
                    <m:r>
                      <a:rPr lang="en-US" sz="1200" b="0" i="1">
                        <a:latin typeface="Cambria Math" charset="0"/>
                      </a:rPr>
                      <m:t>𝐴𝑣𝑒𝑟𝑎𝑔𝑒</m:t>
                    </m:r>
                    <m:r>
                      <a:rPr lang="en-US" sz="1200" b="0" i="1">
                        <a:latin typeface="Cambria Math" charset="0"/>
                      </a:rPr>
                      <m:t> </m:t>
                    </m:r>
                    <m:r>
                      <a:rPr lang="en-US" sz="1200" b="0" i="1">
                        <a:latin typeface="Cambria Math" charset="0"/>
                      </a:rPr>
                      <m:t>𝐶𝑢𝑠𝑡𝑜𝑚𝑒𝑟</m:t>
                    </m:r>
                    <m:r>
                      <a:rPr lang="en-US" sz="1200" b="0" i="1">
                        <a:latin typeface="Cambria Math" charset="0"/>
                      </a:rPr>
                      <m:t> </m:t>
                    </m:r>
                    <m:r>
                      <a:rPr lang="en-US" sz="1200" b="0" i="1">
                        <a:latin typeface="Cambria Math" charset="0"/>
                      </a:rPr>
                      <m:t>𝐿𝑖𝑓𝑒𝑡𝑖𝑚𝑒</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𝐴𝑣𝑒𝑟𝑎𝑔𝑒</m:t>
                    </m:r>
                    <m:r>
                      <a:rPr lang="en-US" sz="1200" b="0" i="1">
                        <a:latin typeface="Cambria Math" charset="0"/>
                      </a:rPr>
                      <m:t> </m:t>
                    </m:r>
                    <m:r>
                      <a:rPr lang="en-US" sz="1200" b="0" i="1">
                        <a:latin typeface="Cambria Math" charset="0"/>
                      </a:rPr>
                      <m:t>𝐺𝑟𝑜𝑠𝑠</m:t>
                    </m:r>
                    <m:r>
                      <a:rPr lang="en-US" sz="1200" b="0" i="1">
                        <a:latin typeface="Cambria Math" charset="0"/>
                      </a:rPr>
                      <m:t> </m:t>
                    </m:r>
                    <m:r>
                      <a:rPr lang="en-US" sz="1200" b="0" i="1">
                        <a:latin typeface="Cambria Math" charset="0"/>
                      </a:rPr>
                      <m:t>𝑃𝑟𝑜𝑓𝑖𝑡</m:t>
                    </m:r>
                    <m:r>
                      <a:rPr lang="en-US" sz="1200" b="0" i="1">
                        <a:latin typeface="Cambria Math" charset="0"/>
                      </a:rPr>
                      <m:t> </m:t>
                    </m:r>
                    <m:r>
                      <a:rPr lang="en-US" sz="1200" b="0" i="1">
                        <a:latin typeface="Cambria Math" charset="0"/>
                      </a:rPr>
                      <m:t>𝑝𝑒𝑟</m:t>
                    </m:r>
                    <m:r>
                      <a:rPr lang="en-US" sz="1200" b="0" i="1">
                        <a:latin typeface="Cambria Math" charset="0"/>
                      </a:rPr>
                      <m:t> </m:t>
                    </m:r>
                    <m:r>
                      <a:rPr lang="en-US" sz="1200" b="0" i="1">
                        <a:latin typeface="Cambria Math" charset="0"/>
                      </a:rPr>
                      <m:t>𝐴𝑐𝑐𝑜𝑢𝑛𝑡</m:t>
                    </m:r>
                  </m:oMath>
                </m:oMathPara>
              </a14:m>
              <a:endParaRPr lang="en-US" sz="1200"/>
            </a:p>
          </xdr:txBody>
        </xdr:sp>
      </mc:Choice>
      <mc:Fallback xmlns="">
        <xdr:sp macro="" textlink="">
          <xdr:nvSpPr>
            <xdr:cNvPr id="3" name="TextBox 2"/>
            <xdr:cNvSpPr txBox="1"/>
          </xdr:nvSpPr>
          <xdr:spPr>
            <a:xfrm>
              <a:off x="234950" y="1926988"/>
              <a:ext cx="74705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800" b="0" i="0">
                  <a:latin typeface="Cambria Math" charset="0"/>
                </a:rPr>
                <a:t>𝐿𝑇𝑉=𝐴𝑣𝑒𝑟𝑎𝑔𝑒 𝐶𝑢𝑠𝑡𝑜𝑚𝑒𝑟 𝐿𝑖𝑓𝑒𝑡𝑖𝑚𝑒 𝑥 𝐴𝑣𝑒𝑟𝑎𝑔𝑒 𝐺𝑟𝑜𝑠𝑠 𝑃𝑟𝑜𝑓𝑖𝑡 𝑝𝑒𝑟 𝐴𝑐𝑐𝑜𝑢𝑛𝑡</a:t>
              </a:r>
              <a:endParaRPr lang="en-US" sz="1800"/>
            </a:p>
          </xdr:txBody>
        </xdr:sp>
      </mc:Fallback>
    </mc:AlternateContent>
    <xdr:clientData/>
  </xdr:oneCellAnchor>
  <xdr:oneCellAnchor>
    <xdr:from>
      <xdr:col>0</xdr:col>
      <xdr:colOff>196850</xdr:colOff>
      <xdr:row>13</xdr:row>
      <xdr:rowOff>181401</xdr:rowOff>
    </xdr:from>
    <xdr:ext cx="2180084" cy="346890"/>
    <mc:AlternateContent xmlns:mc="http://schemas.openxmlformats.org/markup-compatibility/2006" xmlns:a14="http://schemas.microsoft.com/office/drawing/2010/main">
      <mc:Choice Requires="a14">
        <xdr:sp macro="" textlink="">
          <xdr:nvSpPr>
            <xdr:cNvPr id="4" name="TextBox 3"/>
            <xdr:cNvSpPr txBox="1"/>
          </xdr:nvSpPr>
          <xdr:spPr>
            <a:xfrm>
              <a:off x="196850" y="2854088"/>
              <a:ext cx="2180084" cy="346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𝐿𝑇𝑉</m:t>
                    </m:r>
                    <m:r>
                      <a:rPr lang="en-US" sz="1200" b="0" i="1">
                        <a:latin typeface="Cambria Math" charset="0"/>
                      </a:rPr>
                      <m:t>=</m:t>
                    </m:r>
                    <m:f>
                      <m:fPr>
                        <m:ctrlPr>
                          <a:rPr lang="bg-BG" sz="1200" b="0" i="1">
                            <a:latin typeface="Cambria Math" charset="0"/>
                          </a:rPr>
                        </m:ctrlPr>
                      </m:fPr>
                      <m:num>
                        <m:r>
                          <a:rPr lang="en-US" sz="1200" b="0" i="1">
                            <a:latin typeface="Cambria Math" charset="0"/>
                          </a:rPr>
                          <m:t>𝐴𝑅𝑃𝐴</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𝐺𝑟𝑜𝑠𝑠</m:t>
                        </m:r>
                        <m:r>
                          <a:rPr lang="en-US" sz="1200" b="0" i="1">
                            <a:latin typeface="Cambria Math" charset="0"/>
                          </a:rPr>
                          <m:t> </m:t>
                        </m:r>
                        <m:r>
                          <a:rPr lang="en-US" sz="1200" b="0" i="1">
                            <a:latin typeface="Cambria Math" charset="0"/>
                          </a:rPr>
                          <m:t>𝑀𝑎𝑟𝑔𝑖𝑛</m:t>
                        </m:r>
                        <m:r>
                          <a:rPr lang="en-US" sz="1200" b="0" i="1">
                            <a:latin typeface="Cambria Math" charset="0"/>
                          </a:rPr>
                          <m:t> %</m:t>
                        </m:r>
                      </m:num>
                      <m:den>
                        <m:r>
                          <a:rPr lang="en-US" sz="1200" b="0" i="1">
                            <a:latin typeface="Cambria Math" charset="0"/>
                          </a:rPr>
                          <m:t>𝐶h𝑢𝑟𝑛</m:t>
                        </m:r>
                        <m:r>
                          <a:rPr lang="en-US" sz="1200" b="0" i="1">
                            <a:latin typeface="Cambria Math" charset="0"/>
                          </a:rPr>
                          <m:t> </m:t>
                        </m:r>
                        <m:r>
                          <a:rPr lang="en-US" sz="1200" b="0" i="1">
                            <a:latin typeface="Cambria Math" charset="0"/>
                          </a:rPr>
                          <m:t>𝑅𝑎𝑡𝑒</m:t>
                        </m:r>
                      </m:den>
                    </m:f>
                  </m:oMath>
                </m:oMathPara>
              </a14:m>
              <a:endParaRPr lang="en-US" sz="1200"/>
            </a:p>
          </xdr:txBody>
        </xdr:sp>
      </mc:Choice>
      <mc:Fallback xmlns="">
        <xdr:sp macro="" textlink="">
          <xdr:nvSpPr>
            <xdr:cNvPr id="4" name="TextBox 3"/>
            <xdr:cNvSpPr txBox="1"/>
          </xdr:nvSpPr>
          <xdr:spPr>
            <a:xfrm>
              <a:off x="196850" y="2854088"/>
              <a:ext cx="326999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800" b="0" i="0">
                  <a:latin typeface="Cambria Math" charset="0"/>
                </a:rPr>
                <a:t>𝐿𝑇𝑉=</a:t>
              </a:r>
              <a:r>
                <a:rPr lang="bg-BG" sz="1800" b="0" i="0">
                  <a:latin typeface="Cambria Math" charset="0"/>
                </a:rPr>
                <a:t>(</a:t>
              </a:r>
              <a:r>
                <a:rPr lang="en-US" sz="1800" b="0" i="0">
                  <a:latin typeface="Cambria Math" charset="0"/>
                </a:rPr>
                <a:t>𝐴𝑅𝑃𝐴 𝑥 𝐺𝑟𝑜𝑠𝑠 𝑀𝑎𝑟𝑔𝑖𝑛 %</a:t>
              </a:r>
              <a:r>
                <a:rPr lang="bg-BG" sz="1800" b="0" i="0">
                  <a:latin typeface="Cambria Math" charset="0"/>
                </a:rPr>
                <a:t>)/(</a:t>
              </a:r>
              <a:r>
                <a:rPr lang="en-US" sz="1800" b="0" i="0">
                  <a:latin typeface="Cambria Math" charset="0"/>
                </a:rPr>
                <a:t>𝐶ℎ𝑢𝑟𝑛 𝑅𝑎𝑡𝑒</a:t>
              </a:r>
              <a:r>
                <a:rPr lang="bg-BG" sz="1800" b="0" i="0">
                  <a:latin typeface="Cambria Math" charset="0"/>
                </a:rPr>
                <a:t>)</a:t>
              </a:r>
              <a:endParaRPr lang="en-US" sz="1800"/>
            </a:p>
          </xdr:txBody>
        </xdr:sp>
      </mc:Fallback>
    </mc:AlternateContent>
    <xdr:clientData/>
  </xdr:oneCellAnchor>
  <xdr:oneCellAnchor>
    <xdr:from>
      <xdr:col>0</xdr:col>
      <xdr:colOff>234665</xdr:colOff>
      <xdr:row>20</xdr:row>
      <xdr:rowOff>83024</xdr:rowOff>
    </xdr:from>
    <xdr:ext cx="3889142" cy="353687"/>
    <mc:AlternateContent xmlns:mc="http://schemas.openxmlformats.org/markup-compatibility/2006" xmlns:a14="http://schemas.microsoft.com/office/drawing/2010/main">
      <mc:Choice Requires="a14">
        <xdr:sp macro="" textlink="">
          <xdr:nvSpPr>
            <xdr:cNvPr id="5" name="TextBox 4"/>
            <xdr:cNvSpPr txBox="1"/>
          </xdr:nvSpPr>
          <xdr:spPr>
            <a:xfrm>
              <a:off x="234665" y="4148920"/>
              <a:ext cx="3889142" cy="353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𝑊𝐴𝐶𝐶</m:t>
                    </m:r>
                    <m:r>
                      <a:rPr lang="en-US" sz="1200" b="0" i="1">
                        <a:latin typeface="Cambria Math" charset="0"/>
                      </a:rPr>
                      <m:t>= </m:t>
                    </m:r>
                    <m:f>
                      <m:fPr>
                        <m:ctrlPr>
                          <a:rPr lang="bg-BG" sz="1200" b="0" i="1">
                            <a:latin typeface="Cambria Math" charset="0"/>
                          </a:rPr>
                        </m:ctrlPr>
                      </m:fPr>
                      <m:num>
                        <m:r>
                          <a:rPr lang="en-US" sz="1200" b="0" i="1">
                            <a:latin typeface="Cambria Math" charset="0"/>
                          </a:rPr>
                          <m:t>𝑉𝑒</m:t>
                        </m:r>
                      </m:num>
                      <m:den>
                        <m:r>
                          <a:rPr lang="en-US" sz="1200" b="0" i="1">
                            <a:latin typeface="Cambria Math" charset="0"/>
                          </a:rPr>
                          <m:t>𝑉𝑒</m:t>
                        </m:r>
                        <m:r>
                          <a:rPr lang="en-US" sz="1200" b="0" i="1">
                            <a:latin typeface="Cambria Math" charset="0"/>
                          </a:rPr>
                          <m:t>+</m:t>
                        </m:r>
                        <m:r>
                          <a:rPr lang="en-US" sz="1200" b="0" i="1">
                            <a:latin typeface="Cambria Math" charset="0"/>
                          </a:rPr>
                          <m:t>𝑉𝑑</m:t>
                        </m:r>
                      </m:den>
                    </m:f>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𝐾𝑒</m:t>
                    </m:r>
                    <m:r>
                      <a:rPr lang="en-US" sz="1200" b="0" i="1">
                        <a:latin typeface="Cambria Math" charset="0"/>
                      </a:rPr>
                      <m:t>      +        </m:t>
                    </m:r>
                    <m:f>
                      <m:fPr>
                        <m:ctrlPr>
                          <a:rPr lang="bg-BG" sz="1200" b="0" i="1">
                            <a:latin typeface="Cambria Math" charset="0"/>
                          </a:rPr>
                        </m:ctrlPr>
                      </m:fPr>
                      <m:num>
                        <m:r>
                          <a:rPr lang="en-US" sz="1200" b="0" i="1">
                            <a:latin typeface="Cambria Math" charset="0"/>
                          </a:rPr>
                          <m:t>𝑉𝑑</m:t>
                        </m:r>
                      </m:num>
                      <m:den>
                        <m:r>
                          <a:rPr lang="en-US" sz="1200" b="0" i="1">
                            <a:latin typeface="Cambria Math" charset="0"/>
                          </a:rPr>
                          <m:t>𝑉𝑒</m:t>
                        </m:r>
                        <m:r>
                          <a:rPr lang="en-US" sz="1200" b="0" i="1">
                            <a:latin typeface="Cambria Math" charset="0"/>
                          </a:rPr>
                          <m:t>+</m:t>
                        </m:r>
                        <m:r>
                          <a:rPr lang="en-US" sz="1200" b="0" i="1">
                            <a:latin typeface="Cambria Math" charset="0"/>
                          </a:rPr>
                          <m:t>𝑉𝑑</m:t>
                        </m:r>
                      </m:den>
                    </m:f>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𝐾𝑑</m:t>
                    </m:r>
                    <m:r>
                      <a:rPr lang="en-US" sz="1200" b="0" i="1">
                        <a:latin typeface="Cambria Math" charset="0"/>
                      </a:rPr>
                      <m:t> </m:t>
                    </m:r>
                    <m:r>
                      <a:rPr lang="en-US" sz="1200" b="0" i="1">
                        <a:latin typeface="Cambria Math" charset="0"/>
                      </a:rPr>
                      <m:t>𝑥</m:t>
                    </m:r>
                    <m:r>
                      <a:rPr lang="en-US" sz="1200" b="0" i="1">
                        <a:latin typeface="Cambria Math" charset="0"/>
                      </a:rPr>
                      <m:t> (1−</m:t>
                    </m:r>
                    <m:r>
                      <a:rPr lang="en-US" sz="1200" b="0" i="1">
                        <a:latin typeface="Cambria Math" charset="0"/>
                      </a:rPr>
                      <m:t>𝑇</m:t>
                    </m:r>
                    <m:r>
                      <a:rPr lang="en-US" sz="1200" b="0" i="1">
                        <a:latin typeface="Cambria Math" charset="0"/>
                      </a:rPr>
                      <m:t>) </m:t>
                    </m:r>
                  </m:oMath>
                </m:oMathPara>
              </a14:m>
              <a:endParaRPr lang="en-US" sz="1200"/>
            </a:p>
          </xdr:txBody>
        </xdr:sp>
      </mc:Choice>
      <mc:Fallback xmlns="">
        <xdr:sp macro="" textlink="">
          <xdr:nvSpPr>
            <xdr:cNvPr id="5" name="TextBox 4"/>
            <xdr:cNvSpPr txBox="1"/>
          </xdr:nvSpPr>
          <xdr:spPr>
            <a:xfrm>
              <a:off x="234665" y="4148920"/>
              <a:ext cx="5833007" cy="530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800" b="0" i="0">
                  <a:latin typeface="Cambria Math" charset="0"/>
                </a:rPr>
                <a:t>𝑊𝐴𝐶𝐶=  𝑉𝑒</a:t>
              </a:r>
              <a:r>
                <a:rPr lang="bg-BG" sz="1800" b="0" i="0">
                  <a:latin typeface="Cambria Math" charset="0"/>
                </a:rPr>
                <a:t>/(</a:t>
              </a:r>
              <a:r>
                <a:rPr lang="en-US" sz="1800" b="0" i="0">
                  <a:latin typeface="Cambria Math" charset="0"/>
                </a:rPr>
                <a:t>𝑉𝑒+𝑉𝑑</a:t>
              </a:r>
              <a:r>
                <a:rPr lang="bg-BG" sz="1800" b="0" i="0">
                  <a:latin typeface="Cambria Math" charset="0"/>
                </a:rPr>
                <a:t>)</a:t>
              </a:r>
              <a:r>
                <a:rPr lang="en-US" sz="1800" b="0" i="0">
                  <a:latin typeface="Cambria Math" charset="0"/>
                </a:rPr>
                <a:t>  𝑥 𝐾𝑒      +         𝑉𝑑</a:t>
              </a:r>
              <a:r>
                <a:rPr lang="bg-BG" sz="1800" b="0" i="0">
                  <a:latin typeface="Cambria Math" charset="0"/>
                </a:rPr>
                <a:t>/(</a:t>
              </a:r>
              <a:r>
                <a:rPr lang="en-US" sz="1800" b="0" i="0">
                  <a:latin typeface="Cambria Math" charset="0"/>
                </a:rPr>
                <a:t>𝑉𝑒+𝑉𝑑</a:t>
              </a:r>
              <a:r>
                <a:rPr lang="bg-BG" sz="1800" b="0" i="0">
                  <a:latin typeface="Cambria Math" charset="0"/>
                </a:rPr>
                <a:t>)</a:t>
              </a:r>
              <a:r>
                <a:rPr lang="en-US" sz="1800" b="0" i="0">
                  <a:latin typeface="Cambria Math" charset="0"/>
                </a:rPr>
                <a:t>  𝑥 𝐾𝑑 𝑥 (1−𝑇) </a:t>
              </a:r>
              <a:endParaRPr lang="en-US" sz="1800"/>
            </a:p>
          </xdr:txBody>
        </xdr:sp>
      </mc:Fallback>
    </mc:AlternateContent>
    <xdr:clientData/>
  </xdr:oneCellAnchor>
  <xdr:oneCellAnchor>
    <xdr:from>
      <xdr:col>0</xdr:col>
      <xdr:colOff>272576</xdr:colOff>
      <xdr:row>25</xdr:row>
      <xdr:rowOff>139889</xdr:rowOff>
    </xdr:from>
    <xdr:ext cx="1931105" cy="187872"/>
    <mc:AlternateContent xmlns:mc="http://schemas.openxmlformats.org/markup-compatibility/2006" xmlns:a14="http://schemas.microsoft.com/office/drawing/2010/main">
      <mc:Choice Requires="a14">
        <xdr:sp macro="" textlink="">
          <xdr:nvSpPr>
            <xdr:cNvPr id="6" name="TextBox 5"/>
            <xdr:cNvSpPr txBox="1"/>
          </xdr:nvSpPr>
          <xdr:spPr>
            <a:xfrm>
              <a:off x="272576" y="5200934"/>
              <a:ext cx="193110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𝐾𝑒</m:t>
                    </m:r>
                    <m:r>
                      <a:rPr lang="en-US" sz="1200" b="0" i="1">
                        <a:latin typeface="Cambria Math" charset="0"/>
                      </a:rPr>
                      <m:t>=  </m:t>
                    </m:r>
                    <m:r>
                      <a:rPr lang="en-US" sz="1200" b="0" i="1">
                        <a:latin typeface="Cambria Math" charset="0"/>
                      </a:rPr>
                      <m:t>𝑅𝑓</m:t>
                    </m:r>
                    <m:r>
                      <a:rPr lang="en-US" sz="1200" b="0" i="1">
                        <a:latin typeface="Cambria Math" charset="0"/>
                      </a:rPr>
                      <m:t>+ </m:t>
                    </m:r>
                    <m:r>
                      <a:rPr lang="en-US" sz="1200" b="0" i="1">
                        <a:latin typeface="Cambria Math" charset="0"/>
                        <a:ea typeface="Cambria Math" charset="0"/>
                        <a:cs typeface="Cambria Math" charset="0"/>
                      </a:rPr>
                      <m:t>𝛽</m:t>
                    </m:r>
                    <m:r>
                      <a:rPr lang="en-US" sz="1200" b="0" i="1">
                        <a:latin typeface="Cambria Math" charset="0"/>
                        <a:ea typeface="Cambria Math" charset="0"/>
                        <a:cs typeface="Cambria Math" charset="0"/>
                      </a:rPr>
                      <m:t> ∗(</m:t>
                    </m:r>
                    <m:r>
                      <a:rPr lang="en-US" sz="1200" b="0" i="1">
                        <a:latin typeface="Cambria Math" charset="0"/>
                        <a:ea typeface="Cambria Math" charset="0"/>
                        <a:cs typeface="Cambria Math" charset="0"/>
                      </a:rPr>
                      <m:t>𝑅𝑚</m:t>
                    </m:r>
                    <m:r>
                      <a:rPr lang="en-US" sz="1200" b="0" i="1">
                        <a:latin typeface="Cambria Math" charset="0"/>
                        <a:ea typeface="Cambria Math" charset="0"/>
                        <a:cs typeface="Cambria Math" charset="0"/>
                      </a:rPr>
                      <m:t> −</m:t>
                    </m:r>
                    <m:r>
                      <a:rPr lang="en-US" sz="1200" b="0" i="1">
                        <a:latin typeface="Cambria Math" charset="0"/>
                        <a:ea typeface="Cambria Math" charset="0"/>
                        <a:cs typeface="Cambria Math" charset="0"/>
                      </a:rPr>
                      <m:t>𝑅𝑓</m:t>
                    </m:r>
                    <m:r>
                      <a:rPr lang="en-US" sz="1200" b="0" i="1">
                        <a:latin typeface="Cambria Math" charset="0"/>
                        <a:ea typeface="Cambria Math" charset="0"/>
                        <a:cs typeface="Cambria Math" charset="0"/>
                      </a:rPr>
                      <m:t>)</m:t>
                    </m:r>
                  </m:oMath>
                </m:oMathPara>
              </a14:m>
              <a:endParaRPr lang="en-US" sz="1200"/>
            </a:p>
          </xdr:txBody>
        </xdr:sp>
      </mc:Choice>
      <mc:Fallback xmlns="">
        <xdr:sp macro="" textlink="">
          <xdr:nvSpPr>
            <xdr:cNvPr id="6" name="TextBox 5"/>
            <xdr:cNvSpPr txBox="1"/>
          </xdr:nvSpPr>
          <xdr:spPr>
            <a:xfrm>
              <a:off x="272576" y="5200934"/>
              <a:ext cx="289637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800" b="0" i="0">
                  <a:latin typeface="Cambria Math" charset="0"/>
                </a:rPr>
                <a:t>𝐾𝑒=  𝑅𝑓+ </a:t>
              </a:r>
              <a:r>
                <a:rPr lang="en-US" sz="1800" b="0" i="0">
                  <a:latin typeface="Cambria Math" charset="0"/>
                  <a:ea typeface="Cambria Math" charset="0"/>
                  <a:cs typeface="Cambria Math" charset="0"/>
                </a:rPr>
                <a:t>𝛽 ∗(𝑅𝑚 −𝑅𝑓)</a:t>
              </a:r>
              <a:endParaRPr lang="en-US" sz="1800"/>
            </a:p>
          </xdr:txBody>
        </xdr:sp>
      </mc:Fallback>
    </mc:AlternateContent>
    <xdr:clientData/>
  </xdr:oneCellAnchor>
  <xdr:oneCellAnchor>
    <xdr:from>
      <xdr:col>0</xdr:col>
      <xdr:colOff>301009</xdr:colOff>
      <xdr:row>30</xdr:row>
      <xdr:rowOff>130412</xdr:rowOff>
    </xdr:from>
    <xdr:ext cx="65" cy="250453"/>
    <xdr:sp macro="" textlink="">
      <xdr:nvSpPr>
        <xdr:cNvPr id="7" name="TextBox 6"/>
        <xdr:cNvSpPr txBox="1"/>
      </xdr:nvSpPr>
      <xdr:spPr>
        <a:xfrm>
          <a:off x="301009" y="6186606"/>
          <a:ext cx="6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600"/>
        </a:p>
      </xdr:txBody>
    </xdr:sp>
    <xdr:clientData/>
  </xdr:oneCellAnchor>
  <xdr:oneCellAnchor>
    <xdr:from>
      <xdr:col>0</xdr:col>
      <xdr:colOff>414741</xdr:colOff>
      <xdr:row>30</xdr:row>
      <xdr:rowOff>120934</xdr:rowOff>
    </xdr:from>
    <xdr:ext cx="3950762" cy="379656"/>
    <mc:AlternateContent xmlns:mc="http://schemas.openxmlformats.org/markup-compatibility/2006" xmlns:a14="http://schemas.microsoft.com/office/drawing/2010/main">
      <mc:Choice Requires="a14">
        <xdr:sp macro="" textlink="">
          <xdr:nvSpPr>
            <xdr:cNvPr id="8" name="TextBox 7"/>
            <xdr:cNvSpPr txBox="1"/>
          </xdr:nvSpPr>
          <xdr:spPr>
            <a:xfrm>
              <a:off x="414741" y="6177128"/>
              <a:ext cx="3950762" cy="3796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𝐿𝑇𝑉</m:t>
                    </m:r>
                    <m:r>
                      <a:rPr lang="en-US" sz="1200" b="0" i="1">
                        <a:latin typeface="Cambria Math" charset="0"/>
                      </a:rPr>
                      <m:t>=</m:t>
                    </m:r>
                    <m:r>
                      <a:rPr lang="en-US" sz="1200" b="0" i="1">
                        <a:latin typeface="Cambria Math" charset="0"/>
                      </a:rPr>
                      <m:t>𝐴𝑅𝑃𝐴</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𝐺𝑟𝑜𝑠𝑠</m:t>
                    </m:r>
                    <m:r>
                      <a:rPr lang="en-US" sz="1200" b="0" i="1">
                        <a:latin typeface="Cambria Math" charset="0"/>
                      </a:rPr>
                      <m:t> </m:t>
                    </m:r>
                    <m:r>
                      <a:rPr lang="en-US" sz="1200" b="0" i="1">
                        <a:latin typeface="Cambria Math" charset="0"/>
                      </a:rPr>
                      <m:t>𝑀𝑎𝑟𝑔𝑖𝑛</m:t>
                    </m:r>
                    <m:r>
                      <a:rPr lang="en-US" sz="1200" b="0" i="1">
                        <a:latin typeface="Cambria Math" charset="0"/>
                      </a:rPr>
                      <m:t>%  </m:t>
                    </m:r>
                    <m:r>
                      <a:rPr lang="en-US" sz="1200" b="0" i="1">
                        <a:latin typeface="Cambria Math" charset="0"/>
                      </a:rPr>
                      <m:t>𝑥</m:t>
                    </m:r>
                    <m:r>
                      <a:rPr lang="en-US" sz="1200" b="0" i="1">
                        <a:latin typeface="Cambria Math" charset="0"/>
                      </a:rPr>
                      <m:t>  </m:t>
                    </m:r>
                    <m:d>
                      <m:dPr>
                        <m:ctrlPr>
                          <a:rPr lang="is-IS" sz="1200" b="0" i="1">
                            <a:latin typeface="Cambria Math" charset="0"/>
                          </a:rPr>
                        </m:ctrlPr>
                      </m:dPr>
                      <m:e>
                        <m:r>
                          <a:rPr lang="en-US" sz="1200" b="0" i="1">
                            <a:latin typeface="Cambria Math" charset="0"/>
                          </a:rPr>
                          <m:t> </m:t>
                        </m:r>
                        <m:f>
                          <m:fPr>
                            <m:ctrlPr>
                              <a:rPr lang="bg-BG" sz="1200" b="0" i="1">
                                <a:latin typeface="Cambria Math" charset="0"/>
                              </a:rPr>
                            </m:ctrlPr>
                          </m:fPr>
                          <m:num>
                            <m:r>
                              <a:rPr lang="en-US" sz="1200" b="0" i="1">
                                <a:latin typeface="Cambria Math" charset="0"/>
                              </a:rPr>
                              <m:t>1</m:t>
                            </m:r>
                          </m:num>
                          <m:den>
                            <m:r>
                              <a:rPr lang="en-US" sz="1200" b="0" i="1">
                                <a:latin typeface="Cambria Math" charset="0"/>
                              </a:rPr>
                              <m:t>(1−</m:t>
                            </m:r>
                            <m:r>
                              <a:rPr lang="en-US" sz="1200" b="0" i="1">
                                <a:latin typeface="Cambria Math" charset="0"/>
                              </a:rPr>
                              <m:t>𝐾</m:t>
                            </m:r>
                            <m:r>
                              <a:rPr lang="en-US" sz="1200" b="0" i="1">
                                <a:latin typeface="Cambria Math" charset="0"/>
                              </a:rPr>
                              <m:t>)</m:t>
                            </m:r>
                          </m:den>
                        </m:f>
                        <m:r>
                          <a:rPr lang="en-US" sz="1200" b="0" i="1">
                            <a:latin typeface="Cambria Math" charset="0"/>
                          </a:rPr>
                          <m:t> + </m:t>
                        </m:r>
                        <m:f>
                          <m:fPr>
                            <m:ctrlPr>
                              <a:rPr lang="bg-BG" sz="1200" b="0" i="1">
                                <a:latin typeface="Cambria Math" charset="0"/>
                              </a:rPr>
                            </m:ctrlPr>
                          </m:fPr>
                          <m:num>
                            <m:r>
                              <a:rPr lang="en-US" sz="1200" b="0" i="1">
                                <a:latin typeface="Cambria Math" charset="0"/>
                              </a:rPr>
                              <m:t>𝐺</m:t>
                            </m:r>
                            <m:r>
                              <a:rPr lang="en-US" sz="1200" b="0" i="1">
                                <a:latin typeface="Cambria Math" charset="0"/>
                              </a:rPr>
                              <m:t> </m:t>
                            </m:r>
                            <m:r>
                              <a:rPr lang="en-US" sz="1200" b="0" i="1">
                                <a:latin typeface="Cambria Math" charset="0"/>
                              </a:rPr>
                              <m:t>𝑥</m:t>
                            </m:r>
                            <m:r>
                              <a:rPr lang="en-US" sz="1200" b="0" i="1">
                                <a:latin typeface="Cambria Math" charset="0"/>
                              </a:rPr>
                              <m:t> </m:t>
                            </m:r>
                            <m:r>
                              <a:rPr lang="en-US" sz="1200" b="0" i="1">
                                <a:latin typeface="Cambria Math" charset="0"/>
                              </a:rPr>
                              <m:t>𝐾</m:t>
                            </m:r>
                          </m:num>
                          <m:den>
                            <m:sSup>
                              <m:sSupPr>
                                <m:ctrlPr>
                                  <a:rPr lang="en-US" sz="1200" b="0" i="1">
                                    <a:latin typeface="Cambria Math" charset="0"/>
                                  </a:rPr>
                                </m:ctrlPr>
                              </m:sSupPr>
                              <m:e>
                                <m:r>
                                  <a:rPr lang="en-US" sz="1200" b="0" i="1">
                                    <a:latin typeface="Cambria Math" charset="0"/>
                                  </a:rPr>
                                  <m:t>(1−</m:t>
                                </m:r>
                                <m:r>
                                  <a:rPr lang="en-US" sz="1200" b="0" i="1">
                                    <a:latin typeface="Cambria Math" charset="0"/>
                                  </a:rPr>
                                  <m:t>𝐾</m:t>
                                </m:r>
                                <m:r>
                                  <a:rPr lang="en-US" sz="1200" b="0" i="1">
                                    <a:latin typeface="Cambria Math" charset="0"/>
                                  </a:rPr>
                                  <m:t>)</m:t>
                                </m:r>
                              </m:e>
                              <m:sup>
                                <m:r>
                                  <a:rPr lang="en-US" sz="1200" b="0" i="1">
                                    <a:latin typeface="Cambria Math" charset="0"/>
                                  </a:rPr>
                                  <m:t>2</m:t>
                                </m:r>
                              </m:sup>
                            </m:sSup>
                          </m:den>
                        </m:f>
                      </m:e>
                    </m:d>
                    <m:r>
                      <a:rPr lang="en-US" sz="1200" b="0" i="1">
                        <a:latin typeface="Cambria Math" charset="0"/>
                      </a:rPr>
                      <m:t> </m:t>
                    </m:r>
                  </m:oMath>
                </m:oMathPara>
              </a14:m>
              <a:endParaRPr lang="en-US" sz="1200"/>
            </a:p>
          </xdr:txBody>
        </xdr:sp>
      </mc:Choice>
      <mc:Fallback xmlns="">
        <xdr:sp macro="" textlink="">
          <xdr:nvSpPr>
            <xdr:cNvPr id="8" name="TextBox 7"/>
            <xdr:cNvSpPr txBox="1"/>
          </xdr:nvSpPr>
          <xdr:spPr>
            <a:xfrm>
              <a:off x="414741" y="6177128"/>
              <a:ext cx="3798669" cy="3796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charset="0"/>
                </a:rPr>
                <a:t>𝐿𝑇𝑉=𝐴𝑅𝑃𝐴 𝑥 𝐺𝑟𝑜𝑠𝑠 𝑀𝑎𝑟𝑔𝑖𝑛%  𝑥     1</a:t>
              </a:r>
              <a:r>
                <a:rPr lang="bg-BG" sz="1200" b="0" i="0">
                  <a:latin typeface="Cambria Math" charset="0"/>
                </a:rPr>
                <a:t>/(</a:t>
              </a:r>
              <a:r>
                <a:rPr lang="en-US" sz="1200" b="0" i="0">
                  <a:latin typeface="Cambria Math" charset="0"/>
                </a:rPr>
                <a:t>(1−𝐾)</a:t>
              </a:r>
              <a:r>
                <a:rPr lang="bg-BG" sz="1200" b="0" i="0">
                  <a:latin typeface="Cambria Math" charset="0"/>
                </a:rPr>
                <a:t>)</a:t>
              </a:r>
              <a:r>
                <a:rPr lang="en-US" sz="1200" b="0" i="0">
                  <a:latin typeface="Cambria Math" charset="0"/>
                </a:rPr>
                <a:t>  +  </a:t>
              </a:r>
              <a:r>
                <a:rPr lang="bg-BG" sz="1200" b="0" i="0">
                  <a:latin typeface="Cambria Math" charset="0"/>
                </a:rPr>
                <a:t>(</a:t>
              </a:r>
              <a:r>
                <a:rPr lang="en-US" sz="1200" b="0" i="0">
                  <a:latin typeface="Cambria Math" charset="0"/>
                </a:rPr>
                <a:t>𝐺 𝑥 𝐾</a:t>
              </a:r>
              <a:r>
                <a:rPr lang="bg-BG" sz="1200" b="0" i="0">
                  <a:latin typeface="Cambria Math" charset="0"/>
                </a:rPr>
                <a:t>)/</a:t>
              </a:r>
              <a:r>
                <a:rPr lang="en-US" sz="1200" b="0" i="0">
                  <a:latin typeface="Cambria Math" charset="0"/>
                </a:rPr>
                <a:t>〖(1−𝐾)〗^2</a:t>
              </a:r>
              <a:r>
                <a:rPr lang="bg-BG" sz="1200" b="0" i="0">
                  <a:latin typeface="Cambria Math" charset="0"/>
                </a:rPr>
                <a:t> </a:t>
              </a:r>
              <a:endParaRPr lang="en-US" sz="1200"/>
            </a:p>
          </xdr:txBody>
        </xdr:sp>
      </mc:Fallback>
    </mc:AlternateContent>
    <xdr:clientData/>
  </xdr:oneCellAnchor>
  <xdr:oneCellAnchor>
    <xdr:from>
      <xdr:col>0</xdr:col>
      <xdr:colOff>367352</xdr:colOff>
      <xdr:row>34</xdr:row>
      <xdr:rowOff>187277</xdr:rowOff>
    </xdr:from>
    <xdr:ext cx="2770310" cy="187872"/>
    <mc:AlternateContent xmlns:mc="http://schemas.openxmlformats.org/markup-compatibility/2006" xmlns:a14="http://schemas.microsoft.com/office/drawing/2010/main">
      <mc:Choice Requires="a14">
        <xdr:sp macro="" textlink="">
          <xdr:nvSpPr>
            <xdr:cNvPr id="9" name="TextBox 8"/>
            <xdr:cNvSpPr txBox="1"/>
          </xdr:nvSpPr>
          <xdr:spPr>
            <a:xfrm>
              <a:off x="367352" y="7039590"/>
              <a:ext cx="277031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𝐾</m:t>
                    </m:r>
                    <m:r>
                      <a:rPr lang="en-US" sz="1200" b="0" i="1">
                        <a:latin typeface="Cambria Math" charset="0"/>
                      </a:rPr>
                      <m:t>=  </m:t>
                    </m:r>
                    <m:d>
                      <m:dPr>
                        <m:ctrlPr>
                          <a:rPr lang="en-US" sz="1200" b="0" i="1">
                            <a:latin typeface="Cambria Math" charset="0"/>
                          </a:rPr>
                        </m:ctrlPr>
                      </m:dPr>
                      <m:e>
                        <m:r>
                          <a:rPr lang="en-US" sz="1200" b="0" i="1">
                            <a:latin typeface="Cambria Math" charset="0"/>
                          </a:rPr>
                          <m:t>1−</m:t>
                        </m:r>
                        <m:r>
                          <a:rPr lang="en-US" sz="1200" b="0" i="1">
                            <a:latin typeface="Cambria Math" charset="0"/>
                          </a:rPr>
                          <m:t>𝐶h𝑢𝑟𝑛</m:t>
                        </m:r>
                      </m:e>
                    </m:d>
                    <m:r>
                      <a:rPr lang="en-US" sz="1200" b="0" i="1">
                        <a:latin typeface="Cambria Math" charset="0"/>
                      </a:rPr>
                      <m:t> </m:t>
                    </m:r>
                    <m:r>
                      <a:rPr lang="en-US" sz="1200" b="0" i="1">
                        <a:latin typeface="Cambria Math" charset="0"/>
                      </a:rPr>
                      <m:t>𝑥</m:t>
                    </m:r>
                    <m:r>
                      <a:rPr lang="en-US" sz="1200" b="0" i="1">
                        <a:latin typeface="Cambria Math" charset="0"/>
                      </a:rPr>
                      <m:t> (1−</m:t>
                    </m:r>
                    <m:r>
                      <a:rPr lang="en-US" sz="1200" b="0" i="1">
                        <a:latin typeface="Cambria Math" charset="0"/>
                      </a:rPr>
                      <m:t>𝐷𝑖𝑠𝑐𝑜𝑢𝑛𝑡</m:t>
                    </m:r>
                    <m:r>
                      <a:rPr lang="en-US" sz="1200" b="0" i="1">
                        <a:latin typeface="Cambria Math" charset="0"/>
                      </a:rPr>
                      <m:t> </m:t>
                    </m:r>
                    <m:r>
                      <a:rPr lang="en-US" sz="1200" b="0" i="1">
                        <a:latin typeface="Cambria Math" charset="0"/>
                      </a:rPr>
                      <m:t>𝑅𝑎𝑡𝑒</m:t>
                    </m:r>
                    <m:r>
                      <a:rPr lang="en-US" sz="1200" b="0" i="1">
                        <a:latin typeface="Cambria Math" charset="0"/>
                      </a:rPr>
                      <m:t>)</m:t>
                    </m:r>
                  </m:oMath>
                </m:oMathPara>
              </a14:m>
              <a:endParaRPr lang="en-US" sz="1200"/>
            </a:p>
          </xdr:txBody>
        </xdr:sp>
      </mc:Choice>
      <mc:Fallback xmlns="">
        <xdr:sp macro="" textlink="">
          <xdr:nvSpPr>
            <xdr:cNvPr id="9" name="TextBox 8"/>
            <xdr:cNvSpPr txBox="1"/>
          </xdr:nvSpPr>
          <xdr:spPr>
            <a:xfrm>
              <a:off x="367352" y="7039590"/>
              <a:ext cx="277031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charset="0"/>
                </a:rPr>
                <a:t>𝐾=  (1−𝐶ℎ𝑢𝑟𝑛)  𝑥 (1−𝐷𝑖𝑠𝑐𝑜𝑢𝑛𝑡 𝑅𝑎𝑡𝑒)</a:t>
              </a:r>
              <a:endParaRPr lang="en-US" sz="1200"/>
            </a:p>
          </xdr:txBody>
        </xdr:sp>
      </mc:Fallback>
    </mc:AlternateContent>
    <xdr:clientData/>
  </xdr:oneCellAnchor>
  <xdr:oneCellAnchor>
    <xdr:from>
      <xdr:col>0</xdr:col>
      <xdr:colOff>400524</xdr:colOff>
      <xdr:row>38</xdr:row>
      <xdr:rowOff>101978</xdr:rowOff>
    </xdr:from>
    <xdr:ext cx="2288832" cy="349968"/>
    <mc:AlternateContent xmlns:mc="http://schemas.openxmlformats.org/markup-compatibility/2006" xmlns:a14="http://schemas.microsoft.com/office/drawing/2010/main">
      <mc:Choice Requires="a14">
        <xdr:sp macro="" textlink="">
          <xdr:nvSpPr>
            <xdr:cNvPr id="10" name="TextBox 9"/>
            <xdr:cNvSpPr txBox="1"/>
          </xdr:nvSpPr>
          <xdr:spPr>
            <a:xfrm>
              <a:off x="400524" y="7750411"/>
              <a:ext cx="2288832"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𝐺𝑟𝑜𝑠𝑠</m:t>
                    </m:r>
                    <m:r>
                      <a:rPr lang="en-US" sz="1200" b="0" i="1">
                        <a:latin typeface="Cambria Math" charset="0"/>
                      </a:rPr>
                      <m:t> </m:t>
                    </m:r>
                    <m:r>
                      <a:rPr lang="en-US" sz="1200" b="0" i="1">
                        <a:latin typeface="Cambria Math" charset="0"/>
                      </a:rPr>
                      <m:t>𝑀𝑎𝑟𝑔𝑖𝑛</m:t>
                    </m:r>
                    <m:r>
                      <a:rPr lang="en-US" sz="1200" b="0" i="1">
                        <a:latin typeface="Cambria Math" charset="0"/>
                      </a:rPr>
                      <m:t> % = </m:t>
                    </m:r>
                    <m:f>
                      <m:fPr>
                        <m:ctrlPr>
                          <a:rPr lang="bg-BG" sz="1200" b="0" i="1">
                            <a:latin typeface="Cambria Math" charset="0"/>
                          </a:rPr>
                        </m:ctrlPr>
                      </m:fPr>
                      <m:num>
                        <m:r>
                          <a:rPr lang="en-US" sz="1200" b="0" i="1">
                            <a:latin typeface="Cambria Math" charset="0"/>
                          </a:rPr>
                          <m:t>𝐴𝑅𝑃𝐴</m:t>
                        </m:r>
                      </m:num>
                      <m:den>
                        <m:r>
                          <a:rPr lang="en-US" sz="1200" b="0" i="1">
                            <a:latin typeface="Cambria Math" charset="0"/>
                          </a:rPr>
                          <m:t>𝐶𝑂𝑆</m:t>
                        </m:r>
                        <m:r>
                          <a:rPr lang="en-US" sz="1200" b="0" i="1">
                            <a:latin typeface="Cambria Math" charset="0"/>
                          </a:rPr>
                          <m:t>+</m:t>
                        </m:r>
                        <m:r>
                          <a:rPr lang="en-US" sz="1200" b="0" i="1">
                            <a:latin typeface="Cambria Math" charset="0"/>
                          </a:rPr>
                          <m:t>𝐶𝑂𝑅𝐸</m:t>
                        </m:r>
                      </m:den>
                    </m:f>
                  </m:oMath>
                </m:oMathPara>
              </a14:m>
              <a:endParaRPr lang="en-US" sz="1200"/>
            </a:p>
          </xdr:txBody>
        </xdr:sp>
      </mc:Choice>
      <mc:Fallback xmlns="">
        <xdr:sp macro="" textlink="">
          <xdr:nvSpPr>
            <xdr:cNvPr id="10" name="TextBox 9"/>
            <xdr:cNvSpPr txBox="1"/>
          </xdr:nvSpPr>
          <xdr:spPr>
            <a:xfrm>
              <a:off x="400524" y="7750411"/>
              <a:ext cx="2288832"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charset="0"/>
                </a:rPr>
                <a:t>𝐺𝑟𝑜𝑠𝑠 𝑀𝑎𝑟𝑔𝑖𝑛 % =  𝐴𝑅𝑃𝐴</a:t>
              </a:r>
              <a:r>
                <a:rPr lang="bg-BG" sz="1200" b="0" i="0">
                  <a:latin typeface="Cambria Math" charset="0"/>
                </a:rPr>
                <a:t>/(</a:t>
              </a:r>
              <a:r>
                <a:rPr lang="en-US" sz="1200" b="0" i="0">
                  <a:latin typeface="Cambria Math" charset="0"/>
                </a:rPr>
                <a:t>𝐶𝑂𝑆+𝐶𝑂𝑅𝐸</a:t>
              </a:r>
              <a:r>
                <a:rPr lang="bg-BG" sz="1200" b="0" i="0">
                  <a:latin typeface="Cambria Math" charset="0"/>
                </a:rPr>
                <a:t>)</a:t>
              </a:r>
              <a:endParaRPr lang="en-US" sz="1200"/>
            </a:p>
          </xdr:txBody>
        </xdr:sp>
      </mc:Fallback>
    </mc:AlternateContent>
    <xdr:clientData/>
  </xdr:oneCellAnchor>
  <xdr:oneCellAnchor>
    <xdr:from>
      <xdr:col>0</xdr:col>
      <xdr:colOff>447911</xdr:colOff>
      <xdr:row>42</xdr:row>
      <xdr:rowOff>120934</xdr:rowOff>
    </xdr:from>
    <xdr:ext cx="4928016" cy="351506"/>
    <mc:AlternateContent xmlns:mc="http://schemas.openxmlformats.org/markup-compatibility/2006" xmlns:a14="http://schemas.microsoft.com/office/drawing/2010/main">
      <mc:Choice Requires="a14">
        <xdr:sp macro="" textlink="">
          <xdr:nvSpPr>
            <xdr:cNvPr id="11" name="TextBox 10"/>
            <xdr:cNvSpPr txBox="1"/>
          </xdr:nvSpPr>
          <xdr:spPr>
            <a:xfrm>
              <a:off x="447911" y="8565486"/>
              <a:ext cx="4928016"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charset="0"/>
                      </a:rPr>
                      <m:t>𝐶𝑂𝑅𝐸</m:t>
                    </m:r>
                    <m:r>
                      <a:rPr lang="en-US" sz="1100" b="0" i="1">
                        <a:latin typeface="Cambria Math" charset="0"/>
                      </a:rPr>
                      <m:t>= </m:t>
                    </m:r>
                    <m:f>
                      <m:fPr>
                        <m:ctrlPr>
                          <a:rPr lang="bg-BG" sz="1100" b="0" i="1">
                            <a:latin typeface="Cambria Math" charset="0"/>
                          </a:rPr>
                        </m:ctrlPr>
                      </m:fPr>
                      <m:num>
                        <m:r>
                          <a:rPr lang="en-US" sz="1100" b="0" i="1">
                            <a:latin typeface="Cambria Math" charset="0"/>
                          </a:rPr>
                          <m:t>𝐶𝑜𝑠𝑡</m:t>
                        </m:r>
                        <m:r>
                          <a:rPr lang="en-US" sz="1100" b="0" i="1">
                            <a:latin typeface="Cambria Math" charset="0"/>
                          </a:rPr>
                          <m:t> </m:t>
                        </m:r>
                        <m:r>
                          <a:rPr lang="en-US" sz="1100" b="0" i="1">
                            <a:latin typeface="Cambria Math" charset="0"/>
                          </a:rPr>
                          <m:t>𝑜𝑓</m:t>
                        </m:r>
                        <m:r>
                          <a:rPr lang="en-US" sz="1100" b="0" i="1">
                            <a:latin typeface="Cambria Math" charset="0"/>
                          </a:rPr>
                          <m:t> </m:t>
                        </m:r>
                        <m:r>
                          <a:rPr lang="en-US" sz="1100" b="0" i="1">
                            <a:latin typeface="Cambria Math" charset="0"/>
                          </a:rPr>
                          <m:t>𝐴𝑐𝑐𝑜𝑢𝑛𝑡</m:t>
                        </m:r>
                        <m:r>
                          <a:rPr lang="en-US" sz="1100" b="0" i="1">
                            <a:latin typeface="Cambria Math" charset="0"/>
                          </a:rPr>
                          <m:t> </m:t>
                        </m:r>
                        <m:r>
                          <a:rPr lang="en-US" sz="1100" b="0" i="1">
                            <a:latin typeface="Cambria Math" charset="0"/>
                          </a:rPr>
                          <m:t>𝑀𝑎𝑛𝑎𝑔𝑒𝑟</m:t>
                        </m:r>
                      </m:num>
                      <m:den>
                        <m:r>
                          <a:rPr lang="en-US" sz="1100" b="0" i="1">
                            <a:latin typeface="Cambria Math" charset="0"/>
                          </a:rPr>
                          <m:t>𝑁𝑜</m:t>
                        </m:r>
                        <m:r>
                          <a:rPr lang="en-US" sz="1100" b="0" i="1">
                            <a:latin typeface="Cambria Math" charset="0"/>
                          </a:rPr>
                          <m:t>. </m:t>
                        </m:r>
                        <m:r>
                          <a:rPr lang="en-US" sz="1100" b="0" i="1">
                            <a:latin typeface="Cambria Math" charset="0"/>
                          </a:rPr>
                          <m:t>𝑜𝑓</m:t>
                        </m:r>
                        <m:r>
                          <a:rPr lang="en-US" sz="1100" b="0" i="1">
                            <a:latin typeface="Cambria Math" charset="0"/>
                          </a:rPr>
                          <m:t> </m:t>
                        </m:r>
                        <m:r>
                          <a:rPr lang="en-US" sz="1100" b="0" i="1">
                            <a:latin typeface="Cambria Math" charset="0"/>
                          </a:rPr>
                          <m:t>𝑐𝑢𝑠𝑡𝑜𝑚𝑒𝑟𝑠</m:t>
                        </m:r>
                        <m:r>
                          <a:rPr lang="en-US" sz="1100" b="0" i="1">
                            <a:latin typeface="Cambria Math" charset="0"/>
                          </a:rPr>
                          <m:t> </m:t>
                        </m:r>
                        <m:r>
                          <a:rPr lang="en-US" sz="1100" b="0" i="1">
                            <a:latin typeface="Cambria Math" charset="0"/>
                          </a:rPr>
                          <m:t>𝑡h𝑒𝑦</m:t>
                        </m:r>
                        <m:r>
                          <a:rPr lang="en-US" sz="1100" b="0" i="1">
                            <a:latin typeface="Cambria Math" charset="0"/>
                          </a:rPr>
                          <m:t> </m:t>
                        </m:r>
                        <m:r>
                          <a:rPr lang="en-US" sz="1100" b="0" i="1">
                            <a:latin typeface="Cambria Math" charset="0"/>
                          </a:rPr>
                          <m:t>𝑐𝑎𝑛</m:t>
                        </m:r>
                        <m:r>
                          <a:rPr lang="en-US" sz="1100" b="0" i="1">
                            <a:latin typeface="Cambria Math" charset="0"/>
                          </a:rPr>
                          <m:t> </m:t>
                        </m:r>
                        <m:r>
                          <a:rPr lang="en-US" sz="1100" b="0" i="1">
                            <a:latin typeface="Cambria Math" charset="0"/>
                          </a:rPr>
                          <m:t>𝑠𝑒𝑟𝑣𝑒</m:t>
                        </m:r>
                      </m:den>
                    </m:f>
                    <m:r>
                      <a:rPr lang="en-US" sz="1100" b="0" i="1">
                        <a:latin typeface="Cambria Math" charset="0"/>
                      </a:rPr>
                      <m:t>+ </m:t>
                    </m:r>
                    <m:f>
                      <m:fPr>
                        <m:ctrlPr>
                          <a:rPr lang="bg-BG" sz="1100" b="0" i="1">
                            <a:latin typeface="Cambria Math" charset="0"/>
                          </a:rPr>
                        </m:ctrlPr>
                      </m:fPr>
                      <m:num>
                        <m:r>
                          <a:rPr lang="en-US" sz="1100" b="0" i="1">
                            <a:latin typeface="Cambria Math" charset="0"/>
                          </a:rPr>
                          <m:t>𝐶𝑜𝑠𝑡</m:t>
                        </m:r>
                        <m:r>
                          <a:rPr lang="en-US" sz="1100" b="0" i="1">
                            <a:latin typeface="Cambria Math" charset="0"/>
                          </a:rPr>
                          <m:t> </m:t>
                        </m:r>
                        <m:r>
                          <a:rPr lang="en-US" sz="1100" b="0" i="1">
                            <a:latin typeface="Cambria Math" charset="0"/>
                          </a:rPr>
                          <m:t>𝑜𝑓</m:t>
                        </m:r>
                        <m:r>
                          <a:rPr lang="en-US" sz="1100" b="0" i="1">
                            <a:latin typeface="Cambria Math" charset="0"/>
                          </a:rPr>
                          <m:t> </m:t>
                        </m:r>
                        <m:r>
                          <a:rPr lang="en-US" sz="1100" b="0" i="1">
                            <a:latin typeface="Cambria Math" charset="0"/>
                          </a:rPr>
                          <m:t>𝑎𝑛</m:t>
                        </m:r>
                        <m:r>
                          <a:rPr lang="en-US" sz="1100" b="0" i="1">
                            <a:latin typeface="Cambria Math" charset="0"/>
                          </a:rPr>
                          <m:t> </m:t>
                        </m:r>
                        <m:r>
                          <a:rPr lang="en-US" sz="1100" b="0" i="1">
                            <a:latin typeface="Cambria Math" charset="0"/>
                          </a:rPr>
                          <m:t>𝐸𝑥𝑝𝑎𝑛𝑠𝑖𝑜𝑛</m:t>
                        </m:r>
                        <m:r>
                          <a:rPr lang="en-US" sz="1100" b="0" i="1">
                            <a:latin typeface="Cambria Math" charset="0"/>
                          </a:rPr>
                          <m:t> </m:t>
                        </m:r>
                        <m:r>
                          <a:rPr lang="en-US" sz="1100" b="0" i="1">
                            <a:latin typeface="Cambria Math" charset="0"/>
                          </a:rPr>
                          <m:t>𝑆𝑎𝑙𝑒𝑠</m:t>
                        </m:r>
                        <m:r>
                          <a:rPr lang="en-US" sz="1100" b="0" i="1">
                            <a:latin typeface="Cambria Math" charset="0"/>
                          </a:rPr>
                          <m:t> </m:t>
                        </m:r>
                        <m:r>
                          <a:rPr lang="en-US" sz="1100" b="0" i="1">
                            <a:latin typeface="Cambria Math" charset="0"/>
                          </a:rPr>
                          <m:t>𝑅𝑒𝑝</m:t>
                        </m:r>
                      </m:num>
                      <m:den>
                        <m:r>
                          <a:rPr lang="en-US" sz="1100" b="0" i="1">
                            <a:latin typeface="Cambria Math" charset="0"/>
                          </a:rPr>
                          <m:t>𝑁𝑜</m:t>
                        </m:r>
                        <m:r>
                          <a:rPr lang="en-US" sz="1100" b="0" i="1">
                            <a:latin typeface="Cambria Math" charset="0"/>
                          </a:rPr>
                          <m:t>. </m:t>
                        </m:r>
                        <m:r>
                          <a:rPr lang="en-US" sz="1100" b="0" i="1">
                            <a:latin typeface="Cambria Math" charset="0"/>
                          </a:rPr>
                          <m:t>𝑜𝑓</m:t>
                        </m:r>
                        <m:r>
                          <a:rPr lang="en-US" sz="1100" b="0" i="1">
                            <a:latin typeface="Cambria Math" charset="0"/>
                          </a:rPr>
                          <m:t> </m:t>
                        </m:r>
                        <m:r>
                          <a:rPr lang="en-US" sz="1100" b="0" i="1">
                            <a:latin typeface="Cambria Math" charset="0"/>
                          </a:rPr>
                          <m:t>𝑐𝑢𝑠𝑡𝑜𝑚𝑒𝑟𝑠</m:t>
                        </m:r>
                        <m:r>
                          <a:rPr lang="en-US" sz="1100" b="0" i="1">
                            <a:latin typeface="Cambria Math" charset="0"/>
                          </a:rPr>
                          <m:t> </m:t>
                        </m:r>
                        <m:r>
                          <a:rPr lang="en-US" sz="1100" b="0" i="1">
                            <a:latin typeface="Cambria Math" charset="0"/>
                          </a:rPr>
                          <m:t>𝑡h𝑒𝑦</m:t>
                        </m:r>
                        <m:r>
                          <a:rPr lang="en-US" sz="1100" b="0" i="1">
                            <a:latin typeface="Cambria Math" charset="0"/>
                          </a:rPr>
                          <m:t> </m:t>
                        </m:r>
                        <m:r>
                          <a:rPr lang="en-US" sz="1100" b="0" i="1">
                            <a:latin typeface="Cambria Math" charset="0"/>
                          </a:rPr>
                          <m:t>𝑐𝑎𝑛</m:t>
                        </m:r>
                        <m:r>
                          <a:rPr lang="en-US" sz="1100" b="0" i="1">
                            <a:latin typeface="Cambria Math" charset="0"/>
                          </a:rPr>
                          <m:t> </m:t>
                        </m:r>
                        <m:r>
                          <a:rPr lang="en-US" sz="1100" b="0" i="1">
                            <a:latin typeface="Cambria Math" charset="0"/>
                          </a:rPr>
                          <m:t>𝑠𝑒𝑟𝑣𝑒</m:t>
                        </m:r>
                      </m:den>
                    </m:f>
                    <m:r>
                      <a:rPr lang="en-US" sz="1100" b="0" i="1">
                        <a:latin typeface="Cambria Math" charset="0"/>
                      </a:rPr>
                      <m:t> </m:t>
                    </m:r>
                  </m:oMath>
                </m:oMathPara>
              </a14:m>
              <a:endParaRPr lang="en-US" sz="1100"/>
            </a:p>
          </xdr:txBody>
        </xdr:sp>
      </mc:Choice>
      <mc:Fallback xmlns="">
        <xdr:sp macro="" textlink="">
          <xdr:nvSpPr>
            <xdr:cNvPr id="11" name="TextBox 10"/>
            <xdr:cNvSpPr txBox="1"/>
          </xdr:nvSpPr>
          <xdr:spPr>
            <a:xfrm>
              <a:off x="447911" y="8565486"/>
              <a:ext cx="4928016"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charset="0"/>
                </a:rPr>
                <a:t>𝐶𝑂𝑅𝐸=  </a:t>
              </a:r>
              <a:r>
                <a:rPr lang="bg-BG" sz="1100" b="0" i="0">
                  <a:latin typeface="Cambria Math" charset="0"/>
                </a:rPr>
                <a:t>(</a:t>
              </a:r>
              <a:r>
                <a:rPr lang="en-US" sz="1100" b="0" i="0">
                  <a:latin typeface="Cambria Math" charset="0"/>
                </a:rPr>
                <a:t>𝐶𝑜𝑠𝑡 𝑜𝑓 𝐴𝑐𝑐𝑜𝑢𝑛𝑡 𝑀𝑎𝑛𝑎𝑔𝑒𝑟</a:t>
              </a:r>
              <a:r>
                <a:rPr lang="bg-BG" sz="1100" b="0" i="0">
                  <a:latin typeface="Cambria Math" charset="0"/>
                </a:rPr>
                <a:t>)/(</a:t>
              </a:r>
              <a:r>
                <a:rPr lang="en-US" sz="1100" b="0" i="0">
                  <a:latin typeface="Cambria Math" charset="0"/>
                </a:rPr>
                <a:t>𝑁𝑜. 𝑜𝑓 𝑐𝑢𝑠𝑡𝑜𝑚𝑒𝑟𝑠 𝑡ℎ𝑒𝑦 𝑐𝑎𝑛 𝑠𝑒𝑟𝑣𝑒</a:t>
              </a:r>
              <a:r>
                <a:rPr lang="bg-BG" sz="1100" b="0" i="0">
                  <a:latin typeface="Cambria Math" charset="0"/>
                </a:rPr>
                <a:t>)</a:t>
              </a:r>
              <a:r>
                <a:rPr lang="en-US" sz="1100" b="0" i="0">
                  <a:latin typeface="Cambria Math" charset="0"/>
                </a:rPr>
                <a:t>+  </a:t>
              </a:r>
              <a:r>
                <a:rPr lang="bg-BG" sz="1100" b="0" i="0">
                  <a:latin typeface="Cambria Math" charset="0"/>
                </a:rPr>
                <a:t>(</a:t>
              </a:r>
              <a:r>
                <a:rPr lang="en-US" sz="1100" b="0" i="0">
                  <a:latin typeface="Cambria Math" charset="0"/>
                </a:rPr>
                <a:t>𝐶𝑜𝑠𝑡 𝑜𝑓 𝑎𝑛 𝐸𝑥𝑝𝑎𝑛𝑠𝑖𝑜𝑛 𝑆𝑎𝑙𝑒𝑠 𝑅𝑒𝑝</a:t>
              </a:r>
              <a:r>
                <a:rPr lang="bg-BG" sz="1100" b="0" i="0">
                  <a:latin typeface="Cambria Math" charset="0"/>
                </a:rPr>
                <a:t>)/(</a:t>
              </a:r>
              <a:r>
                <a:rPr lang="en-US" sz="1100" b="0" i="0">
                  <a:latin typeface="Cambria Math" charset="0"/>
                </a:rPr>
                <a:t>𝑁𝑜. 𝑜𝑓 𝑐𝑢𝑠𝑡𝑜𝑚𝑒𝑟𝑠 𝑡ℎ𝑒𝑦 𝑐𝑎𝑛 𝑠𝑒𝑟𝑣𝑒</a:t>
              </a:r>
              <a:r>
                <a:rPr lang="bg-BG" sz="1100" b="0" i="0">
                  <a:latin typeface="Cambria Math" charset="0"/>
                </a:rPr>
                <a:t>)</a:t>
              </a:r>
              <a:r>
                <a:rPr lang="en-US" sz="1100" b="0" i="0">
                  <a:latin typeface="Cambria Math" charset="0"/>
                </a:rPr>
                <a:t> </a:t>
              </a:r>
              <a:r>
                <a:rPr lang="en-US" sz="1100" b="0" i="0">
                  <a:latin typeface="Cambria Math" charset="0"/>
                </a:rPr>
                <a:t>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forentrepreneur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tabSelected="1" zoomScale="110" zoomScaleNormal="110" zoomScalePageLayoutView="110" workbookViewId="0">
      <selection activeCell="A2" sqref="A2"/>
    </sheetView>
  </sheetViews>
  <sheetFormatPr baseColWidth="10" defaultRowHeight="16" x14ac:dyDescent="0.2"/>
  <cols>
    <col min="1" max="1" width="27.6640625" customWidth="1"/>
    <col min="3" max="3" width="11.83203125" customWidth="1"/>
    <col min="9" max="9" width="26" customWidth="1"/>
  </cols>
  <sheetData>
    <row r="1" spans="1:14" ht="21" thickBot="1" x14ac:dyDescent="0.3">
      <c r="A1" s="1" t="s">
        <v>46</v>
      </c>
      <c r="B1" s="1"/>
      <c r="C1" s="1"/>
      <c r="D1" s="1"/>
      <c r="E1" s="1"/>
      <c r="F1" s="1"/>
    </row>
    <row r="2" spans="1:14" ht="13" customHeight="1" thickTop="1" x14ac:dyDescent="0.25">
      <c r="A2" s="37"/>
      <c r="B2" s="37"/>
      <c r="C2" s="37"/>
      <c r="D2" s="37"/>
      <c r="E2" s="37"/>
      <c r="F2" s="37"/>
    </row>
    <row r="3" spans="1:14" ht="16" customHeight="1" x14ac:dyDescent="0.25">
      <c r="A3" s="39" t="s">
        <v>108</v>
      </c>
      <c r="B3" s="38" t="s">
        <v>109</v>
      </c>
      <c r="C3" s="38"/>
      <c r="D3" s="37"/>
      <c r="E3" s="37"/>
      <c r="F3" s="37"/>
    </row>
    <row r="4" spans="1:14" ht="15" customHeight="1" thickBot="1" x14ac:dyDescent="0.3">
      <c r="A4" s="1"/>
      <c r="B4" s="1"/>
      <c r="C4" s="1"/>
      <c r="D4" s="1"/>
      <c r="E4" s="1"/>
      <c r="F4" s="1"/>
    </row>
    <row r="5" spans="1:14" ht="17" thickTop="1" x14ac:dyDescent="0.2">
      <c r="A5" t="s">
        <v>64</v>
      </c>
      <c r="C5" t="s">
        <v>65</v>
      </c>
    </row>
    <row r="6" spans="1:14" x14ac:dyDescent="0.2">
      <c r="A6" t="s">
        <v>63</v>
      </c>
      <c r="E6" s="24"/>
    </row>
    <row r="8" spans="1:14" x14ac:dyDescent="0.2">
      <c r="A8" t="s">
        <v>42</v>
      </c>
    </row>
    <row r="13" spans="1:14" ht="18" thickBot="1" x14ac:dyDescent="0.25">
      <c r="I13" s="2" t="s">
        <v>57</v>
      </c>
      <c r="J13" s="2"/>
      <c r="K13" s="2"/>
      <c r="L13" s="2"/>
      <c r="M13" s="2"/>
      <c r="N13" s="2"/>
    </row>
    <row r="14" spans="1:14" ht="17" thickTop="1" x14ac:dyDescent="0.2">
      <c r="I14" t="s">
        <v>107</v>
      </c>
    </row>
    <row r="15" spans="1:14" ht="18" thickBot="1" x14ac:dyDescent="0.25">
      <c r="A15" s="20" t="s">
        <v>60</v>
      </c>
      <c r="B15" s="20"/>
      <c r="C15" s="20"/>
      <c r="D15" s="20"/>
      <c r="E15" s="20"/>
      <c r="F15" s="20"/>
      <c r="I15" t="s">
        <v>58</v>
      </c>
    </row>
    <row r="16" spans="1:14" ht="17" thickTop="1" x14ac:dyDescent="0.2">
      <c r="A16" t="s">
        <v>49</v>
      </c>
      <c r="C16" s="22">
        <v>1</v>
      </c>
      <c r="D16" t="s">
        <v>55</v>
      </c>
      <c r="I16" t="s">
        <v>59</v>
      </c>
    </row>
    <row r="17" spans="1:11" x14ac:dyDescent="0.2">
      <c r="A17" t="s">
        <v>45</v>
      </c>
      <c r="C17" s="21">
        <v>0.1</v>
      </c>
      <c r="D17" t="s">
        <v>55</v>
      </c>
      <c r="I17" t="s">
        <v>105</v>
      </c>
    </row>
    <row r="18" spans="1:11" x14ac:dyDescent="0.2">
      <c r="A18" t="s">
        <v>44</v>
      </c>
      <c r="C18" s="23">
        <v>0.22220000000000001</v>
      </c>
      <c r="D18" t="s">
        <v>55</v>
      </c>
      <c r="E18" t="s">
        <v>106</v>
      </c>
      <c r="I18" t="s">
        <v>103</v>
      </c>
    </row>
    <row r="19" spans="1:11" x14ac:dyDescent="0.2">
      <c r="A19" t="s">
        <v>47</v>
      </c>
      <c r="C19" s="7">
        <f>1*(1-C17)*(1+C18)</f>
        <v>1.09998</v>
      </c>
      <c r="D19" t="s">
        <v>55</v>
      </c>
      <c r="I19" t="s">
        <v>104</v>
      </c>
    </row>
    <row r="20" spans="1:11" x14ac:dyDescent="0.2">
      <c r="C20" s="7"/>
    </row>
    <row r="21" spans="1:11" x14ac:dyDescent="0.2">
      <c r="A21" s="8" t="s">
        <v>27</v>
      </c>
      <c r="B21" s="25">
        <v>0</v>
      </c>
      <c r="C21" s="11">
        <v>0.1</v>
      </c>
      <c r="D21" s="11">
        <v>0.15</v>
      </c>
      <c r="E21" s="11">
        <v>0.2</v>
      </c>
      <c r="F21" s="11">
        <v>0.25</v>
      </c>
      <c r="I21" t="s">
        <v>61</v>
      </c>
      <c r="K21" s="21">
        <v>0.9</v>
      </c>
    </row>
    <row r="22" spans="1:11" x14ac:dyDescent="0.2">
      <c r="A22" t="s">
        <v>43</v>
      </c>
      <c r="B22" s="26">
        <f>(1-$C$17)*(1-B21)</f>
        <v>0.9</v>
      </c>
      <c r="C22">
        <f>(1-$C$17)*(1-C21)</f>
        <v>0.81</v>
      </c>
      <c r="D22">
        <f t="shared" ref="D22:F22" si="0">(1-$C$17)*(1-D21)</f>
        <v>0.76500000000000001</v>
      </c>
      <c r="E22">
        <f t="shared" si="0"/>
        <v>0.72000000000000008</v>
      </c>
      <c r="F22">
        <f t="shared" si="0"/>
        <v>0.67500000000000004</v>
      </c>
      <c r="I22" t="s">
        <v>45</v>
      </c>
      <c r="K22" s="3">
        <f>1-K21</f>
        <v>9.9999999999999978E-2</v>
      </c>
    </row>
    <row r="23" spans="1:11" x14ac:dyDescent="0.2">
      <c r="A23" t="s">
        <v>48</v>
      </c>
      <c r="B23" s="14">
        <f>$C$16*(1/(1-B22)+($C$18*B22/(1-B22)^2))</f>
        <v>29.998000000000012</v>
      </c>
      <c r="C23" s="14">
        <f t="shared" ref="C23:F23" si="1">$C$16*(1/(1-C22)+($C$18*C22/(1-C22)^2))</f>
        <v>10.248808864265932</v>
      </c>
      <c r="D23" s="14">
        <f t="shared" si="1"/>
        <v>7.3333272974196468</v>
      </c>
      <c r="E23" s="14">
        <f t="shared" si="1"/>
        <v>5.612040816326533</v>
      </c>
      <c r="F23" s="14">
        <f t="shared" si="1"/>
        <v>4.4968994082840243</v>
      </c>
      <c r="I23" t="s">
        <v>62</v>
      </c>
      <c r="K23" s="21">
        <v>1.1000000000000001</v>
      </c>
    </row>
    <row r="24" spans="1:11" x14ac:dyDescent="0.2">
      <c r="B24" s="14"/>
      <c r="C24" s="14"/>
      <c r="D24" s="14"/>
      <c r="E24" s="14"/>
      <c r="F24" s="14"/>
      <c r="K24" s="21"/>
    </row>
    <row r="25" spans="1:11" x14ac:dyDescent="0.2">
      <c r="I25" t="s">
        <v>44</v>
      </c>
      <c r="K25" s="7">
        <f>K23/K21-1</f>
        <v>0.22222222222222232</v>
      </c>
    </row>
    <row r="30" spans="1:11" x14ac:dyDescent="0.2">
      <c r="A30" s="19" t="s">
        <v>102</v>
      </c>
      <c r="B30" s="19"/>
      <c r="C30" s="19"/>
      <c r="D30" s="19"/>
      <c r="E30" s="19"/>
      <c r="F30" s="19"/>
    </row>
    <row r="31" spans="1:11" x14ac:dyDescent="0.2">
      <c r="A31" s="19"/>
      <c r="B31" s="34">
        <f>B21</f>
        <v>0</v>
      </c>
      <c r="C31" s="34">
        <f>C21</f>
        <v>0.1</v>
      </c>
      <c r="D31" s="34">
        <f>D21</f>
        <v>0.15</v>
      </c>
      <c r="E31" s="34">
        <f>E21</f>
        <v>0.2</v>
      </c>
      <c r="F31" s="34">
        <f>F21</f>
        <v>0.25</v>
      </c>
    </row>
    <row r="32" spans="1:11" x14ac:dyDescent="0.2">
      <c r="A32" s="19" t="s">
        <v>48</v>
      </c>
      <c r="B32" s="35">
        <f>B23</f>
        <v>29.998000000000012</v>
      </c>
      <c r="C32" s="35">
        <f>C23</f>
        <v>10.248808864265932</v>
      </c>
      <c r="D32" s="35">
        <f>D23</f>
        <v>7.3333272974196468</v>
      </c>
      <c r="E32" s="35">
        <f>E23</f>
        <v>5.612040816326533</v>
      </c>
      <c r="F32" s="35">
        <f>F23</f>
        <v>4.4968994082840243</v>
      </c>
    </row>
    <row r="33" spans="1:6" x14ac:dyDescent="0.2">
      <c r="A33" s="19"/>
      <c r="B33" s="35"/>
      <c r="C33" s="35"/>
      <c r="D33" s="35"/>
      <c r="E33" s="35"/>
      <c r="F33" s="35"/>
    </row>
    <row r="46" spans="1:6" ht="21" thickBot="1" x14ac:dyDescent="0.3">
      <c r="A46" s="1" t="s">
        <v>50</v>
      </c>
      <c r="B46" s="1"/>
      <c r="C46" s="1"/>
      <c r="D46" s="1"/>
      <c r="E46" s="1"/>
      <c r="F46" s="1"/>
    </row>
    <row r="47" spans="1:6" ht="17" thickTop="1" x14ac:dyDescent="0.2"/>
    <row r="48" spans="1:6" x14ac:dyDescent="0.2">
      <c r="A48" t="s">
        <v>51</v>
      </c>
    </row>
    <row r="49" spans="1:6" x14ac:dyDescent="0.2">
      <c r="A49" t="s">
        <v>56</v>
      </c>
    </row>
    <row r="50" spans="1:6" x14ac:dyDescent="0.2">
      <c r="A50" s="18"/>
    </row>
    <row r="52" spans="1:6" x14ac:dyDescent="0.2">
      <c r="A52" t="s">
        <v>49</v>
      </c>
      <c r="C52" s="22">
        <v>1</v>
      </c>
      <c r="D52" t="s">
        <v>54</v>
      </c>
    </row>
    <row r="53" spans="1:6" x14ac:dyDescent="0.2">
      <c r="A53" t="s">
        <v>45</v>
      </c>
      <c r="C53" s="21">
        <v>0.01</v>
      </c>
      <c r="D53" t="s">
        <v>54</v>
      </c>
    </row>
    <row r="54" spans="1:6" x14ac:dyDescent="0.2">
      <c r="A54" t="s">
        <v>44</v>
      </c>
      <c r="C54" s="23">
        <v>0.02</v>
      </c>
      <c r="D54" t="s">
        <v>54</v>
      </c>
    </row>
    <row r="55" spans="1:6" x14ac:dyDescent="0.2">
      <c r="A55" t="s">
        <v>47</v>
      </c>
      <c r="C55" s="7">
        <f>1*(1-C53)*(1+C54)</f>
        <v>1.0098</v>
      </c>
      <c r="D55" t="s">
        <v>54</v>
      </c>
    </row>
    <row r="57" spans="1:6" x14ac:dyDescent="0.2">
      <c r="A57" s="8" t="s">
        <v>52</v>
      </c>
      <c r="B57" s="25">
        <v>0</v>
      </c>
      <c r="C57" s="11">
        <v>0.1</v>
      </c>
      <c r="D57" s="11">
        <v>0.15</v>
      </c>
      <c r="E57" s="11">
        <v>0.2</v>
      </c>
      <c r="F57" s="11">
        <v>0.25</v>
      </c>
    </row>
    <row r="58" spans="1:6" x14ac:dyDescent="0.2">
      <c r="A58" s="16" t="s">
        <v>53</v>
      </c>
      <c r="B58" s="27">
        <v>0</v>
      </c>
      <c r="C58" s="17">
        <f>(1+C57)^(1/12)-1</f>
        <v>7.9741404289037643E-3</v>
      </c>
      <c r="D58" s="17">
        <f t="shared" ref="D58:F58" si="2">(1+D57)^(1/12)-1</f>
        <v>1.171491691985338E-2</v>
      </c>
      <c r="E58" s="17">
        <f t="shared" si="2"/>
        <v>1.5309470499731193E-2</v>
      </c>
      <c r="F58" s="17">
        <f t="shared" si="2"/>
        <v>1.8769265121506118E-2</v>
      </c>
    </row>
    <row r="59" spans="1:6" x14ac:dyDescent="0.2">
      <c r="A59" t="s">
        <v>43</v>
      </c>
      <c r="B59" s="12">
        <f>(1-$C$53)*(1-B58)</f>
        <v>0.99</v>
      </c>
      <c r="C59" s="12">
        <f t="shared" ref="C59:F59" si="3">(1-$C$53)*(1-C58)</f>
        <v>0.98210560097538524</v>
      </c>
      <c r="D59" s="12">
        <f t="shared" si="3"/>
        <v>0.97840223224934519</v>
      </c>
      <c r="E59" s="12">
        <f t="shared" si="3"/>
        <v>0.97484362420526616</v>
      </c>
      <c r="F59" s="12">
        <f t="shared" si="3"/>
        <v>0.97141842752970897</v>
      </c>
    </row>
    <row r="60" spans="1:6" x14ac:dyDescent="0.2">
      <c r="A60" t="s">
        <v>48</v>
      </c>
      <c r="B60" s="14">
        <f>$C$52*(1/(1-B59)+($C$54*B59/(1-B59)^2))</f>
        <v>297.99999999999955</v>
      </c>
      <c r="C60" s="14">
        <f t="shared" ref="C60:F60" si="4">$C$52*(1/(1-C59)+($C$54*C59/(1-C59)^2))</f>
        <v>117.22484534507451</v>
      </c>
      <c r="D60" s="14">
        <f t="shared" si="4"/>
        <v>88.250862196590319</v>
      </c>
      <c r="E60" s="14">
        <f t="shared" si="4"/>
        <v>70.559729860239273</v>
      </c>
      <c r="F60" s="14">
        <f t="shared" si="4"/>
        <v>58.770439045233957</v>
      </c>
    </row>
  </sheetData>
  <hyperlinks>
    <hyperlink ref="A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5"/>
  <sheetViews>
    <sheetView workbookViewId="0"/>
  </sheetViews>
  <sheetFormatPr baseColWidth="10" defaultRowHeight="16" x14ac:dyDescent="0.2"/>
  <cols>
    <col min="1" max="1" width="37.5" customWidth="1"/>
    <col min="2" max="2" width="14.33203125" bestFit="1" customWidth="1"/>
    <col min="3" max="3" width="10.33203125" customWidth="1"/>
  </cols>
  <sheetData>
    <row r="1" spans="1:3" ht="24" x14ac:dyDescent="0.3">
      <c r="A1" s="29" t="s">
        <v>66</v>
      </c>
      <c r="B1" s="29"/>
      <c r="C1" s="29"/>
    </row>
    <row r="49" spans="1:50" x14ac:dyDescent="0.2">
      <c r="A49" t="s">
        <v>67</v>
      </c>
      <c r="B49" s="30">
        <v>1250</v>
      </c>
      <c r="C49" t="s">
        <v>97</v>
      </c>
    </row>
    <row r="50" spans="1:50" x14ac:dyDescent="0.2">
      <c r="A50" t="s">
        <v>68</v>
      </c>
      <c r="B50" s="21">
        <v>0.8</v>
      </c>
    </row>
    <row r="51" spans="1:50" x14ac:dyDescent="0.2">
      <c r="A51" t="s">
        <v>69</v>
      </c>
      <c r="B51" s="28">
        <f>ARPA*Gross_Margin</f>
        <v>1000</v>
      </c>
      <c r="C51" t="s">
        <v>96</v>
      </c>
    </row>
    <row r="53" spans="1:50" x14ac:dyDescent="0.2">
      <c r="A53" t="s">
        <v>52</v>
      </c>
      <c r="B53" s="21">
        <v>0.1</v>
      </c>
    </row>
    <row r="54" spans="1:50" x14ac:dyDescent="0.2">
      <c r="A54" t="s">
        <v>70</v>
      </c>
      <c r="B54" s="24">
        <v>12</v>
      </c>
      <c r="C54" t="s">
        <v>77</v>
      </c>
    </row>
    <row r="55" spans="1:50" x14ac:dyDescent="0.2">
      <c r="A55" t="s">
        <v>71</v>
      </c>
      <c r="B55" s="15">
        <f>(1+B53)^(1/B54)-1</f>
        <v>7.9741404289037643E-3</v>
      </c>
      <c r="C55" t="s">
        <v>98</v>
      </c>
    </row>
    <row r="57" spans="1:50" ht="17" thickBot="1" x14ac:dyDescent="0.25">
      <c r="A57" s="31" t="s">
        <v>72</v>
      </c>
    </row>
    <row r="58" spans="1:50" x14ac:dyDescent="0.2">
      <c r="A58" t="s">
        <v>73</v>
      </c>
      <c r="B58" s="21">
        <v>0.01</v>
      </c>
      <c r="C58" t="s">
        <v>74</v>
      </c>
    </row>
    <row r="59" spans="1:50" x14ac:dyDescent="0.2">
      <c r="A59" t="s">
        <v>76</v>
      </c>
      <c r="B59" s="21">
        <v>0.02</v>
      </c>
      <c r="C59" t="s">
        <v>75</v>
      </c>
    </row>
    <row r="61" spans="1:50" x14ac:dyDescent="0.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50" x14ac:dyDescent="0.2">
      <c r="A62" s="8" t="s">
        <v>78</v>
      </c>
      <c r="B62" s="8">
        <v>0</v>
      </c>
      <c r="C62" s="8">
        <v>1</v>
      </c>
      <c r="D62" s="8">
        <v>2</v>
      </c>
      <c r="E62" s="8">
        <v>3</v>
      </c>
      <c r="F62" s="8">
        <v>4</v>
      </c>
      <c r="G62" s="8">
        <v>5</v>
      </c>
      <c r="H62" s="8">
        <v>6</v>
      </c>
      <c r="I62" s="8">
        <v>7</v>
      </c>
      <c r="J62" s="8">
        <v>8</v>
      </c>
      <c r="K62" s="8">
        <v>9</v>
      </c>
      <c r="L62" s="8">
        <v>10</v>
      </c>
      <c r="M62" s="8">
        <v>11</v>
      </c>
      <c r="N62" s="8">
        <v>12</v>
      </c>
      <c r="O62" s="8">
        <v>13</v>
      </c>
      <c r="P62" s="8">
        <v>14</v>
      </c>
      <c r="Q62" s="8">
        <v>15</v>
      </c>
      <c r="R62" s="8">
        <v>16</v>
      </c>
      <c r="S62" s="8">
        <v>17</v>
      </c>
      <c r="T62" s="8">
        <v>18</v>
      </c>
      <c r="U62" s="8">
        <v>19</v>
      </c>
      <c r="V62" s="8">
        <v>20</v>
      </c>
      <c r="W62" s="8">
        <v>21</v>
      </c>
      <c r="X62" s="8">
        <v>22</v>
      </c>
      <c r="Y62" s="8">
        <v>23</v>
      </c>
      <c r="Z62" s="8">
        <v>24</v>
      </c>
      <c r="AA62" s="8">
        <v>25</v>
      </c>
      <c r="AB62" s="8">
        <v>26</v>
      </c>
      <c r="AC62" s="8">
        <v>27</v>
      </c>
      <c r="AD62" s="8">
        <v>28</v>
      </c>
      <c r="AE62" s="8">
        <v>29</v>
      </c>
      <c r="AF62" s="8">
        <v>30</v>
      </c>
      <c r="AG62" s="8">
        <v>31</v>
      </c>
      <c r="AH62" s="8">
        <v>32</v>
      </c>
      <c r="AI62" s="8">
        <v>33</v>
      </c>
      <c r="AJ62" s="8">
        <v>34</v>
      </c>
      <c r="AK62" s="8">
        <v>35</v>
      </c>
      <c r="AL62" s="8">
        <v>36</v>
      </c>
      <c r="AM62" s="8">
        <v>37</v>
      </c>
      <c r="AN62" s="8">
        <v>38</v>
      </c>
      <c r="AO62" s="8">
        <v>39</v>
      </c>
      <c r="AP62" s="8">
        <v>40</v>
      </c>
      <c r="AQ62" s="8">
        <v>41</v>
      </c>
      <c r="AR62" s="8">
        <v>42</v>
      </c>
      <c r="AS62" s="8">
        <v>43</v>
      </c>
      <c r="AT62" s="8">
        <v>44</v>
      </c>
      <c r="AU62" s="8">
        <v>45</v>
      </c>
      <c r="AV62" s="8">
        <v>46</v>
      </c>
      <c r="AW62" s="8">
        <v>47</v>
      </c>
      <c r="AX62" s="8">
        <v>48</v>
      </c>
    </row>
    <row r="63" spans="1:50" x14ac:dyDescent="0.2">
      <c r="A63" t="s">
        <v>80</v>
      </c>
      <c r="B63">
        <v>0</v>
      </c>
      <c r="C63" s="36">
        <f t="shared" ref="C63:AX63" si="0">1-1/(1+Discount_Rate_for_time_period)^C62</f>
        <v>7.9110565530090549E-3</v>
      </c>
      <c r="D63" s="36">
        <f t="shared" si="0"/>
        <v>1.5759528290233193E-2</v>
      </c>
      <c r="E63" s="36">
        <f t="shared" si="0"/>
        <v>2.3545910323689467E-2</v>
      </c>
      <c r="F63" s="36">
        <f t="shared" si="0"/>
        <v>3.1270693848535758E-2</v>
      </c>
      <c r="G63" s="36">
        <f t="shared" si="0"/>
        <v>3.8934366174057322E-2</v>
      </c>
      <c r="H63" s="36">
        <f t="shared" si="0"/>
        <v>4.653741075440776E-2</v>
      </c>
      <c r="I63" s="36">
        <f t="shared" si="0"/>
        <v>5.4080307219107948E-2</v>
      </c>
      <c r="J63" s="36">
        <f t="shared" si="0"/>
        <v>6.1563531403302729E-2</v>
      </c>
      <c r="K63" s="36">
        <f t="shared" si="0"/>
        <v>6.8987555377777343E-2</v>
      </c>
      <c r="L63" s="36">
        <f t="shared" si="0"/>
        <v>7.635284747873905E-2</v>
      </c>
      <c r="M63" s="36">
        <f t="shared" si="0"/>
        <v>8.3659872337360386E-2</v>
      </c>
      <c r="N63" s="36">
        <f t="shared" si="0"/>
        <v>9.0909090909091161E-2</v>
      </c>
      <c r="O63" s="36">
        <f t="shared" si="0"/>
        <v>9.8100960502735757E-2</v>
      </c>
      <c r="P63" s="36">
        <f t="shared" si="0"/>
        <v>0.10523593480930316</v>
      </c>
      <c r="Q63" s="36">
        <f t="shared" si="0"/>
        <v>0.11231446393062694</v>
      </c>
      <c r="R63" s="36">
        <f t="shared" si="0"/>
        <v>0.11933699440776013</v>
      </c>
      <c r="S63" s="36">
        <f t="shared" si="0"/>
        <v>0.12630396924914333</v>
      </c>
      <c r="T63" s="36">
        <f t="shared" si="0"/>
        <v>0.13321582795855291</v>
      </c>
      <c r="U63" s="36">
        <f t="shared" si="0"/>
        <v>0.14007300656282584</v>
      </c>
      <c r="V63" s="36">
        <f t="shared" si="0"/>
        <v>0.14687593763936635</v>
      </c>
      <c r="W63" s="36">
        <f t="shared" si="0"/>
        <v>0.15362505034343443</v>
      </c>
      <c r="X63" s="36">
        <f t="shared" si="0"/>
        <v>0.16032077043521753</v>
      </c>
      <c r="Y63" s="36">
        <f t="shared" si="0"/>
        <v>0.16696352030669148</v>
      </c>
      <c r="Z63" s="36">
        <f t="shared" si="0"/>
        <v>0.17355371900826499</v>
      </c>
      <c r="AA63" s="36">
        <f t="shared" si="0"/>
        <v>0.18009178227521461</v>
      </c>
      <c r="AB63" s="36">
        <f t="shared" si="0"/>
        <v>0.18657812255391226</v>
      </c>
      <c r="AC63" s="36">
        <f t="shared" si="0"/>
        <v>0.19301314902784306</v>
      </c>
      <c r="AD63" s="36">
        <f t="shared" si="0"/>
        <v>0.19939726764341847</v>
      </c>
      <c r="AE63" s="36">
        <f t="shared" si="0"/>
        <v>0.20573088113558502</v>
      </c>
      <c r="AF63" s="36">
        <f t="shared" si="0"/>
        <v>0.21201438905323</v>
      </c>
      <c r="AG63" s="36">
        <f t="shared" si="0"/>
        <v>0.21824818778438726</v>
      </c>
      <c r="AH63" s="36">
        <f t="shared" si="0"/>
        <v>0.2244326705812425</v>
      </c>
      <c r="AI63" s="36">
        <f t="shared" si="0"/>
        <v>0.23056822758494055</v>
      </c>
      <c r="AJ63" s="36">
        <f t="shared" si="0"/>
        <v>0.23665524585019804</v>
      </c>
      <c r="AK63" s="36">
        <f t="shared" si="0"/>
        <v>0.24269410936971991</v>
      </c>
      <c r="AL63" s="36">
        <f t="shared" si="0"/>
        <v>0.24868519909842302</v>
      </c>
      <c r="AM63" s="36">
        <f t="shared" si="0"/>
        <v>0.25462889297746816</v>
      </c>
      <c r="AN63" s="36">
        <f t="shared" si="0"/>
        <v>0.26052556595810228</v>
      </c>
      <c r="AO63" s="36">
        <f t="shared" si="0"/>
        <v>0.26637559002531197</v>
      </c>
      <c r="AP63" s="36">
        <f t="shared" si="0"/>
        <v>0.27217933422128981</v>
      </c>
      <c r="AQ63" s="36">
        <f t="shared" si="0"/>
        <v>0.27793716466871388</v>
      </c>
      <c r="AR63" s="36">
        <f t="shared" si="0"/>
        <v>0.28364944459384578</v>
      </c>
      <c r="AS63" s="36">
        <f t="shared" si="0"/>
        <v>0.28931653434944327</v>
      </c>
      <c r="AT63" s="36">
        <f t="shared" si="0"/>
        <v>0.29493879143749346</v>
      </c>
      <c r="AU63" s="36">
        <f t="shared" si="0"/>
        <v>0.30051657053176428</v>
      </c>
      <c r="AV63" s="36">
        <f t="shared" si="0"/>
        <v>0.30605022350018019</v>
      </c>
      <c r="AW63" s="36">
        <f t="shared" si="0"/>
        <v>0.31154009942701821</v>
      </c>
      <c r="AX63" s="36">
        <f t="shared" si="0"/>
        <v>0.31698654463493026</v>
      </c>
    </row>
    <row r="64" spans="1:50" x14ac:dyDescent="0.2">
      <c r="A64" t="s">
        <v>79</v>
      </c>
      <c r="B64" s="21">
        <v>1</v>
      </c>
      <c r="C64" s="21">
        <f t="shared" ref="C64:Z64" si="1">1/(1+Customer_Churn_Rate)^C62</f>
        <v>0.99009900990099009</v>
      </c>
      <c r="D64" s="21">
        <f t="shared" si="1"/>
        <v>0.98029604940692083</v>
      </c>
      <c r="E64" s="21">
        <f t="shared" si="1"/>
        <v>0.97059014792764453</v>
      </c>
      <c r="F64" s="21">
        <f t="shared" si="1"/>
        <v>0.96098034448281622</v>
      </c>
      <c r="G64" s="21">
        <f t="shared" si="1"/>
        <v>0.95146568760674888</v>
      </c>
      <c r="H64" s="21">
        <f t="shared" si="1"/>
        <v>0.94204523525420658</v>
      </c>
      <c r="I64" s="21">
        <f t="shared" si="1"/>
        <v>0.93271805470713554</v>
      </c>
      <c r="J64" s="21">
        <f t="shared" si="1"/>
        <v>0.92348322248231218</v>
      </c>
      <c r="K64" s="21">
        <f t="shared" si="1"/>
        <v>0.91433982423991289</v>
      </c>
      <c r="L64" s="21">
        <f t="shared" si="1"/>
        <v>0.90528695469298315</v>
      </c>
      <c r="M64" s="21">
        <f t="shared" si="1"/>
        <v>0.89632371751780526</v>
      </c>
      <c r="N64" s="21">
        <f t="shared" si="1"/>
        <v>0.88744922526515368</v>
      </c>
      <c r="O64" s="21">
        <f t="shared" si="1"/>
        <v>0.87866259927242929</v>
      </c>
      <c r="P64" s="21">
        <f t="shared" si="1"/>
        <v>0.86996296957666264</v>
      </c>
      <c r="Q64" s="21">
        <f t="shared" si="1"/>
        <v>0.86134947482837909</v>
      </c>
      <c r="R64" s="21">
        <f t="shared" si="1"/>
        <v>0.8528212622063156</v>
      </c>
      <c r="S64" s="21">
        <f t="shared" si="1"/>
        <v>0.84437748733298568</v>
      </c>
      <c r="T64" s="21">
        <f t="shared" si="1"/>
        <v>0.83601731419107495</v>
      </c>
      <c r="U64" s="21">
        <f t="shared" si="1"/>
        <v>0.82773991504066846</v>
      </c>
      <c r="V64" s="21">
        <f t="shared" si="1"/>
        <v>0.81954447033729538</v>
      </c>
      <c r="W64" s="21">
        <f t="shared" si="1"/>
        <v>0.81143016865078765</v>
      </c>
      <c r="X64" s="21">
        <f t="shared" si="1"/>
        <v>0.80339620658493804</v>
      </c>
      <c r="Y64" s="21">
        <f t="shared" si="1"/>
        <v>0.79544178869795856</v>
      </c>
      <c r="Z64" s="21">
        <f t="shared" si="1"/>
        <v>0.78756612742372123</v>
      </c>
      <c r="AA64" s="24"/>
      <c r="AB64" t="s">
        <v>83</v>
      </c>
      <c r="AC64" s="24"/>
      <c r="AD64" s="24"/>
      <c r="AE64" s="24"/>
      <c r="AF64" s="24"/>
      <c r="AG64" s="24"/>
      <c r="AH64" s="24"/>
      <c r="AI64" s="24"/>
      <c r="AJ64" s="24"/>
      <c r="AK64" s="24"/>
      <c r="AL64" s="24"/>
      <c r="AM64" s="24"/>
      <c r="AN64" s="24"/>
      <c r="AO64" s="24"/>
      <c r="AP64" s="24"/>
      <c r="AQ64" s="24"/>
      <c r="AR64" s="24"/>
      <c r="AS64" s="24"/>
      <c r="AT64" s="24"/>
      <c r="AU64" s="24"/>
      <c r="AV64" s="24"/>
      <c r="AW64" s="24"/>
      <c r="AX64" s="24"/>
    </row>
    <row r="65" spans="1:50" x14ac:dyDescent="0.2">
      <c r="A65" t="s">
        <v>81</v>
      </c>
      <c r="B65" s="21">
        <v>1</v>
      </c>
      <c r="C65" s="21">
        <v>0.9</v>
      </c>
      <c r="D65" s="21">
        <v>0.87</v>
      </c>
      <c r="E65" s="21">
        <v>0.86</v>
      </c>
      <c r="F65" s="21">
        <v>0.86</v>
      </c>
      <c r="G65" s="21">
        <v>0.87</v>
      </c>
      <c r="H65" s="21">
        <v>0.89</v>
      </c>
      <c r="I65" s="21">
        <v>0.91</v>
      </c>
      <c r="J65" s="21">
        <v>0.94</v>
      </c>
      <c r="K65" s="21">
        <v>0.97</v>
      </c>
      <c r="L65" s="21">
        <v>1</v>
      </c>
      <c r="M65" s="21">
        <v>1.03</v>
      </c>
      <c r="N65" s="21">
        <v>1.06</v>
      </c>
      <c r="O65" s="21">
        <v>0.99</v>
      </c>
      <c r="P65" s="21">
        <v>1.02</v>
      </c>
      <c r="Q65" s="21">
        <v>1.05</v>
      </c>
      <c r="R65" s="21">
        <v>1.05</v>
      </c>
      <c r="S65" s="21">
        <v>1.07</v>
      </c>
      <c r="T65" s="21">
        <v>1.0900000000000001</v>
      </c>
      <c r="U65" s="21">
        <v>1.1000000000000001</v>
      </c>
      <c r="V65" s="21">
        <v>1.1299999999999999</v>
      </c>
      <c r="W65" s="21">
        <v>1.1599999999999999</v>
      </c>
      <c r="X65" s="21">
        <v>1.19</v>
      </c>
      <c r="Y65" s="21">
        <v>1.23</v>
      </c>
      <c r="Z65" s="21">
        <v>1.28</v>
      </c>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row>
    <row r="66" spans="1:50" x14ac:dyDescent="0.2">
      <c r="A66" t="s">
        <v>82</v>
      </c>
      <c r="B66" s="3">
        <v>1</v>
      </c>
      <c r="C66" s="15">
        <f>C65*(1-C63)</f>
        <v>0.89288004910229191</v>
      </c>
      <c r="D66" s="15">
        <f t="shared" ref="D66:Z66" si="2">D65*(1-D63)</f>
        <v>0.85628921038749717</v>
      </c>
      <c r="E66" s="15">
        <f t="shared" si="2"/>
        <v>0.83975051712162707</v>
      </c>
      <c r="F66" s="15">
        <f t="shared" si="2"/>
        <v>0.83310720329025922</v>
      </c>
      <c r="G66" s="15">
        <f t="shared" si="2"/>
        <v>0.83612710142857016</v>
      </c>
      <c r="H66" s="15">
        <f t="shared" si="2"/>
        <v>0.84858170442857705</v>
      </c>
      <c r="I66" s="15">
        <f t="shared" si="2"/>
        <v>0.86078692043061178</v>
      </c>
      <c r="J66" s="15">
        <f t="shared" si="2"/>
        <v>0.88213028048089537</v>
      </c>
      <c r="K66" s="15">
        <f t="shared" si="2"/>
        <v>0.903082071283556</v>
      </c>
      <c r="L66" s="15">
        <f t="shared" si="2"/>
        <v>0.92364715252126095</v>
      </c>
      <c r="M66" s="15">
        <f t="shared" si="2"/>
        <v>0.94383033149251883</v>
      </c>
      <c r="N66" s="15">
        <f t="shared" si="2"/>
        <v>0.9636363636363634</v>
      </c>
      <c r="O66" s="15">
        <f t="shared" si="2"/>
        <v>0.89288004910229157</v>
      </c>
      <c r="P66" s="15">
        <f t="shared" si="2"/>
        <v>0.91265934649451075</v>
      </c>
      <c r="Q66" s="15">
        <f t="shared" si="2"/>
        <v>0.93206981287284174</v>
      </c>
      <c r="R66" s="15">
        <f t="shared" si="2"/>
        <v>0.92469615587185194</v>
      </c>
      <c r="S66" s="15">
        <f t="shared" si="2"/>
        <v>0.93485475290341669</v>
      </c>
      <c r="T66" s="15">
        <f t="shared" si="2"/>
        <v>0.94479474752517745</v>
      </c>
      <c r="U66" s="15">
        <f t="shared" si="2"/>
        <v>0.94591969278089161</v>
      </c>
      <c r="V66" s="15">
        <f t="shared" si="2"/>
        <v>0.96403019046751592</v>
      </c>
      <c r="W66" s="15">
        <f t="shared" si="2"/>
        <v>0.98179494160161596</v>
      </c>
      <c r="X66" s="15">
        <f t="shared" si="2"/>
        <v>0.99921828318209105</v>
      </c>
      <c r="Y66" s="15">
        <f t="shared" si="2"/>
        <v>1.0246348700227694</v>
      </c>
      <c r="Z66" s="15">
        <f t="shared" si="2"/>
        <v>1.0578512396694209</v>
      </c>
    </row>
    <row r="67" spans="1:50" x14ac:dyDescent="0.2">
      <c r="A67" t="s">
        <v>84</v>
      </c>
      <c r="C67" s="6"/>
    </row>
    <row r="68" spans="1:50" x14ac:dyDescent="0.2">
      <c r="C68" s="6"/>
      <c r="D68" s="6"/>
      <c r="E68" s="6"/>
      <c r="F68" s="6"/>
      <c r="G68" s="6"/>
      <c r="H68" s="6"/>
      <c r="I68" s="6"/>
      <c r="J68" s="6"/>
      <c r="K68" s="6"/>
      <c r="L68" s="6"/>
      <c r="M68" s="6"/>
      <c r="N68" s="6"/>
      <c r="O68" s="6"/>
      <c r="P68" s="6"/>
      <c r="Q68" s="6"/>
      <c r="R68" s="6"/>
      <c r="S68" s="6"/>
      <c r="T68" s="6"/>
      <c r="U68" s="6"/>
      <c r="V68" s="6"/>
      <c r="W68" s="6"/>
      <c r="X68" s="6"/>
      <c r="Y68" s="6"/>
      <c r="Z68" s="6"/>
    </row>
    <row r="69" spans="1:50" x14ac:dyDescent="0.2">
      <c r="A69" t="s">
        <v>94</v>
      </c>
      <c r="B69" s="3">
        <f>SUM(B66:AX66)</f>
        <v>23.099252988098421</v>
      </c>
      <c r="C69" t="s">
        <v>95</v>
      </c>
    </row>
    <row r="70" spans="1:50" x14ac:dyDescent="0.2">
      <c r="A70" t="s">
        <v>92</v>
      </c>
      <c r="B70" s="28">
        <f>B69*B49</f>
        <v>28874.066235123028</v>
      </c>
      <c r="C70" t="s">
        <v>85</v>
      </c>
    </row>
    <row r="71" spans="1:50" x14ac:dyDescent="0.2">
      <c r="A71" t="s">
        <v>93</v>
      </c>
      <c r="B71" s="28">
        <f>B70*B50</f>
        <v>23099.252988098422</v>
      </c>
      <c r="C71" t="s">
        <v>86</v>
      </c>
    </row>
    <row r="74" spans="1:50" x14ac:dyDescent="0.2">
      <c r="A74" s="8" t="s">
        <v>87</v>
      </c>
      <c r="B74" s="8"/>
      <c r="C74" s="8"/>
    </row>
    <row r="75" spans="1:50" x14ac:dyDescent="0.2">
      <c r="A75" t="s">
        <v>88</v>
      </c>
      <c r="B75" s="23">
        <f>Z66</f>
        <v>1.0578512396694209</v>
      </c>
      <c r="C75" t="s">
        <v>89</v>
      </c>
    </row>
    <row r="76" spans="1:50" x14ac:dyDescent="0.2">
      <c r="A76" t="s">
        <v>90</v>
      </c>
    </row>
    <row r="77" spans="1:50" x14ac:dyDescent="0.2">
      <c r="A77" t="s">
        <v>91</v>
      </c>
      <c r="B77" s="26">
        <f>(1-Customer_Churn_Rate)*(1-Discount_Rate_for_time_period)</f>
        <v>0.98210560097538524</v>
      </c>
    </row>
    <row r="78" spans="1:50" x14ac:dyDescent="0.2">
      <c r="A78" t="s">
        <v>100</v>
      </c>
      <c r="B78" s="28">
        <f>ARPA*B75*Gross_Margin*(1/(1-K)+(Revenue_Growth_Per_Remaining_Customer*K)/(1-K)^2)</f>
        <v>124006.44796834321</v>
      </c>
    </row>
    <row r="80" spans="1:50" ht="20" thickBot="1" x14ac:dyDescent="0.3">
      <c r="A80" s="32" t="s">
        <v>101</v>
      </c>
      <c r="B80" s="33">
        <f>Discounted_Residual_Value+B71</f>
        <v>147105.70095644164</v>
      </c>
    </row>
    <row r="81" spans="1:1" ht="17" thickTop="1" x14ac:dyDescent="0.2"/>
    <row r="85" spans="1:1" x14ac:dyDescent="0.2">
      <c r="A85" t="s">
        <v>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3"/>
  <sheetViews>
    <sheetView showGridLines="0" workbookViewId="0">
      <selection activeCell="A5" sqref="A5"/>
    </sheetView>
  </sheetViews>
  <sheetFormatPr baseColWidth="10" defaultRowHeight="16" x14ac:dyDescent="0.2"/>
  <cols>
    <col min="1" max="1" width="25.83203125" customWidth="1"/>
    <col min="3" max="3" width="11.1640625" bestFit="1" customWidth="1"/>
  </cols>
  <sheetData>
    <row r="1" spans="1:26" ht="21" thickBot="1" x14ac:dyDescent="0.3">
      <c r="A1" s="1" t="s">
        <v>1</v>
      </c>
    </row>
    <row r="2" spans="1:26" ht="17" thickTop="1" x14ac:dyDescent="0.2"/>
    <row r="3" spans="1:26" ht="18" thickBot="1" x14ac:dyDescent="0.25">
      <c r="A3" s="2" t="s">
        <v>37</v>
      </c>
    </row>
    <row r="4" spans="1:26" ht="17" thickTop="1" x14ac:dyDescent="0.2">
      <c r="A4" s="9" t="s">
        <v>27</v>
      </c>
      <c r="B4" s="5">
        <v>0</v>
      </c>
      <c r="C4" s="5">
        <v>1</v>
      </c>
      <c r="D4" s="5">
        <v>2</v>
      </c>
      <c r="E4" s="5">
        <v>3</v>
      </c>
      <c r="F4" s="5">
        <v>4</v>
      </c>
      <c r="G4" s="5">
        <v>5</v>
      </c>
      <c r="H4" s="5">
        <v>6</v>
      </c>
      <c r="I4" s="5">
        <v>7</v>
      </c>
      <c r="J4" s="5">
        <v>8</v>
      </c>
      <c r="K4" s="5">
        <v>9</v>
      </c>
      <c r="L4" s="5">
        <v>10</v>
      </c>
      <c r="M4" s="5">
        <v>11</v>
      </c>
      <c r="N4" s="5">
        <v>12</v>
      </c>
      <c r="O4" s="5">
        <v>13</v>
      </c>
      <c r="P4" s="5">
        <v>14</v>
      </c>
      <c r="Q4" s="5">
        <v>15</v>
      </c>
      <c r="R4" s="5">
        <v>16</v>
      </c>
      <c r="S4" s="5">
        <v>17</v>
      </c>
      <c r="T4" s="5">
        <v>18</v>
      </c>
      <c r="U4" s="5">
        <v>19</v>
      </c>
      <c r="V4" s="5">
        <v>20</v>
      </c>
      <c r="W4" s="5">
        <v>21</v>
      </c>
      <c r="X4" s="5">
        <v>22</v>
      </c>
      <c r="Y4" s="5">
        <v>23</v>
      </c>
      <c r="Z4" s="5">
        <v>24</v>
      </c>
    </row>
    <row r="5" spans="1:26" x14ac:dyDescent="0.2">
      <c r="A5" s="10">
        <v>0.1</v>
      </c>
      <c r="B5" s="6">
        <f t="shared" ref="B5:K6" si="0">(1-$A5)^B$4</f>
        <v>1</v>
      </c>
      <c r="C5" s="6">
        <f t="shared" si="0"/>
        <v>0.9</v>
      </c>
      <c r="D5" s="6">
        <f t="shared" si="0"/>
        <v>0.81</v>
      </c>
      <c r="E5" s="6">
        <f t="shared" si="0"/>
        <v>0.72900000000000009</v>
      </c>
      <c r="F5" s="6">
        <f t="shared" si="0"/>
        <v>0.65610000000000013</v>
      </c>
      <c r="G5" s="6">
        <f t="shared" si="0"/>
        <v>0.59049000000000018</v>
      </c>
      <c r="H5" s="6">
        <f t="shared" si="0"/>
        <v>0.53144100000000016</v>
      </c>
      <c r="I5" s="6">
        <f t="shared" si="0"/>
        <v>0.47829690000000014</v>
      </c>
      <c r="J5" s="6">
        <f t="shared" si="0"/>
        <v>0.43046721000000016</v>
      </c>
      <c r="K5" s="6">
        <f t="shared" si="0"/>
        <v>0.38742048900000015</v>
      </c>
      <c r="L5" s="6">
        <f t="shared" ref="L5:X6" si="1">(1-$A5)^L$4</f>
        <v>0.34867844010000015</v>
      </c>
      <c r="M5" s="6">
        <f t="shared" si="1"/>
        <v>0.31381059609000017</v>
      </c>
      <c r="N5" s="6">
        <f t="shared" si="1"/>
        <v>0.28242953648100017</v>
      </c>
      <c r="O5" s="6">
        <f t="shared" si="1"/>
        <v>0.25418658283290019</v>
      </c>
      <c r="P5" s="6">
        <f t="shared" si="1"/>
        <v>0.22876792454961015</v>
      </c>
      <c r="Q5" s="6">
        <f t="shared" si="1"/>
        <v>0.20589113209464913</v>
      </c>
      <c r="R5" s="6">
        <f t="shared" si="1"/>
        <v>0.18530201888518424</v>
      </c>
      <c r="S5" s="6">
        <f t="shared" si="1"/>
        <v>0.16677181699666582</v>
      </c>
      <c r="T5" s="6">
        <f t="shared" si="1"/>
        <v>0.15009463529699923</v>
      </c>
      <c r="U5" s="6">
        <f t="shared" si="1"/>
        <v>0.13508517176729934</v>
      </c>
      <c r="V5" s="6">
        <f t="shared" si="1"/>
        <v>0.12157665459056941</v>
      </c>
      <c r="W5" s="6">
        <f t="shared" si="1"/>
        <v>0.10941898913151248</v>
      </c>
      <c r="X5" s="6">
        <f t="shared" si="1"/>
        <v>9.8477090218361235E-2</v>
      </c>
      <c r="Y5" s="6">
        <f t="shared" ref="Y5:Z6" si="2">(1-$A5)^Y$4</f>
        <v>8.8629381196525109E-2</v>
      </c>
      <c r="Z5" s="6">
        <f t="shared" si="2"/>
        <v>7.9766443076872598E-2</v>
      </c>
    </row>
    <row r="6" spans="1:26" x14ac:dyDescent="0.2">
      <c r="A6" s="10">
        <v>0.15</v>
      </c>
      <c r="B6" s="6">
        <f t="shared" si="0"/>
        <v>1</v>
      </c>
      <c r="C6" s="6">
        <f t="shared" si="0"/>
        <v>0.85</v>
      </c>
      <c r="D6" s="6">
        <f t="shared" si="0"/>
        <v>0.72249999999999992</v>
      </c>
      <c r="E6" s="6">
        <f t="shared" si="0"/>
        <v>0.61412499999999992</v>
      </c>
      <c r="F6" s="6">
        <f t="shared" si="0"/>
        <v>0.52200624999999989</v>
      </c>
      <c r="G6" s="6">
        <f t="shared" si="0"/>
        <v>0.44370531249999989</v>
      </c>
      <c r="H6" s="6">
        <f t="shared" si="0"/>
        <v>0.37714951562499988</v>
      </c>
      <c r="I6" s="6">
        <f t="shared" si="0"/>
        <v>0.32057708828124987</v>
      </c>
      <c r="J6" s="6">
        <f t="shared" si="0"/>
        <v>0.2724905250390624</v>
      </c>
      <c r="K6" s="6">
        <f t="shared" si="0"/>
        <v>0.23161694628320303</v>
      </c>
      <c r="L6" s="6">
        <f t="shared" si="1"/>
        <v>0.19687440434072256</v>
      </c>
      <c r="M6" s="6">
        <f t="shared" si="1"/>
        <v>0.16734324368961417</v>
      </c>
      <c r="N6" s="6">
        <f t="shared" si="1"/>
        <v>0.14224175713617204</v>
      </c>
      <c r="O6" s="6">
        <f t="shared" si="1"/>
        <v>0.12090549356574623</v>
      </c>
      <c r="P6" s="6">
        <f t="shared" si="1"/>
        <v>0.10276966953088429</v>
      </c>
      <c r="Q6" s="6">
        <f t="shared" si="1"/>
        <v>8.7354219101251629E-2</v>
      </c>
      <c r="R6" s="6">
        <f t="shared" si="1"/>
        <v>7.4251086236063898E-2</v>
      </c>
      <c r="S6" s="6">
        <f t="shared" si="1"/>
        <v>6.3113423300654309E-2</v>
      </c>
      <c r="T6" s="6">
        <f t="shared" si="1"/>
        <v>5.3646409805556163E-2</v>
      </c>
      <c r="U6" s="6">
        <f t="shared" si="1"/>
        <v>4.5599448334722736E-2</v>
      </c>
      <c r="V6" s="6">
        <f t="shared" si="1"/>
        <v>3.8759531084514326E-2</v>
      </c>
      <c r="W6" s="6">
        <f t="shared" si="1"/>
        <v>3.2945601421837174E-2</v>
      </c>
      <c r="X6" s="6">
        <f t="shared" si="1"/>
        <v>2.8003761208561594E-2</v>
      </c>
      <c r="Y6" s="6">
        <f t="shared" si="2"/>
        <v>2.3803197027277352E-2</v>
      </c>
      <c r="Z6" s="6">
        <f t="shared" si="2"/>
        <v>2.0232717473185752E-2</v>
      </c>
    </row>
    <row r="10" spans="1:26" ht="18" thickBot="1" x14ac:dyDescent="0.25">
      <c r="A10" s="2" t="s">
        <v>2</v>
      </c>
    </row>
    <row r="11" spans="1:26" ht="17" thickTop="1" x14ac:dyDescent="0.2"/>
    <row r="12" spans="1:26" x14ac:dyDescent="0.2">
      <c r="A12" t="s">
        <v>3</v>
      </c>
      <c r="B12" s="3">
        <v>0.1</v>
      </c>
    </row>
    <row r="13" spans="1:26" x14ac:dyDescent="0.2">
      <c r="B13" s="3"/>
    </row>
    <row r="14" spans="1:26" x14ac:dyDescent="0.2">
      <c r="B14" s="5" t="s">
        <v>4</v>
      </c>
      <c r="C14" s="5" t="s">
        <v>5</v>
      </c>
      <c r="D14" s="5" t="s">
        <v>6</v>
      </c>
      <c r="E14" s="5" t="s">
        <v>7</v>
      </c>
      <c r="F14" s="5" t="s">
        <v>8</v>
      </c>
      <c r="G14" s="5" t="s">
        <v>9</v>
      </c>
      <c r="H14" s="5" t="s">
        <v>10</v>
      </c>
      <c r="I14" s="5" t="s">
        <v>11</v>
      </c>
      <c r="J14" s="5" t="s">
        <v>12</v>
      </c>
      <c r="K14" s="5" t="s">
        <v>13</v>
      </c>
      <c r="L14" s="5" t="s">
        <v>14</v>
      </c>
      <c r="M14" s="5" t="s">
        <v>15</v>
      </c>
      <c r="N14" s="5" t="s">
        <v>16</v>
      </c>
      <c r="O14" s="5" t="s">
        <v>17</v>
      </c>
      <c r="P14" s="5" t="s">
        <v>18</v>
      </c>
      <c r="Q14" s="5" t="s">
        <v>19</v>
      </c>
      <c r="R14" s="5" t="s">
        <v>20</v>
      </c>
      <c r="S14" s="5" t="s">
        <v>21</v>
      </c>
      <c r="T14" s="5" t="s">
        <v>22</v>
      </c>
      <c r="U14" s="5" t="s">
        <v>23</v>
      </c>
      <c r="V14" s="5" t="s">
        <v>24</v>
      </c>
      <c r="W14" s="5" t="s">
        <v>25</v>
      </c>
      <c r="X14" s="5" t="s">
        <v>26</v>
      </c>
      <c r="Y14" s="5" t="s">
        <v>40</v>
      </c>
      <c r="Z14" s="5" t="s">
        <v>41</v>
      </c>
    </row>
    <row r="15" spans="1:26" x14ac:dyDescent="0.2">
      <c r="A15" t="s">
        <v>28</v>
      </c>
      <c r="B15" s="3">
        <v>1</v>
      </c>
      <c r="C15" s="6">
        <f>B15*(1-$B$12)</f>
        <v>0.9</v>
      </c>
      <c r="D15" s="6">
        <f t="shared" ref="D15:X15" si="3">C15*(1-$B$12)</f>
        <v>0.81</v>
      </c>
      <c r="E15" s="6">
        <f t="shared" si="3"/>
        <v>0.72900000000000009</v>
      </c>
      <c r="F15" s="6">
        <f t="shared" si="3"/>
        <v>0.65610000000000013</v>
      </c>
      <c r="G15" s="6">
        <f t="shared" si="3"/>
        <v>0.59049000000000018</v>
      </c>
      <c r="H15" s="6">
        <f t="shared" si="3"/>
        <v>0.53144100000000016</v>
      </c>
      <c r="I15" s="6">
        <f t="shared" si="3"/>
        <v>0.47829690000000014</v>
      </c>
      <c r="J15" s="6">
        <f t="shared" si="3"/>
        <v>0.43046721000000016</v>
      </c>
      <c r="K15" s="6">
        <f t="shared" si="3"/>
        <v>0.38742048900000015</v>
      </c>
      <c r="L15" s="6">
        <f t="shared" si="3"/>
        <v>0.34867844010000015</v>
      </c>
      <c r="M15" s="6">
        <f t="shared" si="3"/>
        <v>0.31381059609000017</v>
      </c>
      <c r="N15" s="6">
        <f t="shared" si="3"/>
        <v>0.28242953648100017</v>
      </c>
      <c r="O15" s="6">
        <f t="shared" si="3"/>
        <v>0.25418658283290013</v>
      </c>
      <c r="P15" s="6">
        <f t="shared" si="3"/>
        <v>0.22876792454961012</v>
      </c>
      <c r="Q15" s="6">
        <f t="shared" si="3"/>
        <v>0.2058911320946491</v>
      </c>
      <c r="R15" s="6">
        <f t="shared" si="3"/>
        <v>0.18530201888518419</v>
      </c>
      <c r="S15" s="6">
        <f t="shared" si="3"/>
        <v>0.16677181699666577</v>
      </c>
      <c r="T15" s="6">
        <f t="shared" si="3"/>
        <v>0.15009463529699921</v>
      </c>
      <c r="U15" s="6">
        <f t="shared" si="3"/>
        <v>0.13508517176729928</v>
      </c>
      <c r="V15" s="6">
        <f t="shared" si="3"/>
        <v>0.12157665459056936</v>
      </c>
      <c r="W15" s="6">
        <f t="shared" si="3"/>
        <v>0.10941898913151243</v>
      </c>
      <c r="X15" s="6">
        <f t="shared" si="3"/>
        <v>9.8477090218361193E-2</v>
      </c>
      <c r="Y15" s="6">
        <f t="shared" ref="Y15:Z15" si="4">X15*(1-$B$12)</f>
        <v>8.8629381196525081E-2</v>
      </c>
      <c r="Z15" s="6">
        <f t="shared" si="4"/>
        <v>7.976644307687257E-2</v>
      </c>
    </row>
    <row r="16" spans="1:26" x14ac:dyDescent="0.2">
      <c r="A16" t="s">
        <v>38</v>
      </c>
      <c r="B16" s="3">
        <f t="shared" ref="B16:X16" si="5">B$15*B5</f>
        <v>1</v>
      </c>
      <c r="C16" s="3">
        <f t="shared" si="5"/>
        <v>0.81</v>
      </c>
      <c r="D16" s="3">
        <f t="shared" si="5"/>
        <v>0.65610000000000013</v>
      </c>
      <c r="E16" s="3">
        <f t="shared" si="5"/>
        <v>0.53144100000000016</v>
      </c>
      <c r="F16" s="3">
        <f t="shared" si="5"/>
        <v>0.43046721000000016</v>
      </c>
      <c r="G16" s="3">
        <f t="shared" si="5"/>
        <v>0.34867844010000021</v>
      </c>
      <c r="H16" s="3">
        <f t="shared" si="5"/>
        <v>0.28242953648100017</v>
      </c>
      <c r="I16" s="3">
        <f t="shared" si="5"/>
        <v>0.22876792454961012</v>
      </c>
      <c r="J16" s="3">
        <f t="shared" si="5"/>
        <v>0.18530201888518424</v>
      </c>
      <c r="K16" s="3">
        <f t="shared" si="5"/>
        <v>0.15009463529699923</v>
      </c>
      <c r="L16" s="3">
        <f t="shared" si="5"/>
        <v>0.12157665459056939</v>
      </c>
      <c r="M16" s="3">
        <f t="shared" si="5"/>
        <v>9.8477090218361235E-2</v>
      </c>
      <c r="N16" s="3">
        <f t="shared" si="5"/>
        <v>7.9766443076872598E-2</v>
      </c>
      <c r="O16" s="3">
        <f t="shared" si="5"/>
        <v>6.4610818892266816E-2</v>
      </c>
      <c r="P16" s="3">
        <f t="shared" si="5"/>
        <v>5.2334763302736113E-2</v>
      </c>
      <c r="Q16" s="3">
        <f t="shared" si="5"/>
        <v>4.2391158275216251E-2</v>
      </c>
      <c r="R16" s="3">
        <f t="shared" si="5"/>
        <v>3.4336838202925171E-2</v>
      </c>
      <c r="S16" s="3">
        <f t="shared" si="5"/>
        <v>2.7812838944369388E-2</v>
      </c>
      <c r="T16" s="3">
        <f t="shared" si="5"/>
        <v>2.2528399544939206E-2</v>
      </c>
      <c r="U16" s="3">
        <f t="shared" si="5"/>
        <v>1.824800363140076E-2</v>
      </c>
      <c r="V16" s="3">
        <f t="shared" si="5"/>
        <v>1.4780882941434616E-2</v>
      </c>
      <c r="W16" s="3">
        <f t="shared" si="5"/>
        <v>1.1972515182562041E-2</v>
      </c>
      <c r="X16" s="3">
        <f t="shared" si="5"/>
        <v>9.6977372978752537E-3</v>
      </c>
      <c r="Y16" s="3">
        <f t="shared" ref="Y16:Z16" si="6">Y$15*Y5</f>
        <v>7.8551672112789558E-3</v>
      </c>
      <c r="Z16" s="3">
        <f t="shared" si="6"/>
        <v>6.362685441135954E-3</v>
      </c>
    </row>
    <row r="17" spans="1:26" x14ac:dyDescent="0.2">
      <c r="A17" t="s">
        <v>39</v>
      </c>
      <c r="B17" s="3">
        <f t="shared" ref="B17:X17" si="7">B$15*B6</f>
        <v>1</v>
      </c>
      <c r="C17" s="3">
        <f t="shared" si="7"/>
        <v>0.76500000000000001</v>
      </c>
      <c r="D17" s="3">
        <f t="shared" si="7"/>
        <v>0.585225</v>
      </c>
      <c r="E17" s="3">
        <f t="shared" si="7"/>
        <v>0.44769712499999997</v>
      </c>
      <c r="F17" s="3">
        <f t="shared" si="7"/>
        <v>0.34248830062500002</v>
      </c>
      <c r="G17" s="3">
        <f t="shared" si="7"/>
        <v>0.26200354997812503</v>
      </c>
      <c r="H17" s="3">
        <f t="shared" si="7"/>
        <v>0.20043271573326563</v>
      </c>
      <c r="I17" s="3">
        <f t="shared" si="7"/>
        <v>0.15333102753594818</v>
      </c>
      <c r="J17" s="3">
        <f t="shared" si="7"/>
        <v>0.11729823606500038</v>
      </c>
      <c r="K17" s="3">
        <f t="shared" si="7"/>
        <v>8.973315058972528E-2</v>
      </c>
      <c r="L17" s="3">
        <f t="shared" si="7"/>
        <v>6.8645860201139844E-2</v>
      </c>
      <c r="M17" s="3">
        <f t="shared" si="7"/>
        <v>5.2514083053871986E-2</v>
      </c>
      <c r="N17" s="3">
        <f t="shared" si="7"/>
        <v>4.017327353621207E-2</v>
      </c>
      <c r="O17" s="3">
        <f t="shared" si="7"/>
        <v>3.073255425520223E-2</v>
      </c>
      <c r="P17" s="3">
        <f t="shared" si="7"/>
        <v>2.3510404005229704E-2</v>
      </c>
      <c r="Q17" s="3">
        <f t="shared" si="7"/>
        <v>1.798545906400072E-2</v>
      </c>
      <c r="R17" s="3">
        <f t="shared" si="7"/>
        <v>1.3758876183960553E-2</v>
      </c>
      <c r="S17" s="3">
        <f t="shared" si="7"/>
        <v>1.0525540280729821E-2</v>
      </c>
      <c r="T17" s="3">
        <f t="shared" si="7"/>
        <v>8.0520383147583141E-3</v>
      </c>
      <c r="U17" s="3">
        <f t="shared" si="7"/>
        <v>6.1598093107901103E-3</v>
      </c>
      <c r="V17" s="3">
        <f t="shared" si="7"/>
        <v>4.7122541227544341E-3</v>
      </c>
      <c r="W17" s="3">
        <f t="shared" si="7"/>
        <v>3.6048744039071422E-3</v>
      </c>
      <c r="X17" s="3">
        <f t="shared" si="7"/>
        <v>2.7577289189889636E-3</v>
      </c>
      <c r="Y17" s="3">
        <f t="shared" ref="Y17:Z17" si="8">Y$15*Y6</f>
        <v>2.109662623026557E-3</v>
      </c>
      <c r="Z17" s="3">
        <f t="shared" si="8"/>
        <v>1.6138919066153164E-3</v>
      </c>
    </row>
    <row r="56" spans="1:26" ht="18" thickBot="1" x14ac:dyDescent="0.25">
      <c r="A56" s="2" t="s">
        <v>29</v>
      </c>
    </row>
    <row r="57" spans="1:26" ht="17" thickTop="1" x14ac:dyDescent="0.2"/>
    <row r="58" spans="1:26" x14ac:dyDescent="0.2">
      <c r="A58" t="s">
        <v>30</v>
      </c>
      <c r="B58" s="3">
        <v>0.1</v>
      </c>
    </row>
    <row r="59" spans="1:26" x14ac:dyDescent="0.2">
      <c r="A59" t="s">
        <v>31</v>
      </c>
      <c r="B59" s="7">
        <v>0.22220000000000001</v>
      </c>
      <c r="C59" t="s">
        <v>32</v>
      </c>
    </row>
    <row r="60" spans="1:26" x14ac:dyDescent="0.2">
      <c r="A60" t="s">
        <v>33</v>
      </c>
      <c r="B60" s="7">
        <f>1*(1-B58)*(1+B59)</f>
        <v>1.09998</v>
      </c>
    </row>
    <row r="62" spans="1:26" x14ac:dyDescent="0.2">
      <c r="A62" s="8" t="s">
        <v>36</v>
      </c>
      <c r="B62" s="5">
        <v>0</v>
      </c>
      <c r="C62" s="5">
        <v>1</v>
      </c>
      <c r="D62" s="5">
        <v>2</v>
      </c>
      <c r="E62" s="5">
        <v>3</v>
      </c>
      <c r="F62" s="5">
        <v>4</v>
      </c>
      <c r="G62" s="5">
        <v>5</v>
      </c>
      <c r="H62" s="5">
        <v>6</v>
      </c>
      <c r="I62" s="5">
        <v>7</v>
      </c>
      <c r="J62" s="5">
        <v>8</v>
      </c>
      <c r="K62" s="5">
        <v>9</v>
      </c>
      <c r="L62" s="5">
        <v>10</v>
      </c>
      <c r="M62" s="5">
        <v>11</v>
      </c>
      <c r="N62" s="5">
        <v>12</v>
      </c>
      <c r="O62" s="5">
        <v>13</v>
      </c>
      <c r="P62" s="5">
        <v>14</v>
      </c>
      <c r="Q62" s="5">
        <v>15</v>
      </c>
      <c r="R62" s="5">
        <v>16</v>
      </c>
      <c r="S62" s="5">
        <v>17</v>
      </c>
      <c r="T62" s="5">
        <v>18</v>
      </c>
      <c r="U62" s="5">
        <v>19</v>
      </c>
      <c r="V62" s="5">
        <v>20</v>
      </c>
      <c r="W62" s="5">
        <v>21</v>
      </c>
      <c r="X62" s="5">
        <v>22</v>
      </c>
      <c r="Y62" s="5">
        <v>23</v>
      </c>
      <c r="Z62" s="5">
        <v>24</v>
      </c>
    </row>
    <row r="63" spans="1:26" x14ac:dyDescent="0.2">
      <c r="A63" t="s">
        <v>34</v>
      </c>
      <c r="B63" s="3">
        <v>1</v>
      </c>
      <c r="C63" s="3">
        <f>B63*(1-$B$58)</f>
        <v>0.9</v>
      </c>
      <c r="D63" s="3">
        <f t="shared" ref="D63:X63" si="9">C63*(1-$B$58)</f>
        <v>0.81</v>
      </c>
      <c r="E63" s="3">
        <f t="shared" si="9"/>
        <v>0.72900000000000009</v>
      </c>
      <c r="F63" s="3">
        <f t="shared" si="9"/>
        <v>0.65610000000000013</v>
      </c>
      <c r="G63" s="3">
        <f t="shared" si="9"/>
        <v>0.59049000000000018</v>
      </c>
      <c r="H63" s="3">
        <f t="shared" si="9"/>
        <v>0.53144100000000016</v>
      </c>
      <c r="I63" s="3">
        <f t="shared" si="9"/>
        <v>0.47829690000000014</v>
      </c>
      <c r="J63" s="3">
        <f t="shared" si="9"/>
        <v>0.43046721000000016</v>
      </c>
      <c r="K63" s="3">
        <f t="shared" si="9"/>
        <v>0.38742048900000015</v>
      </c>
      <c r="L63" s="3">
        <f t="shared" si="9"/>
        <v>0.34867844010000015</v>
      </c>
      <c r="M63" s="3">
        <f t="shared" si="9"/>
        <v>0.31381059609000017</v>
      </c>
      <c r="N63" s="3">
        <f t="shared" si="9"/>
        <v>0.28242953648100017</v>
      </c>
      <c r="O63" s="3">
        <f t="shared" si="9"/>
        <v>0.25418658283290013</v>
      </c>
      <c r="P63" s="3">
        <f t="shared" si="9"/>
        <v>0.22876792454961012</v>
      </c>
      <c r="Q63" s="3">
        <f t="shared" si="9"/>
        <v>0.2058911320946491</v>
      </c>
      <c r="R63" s="3">
        <f t="shared" si="9"/>
        <v>0.18530201888518419</v>
      </c>
      <c r="S63" s="3">
        <f t="shared" si="9"/>
        <v>0.16677181699666577</v>
      </c>
      <c r="T63" s="3">
        <f t="shared" si="9"/>
        <v>0.15009463529699921</v>
      </c>
      <c r="U63" s="3">
        <f t="shared" si="9"/>
        <v>0.13508517176729928</v>
      </c>
      <c r="V63" s="3">
        <f t="shared" si="9"/>
        <v>0.12157665459056936</v>
      </c>
      <c r="W63" s="3">
        <f t="shared" si="9"/>
        <v>0.10941898913151243</v>
      </c>
      <c r="X63" s="3">
        <f t="shared" si="9"/>
        <v>9.8477090218361193E-2</v>
      </c>
      <c r="Y63" s="3">
        <f t="shared" ref="Y63:Z63" si="10">X63*(1-$B$58)</f>
        <v>8.8629381196525081E-2</v>
      </c>
      <c r="Z63" s="3">
        <f t="shared" si="10"/>
        <v>7.976644307687257E-2</v>
      </c>
    </row>
    <row r="64" spans="1:26" x14ac:dyDescent="0.2">
      <c r="A64" t="s">
        <v>35</v>
      </c>
      <c r="B64" s="3">
        <v>1</v>
      </c>
      <c r="C64" s="3">
        <f>B64+$B$59</f>
        <v>1.2222</v>
      </c>
      <c r="D64" s="3">
        <f t="shared" ref="D64:X64" si="11">C64+$B$59</f>
        <v>1.4443999999999999</v>
      </c>
      <c r="E64" s="3">
        <f t="shared" si="11"/>
        <v>1.6665999999999999</v>
      </c>
      <c r="F64" s="3">
        <f t="shared" si="11"/>
        <v>1.8887999999999998</v>
      </c>
      <c r="G64" s="3">
        <f t="shared" si="11"/>
        <v>2.1109999999999998</v>
      </c>
      <c r="H64" s="3">
        <f t="shared" si="11"/>
        <v>2.3331999999999997</v>
      </c>
      <c r="I64" s="3">
        <f t="shared" si="11"/>
        <v>2.5553999999999997</v>
      </c>
      <c r="J64" s="3">
        <f t="shared" si="11"/>
        <v>2.7775999999999996</v>
      </c>
      <c r="K64" s="3">
        <f t="shared" si="11"/>
        <v>2.9997999999999996</v>
      </c>
      <c r="L64" s="3">
        <f t="shared" si="11"/>
        <v>3.2219999999999995</v>
      </c>
      <c r="M64" s="3">
        <f t="shared" si="11"/>
        <v>3.4441999999999995</v>
      </c>
      <c r="N64" s="3">
        <f t="shared" si="11"/>
        <v>3.6663999999999994</v>
      </c>
      <c r="O64" s="3">
        <f t="shared" si="11"/>
        <v>3.8885999999999994</v>
      </c>
      <c r="P64" s="3">
        <f t="shared" si="11"/>
        <v>4.1107999999999993</v>
      </c>
      <c r="Q64" s="3">
        <f t="shared" si="11"/>
        <v>4.3329999999999993</v>
      </c>
      <c r="R64" s="3">
        <f t="shared" si="11"/>
        <v>4.5551999999999992</v>
      </c>
      <c r="S64" s="3">
        <f t="shared" si="11"/>
        <v>4.7773999999999992</v>
      </c>
      <c r="T64" s="3">
        <f t="shared" si="11"/>
        <v>4.9995999999999992</v>
      </c>
      <c r="U64" s="3">
        <f t="shared" si="11"/>
        <v>5.2217999999999991</v>
      </c>
      <c r="V64" s="3">
        <f t="shared" si="11"/>
        <v>5.4439999999999991</v>
      </c>
      <c r="W64" s="3">
        <f t="shared" si="11"/>
        <v>5.666199999999999</v>
      </c>
      <c r="X64" s="3">
        <f t="shared" si="11"/>
        <v>5.888399999999999</v>
      </c>
      <c r="Y64" s="3">
        <f t="shared" ref="Y64:Z64" si="12">X64+$B$59</f>
        <v>6.1105999999999989</v>
      </c>
      <c r="Z64" s="3">
        <f t="shared" si="12"/>
        <v>6.3327999999999989</v>
      </c>
    </row>
    <row r="66" spans="1:26" x14ac:dyDescent="0.2">
      <c r="A66" s="8"/>
      <c r="B66" s="4" t="s">
        <v>4</v>
      </c>
      <c r="C66" s="4" t="s">
        <v>5</v>
      </c>
      <c r="D66" s="4" t="s">
        <v>6</v>
      </c>
      <c r="E66" s="4" t="s">
        <v>7</v>
      </c>
      <c r="F66" s="4" t="s">
        <v>8</v>
      </c>
      <c r="G66" s="4" t="s">
        <v>9</v>
      </c>
      <c r="H66" s="4" t="s">
        <v>10</v>
      </c>
      <c r="I66" s="4" t="s">
        <v>11</v>
      </c>
      <c r="J66" s="4" t="s">
        <v>12</v>
      </c>
      <c r="K66" s="4" t="s">
        <v>13</v>
      </c>
      <c r="L66" s="4" t="s">
        <v>14</v>
      </c>
      <c r="M66" s="4" t="s">
        <v>15</v>
      </c>
      <c r="N66" s="4" t="s">
        <v>16</v>
      </c>
      <c r="O66" s="4" t="s">
        <v>17</v>
      </c>
      <c r="P66" s="4" t="s">
        <v>18</v>
      </c>
      <c r="Q66" s="4" t="s">
        <v>19</v>
      </c>
      <c r="R66" s="4" t="s">
        <v>20</v>
      </c>
      <c r="S66" s="4" t="s">
        <v>21</v>
      </c>
      <c r="T66" s="4" t="s">
        <v>22</v>
      </c>
      <c r="U66" s="4" t="s">
        <v>23</v>
      </c>
      <c r="V66" s="4" t="s">
        <v>24</v>
      </c>
      <c r="W66" s="4" t="s">
        <v>25</v>
      </c>
      <c r="X66" s="4" t="s">
        <v>26</v>
      </c>
      <c r="Y66" s="4" t="s">
        <v>40</v>
      </c>
      <c r="Z66" s="4" t="s">
        <v>41</v>
      </c>
    </row>
    <row r="67" spans="1:26" x14ac:dyDescent="0.2">
      <c r="A67" t="s">
        <v>28</v>
      </c>
      <c r="B67" s="3">
        <v>1</v>
      </c>
      <c r="C67" s="3">
        <f t="shared" ref="C67:X67" si="13">C63*C64</f>
        <v>1.09998</v>
      </c>
      <c r="D67" s="3">
        <f t="shared" si="13"/>
        <v>1.169964</v>
      </c>
      <c r="E67" s="3">
        <f t="shared" si="13"/>
        <v>1.2149514000000001</v>
      </c>
      <c r="F67" s="3">
        <f t="shared" si="13"/>
        <v>1.2392416800000001</v>
      </c>
      <c r="G67" s="3">
        <f t="shared" si="13"/>
        <v>1.2465243900000003</v>
      </c>
      <c r="H67" s="3">
        <f t="shared" si="13"/>
        <v>1.2399581412000003</v>
      </c>
      <c r="I67" s="3">
        <f t="shared" si="13"/>
        <v>1.2222398982600002</v>
      </c>
      <c r="J67" s="3">
        <f t="shared" si="13"/>
        <v>1.1956657224960003</v>
      </c>
      <c r="K67" s="3">
        <f t="shared" si="13"/>
        <v>1.1621839829022003</v>
      </c>
      <c r="L67" s="3">
        <f t="shared" si="13"/>
        <v>1.1234419340022004</v>
      </c>
      <c r="M67" s="3">
        <f t="shared" si="13"/>
        <v>1.0808264550531785</v>
      </c>
      <c r="N67" s="3">
        <f t="shared" si="13"/>
        <v>1.0354996525539388</v>
      </c>
      <c r="O67" s="3">
        <f t="shared" si="13"/>
        <v>0.98842994600401535</v>
      </c>
      <c r="P67" s="3">
        <f t="shared" si="13"/>
        <v>0.9404191842385371</v>
      </c>
      <c r="Q67" s="3">
        <f t="shared" si="13"/>
        <v>0.89212627536611444</v>
      </c>
      <c r="R67" s="3">
        <f t="shared" si="13"/>
        <v>0.84408775642579092</v>
      </c>
      <c r="S67" s="3">
        <f t="shared" si="13"/>
        <v>0.79673567851987093</v>
      </c>
      <c r="T67" s="3">
        <f t="shared" si="13"/>
        <v>0.75041313863087711</v>
      </c>
      <c r="U67" s="3">
        <f t="shared" si="13"/>
        <v>0.70538774993448328</v>
      </c>
      <c r="V67" s="3">
        <f t="shared" si="13"/>
        <v>0.66186330759105949</v>
      </c>
      <c r="W67" s="3">
        <f t="shared" si="13"/>
        <v>0.61998987621697565</v>
      </c>
      <c r="X67" s="3">
        <f t="shared" si="13"/>
        <v>0.57987249804179797</v>
      </c>
      <c r="Y67" s="3">
        <f t="shared" ref="Y67:Z67" si="14">Y63*Y64</f>
        <v>0.54157869673948611</v>
      </c>
      <c r="Z67" s="3">
        <f t="shared" si="14"/>
        <v>0.50514493071721855</v>
      </c>
    </row>
    <row r="68" spans="1:26" x14ac:dyDescent="0.2">
      <c r="A68" t="s">
        <v>38</v>
      </c>
      <c r="B68" s="6">
        <f t="shared" ref="B68:Z68" si="15">B$67*B5</f>
        <v>1</v>
      </c>
      <c r="C68" s="6">
        <f t="shared" si="15"/>
        <v>0.98998200000000003</v>
      </c>
      <c r="D68" s="6">
        <f t="shared" si="15"/>
        <v>0.94767084000000001</v>
      </c>
      <c r="E68" s="6">
        <f t="shared" si="15"/>
        <v>0.88569957060000015</v>
      </c>
      <c r="F68" s="6">
        <f t="shared" si="15"/>
        <v>0.81306646624800027</v>
      </c>
      <c r="G68" s="6">
        <f t="shared" si="15"/>
        <v>0.73606018705110043</v>
      </c>
      <c r="H68" s="6">
        <f t="shared" si="15"/>
        <v>0.65896459451746958</v>
      </c>
      <c r="I68" s="6">
        <f t="shared" si="15"/>
        <v>0.58459355439407368</v>
      </c>
      <c r="J68" s="6">
        <f t="shared" si="15"/>
        <v>0.51469488765548765</v>
      </c>
      <c r="K68" s="6">
        <f t="shared" si="15"/>
        <v>0.45025388696393825</v>
      </c>
      <c r="L68" s="6">
        <f t="shared" si="15"/>
        <v>0.39171998109081457</v>
      </c>
      <c r="M68" s="6">
        <f t="shared" si="15"/>
        <v>0.33917479413007973</v>
      </c>
      <c r="N68" s="6">
        <f t="shared" si="15"/>
        <v>0.29245568689704565</v>
      </c>
      <c r="O68" s="6">
        <f t="shared" si="15"/>
        <v>0.25124563034446873</v>
      </c>
      <c r="P68" s="6">
        <f t="shared" si="15"/>
        <v>0.21513774498488758</v>
      </c>
      <c r="Q68" s="6">
        <f t="shared" si="15"/>
        <v>0.18368088880651198</v>
      </c>
      <c r="R68" s="6">
        <f t="shared" si="15"/>
        <v>0.1564111653819647</v>
      </c>
      <c r="S68" s="6">
        <f t="shared" si="15"/>
        <v>0.13287305677283029</v>
      </c>
      <c r="T68" s="6">
        <f t="shared" si="15"/>
        <v>0.11263298636487802</v>
      </c>
      <c r="U68" s="6">
        <f t="shared" si="15"/>
        <v>9.5287425362448469E-2</v>
      </c>
      <c r="V68" s="6">
        <f t="shared" si="15"/>
        <v>8.0467126733170038E-2</v>
      </c>
      <c r="W68" s="6">
        <f t="shared" si="15"/>
        <v>6.783866552743302E-2</v>
      </c>
      <c r="X68" s="6">
        <f t="shared" si="15"/>
        <v>5.710415630480864E-2</v>
      </c>
      <c r="Y68" s="6">
        <f t="shared" si="15"/>
        <v>4.7999784761241185E-2</v>
      </c>
      <c r="Z68" s="6">
        <f t="shared" si="15"/>
        <v>4.0293614361625769E-2</v>
      </c>
    </row>
    <row r="69" spans="1:26" x14ac:dyDescent="0.2">
      <c r="A69" t="s">
        <v>39</v>
      </c>
      <c r="B69" s="6">
        <f t="shared" ref="B69:Z69" si="16">B$67*B6</f>
        <v>1</v>
      </c>
      <c r="C69" s="6">
        <f t="shared" si="16"/>
        <v>0.9349829999999999</v>
      </c>
      <c r="D69" s="6">
        <f t="shared" si="16"/>
        <v>0.84529898999999986</v>
      </c>
      <c r="E69" s="6">
        <f t="shared" si="16"/>
        <v>0.74613202852499994</v>
      </c>
      <c r="F69" s="6">
        <f t="shared" si="16"/>
        <v>0.64689190222049997</v>
      </c>
      <c r="G69" s="6">
        <f t="shared" si="16"/>
        <v>0.5530894940038219</v>
      </c>
      <c r="H69" s="6">
        <f t="shared" si="16"/>
        <v>0.46764961234885527</v>
      </c>
      <c r="I69" s="6">
        <f t="shared" si="16"/>
        <v>0.39182210776536197</v>
      </c>
      <c r="J69" s="6">
        <f t="shared" si="16"/>
        <v>0.32580758049414504</v>
      </c>
      <c r="K69" s="6">
        <f t="shared" si="16"/>
        <v>0.26918150513905786</v>
      </c>
      <c r="L69" s="6">
        <f t="shared" si="16"/>
        <v>0.22117696156807254</v>
      </c>
      <c r="M69" s="6">
        <f t="shared" si="16"/>
        <v>0.18086900485414587</v>
      </c>
      <c r="N69" s="6">
        <f t="shared" si="16"/>
        <v>0.14729129009316791</v>
      </c>
      <c r="O69" s="6">
        <f t="shared" si="16"/>
        <v>0.11950661047677937</v>
      </c>
      <c r="P69" s="6">
        <f t="shared" si="16"/>
        <v>9.6646568784698239E-2</v>
      </c>
      <c r="Q69" s="6">
        <f t="shared" si="16"/>
        <v>7.7930994124315103E-2</v>
      </c>
      <c r="R69" s="6">
        <f t="shared" si="16"/>
        <v>6.2674432793177096E-2</v>
      </c>
      <c r="S69" s="6">
        <f t="shared" si="16"/>
        <v>5.0284716137158646E-2</v>
      </c>
      <c r="T69" s="6">
        <f t="shared" si="16"/>
        <v>4.0256970758465661E-2</v>
      </c>
      <c r="U69" s="6">
        <f t="shared" si="16"/>
        <v>3.2165292259083794E-2</v>
      </c>
      <c r="V69" s="6">
        <f t="shared" si="16"/>
        <v>2.5653511444275138E-2</v>
      </c>
      <c r="W69" s="6">
        <f t="shared" si="16"/>
        <v>2.0425939347418647E-2</v>
      </c>
      <c r="X69" s="6">
        <f t="shared" si="16"/>
        <v>1.6238610966574609E-2</v>
      </c>
      <c r="Y69" s="6">
        <f t="shared" si="16"/>
        <v>1.2891304424266078E-2</v>
      </c>
      <c r="Z69" s="6">
        <f t="shared" si="16"/>
        <v>1.0220454666213474E-2</v>
      </c>
    </row>
    <row r="106" spans="1:2" ht="21" thickBot="1" x14ac:dyDescent="0.3">
      <c r="A106" s="1" t="s">
        <v>46</v>
      </c>
      <c r="B106" s="1"/>
    </row>
    <row r="107" spans="1:2" ht="17" thickTop="1" x14ac:dyDescent="0.2"/>
    <row r="108" spans="1:2" x14ac:dyDescent="0.2">
      <c r="A108" t="s">
        <v>42</v>
      </c>
    </row>
    <row r="116" spans="1:6" x14ac:dyDescent="0.2">
      <c r="A116" t="s">
        <v>49</v>
      </c>
      <c r="C116" s="13">
        <v>1</v>
      </c>
    </row>
    <row r="117" spans="1:6" x14ac:dyDescent="0.2">
      <c r="A117" t="s">
        <v>45</v>
      </c>
      <c r="C117" s="3">
        <f>B58</f>
        <v>0.1</v>
      </c>
    </row>
    <row r="118" spans="1:6" x14ac:dyDescent="0.2">
      <c r="A118" t="s">
        <v>44</v>
      </c>
      <c r="C118" s="7">
        <f>B59</f>
        <v>0.22220000000000001</v>
      </c>
    </row>
    <row r="119" spans="1:6" x14ac:dyDescent="0.2">
      <c r="A119" t="s">
        <v>47</v>
      </c>
      <c r="C119" s="7">
        <f>1*(1-C117)*(1+C118)</f>
        <v>1.09998</v>
      </c>
    </row>
    <row r="120" spans="1:6" x14ac:dyDescent="0.2">
      <c r="C120" s="7"/>
    </row>
    <row r="121" spans="1:6" x14ac:dyDescent="0.2">
      <c r="A121" s="8" t="s">
        <v>27</v>
      </c>
      <c r="B121" s="8">
        <v>0</v>
      </c>
      <c r="C121" s="11">
        <v>0.1</v>
      </c>
      <c r="D121" s="11">
        <v>0.15</v>
      </c>
      <c r="E121" s="11">
        <v>0.2</v>
      </c>
      <c r="F121" s="11">
        <v>0.25</v>
      </c>
    </row>
    <row r="122" spans="1:6" x14ac:dyDescent="0.2">
      <c r="A122" t="s">
        <v>43</v>
      </c>
      <c r="B122">
        <f>(1-$C$117)*(1-B121)</f>
        <v>0.9</v>
      </c>
      <c r="C122">
        <f>(1-$C$117)*(1-C121)</f>
        <v>0.81</v>
      </c>
      <c r="D122">
        <f t="shared" ref="D122:F122" si="17">(1-$C$117)*(1-D121)</f>
        <v>0.76500000000000001</v>
      </c>
      <c r="E122">
        <f t="shared" si="17"/>
        <v>0.72000000000000008</v>
      </c>
      <c r="F122">
        <f t="shared" si="17"/>
        <v>0.67500000000000004</v>
      </c>
    </row>
    <row r="123" spans="1:6" x14ac:dyDescent="0.2">
      <c r="A123" t="s">
        <v>48</v>
      </c>
      <c r="B123" s="14">
        <f>1/(1-B122)+($C$118*B122/(1-B122)^2)</f>
        <v>29.998000000000012</v>
      </c>
      <c r="C123" s="14">
        <f>1/(1-C122)+($C$118*C122/(1-C122)^2)</f>
        <v>10.248808864265932</v>
      </c>
      <c r="D123" s="14">
        <f t="shared" ref="D123:F123" si="18">1/(1-D122)+($C$118*D122/(1-D122)^2)</f>
        <v>7.3333272974196468</v>
      </c>
      <c r="E123" s="14">
        <f t="shared" si="18"/>
        <v>5.612040816326533</v>
      </c>
      <c r="F123" s="14">
        <f t="shared" si="18"/>
        <v>4.4968994082840243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A17" zoomScale="134" zoomScaleNormal="134" zoomScalePageLayoutView="134" workbookViewId="0">
      <selection activeCell="C34" sqref="C34"/>
    </sheetView>
  </sheetViews>
  <sheetFormatPr baseColWidth="10" defaultRowHeight="16" x14ac:dyDescent="0.2"/>
  <sheetData>
    <row r="1" spans="1:6" ht="21" thickBot="1" x14ac:dyDescent="0.3">
      <c r="A1" s="1" t="s">
        <v>0</v>
      </c>
      <c r="B1" s="1"/>
      <c r="C1" s="1"/>
      <c r="D1" s="1"/>
      <c r="E1" s="1"/>
      <c r="F1" s="1"/>
    </row>
    <row r="2" spans="1:6" ht="17"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LTV Calculator</vt:lpstr>
      <vt:lpstr>Real World Model</vt:lpstr>
      <vt:lpstr>LTV with DCF</vt:lpstr>
      <vt:lpstr>Formulae for Blog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2015-11-14T15:00:09Z</dcterms:created>
  <dcterms:modified xsi:type="dcterms:W3CDTF">2017-02-21T19:09:02Z</dcterms:modified>
</cp:coreProperties>
</file>