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vhb.com\gbl\client\039990.004\05_Work\NCDOTProjNum\Traffic Safety\Assignments\WO-41000078044 02-20-62356 (TIP #SS-6002AD) 1 of 2\Crash Analysis\"/>
    </mc:Choice>
  </mc:AlternateContent>
  <xr:revisionPtr revIDLastSave="0" documentId="13_ncr:1_{5A535DD8-EAC6-4F25-8A58-75AD03D8AF1F}" xr6:coauthVersionLast="47" xr6:coauthVersionMax="47" xr10:uidLastSave="{00000000-0000-0000-0000-000000000000}"/>
  <bookViews>
    <workbookView xWindow="-96" yWindow="-96" windowWidth="23232" windowHeight="13872" tabRatio="726" firstSheet="3" activeTab="11" xr2:uid="{00000000-000D-0000-FFFF-FFFF00000000}"/>
  </bookViews>
  <sheets>
    <sheet name="Step-by-Step Instructions" sheetId="1" r:id="rId1"/>
    <sheet name="Typical Target Crash Types" sheetId="2" r:id="rId2"/>
    <sheet name="Evaluation Set-up" sheetId="3" r:id="rId3"/>
    <sheet name="Original Fiche" sheetId="4" r:id="rId4"/>
    <sheet name="Filtered Fiche" sheetId="15" r:id="rId5"/>
    <sheet name="ID" sheetId="6" r:id="rId6"/>
    <sheet name="Index" sheetId="7" r:id="rId7"/>
    <sheet name="Initial Study" sheetId="8" r:id="rId8"/>
    <sheet name="Binned Crashes" sheetId="9" r:id="rId9"/>
    <sheet name="Before" sheetId="10" r:id="rId10"/>
    <sheet name="After" sheetId="11" r:id="rId11"/>
    <sheet name="1 page results - 1 Target" sheetId="12" r:id="rId12"/>
    <sheet name="1 page results - 2 Targets" sheetId="13" state="hidden" r:id="rId13"/>
    <sheet name="For NCDOT staff - for Tracking" sheetId="14" r:id="rId14"/>
  </sheets>
  <definedNames>
    <definedName name="_xlnm._FilterDatabase" localSheetId="5" hidden="1">ID!$A$1:$D$1</definedName>
    <definedName name="_xlnm.Print_Area" localSheetId="11">'1 page results - 1 Target'!$B$2:$L$72</definedName>
    <definedName name="_xlnm.Print_Area" localSheetId="12">'1 page results - 2 Targets'!$B$2:$L$77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R39" i="15" l="1"/>
  <c r="R38" i="15"/>
  <c r="R37" i="15"/>
  <c r="R36" i="15"/>
  <c r="R35" i="15"/>
  <c r="R34" i="15"/>
  <c r="R33" i="15"/>
  <c r="R32" i="15"/>
  <c r="R31" i="15"/>
  <c r="R30" i="15"/>
  <c r="R29" i="15"/>
  <c r="R28" i="15"/>
  <c r="R27" i="15"/>
  <c r="R26" i="15"/>
  <c r="R25" i="15"/>
  <c r="R24" i="15"/>
  <c r="R23" i="15"/>
  <c r="R22" i="15"/>
  <c r="R21" i="15"/>
  <c r="R20" i="15"/>
  <c r="R19" i="15"/>
  <c r="R18" i="15"/>
  <c r="R17" i="15"/>
  <c r="R16" i="15"/>
  <c r="R15" i="15"/>
  <c r="R12" i="15"/>
  <c r="R11" i="15"/>
  <c r="R10" i="15"/>
  <c r="R9" i="15"/>
  <c r="R8" i="15"/>
  <c r="R7" i="15"/>
  <c r="R6" i="15"/>
  <c r="R5" i="15"/>
  <c r="R4" i="15"/>
  <c r="R3" i="15"/>
  <c r="R40" i="9"/>
  <c r="R39" i="9"/>
  <c r="R38" i="9"/>
  <c r="R37" i="9"/>
  <c r="R36" i="9"/>
  <c r="R35" i="9"/>
  <c r="R34" i="9"/>
  <c r="R33" i="9"/>
  <c r="R32" i="9"/>
  <c r="R31" i="9"/>
  <c r="R30" i="9"/>
  <c r="R29" i="9"/>
  <c r="R28" i="9"/>
  <c r="R27" i="9"/>
  <c r="R26" i="9"/>
  <c r="R25" i="9"/>
  <c r="R24" i="9"/>
  <c r="R23" i="9"/>
  <c r="R22" i="9"/>
  <c r="R21" i="9"/>
  <c r="R20" i="9"/>
  <c r="R19" i="9"/>
  <c r="R18" i="9"/>
  <c r="R15" i="9"/>
  <c r="R12" i="9"/>
  <c r="R10" i="9"/>
  <c r="R9" i="9"/>
  <c r="R8" i="9"/>
  <c r="R7" i="9"/>
  <c r="R6" i="9"/>
  <c r="R5" i="9"/>
  <c r="R4" i="9"/>
  <c r="R3" i="9"/>
  <c r="R42" i="9"/>
  <c r="R41" i="9"/>
  <c r="K38" i="12"/>
  <c r="K37" i="12"/>
  <c r="K36" i="12"/>
  <c r="K35" i="12"/>
  <c r="K34" i="12"/>
  <c r="A11" i="9"/>
  <c r="A14" i="9"/>
  <c r="W4" i="9" a="1"/>
  <c r="W4" i="9" s="1"/>
  <c r="V4" i="9" a="1"/>
  <c r="V4" i="9" s="1"/>
  <c r="W7" i="9" a="1"/>
  <c r="W7" i="9" s="1"/>
  <c r="V7" i="9" a="1"/>
  <c r="V7" i="9" s="1"/>
  <c r="W15" i="9" a="1"/>
  <c r="W15" i="9" s="1"/>
  <c r="V15" i="9" a="1"/>
  <c r="V15" i="9" s="1"/>
  <c r="W9" i="9" a="1"/>
  <c r="W9" i="9" s="1"/>
  <c r="V9" i="9" a="1"/>
  <c r="V9" i="9" s="1"/>
  <c r="W3" i="9" a="1"/>
  <c r="W3" i="9" s="1"/>
  <c r="V3" i="9" a="1"/>
  <c r="V3" i="9" s="1"/>
  <c r="W5" i="9" a="1"/>
  <c r="W5" i="9" s="1"/>
  <c r="V5" i="9" a="1"/>
  <c r="V5" i="9" s="1"/>
  <c r="W6" i="9" a="1"/>
  <c r="W6" i="9" s="1"/>
  <c r="V6" i="9" a="1"/>
  <c r="V6" i="9" s="1"/>
  <c r="W8" i="9" a="1"/>
  <c r="W8" i="9" s="1"/>
  <c r="V8" i="9" a="1"/>
  <c r="V8" i="9" s="1"/>
  <c r="W10" i="9" a="1"/>
  <c r="W10" i="9" s="1"/>
  <c r="V10" i="9" a="1"/>
  <c r="V10" i="9" s="1"/>
  <c r="W12" i="9" a="1"/>
  <c r="W12" i="9" s="1"/>
  <c r="V12" i="9" a="1"/>
  <c r="V12" i="9" s="1"/>
  <c r="V4" i="15" a="1"/>
  <c r="V4" i="15" s="1"/>
  <c r="W4" i="15" a="1"/>
  <c r="W4" i="15" s="1"/>
  <c r="V5" i="15" a="1"/>
  <c r="V5" i="15" s="1"/>
  <c r="W5" i="15" a="1"/>
  <c r="W5" i="15" s="1"/>
  <c r="V6" i="15" a="1"/>
  <c r="V6" i="15" s="1"/>
  <c r="W6" i="15" a="1"/>
  <c r="W6" i="15" s="1"/>
  <c r="V7" i="15" a="1"/>
  <c r="V7" i="15" s="1"/>
  <c r="W7" i="15" a="1"/>
  <c r="W7" i="15" s="1"/>
  <c r="V8" i="15" a="1"/>
  <c r="V8" i="15" s="1"/>
  <c r="W8" i="15" a="1"/>
  <c r="W8" i="15" s="1"/>
  <c r="V9" i="15" a="1"/>
  <c r="V9" i="15" s="1"/>
  <c r="W9" i="15" a="1"/>
  <c r="W9" i="15" s="1"/>
  <c r="V10" i="15" a="1"/>
  <c r="V10" i="15" s="1"/>
  <c r="W10" i="15" a="1"/>
  <c r="W10" i="15" s="1"/>
  <c r="V11" i="15" a="1"/>
  <c r="V11" i="15" s="1"/>
  <c r="W11" i="15" a="1"/>
  <c r="W11" i="15" s="1"/>
  <c r="V12" i="15" a="1"/>
  <c r="V12" i="15" s="1"/>
  <c r="W12" i="15" a="1"/>
  <c r="W12" i="15" s="1"/>
  <c r="V3" i="15" a="1"/>
  <c r="V3" i="15" s="1"/>
  <c r="W3" i="15" a="1"/>
  <c r="W3" i="15" s="1"/>
  <c r="D9" i="6"/>
  <c r="D10" i="6"/>
  <c r="D11"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017" i="6"/>
  <c r="C1018" i="6"/>
  <c r="C1019" i="6"/>
  <c r="C1020" i="6"/>
  <c r="C1021" i="6"/>
  <c r="C1022" i="6"/>
  <c r="C1023" i="6"/>
  <c r="C1024" i="6"/>
  <c r="C1025" i="6"/>
  <c r="C1026" i="6"/>
  <c r="C1027" i="6"/>
  <c r="C1028" i="6"/>
  <c r="C1029" i="6"/>
  <c r="C1030" i="6"/>
  <c r="C1031" i="6"/>
  <c r="C1032" i="6"/>
  <c r="C1033" i="6"/>
  <c r="C1034" i="6"/>
  <c r="C1035" i="6"/>
  <c r="C1036" i="6"/>
  <c r="C1037" i="6"/>
  <c r="C1038" i="6"/>
  <c r="C1039" i="6"/>
  <c r="C1040" i="6"/>
  <c r="C1041" i="6"/>
  <c r="C1042" i="6"/>
  <c r="C1043" i="6"/>
  <c r="C1044" i="6"/>
  <c r="C1045" i="6"/>
  <c r="C1046" i="6"/>
  <c r="C1047" i="6"/>
  <c r="C1048" i="6"/>
  <c r="C1049" i="6"/>
  <c r="C1050" i="6"/>
  <c r="C1051" i="6"/>
  <c r="C1052" i="6"/>
  <c r="C1053" i="6"/>
  <c r="C1054" i="6"/>
  <c r="C1055" i="6"/>
  <c r="C1056" i="6"/>
  <c r="C1057" i="6"/>
  <c r="C1058" i="6"/>
  <c r="C1059" i="6"/>
  <c r="C1060" i="6"/>
  <c r="C1061" i="6"/>
  <c r="C1062" i="6"/>
  <c r="C1063" i="6"/>
  <c r="C1064" i="6"/>
  <c r="C1065" i="6"/>
  <c r="C1066" i="6"/>
  <c r="C1067" i="6"/>
  <c r="C1068" i="6"/>
  <c r="C1069" i="6"/>
  <c r="C1070" i="6"/>
  <c r="C1071" i="6"/>
  <c r="C1072" i="6"/>
  <c r="C1073" i="6"/>
  <c r="C1074" i="6"/>
  <c r="C1075" i="6"/>
  <c r="C1076" i="6"/>
  <c r="C1077" i="6"/>
  <c r="C1078" i="6"/>
  <c r="C1079" i="6"/>
  <c r="C1080" i="6"/>
  <c r="C1081" i="6"/>
  <c r="C1082" i="6"/>
  <c r="C1083" i="6"/>
  <c r="C1084" i="6"/>
  <c r="C1085" i="6"/>
  <c r="C1086" i="6"/>
  <c r="C1087" i="6"/>
  <c r="C1088" i="6"/>
  <c r="C1089" i="6"/>
  <c r="C1090" i="6"/>
  <c r="C1091" i="6"/>
  <c r="C1092" i="6"/>
  <c r="C1093" i="6"/>
  <c r="C1094" i="6"/>
  <c r="C1095" i="6"/>
  <c r="C1096" i="6"/>
  <c r="C1097" i="6"/>
  <c r="C1098" i="6"/>
  <c r="C1099" i="6"/>
  <c r="C1100" i="6"/>
  <c r="C1101" i="6"/>
  <c r="C1102" i="6"/>
  <c r="C1103" i="6"/>
  <c r="C1104" i="6"/>
  <c r="C1105" i="6"/>
  <c r="C1106" i="6"/>
  <c r="C1107" i="6"/>
  <c r="C1108" i="6"/>
  <c r="C1109" i="6"/>
  <c r="C1110" i="6"/>
  <c r="C1111" i="6"/>
  <c r="C1112" i="6"/>
  <c r="C1113" i="6"/>
  <c r="C1114" i="6"/>
  <c r="C1115" i="6"/>
  <c r="C1116" i="6"/>
  <c r="C1117" i="6"/>
  <c r="C1118" i="6"/>
  <c r="C1119" i="6"/>
  <c r="C1120" i="6"/>
  <c r="C1121" i="6"/>
  <c r="C1122" i="6"/>
  <c r="C1123" i="6"/>
  <c r="C1124" i="6"/>
  <c r="C1125" i="6"/>
  <c r="C1126" i="6"/>
  <c r="C1127" i="6"/>
  <c r="C1128" i="6"/>
  <c r="C1129" i="6"/>
  <c r="C1130" i="6"/>
  <c r="C1131" i="6"/>
  <c r="C1132" i="6"/>
  <c r="C1133" i="6"/>
  <c r="C1134" i="6"/>
  <c r="C1135" i="6"/>
  <c r="C1136" i="6"/>
  <c r="C1137" i="6"/>
  <c r="C1138" i="6"/>
  <c r="C1139" i="6"/>
  <c r="C1140" i="6"/>
  <c r="C1141" i="6"/>
  <c r="C1142" i="6"/>
  <c r="C1143" i="6"/>
  <c r="C1144" i="6"/>
  <c r="C1145" i="6"/>
  <c r="C1146" i="6"/>
  <c r="C1147" i="6"/>
  <c r="C1148" i="6"/>
  <c r="C1149" i="6"/>
  <c r="C1150" i="6"/>
  <c r="C1151" i="6"/>
  <c r="C1152" i="6"/>
  <c r="C1153" i="6"/>
  <c r="C1154" i="6"/>
  <c r="C1155" i="6"/>
  <c r="C1156" i="6"/>
  <c r="C1157" i="6"/>
  <c r="C1158" i="6"/>
  <c r="C1159" i="6"/>
  <c r="C1160" i="6"/>
  <c r="C1161" i="6"/>
  <c r="C1162" i="6"/>
  <c r="C1163" i="6"/>
  <c r="C1164" i="6"/>
  <c r="C1165" i="6"/>
  <c r="C1166" i="6"/>
  <c r="C1167" i="6"/>
  <c r="C1168" i="6"/>
  <c r="C1169" i="6"/>
  <c r="C1170" i="6"/>
  <c r="C1171" i="6"/>
  <c r="C1172" i="6"/>
  <c r="C1173" i="6"/>
  <c r="C1174" i="6"/>
  <c r="C1175" i="6"/>
  <c r="C1176" i="6"/>
  <c r="C1177" i="6"/>
  <c r="C1178" i="6"/>
  <c r="C1179" i="6"/>
  <c r="C1180" i="6"/>
  <c r="C1181" i="6"/>
  <c r="C1182" i="6"/>
  <c r="C1183" i="6"/>
  <c r="C1184" i="6"/>
  <c r="C1185" i="6"/>
  <c r="C1186" i="6"/>
  <c r="C1187" i="6"/>
  <c r="C1188" i="6"/>
  <c r="C1189" i="6"/>
  <c r="C1190" i="6"/>
  <c r="C1191" i="6"/>
  <c r="C1192" i="6"/>
  <c r="C1193" i="6"/>
  <c r="C1194" i="6"/>
  <c r="C1195" i="6"/>
  <c r="C1196" i="6"/>
  <c r="C1197" i="6"/>
  <c r="C1198" i="6"/>
  <c r="C1199" i="6"/>
  <c r="C1200" i="6"/>
  <c r="C1201" i="6"/>
  <c r="C1202" i="6"/>
  <c r="C1203" i="6"/>
  <c r="C1204" i="6"/>
  <c r="C1205" i="6"/>
  <c r="C1206" i="6"/>
  <c r="C1207" i="6"/>
  <c r="C1208" i="6"/>
  <c r="C1209" i="6"/>
  <c r="C1210" i="6"/>
  <c r="C1211" i="6"/>
  <c r="C1212" i="6"/>
  <c r="C1213" i="6"/>
  <c r="C1214" i="6"/>
  <c r="C1215" i="6"/>
  <c r="C1216" i="6"/>
  <c r="C1217" i="6"/>
  <c r="C1218" i="6"/>
  <c r="C1219" i="6"/>
  <c r="C1220" i="6"/>
  <c r="C1221" i="6"/>
  <c r="C1222" i="6"/>
  <c r="C1223" i="6"/>
  <c r="C1224" i="6"/>
  <c r="C1225" i="6"/>
  <c r="C1226" i="6"/>
  <c r="C1227" i="6"/>
  <c r="C1228" i="6"/>
  <c r="C1229" i="6"/>
  <c r="C1230" i="6"/>
  <c r="C1231" i="6"/>
  <c r="C1232" i="6"/>
  <c r="C1233" i="6"/>
  <c r="C1234" i="6"/>
  <c r="C1235" i="6"/>
  <c r="C1236" i="6"/>
  <c r="C1237" i="6"/>
  <c r="C1238" i="6"/>
  <c r="C1239" i="6"/>
  <c r="C1240" i="6"/>
  <c r="C1241" i="6"/>
  <c r="C1242" i="6"/>
  <c r="C1243" i="6"/>
  <c r="C1244" i="6"/>
  <c r="C1245" i="6"/>
  <c r="C1246" i="6"/>
  <c r="C1247" i="6"/>
  <c r="C1248" i="6"/>
  <c r="C1249" i="6"/>
  <c r="C1250" i="6"/>
  <c r="C1251" i="6"/>
  <c r="C1252" i="6"/>
  <c r="C1253" i="6"/>
  <c r="C1254" i="6"/>
  <c r="C1255" i="6"/>
  <c r="C1256" i="6"/>
  <c r="C1257" i="6"/>
  <c r="C1258" i="6"/>
  <c r="C1259" i="6"/>
  <c r="C1260" i="6"/>
  <c r="C1261" i="6"/>
  <c r="C1262" i="6"/>
  <c r="C1263" i="6"/>
  <c r="C1264" i="6"/>
  <c r="C1265" i="6"/>
  <c r="C1266" i="6"/>
  <c r="C1267" i="6"/>
  <c r="C1268" i="6"/>
  <c r="C1269" i="6"/>
  <c r="C1270" i="6"/>
  <c r="C1271" i="6"/>
  <c r="C1272" i="6"/>
  <c r="C1273" i="6"/>
  <c r="C1274" i="6"/>
  <c r="C1275" i="6"/>
  <c r="C1276" i="6"/>
  <c r="C1277" i="6"/>
  <c r="C1278" i="6"/>
  <c r="C1279" i="6"/>
  <c r="C1280" i="6"/>
  <c r="C1281" i="6"/>
  <c r="C1282" i="6"/>
  <c r="C1283" i="6"/>
  <c r="C1284" i="6"/>
  <c r="C1285" i="6"/>
  <c r="C1286" i="6"/>
  <c r="C1287" i="6"/>
  <c r="C1288" i="6"/>
  <c r="C1289" i="6"/>
  <c r="C1290" i="6"/>
  <c r="C1291" i="6"/>
  <c r="C1292" i="6"/>
  <c r="C1293" i="6"/>
  <c r="C1294" i="6"/>
  <c r="C1295" i="6"/>
  <c r="C1296" i="6"/>
  <c r="C1297" i="6"/>
  <c r="C1298" i="6"/>
  <c r="C1299" i="6"/>
  <c r="C1300" i="6"/>
  <c r="C1301" i="6"/>
  <c r="C1302" i="6"/>
  <c r="C1303" i="6"/>
  <c r="C1304" i="6"/>
  <c r="C1305" i="6"/>
  <c r="C1306" i="6"/>
  <c r="C1307" i="6"/>
  <c r="C1308" i="6"/>
  <c r="C1309" i="6"/>
  <c r="C1310" i="6"/>
  <c r="C1311" i="6"/>
  <c r="C1312" i="6"/>
  <c r="C1313" i="6"/>
  <c r="C1314" i="6"/>
  <c r="C1315" i="6"/>
  <c r="C1316" i="6"/>
  <c r="C1317" i="6"/>
  <c r="C1318" i="6"/>
  <c r="C1319" i="6"/>
  <c r="C1320" i="6"/>
  <c r="C1321" i="6"/>
  <c r="C1322" i="6"/>
  <c r="C1323" i="6"/>
  <c r="C1324" i="6"/>
  <c r="C1325" i="6"/>
  <c r="C1326" i="6"/>
  <c r="C1327" i="6"/>
  <c r="C1328" i="6"/>
  <c r="C1329" i="6"/>
  <c r="C1330" i="6"/>
  <c r="C1331" i="6"/>
  <c r="C1332" i="6"/>
  <c r="C1333" i="6"/>
  <c r="C1334" i="6"/>
  <c r="C1335" i="6"/>
  <c r="C1336" i="6"/>
  <c r="C1337" i="6"/>
  <c r="C1338" i="6"/>
  <c r="C1339" i="6"/>
  <c r="C1340" i="6"/>
  <c r="C1341" i="6"/>
  <c r="C1342" i="6"/>
  <c r="C1343" i="6"/>
  <c r="C1344" i="6"/>
  <c r="C1345" i="6"/>
  <c r="C1346" i="6"/>
  <c r="C1347" i="6"/>
  <c r="C1348" i="6"/>
  <c r="C1349" i="6"/>
  <c r="C1350" i="6"/>
  <c r="C1351" i="6"/>
  <c r="C1352" i="6"/>
  <c r="C1353" i="6"/>
  <c r="C1354" i="6"/>
  <c r="C1355" i="6"/>
  <c r="C1356" i="6"/>
  <c r="C1357" i="6"/>
  <c r="C1358" i="6"/>
  <c r="C1359" i="6"/>
  <c r="C1360" i="6"/>
  <c r="C1361" i="6"/>
  <c r="C1362" i="6"/>
  <c r="C1363" i="6"/>
  <c r="C1364" i="6"/>
  <c r="C1365" i="6"/>
  <c r="C1366" i="6"/>
  <c r="C1367" i="6"/>
  <c r="C1368" i="6"/>
  <c r="C1369" i="6"/>
  <c r="C1370" i="6"/>
  <c r="C1371" i="6"/>
  <c r="C1372" i="6"/>
  <c r="C1373" i="6"/>
  <c r="C1374" i="6"/>
  <c r="C1375" i="6"/>
  <c r="C1376" i="6"/>
  <c r="C1377" i="6"/>
  <c r="C1378" i="6"/>
  <c r="C1379" i="6"/>
  <c r="C1380" i="6"/>
  <c r="C1381" i="6"/>
  <c r="C1382" i="6"/>
  <c r="C1383" i="6"/>
  <c r="C1384" i="6"/>
  <c r="C1385" i="6"/>
  <c r="C1386" i="6"/>
  <c r="C1387" i="6"/>
  <c r="C1388" i="6"/>
  <c r="C1389" i="6"/>
  <c r="C1390" i="6"/>
  <c r="C1391" i="6"/>
  <c r="C1392" i="6"/>
  <c r="C1393" i="6"/>
  <c r="C1394" i="6"/>
  <c r="C1395" i="6"/>
  <c r="C1396" i="6"/>
  <c r="C1397" i="6"/>
  <c r="C1398" i="6"/>
  <c r="C1399" i="6"/>
  <c r="C1400" i="6"/>
  <c r="C1401" i="6"/>
  <c r="C1402" i="6"/>
  <c r="C1403" i="6"/>
  <c r="C1404" i="6"/>
  <c r="C1405" i="6"/>
  <c r="C1406" i="6"/>
  <c r="C1407" i="6"/>
  <c r="C1408" i="6"/>
  <c r="C1409" i="6"/>
  <c r="C1410" i="6"/>
  <c r="C1411" i="6"/>
  <c r="C1412" i="6"/>
  <c r="C1413" i="6"/>
  <c r="C1414" i="6"/>
  <c r="C1415" i="6"/>
  <c r="C1416" i="6"/>
  <c r="C1417" i="6"/>
  <c r="C1418" i="6"/>
  <c r="C1419" i="6"/>
  <c r="C1420" i="6"/>
  <c r="C1421" i="6"/>
  <c r="C1422" i="6"/>
  <c r="C1423" i="6"/>
  <c r="C1424" i="6"/>
  <c r="C1425" i="6"/>
  <c r="C1426" i="6"/>
  <c r="C1427" i="6"/>
  <c r="C1428" i="6"/>
  <c r="C1429" i="6"/>
  <c r="C1430" i="6"/>
  <c r="C1431" i="6"/>
  <c r="C1432" i="6"/>
  <c r="C1433" i="6"/>
  <c r="C1434" i="6"/>
  <c r="C1435" i="6"/>
  <c r="C1436" i="6"/>
  <c r="C1437" i="6"/>
  <c r="C1438" i="6"/>
  <c r="C1439" i="6"/>
  <c r="C1440" i="6"/>
  <c r="C1441" i="6"/>
  <c r="C1442" i="6"/>
  <c r="C1443" i="6"/>
  <c r="C1444" i="6"/>
  <c r="C1445" i="6"/>
  <c r="C1446" i="6"/>
  <c r="C1447" i="6"/>
  <c r="C1448" i="6"/>
  <c r="C1449" i="6"/>
  <c r="C1450" i="6"/>
  <c r="C1451" i="6"/>
  <c r="C1452" i="6"/>
  <c r="C1453" i="6"/>
  <c r="C1454" i="6"/>
  <c r="C1455" i="6"/>
  <c r="C1456" i="6"/>
  <c r="C1457" i="6"/>
  <c r="C1458" i="6"/>
  <c r="C1459" i="6"/>
  <c r="C1460" i="6"/>
  <c r="C1461" i="6"/>
  <c r="C1462" i="6"/>
  <c r="C1463" i="6"/>
  <c r="C1464" i="6"/>
  <c r="C1465" i="6"/>
  <c r="C1466" i="6"/>
  <c r="C1467" i="6"/>
  <c r="C1468" i="6"/>
  <c r="C1469" i="6"/>
  <c r="C1470" i="6"/>
  <c r="C1471" i="6"/>
  <c r="C1472" i="6"/>
  <c r="C1473" i="6"/>
  <c r="C1474" i="6"/>
  <c r="C1475" i="6"/>
  <c r="C1476" i="6"/>
  <c r="C1477" i="6"/>
  <c r="C1478" i="6"/>
  <c r="C1479" i="6"/>
  <c r="C1480" i="6"/>
  <c r="C1481" i="6"/>
  <c r="C1482" i="6"/>
  <c r="C1483" i="6"/>
  <c r="C1484" i="6"/>
  <c r="C1485" i="6"/>
  <c r="C1486" i="6"/>
  <c r="C1487" i="6"/>
  <c r="C1488" i="6"/>
  <c r="C1489" i="6"/>
  <c r="C1490" i="6"/>
  <c r="C1491" i="6"/>
  <c r="C1492" i="6"/>
  <c r="C1493" i="6"/>
  <c r="C1494" i="6"/>
  <c r="C1495" i="6"/>
  <c r="C1496" i="6"/>
  <c r="C1497" i="6"/>
  <c r="C1498" i="6"/>
  <c r="C1499" i="6"/>
  <c r="C1500" i="6"/>
  <c r="C1501" i="6"/>
  <c r="C1502" i="6"/>
  <c r="C1503" i="6"/>
  <c r="C1504" i="6"/>
  <c r="C1505" i="6"/>
  <c r="C1506" i="6"/>
  <c r="C1507" i="6"/>
  <c r="C1508" i="6"/>
  <c r="C1509" i="6"/>
  <c r="C1510" i="6"/>
  <c r="C1511" i="6"/>
  <c r="C1512" i="6"/>
  <c r="C1513" i="6"/>
  <c r="C1514" i="6"/>
  <c r="C1515" i="6"/>
  <c r="C1516" i="6"/>
  <c r="C1517" i="6"/>
  <c r="C1518" i="6"/>
  <c r="C1519" i="6"/>
  <c r="C1520" i="6"/>
  <c r="C1521" i="6"/>
  <c r="C1522" i="6"/>
  <c r="C1523" i="6"/>
  <c r="C1524" i="6"/>
  <c r="C1525" i="6"/>
  <c r="C1526" i="6"/>
  <c r="C1527" i="6"/>
  <c r="C1528" i="6"/>
  <c r="C1529" i="6"/>
  <c r="C1530" i="6"/>
  <c r="C1531" i="6"/>
  <c r="C1532" i="6"/>
  <c r="C1533" i="6"/>
  <c r="C1534" i="6"/>
  <c r="C1535" i="6"/>
  <c r="C1536" i="6"/>
  <c r="C1537" i="6"/>
  <c r="C1538" i="6"/>
  <c r="C1539" i="6"/>
  <c r="C1540" i="6"/>
  <c r="C1541" i="6"/>
  <c r="C1542" i="6"/>
  <c r="C1543" i="6"/>
  <c r="C1544" i="6"/>
  <c r="C1545" i="6"/>
  <c r="C1546" i="6"/>
  <c r="C1547" i="6"/>
  <c r="C1548" i="6"/>
  <c r="C1549" i="6"/>
  <c r="C1550" i="6"/>
  <c r="C1551" i="6"/>
  <c r="C1552" i="6"/>
  <c r="C1553" i="6"/>
  <c r="C1554" i="6"/>
  <c r="C1555" i="6"/>
  <c r="C1556" i="6"/>
  <c r="C1557" i="6"/>
  <c r="C1558" i="6"/>
  <c r="C1559" i="6"/>
  <c r="C1560" i="6"/>
  <c r="C1561" i="6"/>
  <c r="C1562" i="6"/>
  <c r="C1563" i="6"/>
  <c r="C1564" i="6"/>
  <c r="C1565" i="6"/>
  <c r="C1566" i="6"/>
  <c r="C1567" i="6"/>
  <c r="C1568" i="6"/>
  <c r="C1569" i="6"/>
  <c r="C1570" i="6"/>
  <c r="C1571" i="6"/>
  <c r="C1572" i="6"/>
  <c r="C1573" i="6"/>
  <c r="C1574" i="6"/>
  <c r="C1575" i="6"/>
  <c r="C1576" i="6"/>
  <c r="C1577" i="6"/>
  <c r="C1578" i="6"/>
  <c r="C1579" i="6"/>
  <c r="C1580" i="6"/>
  <c r="C1581" i="6"/>
  <c r="C1582" i="6"/>
  <c r="C1583" i="6"/>
  <c r="C1584" i="6"/>
  <c r="C1585" i="6"/>
  <c r="C1586" i="6"/>
  <c r="C1587" i="6"/>
  <c r="C1588" i="6"/>
  <c r="C1589" i="6"/>
  <c r="C1590" i="6"/>
  <c r="C1591" i="6"/>
  <c r="C1592" i="6"/>
  <c r="C1593" i="6"/>
  <c r="C1594" i="6"/>
  <c r="C1595" i="6"/>
  <c r="C1596" i="6"/>
  <c r="C1597" i="6"/>
  <c r="C1598" i="6"/>
  <c r="C1599" i="6"/>
  <c r="C1600" i="6"/>
  <c r="C1601" i="6"/>
  <c r="C1602" i="6"/>
  <c r="C1603" i="6"/>
  <c r="C1604" i="6"/>
  <c r="C1605" i="6"/>
  <c r="C1606" i="6"/>
  <c r="C1607" i="6"/>
  <c r="C1608" i="6"/>
  <c r="C1609" i="6"/>
  <c r="C1610" i="6"/>
  <c r="C1611" i="6"/>
  <c r="C1612" i="6"/>
  <c r="C1613" i="6"/>
  <c r="C1614" i="6"/>
  <c r="C1615" i="6"/>
  <c r="C1616" i="6"/>
  <c r="C1617" i="6"/>
  <c r="C1618" i="6"/>
  <c r="C1619" i="6"/>
  <c r="C1620" i="6"/>
  <c r="C1621" i="6"/>
  <c r="C1622" i="6"/>
  <c r="C1623" i="6"/>
  <c r="C1624" i="6"/>
  <c r="C1625" i="6"/>
  <c r="C1626" i="6"/>
  <c r="C1627" i="6"/>
  <c r="C1628" i="6"/>
  <c r="C1629" i="6"/>
  <c r="C1630" i="6"/>
  <c r="C1631" i="6"/>
  <c r="C1632" i="6"/>
  <c r="C1633" i="6"/>
  <c r="C1634" i="6"/>
  <c r="C1635" i="6"/>
  <c r="C1636" i="6"/>
  <c r="C1637" i="6"/>
  <c r="C1638" i="6"/>
  <c r="C1639" i="6"/>
  <c r="C1640" i="6"/>
  <c r="C1641" i="6"/>
  <c r="C1642" i="6"/>
  <c r="C1643" i="6"/>
  <c r="C1644" i="6"/>
  <c r="C1645" i="6"/>
  <c r="C1646" i="6"/>
  <c r="C1647" i="6"/>
  <c r="C1648" i="6"/>
  <c r="C1649" i="6"/>
  <c r="C1650" i="6"/>
  <c r="C1651" i="6"/>
  <c r="C1652" i="6"/>
  <c r="C1653" i="6"/>
  <c r="C1654" i="6"/>
  <c r="C1655" i="6"/>
  <c r="C1656" i="6"/>
  <c r="C1657" i="6"/>
  <c r="C1658" i="6"/>
  <c r="C1659" i="6"/>
  <c r="C1660" i="6"/>
  <c r="C1661" i="6"/>
  <c r="C1662" i="6"/>
  <c r="C1663" i="6"/>
  <c r="C1664" i="6"/>
  <c r="C1665" i="6"/>
  <c r="C1666" i="6"/>
  <c r="C1667" i="6"/>
  <c r="C1668" i="6"/>
  <c r="C1669" i="6"/>
  <c r="C1670" i="6"/>
  <c r="C1671" i="6"/>
  <c r="C1672" i="6"/>
  <c r="C1673" i="6"/>
  <c r="C1674" i="6"/>
  <c r="C1675" i="6"/>
  <c r="C1676" i="6"/>
  <c r="C1677" i="6"/>
  <c r="C1678" i="6"/>
  <c r="C1679" i="6"/>
  <c r="C1680" i="6"/>
  <c r="C1681" i="6"/>
  <c r="C1682" i="6"/>
  <c r="C1683" i="6"/>
  <c r="C1684" i="6"/>
  <c r="C1685" i="6"/>
  <c r="C1686" i="6"/>
  <c r="C1687" i="6"/>
  <c r="C1688" i="6"/>
  <c r="C1689" i="6"/>
  <c r="C1690" i="6"/>
  <c r="C1691" i="6"/>
  <c r="C1692" i="6"/>
  <c r="C1693" i="6"/>
  <c r="C1694" i="6"/>
  <c r="C1695" i="6"/>
  <c r="C1696" i="6"/>
  <c r="C1697" i="6"/>
  <c r="C1698" i="6"/>
  <c r="C1699" i="6"/>
  <c r="C1700" i="6"/>
  <c r="C1701" i="6"/>
  <c r="C1702" i="6"/>
  <c r="C1703" i="6"/>
  <c r="C1704" i="6"/>
  <c r="C1705" i="6"/>
  <c r="C1706" i="6"/>
  <c r="C1707" i="6"/>
  <c r="C1708" i="6"/>
  <c r="C1709" i="6"/>
  <c r="C1710" i="6"/>
  <c r="C1711" i="6"/>
  <c r="C1712" i="6"/>
  <c r="C1713" i="6"/>
  <c r="C1714" i="6"/>
  <c r="C1715" i="6"/>
  <c r="C1716" i="6"/>
  <c r="C1717" i="6"/>
  <c r="C1718" i="6"/>
  <c r="C1719" i="6"/>
  <c r="C1720" i="6"/>
  <c r="C1721" i="6"/>
  <c r="C1722" i="6"/>
  <c r="C1723" i="6"/>
  <c r="C1724" i="6"/>
  <c r="C1725" i="6"/>
  <c r="C1726" i="6"/>
  <c r="C1727" i="6"/>
  <c r="C1728" i="6"/>
  <c r="C1729" i="6"/>
  <c r="C1730" i="6"/>
  <c r="C1731" i="6"/>
  <c r="C1732" i="6"/>
  <c r="C1733" i="6"/>
  <c r="C1734" i="6"/>
  <c r="C1735" i="6"/>
  <c r="C1736" i="6"/>
  <c r="C1737" i="6"/>
  <c r="C1738" i="6"/>
  <c r="C1739" i="6"/>
  <c r="C1740" i="6"/>
  <c r="C1741" i="6"/>
  <c r="C1742" i="6"/>
  <c r="C1743" i="6"/>
  <c r="C1744" i="6"/>
  <c r="C1745" i="6"/>
  <c r="C1746" i="6"/>
  <c r="C1747" i="6"/>
  <c r="C1748" i="6"/>
  <c r="C1749" i="6"/>
  <c r="C1750" i="6"/>
  <c r="C1751" i="6"/>
  <c r="C1752" i="6"/>
  <c r="C1753" i="6"/>
  <c r="C1754" i="6"/>
  <c r="C1755" i="6"/>
  <c r="C1756" i="6"/>
  <c r="C1757" i="6"/>
  <c r="C1758" i="6"/>
  <c r="C1759" i="6"/>
  <c r="C1760" i="6"/>
  <c r="C1761" i="6"/>
  <c r="C1762" i="6"/>
  <c r="C1763" i="6"/>
  <c r="C1764" i="6"/>
  <c r="C1765" i="6"/>
  <c r="C1766" i="6"/>
  <c r="C1767" i="6"/>
  <c r="C1768" i="6"/>
  <c r="C1769" i="6"/>
  <c r="C1770" i="6"/>
  <c r="C1771" i="6"/>
  <c r="C1772" i="6"/>
  <c r="C1773" i="6"/>
  <c r="C1774" i="6"/>
  <c r="C1775" i="6"/>
  <c r="C1776" i="6"/>
  <c r="C1777" i="6"/>
  <c r="C1778" i="6"/>
  <c r="C1779" i="6"/>
  <c r="C1780" i="6"/>
  <c r="C1781" i="6"/>
  <c r="C1782" i="6"/>
  <c r="C1783" i="6"/>
  <c r="C1784" i="6"/>
  <c r="C1785" i="6"/>
  <c r="C1786" i="6"/>
  <c r="C1787" i="6"/>
  <c r="C1788" i="6"/>
  <c r="C1789" i="6"/>
  <c r="C1790" i="6"/>
  <c r="C1791" i="6"/>
  <c r="C1792" i="6"/>
  <c r="C1793" i="6"/>
  <c r="C1794" i="6"/>
  <c r="C1795" i="6"/>
  <c r="C1796" i="6"/>
  <c r="C1797" i="6"/>
  <c r="C1798" i="6"/>
  <c r="C1799" i="6"/>
  <c r="C1800" i="6"/>
  <c r="C1801" i="6"/>
  <c r="C1802" i="6"/>
  <c r="C1803" i="6"/>
  <c r="C1804" i="6"/>
  <c r="C1805" i="6"/>
  <c r="C1806" i="6"/>
  <c r="C1807" i="6"/>
  <c r="C1808" i="6"/>
  <c r="C1809" i="6"/>
  <c r="C1810" i="6"/>
  <c r="C1811" i="6"/>
  <c r="C1812" i="6"/>
  <c r="C1813" i="6"/>
  <c r="C1814" i="6"/>
  <c r="C1815" i="6"/>
  <c r="C1816" i="6"/>
  <c r="C1817" i="6"/>
  <c r="C1818" i="6"/>
  <c r="C1819" i="6"/>
  <c r="C1820" i="6"/>
  <c r="C1821" i="6"/>
  <c r="C1822" i="6"/>
  <c r="C1823" i="6"/>
  <c r="C1824" i="6"/>
  <c r="C1825" i="6"/>
  <c r="C1826" i="6"/>
  <c r="C1827" i="6"/>
  <c r="C1828" i="6"/>
  <c r="C1829" i="6"/>
  <c r="C1830" i="6"/>
  <c r="C1831" i="6"/>
  <c r="C1832" i="6"/>
  <c r="C1833" i="6"/>
  <c r="C1834" i="6"/>
  <c r="C1835" i="6"/>
  <c r="C1836" i="6"/>
  <c r="C1837" i="6"/>
  <c r="C1838" i="6"/>
  <c r="C1839" i="6"/>
  <c r="C1840" i="6"/>
  <c r="C1841" i="6"/>
  <c r="C1842" i="6"/>
  <c r="C1843" i="6"/>
  <c r="C1844" i="6"/>
  <c r="C1845" i="6"/>
  <c r="C1846" i="6"/>
  <c r="C1847" i="6"/>
  <c r="C1848" i="6"/>
  <c r="C1849" i="6"/>
  <c r="C1850" i="6"/>
  <c r="C1851" i="6"/>
  <c r="C1852" i="6"/>
  <c r="C1853" i="6"/>
  <c r="C1854" i="6"/>
  <c r="C1855" i="6"/>
  <c r="C1856" i="6"/>
  <c r="C1857" i="6"/>
  <c r="C1858" i="6"/>
  <c r="C1859" i="6"/>
  <c r="C1860" i="6"/>
  <c r="C1861" i="6"/>
  <c r="C1862" i="6"/>
  <c r="C1863" i="6"/>
  <c r="C1864" i="6"/>
  <c r="C1865" i="6"/>
  <c r="C1866" i="6"/>
  <c r="C1867" i="6"/>
  <c r="C1868" i="6"/>
  <c r="C1869" i="6"/>
  <c r="C1870" i="6"/>
  <c r="C1871" i="6"/>
  <c r="C1872" i="6"/>
  <c r="C1873" i="6"/>
  <c r="C1874" i="6"/>
  <c r="C1875" i="6"/>
  <c r="C1876" i="6"/>
  <c r="C1877" i="6"/>
  <c r="C1878" i="6"/>
  <c r="C1879" i="6"/>
  <c r="C1880" i="6"/>
  <c r="C1881" i="6"/>
  <c r="C1882" i="6"/>
  <c r="C1883" i="6"/>
  <c r="C1884" i="6"/>
  <c r="C1885" i="6"/>
  <c r="C1886" i="6"/>
  <c r="C1887" i="6"/>
  <c r="C1888" i="6"/>
  <c r="C1889" i="6"/>
  <c r="C1890" i="6"/>
  <c r="C1891" i="6"/>
  <c r="C1892" i="6"/>
  <c r="C1893" i="6"/>
  <c r="C1894" i="6"/>
  <c r="C1895" i="6"/>
  <c r="C1896" i="6"/>
  <c r="C1897" i="6"/>
  <c r="C1898" i="6"/>
  <c r="C1899" i="6"/>
  <c r="C1900" i="6"/>
  <c r="C1901" i="6"/>
  <c r="C1902" i="6"/>
  <c r="C1903" i="6"/>
  <c r="C1904" i="6"/>
  <c r="C1905" i="6"/>
  <c r="C1906" i="6"/>
  <c r="C1907" i="6"/>
  <c r="C1908" i="6"/>
  <c r="C1909" i="6"/>
  <c r="C1910" i="6"/>
  <c r="C1911" i="6"/>
  <c r="C1912" i="6"/>
  <c r="C1913" i="6"/>
  <c r="C1914" i="6"/>
  <c r="C1915" i="6"/>
  <c r="C1916" i="6"/>
  <c r="C1917" i="6"/>
  <c r="C1918" i="6"/>
  <c r="C1919" i="6"/>
  <c r="C1920" i="6"/>
  <c r="C1921" i="6"/>
  <c r="C1922" i="6"/>
  <c r="C1923" i="6"/>
  <c r="C1924" i="6"/>
  <c r="C1925" i="6"/>
  <c r="C1926" i="6"/>
  <c r="C1927" i="6"/>
  <c r="C1928" i="6"/>
  <c r="C1929" i="6"/>
  <c r="C1930" i="6"/>
  <c r="C1931" i="6"/>
  <c r="C1932" i="6"/>
  <c r="C1933" i="6"/>
  <c r="C1934" i="6"/>
  <c r="C1935" i="6"/>
  <c r="C1936" i="6"/>
  <c r="C1937" i="6"/>
  <c r="C1938" i="6"/>
  <c r="C1939" i="6"/>
  <c r="C1940" i="6"/>
  <c r="C1941" i="6"/>
  <c r="C1942" i="6"/>
  <c r="C1943" i="6"/>
  <c r="C1944" i="6"/>
  <c r="C1945" i="6"/>
  <c r="C1946" i="6"/>
  <c r="C1947" i="6"/>
  <c r="C1948" i="6"/>
  <c r="C1949" i="6"/>
  <c r="C1950" i="6"/>
  <c r="C1951" i="6"/>
  <c r="C1952" i="6"/>
  <c r="C1953" i="6"/>
  <c r="C1954" i="6"/>
  <c r="C1955" i="6"/>
  <c r="C1956" i="6"/>
  <c r="C1957" i="6"/>
  <c r="C1958" i="6"/>
  <c r="C1959" i="6"/>
  <c r="C1960" i="6"/>
  <c r="C1961" i="6"/>
  <c r="C1962" i="6"/>
  <c r="C1963" i="6"/>
  <c r="C1964" i="6"/>
  <c r="C1965" i="6"/>
  <c r="C1966" i="6"/>
  <c r="C1967" i="6"/>
  <c r="C1968" i="6"/>
  <c r="C1969" i="6"/>
  <c r="C1970" i="6"/>
  <c r="C1971" i="6"/>
  <c r="C1972" i="6"/>
  <c r="C1973" i="6"/>
  <c r="C1974" i="6"/>
  <c r="C1975" i="6"/>
  <c r="C1976" i="6"/>
  <c r="C1977" i="6"/>
  <c r="C1978" i="6"/>
  <c r="C1979" i="6"/>
  <c r="C1980" i="6"/>
  <c r="C1981" i="6"/>
  <c r="C1982" i="6"/>
  <c r="C1983" i="6"/>
  <c r="C1984" i="6"/>
  <c r="C1985" i="6"/>
  <c r="C1986" i="6"/>
  <c r="C1987" i="6"/>
  <c r="C1988" i="6"/>
  <c r="C1989" i="6"/>
  <c r="C1990" i="6"/>
  <c r="C1991" i="6"/>
  <c r="C1992" i="6"/>
  <c r="C1993" i="6"/>
  <c r="C1994" i="6"/>
  <c r="C1995" i="6"/>
  <c r="C1996" i="6"/>
  <c r="C1997" i="6"/>
  <c r="C1998" i="6"/>
  <c r="C1999" i="6"/>
  <c r="C2000" i="6"/>
  <c r="C2001" i="6"/>
  <c r="C2002" i="6"/>
  <c r="C2003" i="6"/>
  <c r="C2004" i="6"/>
  <c r="C2005" i="6"/>
  <c r="C2006" i="6"/>
  <c r="C2007" i="6"/>
  <c r="C2008" i="6"/>
  <c r="C2009" i="6"/>
  <c r="C2010" i="6"/>
  <c r="C2011" i="6"/>
  <c r="C2012" i="6"/>
  <c r="C2013" i="6"/>
  <c r="C2014" i="6"/>
  <c r="C2015" i="6"/>
  <c r="C2016" i="6"/>
  <c r="C2017" i="6"/>
  <c r="C2018" i="6"/>
  <c r="C2019" i="6"/>
  <c r="C2020" i="6"/>
  <c r="C2021" i="6"/>
  <c r="C2022" i="6"/>
  <c r="C2023" i="6"/>
  <c r="C2024" i="6"/>
  <c r="C2025" i="6"/>
  <c r="C2026" i="6"/>
  <c r="C2027" i="6"/>
  <c r="C2028" i="6"/>
  <c r="C2029" i="6"/>
  <c r="C2030" i="6"/>
  <c r="C2031" i="6"/>
  <c r="C2032" i="6"/>
  <c r="C2033" i="6"/>
  <c r="C2034" i="6"/>
  <c r="C2035" i="6"/>
  <c r="C2036" i="6"/>
  <c r="C2037" i="6"/>
  <c r="C2038" i="6"/>
  <c r="C2039" i="6"/>
  <c r="C2040" i="6"/>
  <c r="C2041" i="6"/>
  <c r="C2042" i="6"/>
  <c r="C2043" i="6"/>
  <c r="C2044" i="6"/>
  <c r="C2045" i="6"/>
  <c r="C2046" i="6"/>
  <c r="C2047" i="6"/>
  <c r="C2048" i="6"/>
  <c r="C2049" i="6"/>
  <c r="C2050" i="6"/>
  <c r="C2051" i="6"/>
  <c r="C2052" i="6"/>
  <c r="C2053" i="6"/>
  <c r="C2054" i="6"/>
  <c r="C2055" i="6"/>
  <c r="C2056" i="6"/>
  <c r="C2057" i="6"/>
  <c r="C2058" i="6"/>
  <c r="C2059" i="6"/>
  <c r="C2060" i="6"/>
  <c r="C2061" i="6"/>
  <c r="C2062" i="6"/>
  <c r="C2063" i="6"/>
  <c r="C2064" i="6"/>
  <c r="C2065" i="6"/>
  <c r="C2066" i="6"/>
  <c r="C2067" i="6"/>
  <c r="C2068" i="6"/>
  <c r="C2069" i="6"/>
  <c r="C2070" i="6"/>
  <c r="C2071" i="6"/>
  <c r="C2072" i="6"/>
  <c r="C2073" i="6"/>
  <c r="C2074" i="6"/>
  <c r="C2075" i="6"/>
  <c r="C2076" i="6"/>
  <c r="C2077" i="6"/>
  <c r="C2078" i="6"/>
  <c r="C2079" i="6"/>
  <c r="C2080" i="6"/>
  <c r="C2081" i="6"/>
  <c r="C2082" i="6"/>
  <c r="C2083" i="6"/>
  <c r="C2084" i="6"/>
  <c r="C2085" i="6"/>
  <c r="C2086" i="6"/>
  <c r="C2087" i="6"/>
  <c r="C2088" i="6"/>
  <c r="C2089" i="6"/>
  <c r="C2090" i="6"/>
  <c r="C2091" i="6"/>
  <c r="C2092" i="6"/>
  <c r="C2093" i="6"/>
  <c r="C2094" i="6"/>
  <c r="C2095" i="6"/>
  <c r="C2096" i="6"/>
  <c r="C2097" i="6"/>
  <c r="C2098" i="6"/>
  <c r="C2099" i="6"/>
  <c r="C2100" i="6"/>
  <c r="C2101" i="6"/>
  <c r="C2102" i="6"/>
  <c r="C2103" i="6"/>
  <c r="C2104" i="6"/>
  <c r="C2105" i="6"/>
  <c r="C2106" i="6"/>
  <c r="C2107" i="6"/>
  <c r="C2108" i="6"/>
  <c r="C2109" i="6"/>
  <c r="C2110" i="6"/>
  <c r="C2111" i="6"/>
  <c r="C2112" i="6"/>
  <c r="C2113" i="6"/>
  <c r="C2114" i="6"/>
  <c r="C2115" i="6"/>
  <c r="C2116" i="6"/>
  <c r="C2117" i="6"/>
  <c r="C2118" i="6"/>
  <c r="C2119" i="6"/>
  <c r="C2120" i="6"/>
  <c r="C2121" i="6"/>
  <c r="C2122" i="6"/>
  <c r="C2123" i="6"/>
  <c r="C2124" i="6"/>
  <c r="C2125" i="6"/>
  <c r="C2126" i="6"/>
  <c r="C2127" i="6"/>
  <c r="C2128" i="6"/>
  <c r="C2129" i="6"/>
  <c r="C2130" i="6"/>
  <c r="C2131" i="6"/>
  <c r="C2132" i="6"/>
  <c r="C2133" i="6"/>
  <c r="C2134" i="6"/>
  <c r="C2135" i="6"/>
  <c r="C2136" i="6"/>
  <c r="C2137" i="6"/>
  <c r="C2138" i="6"/>
  <c r="C2139" i="6"/>
  <c r="C2140" i="6"/>
  <c r="C2141" i="6"/>
  <c r="C2142" i="6"/>
  <c r="C2143" i="6"/>
  <c r="C2144" i="6"/>
  <c r="C2145" i="6"/>
  <c r="C2146" i="6"/>
  <c r="C2147" i="6"/>
  <c r="C2148" i="6"/>
  <c r="C2149" i="6"/>
  <c r="C2150" i="6"/>
  <c r="C2151" i="6"/>
  <c r="C2152" i="6"/>
  <c r="C2153" i="6"/>
  <c r="C2154" i="6"/>
  <c r="C2155" i="6"/>
  <c r="C2156" i="6"/>
  <c r="C2157" i="6"/>
  <c r="C2158" i="6"/>
  <c r="C2159" i="6"/>
  <c r="C2160" i="6"/>
  <c r="C2161" i="6"/>
  <c r="C2162" i="6"/>
  <c r="C2163" i="6"/>
  <c r="C2164" i="6"/>
  <c r="C2165" i="6"/>
  <c r="C2166" i="6"/>
  <c r="C2167" i="6"/>
  <c r="C2168" i="6"/>
  <c r="C2169" i="6"/>
  <c r="C2170" i="6"/>
  <c r="C2171" i="6"/>
  <c r="C2172" i="6"/>
  <c r="C2173" i="6"/>
  <c r="C2174" i="6"/>
  <c r="C2175" i="6"/>
  <c r="C2176" i="6"/>
  <c r="C2177" i="6"/>
  <c r="C2178" i="6"/>
  <c r="C2179" i="6"/>
  <c r="C2180" i="6"/>
  <c r="C2181" i="6"/>
  <c r="C2182" i="6"/>
  <c r="C2183" i="6"/>
  <c r="C2184" i="6"/>
  <c r="C2185" i="6"/>
  <c r="C2186" i="6"/>
  <c r="C2187" i="6"/>
  <c r="C2188" i="6"/>
  <c r="C2189" i="6"/>
  <c r="C2190" i="6"/>
  <c r="C2191" i="6"/>
  <c r="C2192" i="6"/>
  <c r="C2193" i="6"/>
  <c r="C2194" i="6"/>
  <c r="C2195" i="6"/>
  <c r="C2196" i="6"/>
  <c r="C2197" i="6"/>
  <c r="C2198" i="6"/>
  <c r="C2199" i="6"/>
  <c r="C2200" i="6"/>
  <c r="C2201" i="6"/>
  <c r="C2202" i="6"/>
  <c r="C2203" i="6"/>
  <c r="C2204" i="6"/>
  <c r="C2205" i="6"/>
  <c r="C2206" i="6"/>
  <c r="C2207" i="6"/>
  <c r="C2208" i="6"/>
  <c r="C2209" i="6"/>
  <c r="C2210" i="6"/>
  <c r="C2211" i="6"/>
  <c r="C2212" i="6"/>
  <c r="C2213" i="6"/>
  <c r="C2214" i="6"/>
  <c r="C2215" i="6"/>
  <c r="C2216" i="6"/>
  <c r="C2217" i="6"/>
  <c r="C2218" i="6"/>
  <c r="C2219" i="6"/>
  <c r="C2220" i="6"/>
  <c r="C2221" i="6"/>
  <c r="C2222" i="6"/>
  <c r="C2223" i="6"/>
  <c r="C2224" i="6"/>
  <c r="C2225" i="6"/>
  <c r="C2226" i="6"/>
  <c r="C2227" i="6"/>
  <c r="C2228" i="6"/>
  <c r="C2229" i="6"/>
  <c r="C2230" i="6"/>
  <c r="C2231" i="6"/>
  <c r="C2232" i="6"/>
  <c r="C2233" i="6"/>
  <c r="C2234" i="6"/>
  <c r="C2235" i="6"/>
  <c r="C2236" i="6"/>
  <c r="C2237" i="6"/>
  <c r="C2238" i="6"/>
  <c r="C2239" i="6"/>
  <c r="C2240" i="6"/>
  <c r="C2241" i="6"/>
  <c r="C2242" i="6"/>
  <c r="C2243" i="6"/>
  <c r="C2244" i="6"/>
  <c r="C2245" i="6"/>
  <c r="C2246" i="6"/>
  <c r="C2247" i="6"/>
  <c r="C2248" i="6"/>
  <c r="C2249" i="6"/>
  <c r="C2250" i="6"/>
  <c r="C2251" i="6"/>
  <c r="C2252" i="6"/>
  <c r="C2253" i="6"/>
  <c r="C2254" i="6"/>
  <c r="C2255" i="6"/>
  <c r="C2256" i="6"/>
  <c r="C2257" i="6"/>
  <c r="C2258" i="6"/>
  <c r="C2259" i="6"/>
  <c r="C2260" i="6"/>
  <c r="C2261" i="6"/>
  <c r="C2262" i="6"/>
  <c r="C2263" i="6"/>
  <c r="C2264" i="6"/>
  <c r="C2265" i="6"/>
  <c r="C2266" i="6"/>
  <c r="C2267" i="6"/>
  <c r="C2268" i="6"/>
  <c r="C2269" i="6"/>
  <c r="C2270" i="6"/>
  <c r="C2271" i="6"/>
  <c r="C2272" i="6"/>
  <c r="C2273" i="6"/>
  <c r="C2274" i="6"/>
  <c r="C2275" i="6"/>
  <c r="C2276" i="6"/>
  <c r="C2277" i="6"/>
  <c r="C2278" i="6"/>
  <c r="C2279" i="6"/>
  <c r="C2280" i="6"/>
  <c r="C2281" i="6"/>
  <c r="C2282" i="6"/>
  <c r="C2283" i="6"/>
  <c r="C2284" i="6"/>
  <c r="C2285" i="6"/>
  <c r="C2286" i="6"/>
  <c r="C2287" i="6"/>
  <c r="C2288" i="6"/>
  <c r="C2289" i="6"/>
  <c r="C2290" i="6"/>
  <c r="C2291" i="6"/>
  <c r="C2292" i="6"/>
  <c r="C2293" i="6"/>
  <c r="C2294" i="6"/>
  <c r="C2295" i="6"/>
  <c r="C2296" i="6"/>
  <c r="C2297" i="6"/>
  <c r="C2298" i="6"/>
  <c r="C2299" i="6"/>
  <c r="C2300" i="6"/>
  <c r="C2301" i="6"/>
  <c r="C2302" i="6"/>
  <c r="C2303" i="6"/>
  <c r="C2304" i="6"/>
  <c r="C2305" i="6"/>
  <c r="C2306" i="6"/>
  <c r="C2307" i="6"/>
  <c r="C2308" i="6"/>
  <c r="C2309" i="6"/>
  <c r="C2310" i="6"/>
  <c r="C2311" i="6"/>
  <c r="C2312" i="6"/>
  <c r="C2313" i="6"/>
  <c r="C2314" i="6"/>
  <c r="C2315" i="6"/>
  <c r="C2316" i="6"/>
  <c r="C2317" i="6"/>
  <c r="C2318" i="6"/>
  <c r="C2319" i="6"/>
  <c r="C2320" i="6"/>
  <c r="C2321" i="6"/>
  <c r="C2322" i="6"/>
  <c r="C2323" i="6"/>
  <c r="C2324" i="6"/>
  <c r="C2325" i="6"/>
  <c r="C2326" i="6"/>
  <c r="C2327" i="6"/>
  <c r="C2328" i="6"/>
  <c r="C2329" i="6"/>
  <c r="C2330" i="6"/>
  <c r="C2331" i="6"/>
  <c r="C2332" i="6"/>
  <c r="C2333" i="6"/>
  <c r="C2334" i="6"/>
  <c r="C2335" i="6"/>
  <c r="C2336" i="6"/>
  <c r="C2337" i="6"/>
  <c r="C2338" i="6"/>
  <c r="C2339" i="6"/>
  <c r="C2340" i="6"/>
  <c r="C2341" i="6"/>
  <c r="C2342" i="6"/>
  <c r="C2343" i="6"/>
  <c r="C2344" i="6"/>
  <c r="C2345" i="6"/>
  <c r="C2346" i="6"/>
  <c r="C2347" i="6"/>
  <c r="C2348" i="6"/>
  <c r="C2349" i="6"/>
  <c r="C2350" i="6"/>
  <c r="C2351" i="6"/>
  <c r="C2352" i="6"/>
  <c r="C2353" i="6"/>
  <c r="C2354" i="6"/>
  <c r="C2355" i="6"/>
  <c r="C2356" i="6"/>
  <c r="C2357" i="6"/>
  <c r="C2358" i="6"/>
  <c r="C2359" i="6"/>
  <c r="C2360" i="6"/>
  <c r="C2361" i="6"/>
  <c r="C2362" i="6"/>
  <c r="C2363" i="6"/>
  <c r="C2364" i="6"/>
  <c r="C2365" i="6"/>
  <c r="C2366" i="6"/>
  <c r="C2367" i="6"/>
  <c r="C2368" i="6"/>
  <c r="C2369" i="6"/>
  <c r="C2370" i="6"/>
  <c r="C2371" i="6"/>
  <c r="C2372" i="6"/>
  <c r="C2373" i="6"/>
  <c r="C2374" i="6"/>
  <c r="C2375" i="6"/>
  <c r="C2376" i="6"/>
  <c r="C2377" i="6"/>
  <c r="C2378" i="6"/>
  <c r="C2379" i="6"/>
  <c r="C2380" i="6"/>
  <c r="C2381" i="6"/>
  <c r="C2382" i="6"/>
  <c r="C2383" i="6"/>
  <c r="C2384" i="6"/>
  <c r="C2385" i="6"/>
  <c r="C2386" i="6"/>
  <c r="C2387" i="6"/>
  <c r="C2388" i="6"/>
  <c r="C2389" i="6"/>
  <c r="C2390" i="6"/>
  <c r="C2391" i="6"/>
  <c r="C2392" i="6"/>
  <c r="C2393" i="6"/>
  <c r="C2394" i="6"/>
  <c r="C2395" i="6"/>
  <c r="C2396" i="6"/>
  <c r="C2397" i="6"/>
  <c r="C2398" i="6"/>
  <c r="C2399" i="6"/>
  <c r="C2400" i="6"/>
  <c r="C2401" i="6"/>
  <c r="C2402" i="6"/>
  <c r="C2403" i="6"/>
  <c r="C2404" i="6"/>
  <c r="C2405" i="6"/>
  <c r="C2406" i="6"/>
  <c r="C2407" i="6"/>
  <c r="C2408" i="6"/>
  <c r="C2409" i="6"/>
  <c r="C2410" i="6"/>
  <c r="C2411" i="6"/>
  <c r="C2412" i="6"/>
  <c r="C2413" i="6"/>
  <c r="C2414" i="6"/>
  <c r="C2415" i="6"/>
  <c r="C2416" i="6"/>
  <c r="C2417" i="6"/>
  <c r="C2418" i="6"/>
  <c r="C2419" i="6"/>
  <c r="C2420" i="6"/>
  <c r="C2421" i="6"/>
  <c r="C2422" i="6"/>
  <c r="C2423" i="6"/>
  <c r="C2424" i="6"/>
  <c r="C2425" i="6"/>
  <c r="C2426" i="6"/>
  <c r="C2427" i="6"/>
  <c r="C2428" i="6"/>
  <c r="C2429" i="6"/>
  <c r="C2430" i="6"/>
  <c r="C2431" i="6"/>
  <c r="C2432" i="6"/>
  <c r="C2433" i="6"/>
  <c r="C2434" i="6"/>
  <c r="C2435" i="6"/>
  <c r="C2436" i="6"/>
  <c r="C2437" i="6"/>
  <c r="C2438" i="6"/>
  <c r="C2439" i="6"/>
  <c r="C2440" i="6"/>
  <c r="C2441" i="6"/>
  <c r="C2442" i="6"/>
  <c r="C2443" i="6"/>
  <c r="C2444" i="6"/>
  <c r="C2445" i="6"/>
  <c r="C2446" i="6"/>
  <c r="C2447" i="6"/>
  <c r="C2448" i="6"/>
  <c r="C2449" i="6"/>
  <c r="C2450" i="6"/>
  <c r="C2451" i="6"/>
  <c r="C2452" i="6"/>
  <c r="C2453" i="6"/>
  <c r="C2454" i="6"/>
  <c r="C2455" i="6"/>
  <c r="C2456" i="6"/>
  <c r="C2457" i="6"/>
  <c r="C2458" i="6"/>
  <c r="C2459" i="6"/>
  <c r="C2460" i="6"/>
  <c r="C2461" i="6"/>
  <c r="C2462" i="6"/>
  <c r="C2463" i="6"/>
  <c r="C2464" i="6"/>
  <c r="C2465" i="6"/>
  <c r="C2466" i="6"/>
  <c r="C2467" i="6"/>
  <c r="C2468" i="6"/>
  <c r="C2469" i="6"/>
  <c r="C2470" i="6"/>
  <c r="C2471" i="6"/>
  <c r="C2472" i="6"/>
  <c r="C2473" i="6"/>
  <c r="C2474" i="6"/>
  <c r="C2475" i="6"/>
  <c r="C2476" i="6"/>
  <c r="C2477" i="6"/>
  <c r="C2478" i="6"/>
  <c r="C2479" i="6"/>
  <c r="C2480" i="6"/>
  <c r="C2481" i="6"/>
  <c r="C2482" i="6"/>
  <c r="C2483" i="6"/>
  <c r="C2484" i="6"/>
  <c r="C2485" i="6"/>
  <c r="C2486" i="6"/>
  <c r="C2487" i="6"/>
  <c r="C2488" i="6"/>
  <c r="C2489" i="6"/>
  <c r="C2490" i="6"/>
  <c r="C2491" i="6"/>
  <c r="C2492" i="6"/>
  <c r="C2493" i="6"/>
  <c r="C2494" i="6"/>
  <c r="C2495" i="6"/>
  <c r="C2496" i="6"/>
  <c r="C2497" i="6"/>
  <c r="C2498" i="6"/>
  <c r="C2499" i="6"/>
  <c r="C2500" i="6"/>
  <c r="C2501" i="6"/>
  <c r="C2502" i="6"/>
  <c r="C2503" i="6"/>
  <c r="C2504" i="6"/>
  <c r="C2505" i="6"/>
  <c r="C2506" i="6"/>
  <c r="C2507" i="6"/>
  <c r="C2508" i="6"/>
  <c r="C2509" i="6"/>
  <c r="C2510" i="6"/>
  <c r="C2511" i="6"/>
  <c r="C2512" i="6"/>
  <c r="C2513" i="6"/>
  <c r="C2514" i="6"/>
  <c r="C2515" i="6"/>
  <c r="C2516" i="6"/>
  <c r="C2517" i="6"/>
  <c r="C2518" i="6"/>
  <c r="C2519" i="6"/>
  <c r="C2520" i="6"/>
  <c r="C2521" i="6"/>
  <c r="C2522" i="6"/>
  <c r="C2523" i="6"/>
  <c r="C2524" i="6"/>
  <c r="C2525" i="6"/>
  <c r="C2526" i="6"/>
  <c r="C2527" i="6"/>
  <c r="C2528" i="6"/>
  <c r="C2529" i="6"/>
  <c r="C2530" i="6"/>
  <c r="C2531" i="6"/>
  <c r="C2532" i="6"/>
  <c r="C2533" i="6"/>
  <c r="C2534" i="6"/>
  <c r="C2535" i="6"/>
  <c r="C2536" i="6"/>
  <c r="C2537" i="6"/>
  <c r="C2538" i="6"/>
  <c r="C2539" i="6"/>
  <c r="C2540" i="6"/>
  <c r="C2541" i="6"/>
  <c r="C2542" i="6"/>
  <c r="C2543" i="6"/>
  <c r="C2544" i="6"/>
  <c r="C2545" i="6"/>
  <c r="C2546" i="6"/>
  <c r="C2547" i="6"/>
  <c r="C2548" i="6"/>
  <c r="C2549" i="6"/>
  <c r="C2550" i="6"/>
  <c r="C2551" i="6"/>
  <c r="C2552" i="6"/>
  <c r="C2553" i="6"/>
  <c r="C2554" i="6"/>
  <c r="C2555" i="6"/>
  <c r="C2556" i="6"/>
  <c r="C2557" i="6"/>
  <c r="C2558" i="6"/>
  <c r="C2559" i="6"/>
  <c r="C2560" i="6"/>
  <c r="C2561" i="6"/>
  <c r="C2562" i="6"/>
  <c r="C2563" i="6"/>
  <c r="C2564" i="6"/>
  <c r="C2565" i="6"/>
  <c r="C2566" i="6"/>
  <c r="C2567" i="6"/>
  <c r="C2568" i="6"/>
  <c r="C2569" i="6"/>
  <c r="C2570" i="6"/>
  <c r="C2571" i="6"/>
  <c r="C2572" i="6"/>
  <c r="C2573" i="6"/>
  <c r="C2574" i="6"/>
  <c r="C2575" i="6"/>
  <c r="C2576" i="6"/>
  <c r="C2577" i="6"/>
  <c r="C2578" i="6"/>
  <c r="C2579" i="6"/>
  <c r="C2580" i="6"/>
  <c r="C2581" i="6"/>
  <c r="C2582" i="6"/>
  <c r="C2583" i="6"/>
  <c r="C2584" i="6"/>
  <c r="C2585" i="6"/>
  <c r="C2586" i="6"/>
  <c r="C2587" i="6"/>
  <c r="C2588" i="6"/>
  <c r="C2589" i="6"/>
  <c r="C2590" i="6"/>
  <c r="C2591" i="6"/>
  <c r="C2592" i="6"/>
  <c r="C2593" i="6"/>
  <c r="C2594" i="6"/>
  <c r="C2595" i="6"/>
  <c r="C2596" i="6"/>
  <c r="C2597" i="6"/>
  <c r="C2598" i="6"/>
  <c r="C2599" i="6"/>
  <c r="C2600" i="6"/>
  <c r="C2601" i="6"/>
  <c r="C2602" i="6"/>
  <c r="C2603" i="6"/>
  <c r="C2604" i="6"/>
  <c r="C2605" i="6"/>
  <c r="C2606" i="6"/>
  <c r="C2607" i="6"/>
  <c r="C2608" i="6"/>
  <c r="C2609" i="6"/>
  <c r="C2610" i="6"/>
  <c r="C2611" i="6"/>
  <c r="C2612" i="6"/>
  <c r="C2613" i="6"/>
  <c r="C2614" i="6"/>
  <c r="C2615" i="6"/>
  <c r="C2616" i="6"/>
  <c r="C2617" i="6"/>
  <c r="C2618" i="6"/>
  <c r="C2619" i="6"/>
  <c r="C2620" i="6"/>
  <c r="C2621" i="6"/>
  <c r="C2622" i="6"/>
  <c r="C2623" i="6"/>
  <c r="C2624" i="6"/>
  <c r="C2625" i="6"/>
  <c r="C2626" i="6"/>
  <c r="C2627" i="6"/>
  <c r="C2628" i="6"/>
  <c r="C2629" i="6"/>
  <c r="C2630" i="6"/>
  <c r="C2631" i="6"/>
  <c r="C2632" i="6"/>
  <c r="C2633" i="6"/>
  <c r="C2634" i="6"/>
  <c r="C2635" i="6"/>
  <c r="C2636" i="6"/>
  <c r="C2637" i="6"/>
  <c r="C2638" i="6"/>
  <c r="C2639" i="6"/>
  <c r="C2640" i="6"/>
  <c r="C2641" i="6"/>
  <c r="C2642" i="6"/>
  <c r="C2643" i="6"/>
  <c r="C2644" i="6"/>
  <c r="C2645" i="6"/>
  <c r="C2646" i="6"/>
  <c r="C2647" i="6"/>
  <c r="C2648" i="6"/>
  <c r="C2649" i="6"/>
  <c r="C2650" i="6"/>
  <c r="C2651" i="6"/>
  <c r="C2652" i="6"/>
  <c r="C2653" i="6"/>
  <c r="C2654" i="6"/>
  <c r="C2655" i="6"/>
  <c r="C2656" i="6"/>
  <c r="C2657" i="6"/>
  <c r="C2658" i="6"/>
  <c r="C2659" i="6"/>
  <c r="C2660" i="6"/>
  <c r="C2661" i="6"/>
  <c r="C2662" i="6"/>
  <c r="C2663" i="6"/>
  <c r="C2664" i="6"/>
  <c r="C2665" i="6"/>
  <c r="C2666" i="6"/>
  <c r="C2667" i="6"/>
  <c r="C2668" i="6"/>
  <c r="C2669" i="6"/>
  <c r="C2670" i="6"/>
  <c r="C2671" i="6"/>
  <c r="C2672" i="6"/>
  <c r="C2673" i="6"/>
  <c r="C2674" i="6"/>
  <c r="C2675" i="6"/>
  <c r="C2676" i="6"/>
  <c r="C2677" i="6"/>
  <c r="C2678" i="6"/>
  <c r="C2679" i="6"/>
  <c r="C2680" i="6"/>
  <c r="C2681" i="6"/>
  <c r="C2682" i="6"/>
  <c r="C2683" i="6"/>
  <c r="C2684" i="6"/>
  <c r="C2685" i="6"/>
  <c r="C2686" i="6"/>
  <c r="C2687" i="6"/>
  <c r="C2688" i="6"/>
  <c r="C2689" i="6"/>
  <c r="C2690" i="6"/>
  <c r="C2691" i="6"/>
  <c r="C2692" i="6"/>
  <c r="C2693" i="6"/>
  <c r="C2694" i="6"/>
  <c r="C2695" i="6"/>
  <c r="C2696" i="6"/>
  <c r="C2697" i="6"/>
  <c r="C2698" i="6"/>
  <c r="C2699" i="6"/>
  <c r="C2700" i="6"/>
  <c r="C2701" i="6"/>
  <c r="C2702" i="6"/>
  <c r="C2703" i="6"/>
  <c r="C2704" i="6"/>
  <c r="C2705" i="6"/>
  <c r="C2706" i="6"/>
  <c r="C2707" i="6"/>
  <c r="C2708" i="6"/>
  <c r="C2709" i="6"/>
  <c r="C2710" i="6"/>
  <c r="C2711" i="6"/>
  <c r="C2712" i="6"/>
  <c r="C2713" i="6"/>
  <c r="C2714" i="6"/>
  <c r="C2715" i="6"/>
  <c r="C2716" i="6"/>
  <c r="C2717" i="6"/>
  <c r="C2718" i="6"/>
  <c r="C2719" i="6"/>
  <c r="C2720" i="6"/>
  <c r="C2721" i="6"/>
  <c r="C2722" i="6"/>
  <c r="C2723" i="6"/>
  <c r="C2724" i="6"/>
  <c r="C2725" i="6"/>
  <c r="C2726" i="6"/>
  <c r="C2727" i="6"/>
  <c r="C2728" i="6"/>
  <c r="C2729" i="6"/>
  <c r="C2730" i="6"/>
  <c r="C2731" i="6"/>
  <c r="C2732" i="6"/>
  <c r="C2733" i="6"/>
  <c r="C2734" i="6"/>
  <c r="C2735" i="6"/>
  <c r="C2736" i="6"/>
  <c r="C2737" i="6"/>
  <c r="C2738" i="6"/>
  <c r="C2739" i="6"/>
  <c r="C2740" i="6"/>
  <c r="C2741" i="6"/>
  <c r="C2742" i="6"/>
  <c r="C2743" i="6"/>
  <c r="C2744" i="6"/>
  <c r="C2745" i="6"/>
  <c r="C2746" i="6"/>
  <c r="C2747" i="6"/>
  <c r="C2748" i="6"/>
  <c r="C2749" i="6"/>
  <c r="C2750" i="6"/>
  <c r="C2751" i="6"/>
  <c r="C2752" i="6"/>
  <c r="C2753" i="6"/>
  <c r="C2754" i="6"/>
  <c r="C2755" i="6"/>
  <c r="C2756" i="6"/>
  <c r="C2757" i="6"/>
  <c r="C2758" i="6"/>
  <c r="C2759" i="6"/>
  <c r="C2760" i="6"/>
  <c r="C2761" i="6"/>
  <c r="C2762" i="6"/>
  <c r="C2763" i="6"/>
  <c r="C2764" i="6"/>
  <c r="C2765" i="6"/>
  <c r="C2766" i="6"/>
  <c r="C2767" i="6"/>
  <c r="C2768" i="6"/>
  <c r="C2769" i="6"/>
  <c r="C2770" i="6"/>
  <c r="C2771" i="6"/>
  <c r="C2772" i="6"/>
  <c r="C2773" i="6"/>
  <c r="C2774" i="6"/>
  <c r="C2775" i="6"/>
  <c r="C2776" i="6"/>
  <c r="C2777" i="6"/>
  <c r="C2778" i="6"/>
  <c r="C2779" i="6"/>
  <c r="C2780" i="6"/>
  <c r="C2781" i="6"/>
  <c r="C2782" i="6"/>
  <c r="C2783" i="6"/>
  <c r="C2784" i="6"/>
  <c r="C2785" i="6"/>
  <c r="C2786" i="6"/>
  <c r="C2787" i="6"/>
  <c r="C2788" i="6"/>
  <c r="C2789" i="6"/>
  <c r="C2790" i="6"/>
  <c r="C2791" i="6"/>
  <c r="C2792" i="6"/>
  <c r="C2793" i="6"/>
  <c r="C2794" i="6"/>
  <c r="C2795" i="6"/>
  <c r="C2796" i="6"/>
  <c r="C2797" i="6"/>
  <c r="C2798" i="6"/>
  <c r="C2799" i="6"/>
  <c r="C2800" i="6"/>
  <c r="C2801" i="6"/>
  <c r="C2802" i="6"/>
  <c r="C2803" i="6"/>
  <c r="C2804" i="6"/>
  <c r="C2805" i="6"/>
  <c r="C2806" i="6"/>
  <c r="P25" i="3"/>
  <c r="O25" i="3"/>
  <c r="Q25" i="3"/>
  <c r="P27" i="3"/>
  <c r="P23" i="3"/>
  <c r="O27" i="3"/>
  <c r="O23" i="3"/>
  <c r="P31" i="3"/>
  <c r="P30" i="3"/>
  <c r="O31" i="3"/>
  <c r="Q31" i="3" s="1"/>
  <c r="O30" i="3"/>
  <c r="M31" i="3"/>
  <c r="M30" i="3"/>
  <c r="L31" i="3"/>
  <c r="L30" i="3"/>
  <c r="M25" i="3"/>
  <c r="N25" i="3" s="1"/>
  <c r="M24" i="3"/>
  <c r="N24" i="3" s="1"/>
  <c r="Q24" i="3"/>
  <c r="Q26" i="3"/>
  <c r="R26" i="3"/>
  <c r="Q27" i="3"/>
  <c r="R27" i="3" s="1"/>
  <c r="Q28" i="3"/>
  <c r="R28" i="3"/>
  <c r="Q29" i="3"/>
  <c r="R29" i="3"/>
  <c r="N30" i="3"/>
  <c r="N31" i="3"/>
  <c r="N23" i="3"/>
  <c r="N26" i="3"/>
  <c r="N27" i="3"/>
  <c r="N28" i="3"/>
  <c r="N29" i="3"/>
  <c r="P29" i="3"/>
  <c r="O29" i="3"/>
  <c r="P28" i="3"/>
  <c r="O28" i="3"/>
  <c r="P26" i="3"/>
  <c r="O26" i="3"/>
  <c r="P24" i="3"/>
  <c r="O24" i="3"/>
  <c r="P22" i="3"/>
  <c r="O22" i="3"/>
  <c r="M22" i="3"/>
  <c r="M23" i="3"/>
  <c r="M26" i="3"/>
  <c r="M27" i="3"/>
  <c r="M28" i="3"/>
  <c r="M29" i="3"/>
  <c r="L23" i="3"/>
  <c r="L24" i="3"/>
  <c r="L25" i="3"/>
  <c r="L26" i="3"/>
  <c r="L27" i="3"/>
  <c r="L28" i="3"/>
  <c r="L29" i="3"/>
  <c r="L22" i="3"/>
  <c r="X7" i="9" l="1"/>
  <c r="S7" i="9" s="1"/>
  <c r="X7" i="15"/>
  <c r="X6" i="15"/>
  <c r="S6" i="15" s="1"/>
  <c r="X10" i="15"/>
  <c r="X8" i="15"/>
  <c r="X12" i="9"/>
  <c r="S12" i="9" s="1"/>
  <c r="X9" i="9"/>
  <c r="S9" i="9" s="1"/>
  <c r="X6" i="9"/>
  <c r="S6" i="9" s="1"/>
  <c r="X5" i="9"/>
  <c r="X10" i="9"/>
  <c r="X8" i="9"/>
  <c r="S8" i="9" s="1"/>
  <c r="X4" i="9"/>
  <c r="X3" i="9"/>
  <c r="X15" i="9"/>
  <c r="X11" i="15"/>
  <c r="S11" i="15" s="1"/>
  <c r="X5" i="15"/>
  <c r="S5" i="15" s="1"/>
  <c r="X4" i="15"/>
  <c r="X9" i="15"/>
  <c r="S9" i="15" s="1"/>
  <c r="X12" i="15"/>
  <c r="X3" i="15"/>
  <c r="S3" i="15" s="1"/>
  <c r="Q23" i="3"/>
  <c r="R23" i="3" s="1"/>
  <c r="Q30" i="3"/>
  <c r="R30" i="3" s="1"/>
  <c r="R31" i="3"/>
  <c r="R25" i="3"/>
  <c r="R24" i="3"/>
  <c r="AL37" i="14" l="1"/>
  <c r="AK37" i="14"/>
  <c r="AJ37" i="14"/>
  <c r="AI37" i="14"/>
  <c r="AH37" i="14"/>
  <c r="AG37" i="14"/>
  <c r="AF37" i="14"/>
  <c r="AE37" i="14"/>
  <c r="AD37" i="14"/>
  <c r="AC37" i="14"/>
  <c r="AB37" i="14"/>
  <c r="AA37" i="14"/>
  <c r="Z37" i="14"/>
  <c r="W37" i="14"/>
  <c r="V37" i="14"/>
  <c r="U37" i="14"/>
  <c r="T37" i="14"/>
  <c r="S37" i="14"/>
  <c r="R37" i="14"/>
  <c r="Q37" i="14"/>
  <c r="P37" i="14"/>
  <c r="O37" i="14"/>
  <c r="N37" i="14"/>
  <c r="M37" i="14"/>
  <c r="L37" i="14"/>
  <c r="K37" i="14"/>
  <c r="E37" i="14"/>
  <c r="AL36" i="14"/>
  <c r="Z36" i="14" s="1"/>
  <c r="AK36" i="14"/>
  <c r="AJ36" i="14"/>
  <c r="AI36" i="14"/>
  <c r="AH36" i="14"/>
  <c r="AG36" i="14"/>
  <c r="AF36" i="14"/>
  <c r="AE36" i="14"/>
  <c r="AD36" i="14"/>
  <c r="AC36" i="14"/>
  <c r="AB36" i="14"/>
  <c r="AA36" i="14"/>
  <c r="W36" i="14"/>
  <c r="V36" i="14"/>
  <c r="U36" i="14"/>
  <c r="T36" i="14"/>
  <c r="S36" i="14"/>
  <c r="R36" i="14"/>
  <c r="Q36" i="14"/>
  <c r="P36" i="14"/>
  <c r="K36" i="14" s="1"/>
  <c r="O36" i="14"/>
  <c r="N36" i="14"/>
  <c r="M36" i="14"/>
  <c r="L36" i="14"/>
  <c r="E36" i="14"/>
  <c r="AL35" i="14"/>
  <c r="AK35" i="14"/>
  <c r="AJ35" i="14"/>
  <c r="AI35" i="14"/>
  <c r="AH35" i="14"/>
  <c r="AG35" i="14"/>
  <c r="AF35" i="14"/>
  <c r="AE35" i="14"/>
  <c r="AD35" i="14"/>
  <c r="AC35" i="14"/>
  <c r="AB35" i="14"/>
  <c r="AA35" i="14"/>
  <c r="W35" i="14"/>
  <c r="V35" i="14"/>
  <c r="U35" i="14"/>
  <c r="T35" i="14"/>
  <c r="S35" i="14"/>
  <c r="R35" i="14"/>
  <c r="Q35" i="14"/>
  <c r="P35" i="14"/>
  <c r="O35" i="14"/>
  <c r="N35" i="14"/>
  <c r="M35" i="14"/>
  <c r="L35" i="14"/>
  <c r="K35" i="14" s="1"/>
  <c r="E35" i="14"/>
  <c r="AL34" i="14"/>
  <c r="AK34" i="14"/>
  <c r="AJ34" i="14"/>
  <c r="AI34" i="14"/>
  <c r="AH34" i="14"/>
  <c r="AG34" i="14"/>
  <c r="AF34" i="14"/>
  <c r="AE34" i="14"/>
  <c r="AD34" i="14"/>
  <c r="AC34" i="14"/>
  <c r="AB34" i="14"/>
  <c r="AA34" i="14"/>
  <c r="Z34" i="14"/>
  <c r="W34" i="14"/>
  <c r="V34" i="14"/>
  <c r="U34" i="14"/>
  <c r="T34" i="14"/>
  <c r="S34" i="14"/>
  <c r="R34" i="14"/>
  <c r="K34" i="14" s="1"/>
  <c r="Q34" i="14"/>
  <c r="P34" i="14"/>
  <c r="O34" i="14"/>
  <c r="N34" i="14"/>
  <c r="M34" i="14"/>
  <c r="L34" i="14"/>
  <c r="E34" i="14"/>
  <c r="AL33" i="14"/>
  <c r="AK33" i="14"/>
  <c r="AJ33" i="14"/>
  <c r="AI33" i="14"/>
  <c r="AH33" i="14"/>
  <c r="AG33" i="14"/>
  <c r="AF33" i="14"/>
  <c r="AE33" i="14"/>
  <c r="AD33" i="14"/>
  <c r="AC33" i="14"/>
  <c r="AB33" i="14"/>
  <c r="AA33" i="14"/>
  <c r="W33" i="14"/>
  <c r="V33" i="14"/>
  <c r="U33" i="14"/>
  <c r="T33" i="14"/>
  <c r="S33" i="14"/>
  <c r="R33" i="14"/>
  <c r="Q33" i="14"/>
  <c r="P33" i="14"/>
  <c r="O33" i="14"/>
  <c r="N33" i="14"/>
  <c r="K33" i="14" s="1"/>
  <c r="M33" i="14"/>
  <c r="L33" i="14"/>
  <c r="H33" i="14"/>
  <c r="G33" i="14"/>
  <c r="E33" i="14"/>
  <c r="AL32" i="14"/>
  <c r="AK32" i="14"/>
  <c r="AJ32" i="14"/>
  <c r="AI32" i="14"/>
  <c r="AH32" i="14"/>
  <c r="AG32" i="14"/>
  <c r="AF32" i="14"/>
  <c r="AE32" i="14"/>
  <c r="AD32" i="14"/>
  <c r="AC32" i="14"/>
  <c r="AB32" i="14"/>
  <c r="Z32" i="14" s="1"/>
  <c r="AA32" i="14"/>
  <c r="W32" i="14"/>
  <c r="V32" i="14"/>
  <c r="U32" i="14"/>
  <c r="T32" i="14"/>
  <c r="S32" i="14"/>
  <c r="R32" i="14"/>
  <c r="Q32" i="14"/>
  <c r="P32" i="14"/>
  <c r="O32" i="14"/>
  <c r="N32" i="14"/>
  <c r="M32" i="14"/>
  <c r="L32" i="14"/>
  <c r="H32" i="14"/>
  <c r="G32" i="14"/>
  <c r="E32" i="14"/>
  <c r="AL31" i="14"/>
  <c r="AK31" i="14"/>
  <c r="AJ31" i="14"/>
  <c r="AI31" i="14"/>
  <c r="AH31" i="14"/>
  <c r="Z31" i="14" s="1"/>
  <c r="P5" i="14" s="1"/>
  <c r="AG31" i="14"/>
  <c r="AF31" i="14"/>
  <c r="AE31" i="14"/>
  <c r="AD31" i="14"/>
  <c r="AC31" i="14"/>
  <c r="AB31" i="14"/>
  <c r="AA31" i="14"/>
  <c r="W31" i="14"/>
  <c r="V31" i="14"/>
  <c r="U31" i="14"/>
  <c r="T31" i="14"/>
  <c r="S31" i="14"/>
  <c r="R31" i="14"/>
  <c r="Q31" i="14"/>
  <c r="P31" i="14"/>
  <c r="O31" i="14"/>
  <c r="N31" i="14"/>
  <c r="M31" i="14"/>
  <c r="L31" i="14"/>
  <c r="K31" i="14" s="1"/>
  <c r="H31" i="14"/>
  <c r="G31" i="14"/>
  <c r="E31" i="14"/>
  <c r="AL30" i="14"/>
  <c r="Z30" i="14" s="1"/>
  <c r="O5" i="14" s="1"/>
  <c r="AK30" i="14"/>
  <c r="AJ30" i="14"/>
  <c r="AI30" i="14"/>
  <c r="AH30" i="14"/>
  <c r="AG30" i="14"/>
  <c r="AF30" i="14"/>
  <c r="AE30" i="14"/>
  <c r="AD30" i="14"/>
  <c r="AC30" i="14"/>
  <c r="AB30" i="14"/>
  <c r="AA30" i="14"/>
  <c r="W30" i="14"/>
  <c r="V30" i="14"/>
  <c r="U30" i="14"/>
  <c r="T30" i="14"/>
  <c r="S30" i="14"/>
  <c r="R30" i="14"/>
  <c r="Q30" i="14"/>
  <c r="P30" i="14"/>
  <c r="O30" i="14"/>
  <c r="N30" i="14"/>
  <c r="M30" i="14"/>
  <c r="L30" i="14"/>
  <c r="H30" i="14"/>
  <c r="G30" i="14"/>
  <c r="E30" i="14"/>
  <c r="AL29" i="14"/>
  <c r="Z29" i="14" s="1"/>
  <c r="AK29" i="14"/>
  <c r="AJ29" i="14"/>
  <c r="AI29" i="14"/>
  <c r="AH29" i="14"/>
  <c r="AG29" i="14"/>
  <c r="AF29" i="14"/>
  <c r="AE29" i="14"/>
  <c r="AD29" i="14"/>
  <c r="AC29" i="14"/>
  <c r="AB29" i="14"/>
  <c r="AA29" i="14"/>
  <c r="W29" i="14"/>
  <c r="V29" i="14"/>
  <c r="U29" i="14"/>
  <c r="T29" i="14"/>
  <c r="S29" i="14"/>
  <c r="R29" i="14"/>
  <c r="Q29" i="14"/>
  <c r="P29" i="14"/>
  <c r="O29" i="14"/>
  <c r="N29" i="14"/>
  <c r="M29" i="14"/>
  <c r="L29" i="14"/>
  <c r="K29" i="14" s="1"/>
  <c r="H29" i="14"/>
  <c r="G29" i="14"/>
  <c r="E29" i="14"/>
  <c r="AL28" i="14"/>
  <c r="AK28" i="14"/>
  <c r="AJ28" i="14"/>
  <c r="AI28" i="14"/>
  <c r="AH28" i="14"/>
  <c r="AG28" i="14"/>
  <c r="AF28" i="14"/>
  <c r="AE28" i="14"/>
  <c r="AD28" i="14"/>
  <c r="AC28" i="14"/>
  <c r="AB28" i="14"/>
  <c r="AA28" i="14"/>
  <c r="W28" i="14"/>
  <c r="V28" i="14"/>
  <c r="U28" i="14"/>
  <c r="T28" i="14"/>
  <c r="S28" i="14"/>
  <c r="R28" i="14"/>
  <c r="Q28" i="14"/>
  <c r="P28" i="14"/>
  <c r="O28" i="14"/>
  <c r="N28" i="14"/>
  <c r="M28" i="14"/>
  <c r="L28" i="14"/>
  <c r="H28" i="14"/>
  <c r="G28" i="14"/>
  <c r="E28" i="14"/>
  <c r="AL27" i="14"/>
  <c r="AK27" i="14"/>
  <c r="AJ27" i="14"/>
  <c r="AI27" i="14"/>
  <c r="AH27" i="14"/>
  <c r="AG27" i="14"/>
  <c r="AF27" i="14"/>
  <c r="AE27" i="14"/>
  <c r="AD27" i="14"/>
  <c r="AC27" i="14"/>
  <c r="AB27" i="14"/>
  <c r="AA27" i="14"/>
  <c r="W27" i="14"/>
  <c r="V27" i="14"/>
  <c r="U27" i="14"/>
  <c r="T27" i="14"/>
  <c r="S27" i="14"/>
  <c r="R27" i="14"/>
  <c r="Q27" i="14"/>
  <c r="P27" i="14"/>
  <c r="O27" i="14"/>
  <c r="N27" i="14"/>
  <c r="M27" i="14"/>
  <c r="L27" i="14"/>
  <c r="K27" i="14" s="1"/>
  <c r="N5" i="14" s="1"/>
  <c r="H27" i="14"/>
  <c r="G27" i="14"/>
  <c r="E27" i="14"/>
  <c r="AL26" i="14"/>
  <c r="AK26" i="14"/>
  <c r="AJ26" i="14"/>
  <c r="AI26" i="14"/>
  <c r="AH26" i="14"/>
  <c r="Z26" i="14" s="1"/>
  <c r="AG26" i="14"/>
  <c r="AF26" i="14"/>
  <c r="AE26" i="14"/>
  <c r="AD26" i="14"/>
  <c r="AC26" i="14"/>
  <c r="AB26" i="14"/>
  <c r="AA26" i="14"/>
  <c r="W26" i="14"/>
  <c r="V26" i="14"/>
  <c r="U26" i="14"/>
  <c r="T26" i="14"/>
  <c r="S26" i="14"/>
  <c r="R26" i="14"/>
  <c r="Q26" i="14"/>
  <c r="P26" i="14"/>
  <c r="O26" i="14"/>
  <c r="N26" i="14"/>
  <c r="M26" i="14"/>
  <c r="L26" i="14"/>
  <c r="H26" i="14"/>
  <c r="G26" i="14"/>
  <c r="E26" i="14"/>
  <c r="AL25" i="14"/>
  <c r="AK25" i="14"/>
  <c r="AJ25" i="14"/>
  <c r="AI25" i="14"/>
  <c r="AH25" i="14"/>
  <c r="AG25" i="14"/>
  <c r="AF25" i="14"/>
  <c r="AE25" i="14"/>
  <c r="AD25" i="14"/>
  <c r="AC25" i="14"/>
  <c r="AB25" i="14"/>
  <c r="AA25" i="14"/>
  <c r="Z25" i="14"/>
  <c r="W25" i="14"/>
  <c r="V25" i="14"/>
  <c r="U25" i="14"/>
  <c r="T25" i="14"/>
  <c r="S25" i="14"/>
  <c r="R25" i="14"/>
  <c r="Q25" i="14"/>
  <c r="P25" i="14"/>
  <c r="O25" i="14"/>
  <c r="N25" i="14"/>
  <c r="M25" i="14"/>
  <c r="L25" i="14"/>
  <c r="K25" i="14" s="1"/>
  <c r="L5" i="14" s="1"/>
  <c r="H25" i="14"/>
  <c r="G25" i="14"/>
  <c r="E25" i="14"/>
  <c r="AL24" i="14"/>
  <c r="AK24" i="14"/>
  <c r="AJ24" i="14"/>
  <c r="AI24" i="14"/>
  <c r="AH24" i="14"/>
  <c r="AG24" i="14"/>
  <c r="AF24" i="14"/>
  <c r="AE24" i="14"/>
  <c r="AD24" i="14"/>
  <c r="AC24" i="14"/>
  <c r="AB24" i="14"/>
  <c r="AA24" i="14"/>
  <c r="Z24" i="14"/>
  <c r="W24" i="14"/>
  <c r="V24" i="14"/>
  <c r="U24" i="14"/>
  <c r="T24" i="14"/>
  <c r="S24" i="14"/>
  <c r="R24" i="14"/>
  <c r="Q24" i="14"/>
  <c r="P24" i="14"/>
  <c r="O24" i="14"/>
  <c r="N24" i="14"/>
  <c r="M24" i="14"/>
  <c r="L24" i="14"/>
  <c r="K24" i="14" s="1"/>
  <c r="E24" i="14"/>
  <c r="AL23" i="14"/>
  <c r="AK23" i="14"/>
  <c r="AJ23" i="14"/>
  <c r="AI23" i="14"/>
  <c r="AH23" i="14"/>
  <c r="AG23" i="14"/>
  <c r="AF23" i="14"/>
  <c r="AE23" i="14"/>
  <c r="AD23" i="14"/>
  <c r="Z23" i="14" s="1"/>
  <c r="AC23" i="14"/>
  <c r="AB23" i="14"/>
  <c r="AA23" i="14"/>
  <c r="W23" i="14"/>
  <c r="V23" i="14"/>
  <c r="U23" i="14"/>
  <c r="T23" i="14"/>
  <c r="S23" i="14"/>
  <c r="R23" i="14"/>
  <c r="Q23" i="14"/>
  <c r="P23" i="14"/>
  <c r="O23" i="14"/>
  <c r="N23" i="14"/>
  <c r="M23" i="14"/>
  <c r="L23" i="14"/>
  <c r="K23" i="14" s="1"/>
  <c r="E23" i="14"/>
  <c r="AL22" i="14"/>
  <c r="AK22" i="14"/>
  <c r="AJ22" i="14"/>
  <c r="AI22" i="14"/>
  <c r="AH22" i="14"/>
  <c r="AG22" i="14"/>
  <c r="AF22" i="14"/>
  <c r="AE22" i="14"/>
  <c r="AD22" i="14"/>
  <c r="AC22" i="14"/>
  <c r="AB22" i="14"/>
  <c r="Z22" i="14" s="1"/>
  <c r="AA22" i="14"/>
  <c r="W22" i="14"/>
  <c r="V22" i="14"/>
  <c r="U22" i="14"/>
  <c r="T22" i="14"/>
  <c r="S22" i="14"/>
  <c r="R22" i="14"/>
  <c r="Q22" i="14"/>
  <c r="P22" i="14"/>
  <c r="O22" i="14"/>
  <c r="N22" i="14"/>
  <c r="M22" i="14"/>
  <c r="L22" i="14"/>
  <c r="K22" i="14" s="1"/>
  <c r="E22" i="14"/>
  <c r="AL21" i="14"/>
  <c r="AK21" i="14"/>
  <c r="AJ21" i="14"/>
  <c r="AI21" i="14"/>
  <c r="AH21" i="14"/>
  <c r="AG21" i="14"/>
  <c r="AF21" i="14"/>
  <c r="AE21" i="14"/>
  <c r="AD21" i="14"/>
  <c r="AC21" i="14"/>
  <c r="AB21" i="14"/>
  <c r="AA21" i="14"/>
  <c r="Z21" i="14"/>
  <c r="W21" i="14"/>
  <c r="V21" i="14"/>
  <c r="U21" i="14"/>
  <c r="T21" i="14"/>
  <c r="S21" i="14"/>
  <c r="R21" i="14"/>
  <c r="Q21" i="14"/>
  <c r="P21" i="14"/>
  <c r="O21" i="14"/>
  <c r="N21" i="14"/>
  <c r="M21" i="14"/>
  <c r="L21" i="14"/>
  <c r="E21" i="14"/>
  <c r="AL20" i="14"/>
  <c r="AK20" i="14"/>
  <c r="AJ20" i="14"/>
  <c r="AI20" i="14"/>
  <c r="AH20" i="14"/>
  <c r="AG20" i="14"/>
  <c r="AF20" i="14"/>
  <c r="AE20" i="14"/>
  <c r="AD20" i="14"/>
  <c r="AC20" i="14"/>
  <c r="AB20" i="14"/>
  <c r="AA20" i="14"/>
  <c r="Z20" i="14"/>
  <c r="W20" i="14"/>
  <c r="V20" i="14"/>
  <c r="U20" i="14"/>
  <c r="T20" i="14"/>
  <c r="S20" i="14"/>
  <c r="R20" i="14"/>
  <c r="Q20" i="14"/>
  <c r="P20" i="14"/>
  <c r="O20" i="14"/>
  <c r="N20" i="14"/>
  <c r="M20" i="14"/>
  <c r="L20" i="14"/>
  <c r="K20" i="14" s="1"/>
  <c r="E20" i="14"/>
  <c r="AL19" i="14"/>
  <c r="Z19" i="14" s="1"/>
  <c r="AK19" i="14"/>
  <c r="AJ19" i="14"/>
  <c r="AI19" i="14"/>
  <c r="AH19" i="14"/>
  <c r="AG19" i="14"/>
  <c r="AF19" i="14"/>
  <c r="AE19" i="14"/>
  <c r="AD19" i="14"/>
  <c r="AC19" i="14"/>
  <c r="AB19" i="14"/>
  <c r="AA19" i="14"/>
  <c r="W19" i="14"/>
  <c r="V19" i="14"/>
  <c r="U19" i="14"/>
  <c r="T19" i="14"/>
  <c r="S19" i="14"/>
  <c r="R19" i="14"/>
  <c r="Q19" i="14"/>
  <c r="P19" i="14"/>
  <c r="O19" i="14"/>
  <c r="N19" i="14"/>
  <c r="M19" i="14"/>
  <c r="L19" i="14"/>
  <c r="K19" i="14" s="1"/>
  <c r="E19" i="14"/>
  <c r="AL18" i="14"/>
  <c r="AK18" i="14"/>
  <c r="AJ18" i="14"/>
  <c r="AI18" i="14"/>
  <c r="AH18" i="14"/>
  <c r="AG18" i="14"/>
  <c r="AF18" i="14"/>
  <c r="AE18" i="14"/>
  <c r="AD18" i="14"/>
  <c r="Z18" i="14" s="1"/>
  <c r="AC18" i="14"/>
  <c r="AB18" i="14"/>
  <c r="AA18" i="14"/>
  <c r="W18" i="14"/>
  <c r="V18" i="14"/>
  <c r="U18" i="14"/>
  <c r="T18" i="14"/>
  <c r="S18" i="14"/>
  <c r="R18" i="14"/>
  <c r="Q18" i="14"/>
  <c r="P18" i="14"/>
  <c r="O18" i="14"/>
  <c r="N18" i="14"/>
  <c r="M18" i="14"/>
  <c r="L18" i="14"/>
  <c r="E18" i="14"/>
  <c r="AL17" i="14"/>
  <c r="AK17" i="14"/>
  <c r="AJ17" i="14"/>
  <c r="AI17" i="14"/>
  <c r="AH17" i="14"/>
  <c r="AG17" i="14"/>
  <c r="AF17" i="14"/>
  <c r="AE17" i="14"/>
  <c r="AD17" i="14"/>
  <c r="AC17" i="14"/>
  <c r="AB17" i="14"/>
  <c r="AA17" i="14"/>
  <c r="W17" i="14"/>
  <c r="V17" i="14"/>
  <c r="U17" i="14"/>
  <c r="T17" i="14"/>
  <c r="S17" i="14"/>
  <c r="R17" i="14"/>
  <c r="Q17" i="14"/>
  <c r="P17" i="14"/>
  <c r="O17" i="14"/>
  <c r="N17" i="14"/>
  <c r="M17" i="14"/>
  <c r="L17" i="14"/>
  <c r="K17" i="14" s="1"/>
  <c r="E17" i="14"/>
  <c r="AL16" i="14"/>
  <c r="AK16" i="14"/>
  <c r="AJ16" i="14"/>
  <c r="AI16" i="14"/>
  <c r="AH16" i="14"/>
  <c r="AG16" i="14"/>
  <c r="AF16" i="14"/>
  <c r="AE16" i="14"/>
  <c r="AD16" i="14"/>
  <c r="AC16" i="14"/>
  <c r="AB16" i="14"/>
  <c r="AA16" i="14"/>
  <c r="Z16" i="14"/>
  <c r="W16" i="14"/>
  <c r="V16" i="14"/>
  <c r="U16" i="14"/>
  <c r="T16" i="14"/>
  <c r="S16" i="14"/>
  <c r="R16" i="14"/>
  <c r="Q16" i="14"/>
  <c r="P16" i="14"/>
  <c r="O16" i="14"/>
  <c r="N16" i="14"/>
  <c r="M16" i="14"/>
  <c r="L16" i="14"/>
  <c r="E16" i="14"/>
  <c r="AL15" i="14"/>
  <c r="AK15" i="14"/>
  <c r="AJ15" i="14"/>
  <c r="AI15" i="14"/>
  <c r="AH15" i="14"/>
  <c r="Z15" i="14" s="1"/>
  <c r="AG15" i="14"/>
  <c r="AF15" i="14"/>
  <c r="AE15" i="14"/>
  <c r="AD15" i="14"/>
  <c r="AC15" i="14"/>
  <c r="AB15" i="14"/>
  <c r="AA15" i="14"/>
  <c r="W15" i="14"/>
  <c r="V15" i="14"/>
  <c r="U15" i="14"/>
  <c r="T15" i="14"/>
  <c r="S15" i="14"/>
  <c r="R15" i="14"/>
  <c r="Q15" i="14"/>
  <c r="P15" i="14"/>
  <c r="O15" i="14"/>
  <c r="N15" i="14"/>
  <c r="M15" i="14"/>
  <c r="L15" i="14"/>
  <c r="K15" i="14" s="1"/>
  <c r="E15" i="14"/>
  <c r="AL14" i="14"/>
  <c r="AK14" i="14"/>
  <c r="AJ14" i="14"/>
  <c r="AI14" i="14"/>
  <c r="AH14" i="14"/>
  <c r="AG14" i="14"/>
  <c r="AF14" i="14"/>
  <c r="AE14" i="14"/>
  <c r="AD14" i="14"/>
  <c r="Z14" i="14" s="1"/>
  <c r="AC14" i="14"/>
  <c r="AB14" i="14"/>
  <c r="AA14" i="14"/>
  <c r="W14" i="14"/>
  <c r="V14" i="14"/>
  <c r="U14" i="14"/>
  <c r="T14" i="14"/>
  <c r="S14" i="14"/>
  <c r="R14" i="14"/>
  <c r="Q14" i="14"/>
  <c r="P14" i="14"/>
  <c r="O14" i="14"/>
  <c r="N14" i="14"/>
  <c r="M14" i="14"/>
  <c r="L14" i="14"/>
  <c r="E14" i="14"/>
  <c r="AL13" i="14"/>
  <c r="AK13" i="14"/>
  <c r="AJ13" i="14"/>
  <c r="AI13" i="14"/>
  <c r="AH13" i="14"/>
  <c r="AG13" i="14"/>
  <c r="AF13" i="14"/>
  <c r="AE13" i="14"/>
  <c r="AD13" i="14"/>
  <c r="AC13" i="14"/>
  <c r="AB13" i="14"/>
  <c r="AA13" i="14"/>
  <c r="W13" i="14"/>
  <c r="V13" i="14"/>
  <c r="U13" i="14"/>
  <c r="T13" i="14"/>
  <c r="S13" i="14"/>
  <c r="R13" i="14"/>
  <c r="Q13" i="14"/>
  <c r="P13" i="14"/>
  <c r="O13" i="14"/>
  <c r="N13" i="14"/>
  <c r="M13" i="14"/>
  <c r="L13" i="14"/>
  <c r="E13" i="14"/>
  <c r="Q5" i="14"/>
  <c r="K5" i="14"/>
  <c r="G5" i="14"/>
  <c r="F5" i="14"/>
  <c r="E5" i="14"/>
  <c r="D5" i="14"/>
  <c r="C5" i="14"/>
  <c r="B5" i="14"/>
  <c r="F54" i="13"/>
  <c r="E54" i="13"/>
  <c r="F53" i="13"/>
  <c r="E53" i="13"/>
  <c r="K43" i="13"/>
  <c r="K42" i="13"/>
  <c r="K41" i="13"/>
  <c r="K40" i="13"/>
  <c r="E29" i="13"/>
  <c r="D29" i="13"/>
  <c r="E28" i="13"/>
  <c r="D28" i="13"/>
  <c r="E27" i="13"/>
  <c r="D27" i="13"/>
  <c r="H20" i="13"/>
  <c r="Q76" i="12"/>
  <c r="Q74" i="12"/>
  <c r="R72" i="12"/>
  <c r="Q72" i="12"/>
  <c r="S72" i="12" s="1"/>
  <c r="R69" i="12"/>
  <c r="Q69" i="12"/>
  <c r="R68" i="12"/>
  <c r="Q68" i="12"/>
  <c r="R67" i="12"/>
  <c r="Q67" i="12"/>
  <c r="R66" i="12"/>
  <c r="Q66" i="12"/>
  <c r="D55" i="12"/>
  <c r="D54" i="12"/>
  <c r="D53" i="12"/>
  <c r="D52" i="12"/>
  <c r="D51" i="12"/>
  <c r="D50" i="12"/>
  <c r="F48" i="12"/>
  <c r="E48" i="12"/>
  <c r="F47" i="12"/>
  <c r="E47" i="12"/>
  <c r="D46" i="12"/>
  <c r="E30" i="12"/>
  <c r="D30" i="12"/>
  <c r="E29" i="12"/>
  <c r="D29" i="12"/>
  <c r="E28" i="12"/>
  <c r="D28" i="12"/>
  <c r="H14" i="12"/>
  <c r="AS1003" i="11"/>
  <c r="U1003" i="11"/>
  <c r="T1003" i="11"/>
  <c r="S1003" i="11"/>
  <c r="R1003" i="11"/>
  <c r="Q1003" i="11"/>
  <c r="O1003" i="11" s="1"/>
  <c r="AR1003" i="11" s="1"/>
  <c r="P1003" i="11"/>
  <c r="AS1002" i="11"/>
  <c r="U1002" i="11"/>
  <c r="T1002" i="11"/>
  <c r="S1002" i="11"/>
  <c r="R1002" i="11"/>
  <c r="Q1002" i="11"/>
  <c r="O1002" i="11" s="1"/>
  <c r="AR1002" i="11" s="1"/>
  <c r="P1002" i="11"/>
  <c r="AS1001" i="11"/>
  <c r="U1001" i="11"/>
  <c r="T1001" i="11"/>
  <c r="S1001" i="11"/>
  <c r="R1001" i="11"/>
  <c r="Q1001" i="11"/>
  <c r="P1001" i="11"/>
  <c r="O1001" i="11"/>
  <c r="AR1001" i="11" s="1"/>
  <c r="AS1000" i="11"/>
  <c r="U1000" i="11"/>
  <c r="T1000" i="11"/>
  <c r="S1000" i="11"/>
  <c r="R1000" i="11"/>
  <c r="Q1000" i="11"/>
  <c r="P1000" i="11"/>
  <c r="O1000" i="11"/>
  <c r="AR1000" i="11" s="1"/>
  <c r="AS999" i="11"/>
  <c r="U999" i="11"/>
  <c r="T999" i="11"/>
  <c r="S999" i="11"/>
  <c r="R999" i="11"/>
  <c r="Q999" i="11"/>
  <c r="P999" i="11"/>
  <c r="O999" i="11"/>
  <c r="AR999" i="11" s="1"/>
  <c r="AS998" i="11"/>
  <c r="U998" i="11"/>
  <c r="T998" i="11"/>
  <c r="S998" i="11"/>
  <c r="R998" i="11"/>
  <c r="Q998" i="11"/>
  <c r="O998" i="11" s="1"/>
  <c r="AR998" i="11" s="1"/>
  <c r="P998" i="11"/>
  <c r="AS997" i="11"/>
  <c r="U997" i="11"/>
  <c r="T997" i="11"/>
  <c r="S997" i="11"/>
  <c r="R997" i="11"/>
  <c r="Q997" i="11"/>
  <c r="O997" i="11" s="1"/>
  <c r="AR997" i="11" s="1"/>
  <c r="P997" i="11"/>
  <c r="AS996" i="11"/>
  <c r="U996" i="11"/>
  <c r="T996" i="11"/>
  <c r="S996" i="11"/>
  <c r="R996" i="11"/>
  <c r="Q996" i="11"/>
  <c r="O996" i="11" s="1"/>
  <c r="AR996" i="11" s="1"/>
  <c r="P996" i="11"/>
  <c r="AS995" i="11"/>
  <c r="U995" i="11"/>
  <c r="T995" i="11"/>
  <c r="S995" i="11"/>
  <c r="R995" i="11"/>
  <c r="Q995" i="11"/>
  <c r="P995" i="11"/>
  <c r="O995" i="11"/>
  <c r="AR995" i="11" s="1"/>
  <c r="AS994" i="11"/>
  <c r="U994" i="11"/>
  <c r="T994" i="11"/>
  <c r="S994" i="11"/>
  <c r="R994" i="11"/>
  <c r="Q994" i="11"/>
  <c r="P994" i="11"/>
  <c r="O994" i="11"/>
  <c r="AR994" i="11" s="1"/>
  <c r="AS993" i="11"/>
  <c r="U993" i="11"/>
  <c r="T993" i="11"/>
  <c r="S993" i="11"/>
  <c r="R993" i="11"/>
  <c r="Q993" i="11"/>
  <c r="O993" i="11" s="1"/>
  <c r="AR993" i="11" s="1"/>
  <c r="P993" i="11"/>
  <c r="AS992" i="11"/>
  <c r="U992" i="11"/>
  <c r="T992" i="11"/>
  <c r="S992" i="11"/>
  <c r="R992" i="11"/>
  <c r="Q992" i="11"/>
  <c r="P992" i="11"/>
  <c r="O992" i="11"/>
  <c r="AR992" i="11" s="1"/>
  <c r="AS991" i="11"/>
  <c r="AR991" i="11"/>
  <c r="U991" i="11"/>
  <c r="T991" i="11"/>
  <c r="S991" i="11"/>
  <c r="R991" i="11"/>
  <c r="Q991" i="11"/>
  <c r="O991" i="11" s="1"/>
  <c r="P991" i="11"/>
  <c r="AS990" i="11"/>
  <c r="U990" i="11"/>
  <c r="T990" i="11"/>
  <c r="S990" i="11"/>
  <c r="R990" i="11"/>
  <c r="Q990" i="11"/>
  <c r="P990" i="11"/>
  <c r="O990" i="11"/>
  <c r="AR990" i="11" s="1"/>
  <c r="AS989" i="11"/>
  <c r="U989" i="11"/>
  <c r="T989" i="11"/>
  <c r="S989" i="11"/>
  <c r="R989" i="11"/>
  <c r="Q989" i="11"/>
  <c r="P989" i="11"/>
  <c r="O989" i="11"/>
  <c r="AR989" i="11" s="1"/>
  <c r="AS988" i="11"/>
  <c r="U988" i="11"/>
  <c r="T988" i="11"/>
  <c r="S988" i="11"/>
  <c r="R988" i="11"/>
  <c r="Q988" i="11"/>
  <c r="O988" i="11" s="1"/>
  <c r="AR988" i="11" s="1"/>
  <c r="P988" i="11"/>
  <c r="AS987" i="11"/>
  <c r="U987" i="11"/>
  <c r="T987" i="11"/>
  <c r="S987" i="11"/>
  <c r="R987" i="11"/>
  <c r="Q987" i="11"/>
  <c r="P987" i="11"/>
  <c r="O987" i="11"/>
  <c r="AR987" i="11" s="1"/>
  <c r="AS986" i="11"/>
  <c r="AR986" i="11"/>
  <c r="U986" i="11"/>
  <c r="T986" i="11"/>
  <c r="S986" i="11"/>
  <c r="R986" i="11"/>
  <c r="Q986" i="11"/>
  <c r="O986" i="11" s="1"/>
  <c r="P986" i="11"/>
  <c r="AS985" i="11"/>
  <c r="U985" i="11"/>
  <c r="T985" i="11"/>
  <c r="S985" i="11"/>
  <c r="R985" i="11"/>
  <c r="Q985" i="11"/>
  <c r="O985" i="11" s="1"/>
  <c r="AR985" i="11" s="1"/>
  <c r="P985" i="11"/>
  <c r="AS984" i="11"/>
  <c r="AR984" i="11"/>
  <c r="U984" i="11"/>
  <c r="T984" i="11"/>
  <c r="S984" i="11"/>
  <c r="R984" i="11"/>
  <c r="Q984" i="11"/>
  <c r="P984" i="11"/>
  <c r="O984" i="11"/>
  <c r="AS983" i="11"/>
  <c r="U983" i="11"/>
  <c r="T983" i="11"/>
  <c r="S983" i="11"/>
  <c r="R983" i="11"/>
  <c r="Q983" i="11"/>
  <c r="O983" i="11" s="1"/>
  <c r="AR983" i="11" s="1"/>
  <c r="P983" i="11"/>
  <c r="AS982" i="11"/>
  <c r="U982" i="11"/>
  <c r="T982" i="11"/>
  <c r="S982" i="11"/>
  <c r="R982" i="11"/>
  <c r="Q982" i="11"/>
  <c r="O982" i="11" s="1"/>
  <c r="AR982" i="11" s="1"/>
  <c r="P982" i="11"/>
  <c r="AS981" i="11"/>
  <c r="U981" i="11"/>
  <c r="T981" i="11"/>
  <c r="S981" i="11"/>
  <c r="R981" i="11"/>
  <c r="Q981" i="11"/>
  <c r="P981" i="11"/>
  <c r="O981" i="11"/>
  <c r="AR981" i="11" s="1"/>
  <c r="AS980" i="11"/>
  <c r="U980" i="11"/>
  <c r="T980" i="11"/>
  <c r="S980" i="11"/>
  <c r="R980" i="11"/>
  <c r="Q980" i="11"/>
  <c r="P980" i="11"/>
  <c r="O980" i="11"/>
  <c r="AR980" i="11" s="1"/>
  <c r="AS979" i="11"/>
  <c r="U979" i="11"/>
  <c r="T979" i="11"/>
  <c r="S979" i="11"/>
  <c r="R979" i="11"/>
  <c r="Q979" i="11"/>
  <c r="P979" i="11"/>
  <c r="O979" i="11"/>
  <c r="AR979" i="11" s="1"/>
  <c r="AS978" i="11"/>
  <c r="U978" i="11"/>
  <c r="T978" i="11"/>
  <c r="S978" i="11"/>
  <c r="R978" i="11"/>
  <c r="Q978" i="11"/>
  <c r="O978" i="11" s="1"/>
  <c r="AR978" i="11" s="1"/>
  <c r="P978" i="11"/>
  <c r="AS977" i="11"/>
  <c r="U977" i="11"/>
  <c r="T977" i="11"/>
  <c r="S977" i="11"/>
  <c r="R977" i="11"/>
  <c r="Q977" i="11"/>
  <c r="O977" i="11" s="1"/>
  <c r="AR977" i="11" s="1"/>
  <c r="P977" i="11"/>
  <c r="AS976" i="11"/>
  <c r="U976" i="11"/>
  <c r="T976" i="11"/>
  <c r="S976" i="11"/>
  <c r="R976" i="11"/>
  <c r="Q976" i="11"/>
  <c r="O976" i="11" s="1"/>
  <c r="AR976" i="11" s="1"/>
  <c r="P976" i="11"/>
  <c r="AS975" i="11"/>
  <c r="U975" i="11"/>
  <c r="T975" i="11"/>
  <c r="S975" i="11"/>
  <c r="R975" i="11"/>
  <c r="Q975" i="11"/>
  <c r="P975" i="11"/>
  <c r="O975" i="11"/>
  <c r="AR975" i="11" s="1"/>
  <c r="AS974" i="11"/>
  <c r="U974" i="11"/>
  <c r="T974" i="11"/>
  <c r="S974" i="11"/>
  <c r="R974" i="11"/>
  <c r="Q974" i="11"/>
  <c r="O974" i="11" s="1"/>
  <c r="AR974" i="11" s="1"/>
  <c r="P974" i="11"/>
  <c r="AS973" i="11"/>
  <c r="U973" i="11"/>
  <c r="T973" i="11"/>
  <c r="S973" i="11"/>
  <c r="R973" i="11"/>
  <c r="Q973" i="11"/>
  <c r="O973" i="11" s="1"/>
  <c r="AR973" i="11" s="1"/>
  <c r="P973" i="11"/>
  <c r="AS972" i="11"/>
  <c r="U972" i="11"/>
  <c r="T972" i="11"/>
  <c r="S972" i="11"/>
  <c r="R972" i="11"/>
  <c r="Q972" i="11"/>
  <c r="P972" i="11"/>
  <c r="O972" i="11"/>
  <c r="AR972" i="11" s="1"/>
  <c r="AS971" i="11"/>
  <c r="U971" i="11"/>
  <c r="T971" i="11"/>
  <c r="S971" i="11"/>
  <c r="R971" i="11"/>
  <c r="Q971" i="11"/>
  <c r="O971" i="11" s="1"/>
  <c r="AR971" i="11" s="1"/>
  <c r="P971" i="11"/>
  <c r="AS970" i="11"/>
  <c r="U970" i="11"/>
  <c r="T970" i="11"/>
  <c r="S970" i="11"/>
  <c r="R970" i="11"/>
  <c r="Q970" i="11"/>
  <c r="P970" i="11"/>
  <c r="O970" i="11"/>
  <c r="AR970" i="11" s="1"/>
  <c r="AS969" i="11"/>
  <c r="U969" i="11"/>
  <c r="T969" i="11"/>
  <c r="S969" i="11"/>
  <c r="R969" i="11"/>
  <c r="Q969" i="11"/>
  <c r="P969" i="11"/>
  <c r="O969" i="11"/>
  <c r="AR969" i="11" s="1"/>
  <c r="AS968" i="11"/>
  <c r="U968" i="11"/>
  <c r="T968" i="11"/>
  <c r="S968" i="11"/>
  <c r="R968" i="11"/>
  <c r="Q968" i="11"/>
  <c r="O968" i="11" s="1"/>
  <c r="AR968" i="11" s="1"/>
  <c r="P968" i="11"/>
  <c r="AS967" i="11"/>
  <c r="U967" i="11"/>
  <c r="T967" i="11"/>
  <c r="S967" i="11"/>
  <c r="R967" i="11"/>
  <c r="Q967" i="11"/>
  <c r="P967" i="11"/>
  <c r="O967" i="11"/>
  <c r="AR967" i="11" s="1"/>
  <c r="AS966" i="11"/>
  <c r="U966" i="11"/>
  <c r="T966" i="11"/>
  <c r="S966" i="11"/>
  <c r="R966" i="11"/>
  <c r="Q966" i="11"/>
  <c r="O966" i="11" s="1"/>
  <c r="AR966" i="11" s="1"/>
  <c r="P966" i="11"/>
  <c r="AS965" i="11"/>
  <c r="U965" i="11"/>
  <c r="T965" i="11"/>
  <c r="S965" i="11"/>
  <c r="R965" i="11"/>
  <c r="Q965" i="11"/>
  <c r="O965" i="11" s="1"/>
  <c r="AR965" i="11" s="1"/>
  <c r="P965" i="11"/>
  <c r="AS964" i="11"/>
  <c r="U964" i="11"/>
  <c r="T964" i="11"/>
  <c r="S964" i="11"/>
  <c r="R964" i="11"/>
  <c r="Q964" i="11"/>
  <c r="P964" i="11"/>
  <c r="O964" i="11"/>
  <c r="AR964" i="11" s="1"/>
  <c r="AS963" i="11"/>
  <c r="U963" i="11"/>
  <c r="T963" i="11"/>
  <c r="S963" i="11"/>
  <c r="R963" i="11"/>
  <c r="Q963" i="11"/>
  <c r="O963" i="11" s="1"/>
  <c r="AR963" i="11" s="1"/>
  <c r="P963" i="11"/>
  <c r="AS962" i="11"/>
  <c r="U962" i="11"/>
  <c r="T962" i="11"/>
  <c r="S962" i="11"/>
  <c r="R962" i="11"/>
  <c r="Q962" i="11"/>
  <c r="O962" i="11" s="1"/>
  <c r="AR962" i="11" s="1"/>
  <c r="P962" i="11"/>
  <c r="AS961" i="11"/>
  <c r="U961" i="11"/>
  <c r="T961" i="11"/>
  <c r="S961" i="11"/>
  <c r="R961" i="11"/>
  <c r="Q961" i="11"/>
  <c r="P961" i="11"/>
  <c r="O961" i="11"/>
  <c r="AR961" i="11" s="1"/>
  <c r="AS960" i="11"/>
  <c r="U960" i="11"/>
  <c r="T960" i="11"/>
  <c r="S960" i="11"/>
  <c r="R960" i="11"/>
  <c r="Q960" i="11"/>
  <c r="P960" i="11"/>
  <c r="O960" i="11"/>
  <c r="AR960" i="11" s="1"/>
  <c r="AS959" i="11"/>
  <c r="U959" i="11"/>
  <c r="T959" i="11"/>
  <c r="S959" i="11"/>
  <c r="R959" i="11"/>
  <c r="Q959" i="11"/>
  <c r="P959" i="11"/>
  <c r="O959" i="11"/>
  <c r="AR959" i="11" s="1"/>
  <c r="AS958" i="11"/>
  <c r="U958" i="11"/>
  <c r="T958" i="11"/>
  <c r="S958" i="11"/>
  <c r="R958" i="11"/>
  <c r="Q958" i="11"/>
  <c r="O958" i="11" s="1"/>
  <c r="AR958" i="11" s="1"/>
  <c r="P958" i="11"/>
  <c r="AS957" i="11"/>
  <c r="U957" i="11"/>
  <c r="T957" i="11"/>
  <c r="S957" i="11"/>
  <c r="R957" i="11"/>
  <c r="Q957" i="11"/>
  <c r="O957" i="11" s="1"/>
  <c r="AR957" i="11" s="1"/>
  <c r="P957" i="11"/>
  <c r="AS956" i="11"/>
  <c r="U956" i="11"/>
  <c r="T956" i="11"/>
  <c r="S956" i="11"/>
  <c r="R956" i="11"/>
  <c r="Q956" i="11"/>
  <c r="O956" i="11" s="1"/>
  <c r="AR956" i="11" s="1"/>
  <c r="P956" i="11"/>
  <c r="AS955" i="11"/>
  <c r="U955" i="11"/>
  <c r="T955" i="11"/>
  <c r="S955" i="11"/>
  <c r="R955" i="11"/>
  <c r="Q955" i="11"/>
  <c r="P955" i="11"/>
  <c r="O955" i="11"/>
  <c r="AR955" i="11" s="1"/>
  <c r="AS954" i="11"/>
  <c r="U954" i="11"/>
  <c r="T954" i="11"/>
  <c r="S954" i="11"/>
  <c r="R954" i="11"/>
  <c r="Q954" i="11"/>
  <c r="O954" i="11" s="1"/>
  <c r="AR954" i="11" s="1"/>
  <c r="P954" i="11"/>
  <c r="AS953" i="11"/>
  <c r="U953" i="11"/>
  <c r="T953" i="11"/>
  <c r="S953" i="11"/>
  <c r="R953" i="11"/>
  <c r="Q953" i="11"/>
  <c r="O953" i="11" s="1"/>
  <c r="AR953" i="11" s="1"/>
  <c r="P953" i="11"/>
  <c r="AS952" i="11"/>
  <c r="U952" i="11"/>
  <c r="T952" i="11"/>
  <c r="S952" i="11"/>
  <c r="R952" i="11"/>
  <c r="Q952" i="11"/>
  <c r="P952" i="11"/>
  <c r="O952" i="11"/>
  <c r="AR952" i="11" s="1"/>
  <c r="AS951" i="11"/>
  <c r="U951" i="11"/>
  <c r="T951" i="11"/>
  <c r="S951" i="11"/>
  <c r="R951" i="11"/>
  <c r="Q951" i="11"/>
  <c r="O951" i="11" s="1"/>
  <c r="AR951" i="11" s="1"/>
  <c r="P951" i="11"/>
  <c r="AS950" i="11"/>
  <c r="U950" i="11"/>
  <c r="T950" i="11"/>
  <c r="S950" i="11"/>
  <c r="R950" i="11"/>
  <c r="Q950" i="11"/>
  <c r="P950" i="11"/>
  <c r="O950" i="11"/>
  <c r="AR950" i="11" s="1"/>
  <c r="AS949" i="11"/>
  <c r="U949" i="11"/>
  <c r="T949" i="11"/>
  <c r="S949" i="11"/>
  <c r="R949" i="11"/>
  <c r="Q949" i="11"/>
  <c r="P949" i="11"/>
  <c r="O949" i="11"/>
  <c r="AR949" i="11" s="1"/>
  <c r="AS948" i="11"/>
  <c r="U948" i="11"/>
  <c r="T948" i="11"/>
  <c r="S948" i="11"/>
  <c r="R948" i="11"/>
  <c r="Q948" i="11"/>
  <c r="O948" i="11" s="1"/>
  <c r="AR948" i="11" s="1"/>
  <c r="P948" i="11"/>
  <c r="AS947" i="11"/>
  <c r="U947" i="11"/>
  <c r="T947" i="11"/>
  <c r="S947" i="11"/>
  <c r="R947" i="11"/>
  <c r="Q947" i="11"/>
  <c r="P947" i="11"/>
  <c r="O947" i="11"/>
  <c r="AR947" i="11" s="1"/>
  <c r="AS946" i="11"/>
  <c r="AR946" i="11"/>
  <c r="U946" i="11"/>
  <c r="T946" i="11"/>
  <c r="S946" i="11"/>
  <c r="R946" i="11"/>
  <c r="Q946" i="11"/>
  <c r="P946" i="11"/>
  <c r="O946" i="11"/>
  <c r="AS945" i="11"/>
  <c r="U945" i="11"/>
  <c r="T945" i="11"/>
  <c r="S945" i="11"/>
  <c r="R945" i="11"/>
  <c r="Q945" i="11"/>
  <c r="O945" i="11" s="1"/>
  <c r="AR945" i="11" s="1"/>
  <c r="P945" i="11"/>
  <c r="AS944" i="11"/>
  <c r="U944" i="11"/>
  <c r="T944" i="11"/>
  <c r="S944" i="11"/>
  <c r="R944" i="11"/>
  <c r="Q944" i="11"/>
  <c r="P944" i="11"/>
  <c r="O944" i="11"/>
  <c r="AR944" i="11" s="1"/>
  <c r="AS943" i="11"/>
  <c r="U943" i="11"/>
  <c r="T943" i="11"/>
  <c r="S943" i="11"/>
  <c r="R943" i="11"/>
  <c r="Q943" i="11"/>
  <c r="O943" i="11" s="1"/>
  <c r="AR943" i="11" s="1"/>
  <c r="P943" i="11"/>
  <c r="AS942" i="11"/>
  <c r="U942" i="11"/>
  <c r="T942" i="11"/>
  <c r="S942" i="11"/>
  <c r="R942" i="11"/>
  <c r="Q942" i="11"/>
  <c r="O942" i="11" s="1"/>
  <c r="AR942" i="11" s="1"/>
  <c r="P942" i="11"/>
  <c r="AS941" i="11"/>
  <c r="U941" i="11"/>
  <c r="T941" i="11"/>
  <c r="S941" i="11"/>
  <c r="R941" i="11"/>
  <c r="Q941" i="11"/>
  <c r="P941" i="11"/>
  <c r="O941" i="11"/>
  <c r="AR941" i="11" s="1"/>
  <c r="AS940" i="11"/>
  <c r="U940" i="11"/>
  <c r="T940" i="11"/>
  <c r="S940" i="11"/>
  <c r="R940" i="11"/>
  <c r="Q940" i="11"/>
  <c r="P940" i="11"/>
  <c r="O940" i="11"/>
  <c r="AR940" i="11" s="1"/>
  <c r="AS939" i="11"/>
  <c r="U939" i="11"/>
  <c r="T939" i="11"/>
  <c r="S939" i="11"/>
  <c r="R939" i="11"/>
  <c r="Q939" i="11"/>
  <c r="P939" i="11"/>
  <c r="O939" i="11"/>
  <c r="AR939" i="11" s="1"/>
  <c r="AS938" i="11"/>
  <c r="U938" i="11"/>
  <c r="T938" i="11"/>
  <c r="S938" i="11"/>
  <c r="R938" i="11"/>
  <c r="Q938" i="11"/>
  <c r="O938" i="11" s="1"/>
  <c r="AR938" i="11" s="1"/>
  <c r="P938" i="11"/>
  <c r="AS937" i="11"/>
  <c r="U937" i="11"/>
  <c r="T937" i="11"/>
  <c r="S937" i="11"/>
  <c r="R937" i="11"/>
  <c r="Q937" i="11"/>
  <c r="O937" i="11" s="1"/>
  <c r="AR937" i="11" s="1"/>
  <c r="P937" i="11"/>
  <c r="AS936" i="11"/>
  <c r="U936" i="11"/>
  <c r="T936" i="11"/>
  <c r="S936" i="11"/>
  <c r="R936" i="11"/>
  <c r="Q936" i="11"/>
  <c r="P936" i="11"/>
  <c r="O936" i="11"/>
  <c r="AR936" i="11" s="1"/>
  <c r="AS935" i="11"/>
  <c r="U935" i="11"/>
  <c r="T935" i="11"/>
  <c r="S935" i="11"/>
  <c r="R935" i="11"/>
  <c r="Q935" i="11"/>
  <c r="P935" i="11"/>
  <c r="O935" i="11"/>
  <c r="AR935" i="11" s="1"/>
  <c r="AS934" i="11"/>
  <c r="U934" i="11"/>
  <c r="T934" i="11"/>
  <c r="S934" i="11"/>
  <c r="R934" i="11"/>
  <c r="Q934" i="11"/>
  <c r="P934" i="11"/>
  <c r="O934" i="11"/>
  <c r="AR934" i="11" s="1"/>
  <c r="AS933" i="11"/>
  <c r="U933" i="11"/>
  <c r="T933" i="11"/>
  <c r="S933" i="11"/>
  <c r="R933" i="11"/>
  <c r="Q933" i="11"/>
  <c r="O933" i="11" s="1"/>
  <c r="AR933" i="11" s="1"/>
  <c r="P933" i="11"/>
  <c r="AS932" i="11"/>
  <c r="U932" i="11"/>
  <c r="T932" i="11"/>
  <c r="S932" i="11"/>
  <c r="R932" i="11"/>
  <c r="Q932" i="11"/>
  <c r="P932" i="11"/>
  <c r="O932" i="11"/>
  <c r="AR932" i="11" s="1"/>
  <c r="AS931" i="11"/>
  <c r="U931" i="11"/>
  <c r="T931" i="11"/>
  <c r="S931" i="11"/>
  <c r="R931" i="11"/>
  <c r="Q931" i="11"/>
  <c r="O931" i="11" s="1"/>
  <c r="AR931" i="11" s="1"/>
  <c r="P931" i="11"/>
  <c r="AS930" i="11"/>
  <c r="U930" i="11"/>
  <c r="T930" i="11"/>
  <c r="S930" i="11"/>
  <c r="R930" i="11"/>
  <c r="Q930" i="11"/>
  <c r="P930" i="11"/>
  <c r="O930" i="11"/>
  <c r="AR930" i="11" s="1"/>
  <c r="AS929" i="11"/>
  <c r="U929" i="11"/>
  <c r="T929" i="11"/>
  <c r="S929" i="11"/>
  <c r="R929" i="11"/>
  <c r="Q929" i="11"/>
  <c r="O929" i="11" s="1"/>
  <c r="AR929" i="11" s="1"/>
  <c r="P929" i="11"/>
  <c r="AS928" i="11"/>
  <c r="U928" i="11"/>
  <c r="T928" i="11"/>
  <c r="S928" i="11"/>
  <c r="R928" i="11"/>
  <c r="Q928" i="11"/>
  <c r="O928" i="11" s="1"/>
  <c r="AR928" i="11" s="1"/>
  <c r="P928" i="11"/>
  <c r="AS927" i="11"/>
  <c r="U927" i="11"/>
  <c r="T927" i="11"/>
  <c r="S927" i="11"/>
  <c r="R927" i="11"/>
  <c r="Q927" i="11"/>
  <c r="P927" i="11"/>
  <c r="O927" i="11"/>
  <c r="AR927" i="11" s="1"/>
  <c r="AS926" i="11"/>
  <c r="U926" i="11"/>
  <c r="T926" i="11"/>
  <c r="S926" i="11"/>
  <c r="R926" i="11"/>
  <c r="Q926" i="11"/>
  <c r="O926" i="11" s="1"/>
  <c r="AR926" i="11" s="1"/>
  <c r="P926" i="11"/>
  <c r="AS925" i="11"/>
  <c r="U925" i="11"/>
  <c r="T925" i="11"/>
  <c r="S925" i="11"/>
  <c r="R925" i="11"/>
  <c r="Q925" i="11"/>
  <c r="O925" i="11" s="1"/>
  <c r="AR925" i="11" s="1"/>
  <c r="P925" i="11"/>
  <c r="AS924" i="11"/>
  <c r="U924" i="11"/>
  <c r="T924" i="11"/>
  <c r="S924" i="11"/>
  <c r="R924" i="11"/>
  <c r="Q924" i="11"/>
  <c r="P924" i="11"/>
  <c r="O924" i="11"/>
  <c r="AR924" i="11" s="1"/>
  <c r="AS923" i="11"/>
  <c r="U923" i="11"/>
  <c r="T923" i="11"/>
  <c r="S923" i="11"/>
  <c r="R923" i="11"/>
  <c r="Q923" i="11"/>
  <c r="O923" i="11" s="1"/>
  <c r="AR923" i="11" s="1"/>
  <c r="P923" i="11"/>
  <c r="AS922" i="11"/>
  <c r="U922" i="11"/>
  <c r="T922" i="11"/>
  <c r="S922" i="11"/>
  <c r="R922" i="11"/>
  <c r="Q922" i="11"/>
  <c r="O922" i="11" s="1"/>
  <c r="AR922" i="11" s="1"/>
  <c r="P922" i="11"/>
  <c r="AS921" i="11"/>
  <c r="U921" i="11"/>
  <c r="T921" i="11"/>
  <c r="S921" i="11"/>
  <c r="R921" i="11"/>
  <c r="Q921" i="11"/>
  <c r="P921" i="11"/>
  <c r="O921" i="11"/>
  <c r="AR921" i="11" s="1"/>
  <c r="AS920" i="11"/>
  <c r="U920" i="11"/>
  <c r="T920" i="11"/>
  <c r="S920" i="11"/>
  <c r="R920" i="11"/>
  <c r="Q920" i="11"/>
  <c r="P920" i="11"/>
  <c r="O920" i="11"/>
  <c r="AR920" i="11" s="1"/>
  <c r="AS919" i="11"/>
  <c r="U919" i="11"/>
  <c r="T919" i="11"/>
  <c r="S919" i="11"/>
  <c r="R919" i="11"/>
  <c r="Q919" i="11"/>
  <c r="P919" i="11"/>
  <c r="O919" i="11"/>
  <c r="AR919" i="11" s="1"/>
  <c r="AS918" i="11"/>
  <c r="U918" i="11"/>
  <c r="T918" i="11"/>
  <c r="S918" i="11"/>
  <c r="R918" i="11"/>
  <c r="Q918" i="11"/>
  <c r="O918" i="11" s="1"/>
  <c r="AR918" i="11" s="1"/>
  <c r="P918" i="11"/>
  <c r="AS917" i="11"/>
  <c r="U917" i="11"/>
  <c r="T917" i="11"/>
  <c r="S917" i="11"/>
  <c r="R917" i="11"/>
  <c r="Q917" i="11"/>
  <c r="O917" i="11" s="1"/>
  <c r="AR917" i="11" s="1"/>
  <c r="P917" i="11"/>
  <c r="AS916" i="11"/>
  <c r="U916" i="11"/>
  <c r="T916" i="11"/>
  <c r="S916" i="11"/>
  <c r="R916" i="11"/>
  <c r="Q916" i="11"/>
  <c r="O916" i="11" s="1"/>
  <c r="AR916" i="11" s="1"/>
  <c r="P916" i="11"/>
  <c r="AS915" i="11"/>
  <c r="U915" i="11"/>
  <c r="T915" i="11"/>
  <c r="S915" i="11"/>
  <c r="R915" i="11"/>
  <c r="Q915" i="11"/>
  <c r="P915" i="11"/>
  <c r="O915" i="11"/>
  <c r="AR915" i="11" s="1"/>
  <c r="AS914" i="11"/>
  <c r="U914" i="11"/>
  <c r="T914" i="11"/>
  <c r="S914" i="11"/>
  <c r="R914" i="11"/>
  <c r="Q914" i="11"/>
  <c r="O914" i="11" s="1"/>
  <c r="AR914" i="11" s="1"/>
  <c r="P914" i="11"/>
  <c r="AS913" i="11"/>
  <c r="U913" i="11"/>
  <c r="T913" i="11"/>
  <c r="S913" i="11"/>
  <c r="R913" i="11"/>
  <c r="Q913" i="11"/>
  <c r="O913" i="11" s="1"/>
  <c r="AR913" i="11" s="1"/>
  <c r="P913" i="11"/>
  <c r="AS912" i="11"/>
  <c r="U912" i="11"/>
  <c r="T912" i="11"/>
  <c r="S912" i="11"/>
  <c r="R912" i="11"/>
  <c r="Q912" i="11"/>
  <c r="O912" i="11" s="1"/>
  <c r="AR912" i="11" s="1"/>
  <c r="P912" i="11"/>
  <c r="AS911" i="11"/>
  <c r="U911" i="11"/>
  <c r="T911" i="11"/>
  <c r="S911" i="11"/>
  <c r="R911" i="11"/>
  <c r="Q911" i="11"/>
  <c r="O911" i="11" s="1"/>
  <c r="AR911" i="11" s="1"/>
  <c r="P911" i="11"/>
  <c r="AS910" i="11"/>
  <c r="U910" i="11"/>
  <c r="T910" i="11"/>
  <c r="S910" i="11"/>
  <c r="R910" i="11"/>
  <c r="Q910" i="11"/>
  <c r="O910" i="11" s="1"/>
  <c r="AR910" i="11" s="1"/>
  <c r="P910" i="11"/>
  <c r="AS909" i="11"/>
  <c r="U909" i="11"/>
  <c r="T909" i="11"/>
  <c r="S909" i="11"/>
  <c r="R909" i="11"/>
  <c r="Q909" i="11"/>
  <c r="P909" i="11"/>
  <c r="O909" i="11"/>
  <c r="AR909" i="11" s="1"/>
  <c r="AS908" i="11"/>
  <c r="U908" i="11"/>
  <c r="T908" i="11"/>
  <c r="S908" i="11"/>
  <c r="R908" i="11"/>
  <c r="Q908" i="11"/>
  <c r="P908" i="11"/>
  <c r="O908" i="11"/>
  <c r="AR908" i="11" s="1"/>
  <c r="AS907" i="11"/>
  <c r="U907" i="11"/>
  <c r="T907" i="11"/>
  <c r="S907" i="11"/>
  <c r="R907" i="11"/>
  <c r="Q907" i="11"/>
  <c r="P907" i="11"/>
  <c r="O907" i="11"/>
  <c r="AR907" i="11" s="1"/>
  <c r="AS906" i="11"/>
  <c r="U906" i="11"/>
  <c r="T906" i="11"/>
  <c r="S906" i="11"/>
  <c r="R906" i="11"/>
  <c r="Q906" i="11"/>
  <c r="O906" i="11" s="1"/>
  <c r="AR906" i="11" s="1"/>
  <c r="P906" i="11"/>
  <c r="AS905" i="11"/>
  <c r="U905" i="11"/>
  <c r="T905" i="11"/>
  <c r="S905" i="11"/>
  <c r="R905" i="11"/>
  <c r="Q905" i="11"/>
  <c r="O905" i="11" s="1"/>
  <c r="AR905" i="11" s="1"/>
  <c r="P905" i="11"/>
  <c r="AS904" i="11"/>
  <c r="U904" i="11"/>
  <c r="T904" i="11"/>
  <c r="S904" i="11"/>
  <c r="R904" i="11"/>
  <c r="Q904" i="11"/>
  <c r="P904" i="11"/>
  <c r="O904" i="11"/>
  <c r="AR904" i="11" s="1"/>
  <c r="AS903" i="11"/>
  <c r="U903" i="11"/>
  <c r="T903" i="11"/>
  <c r="S903" i="11"/>
  <c r="R903" i="11"/>
  <c r="Q903" i="11"/>
  <c r="O903" i="11" s="1"/>
  <c r="AR903" i="11" s="1"/>
  <c r="P903" i="11"/>
  <c r="AS902" i="11"/>
  <c r="U902" i="11"/>
  <c r="T902" i="11"/>
  <c r="S902" i="11"/>
  <c r="R902" i="11"/>
  <c r="Q902" i="11"/>
  <c r="O902" i="11" s="1"/>
  <c r="AR902" i="11" s="1"/>
  <c r="P902" i="11"/>
  <c r="AS901" i="11"/>
  <c r="U901" i="11"/>
  <c r="T901" i="11"/>
  <c r="S901" i="11"/>
  <c r="R901" i="11"/>
  <c r="Q901" i="11"/>
  <c r="P901" i="11"/>
  <c r="O901" i="11"/>
  <c r="AR901" i="11" s="1"/>
  <c r="AS900" i="11"/>
  <c r="U900" i="11"/>
  <c r="T900" i="11"/>
  <c r="S900" i="11"/>
  <c r="R900" i="11"/>
  <c r="Q900" i="11"/>
  <c r="P900" i="11"/>
  <c r="O900" i="11"/>
  <c r="AR900" i="11" s="1"/>
  <c r="AS899" i="11"/>
  <c r="U899" i="11"/>
  <c r="T899" i="11"/>
  <c r="S899" i="11"/>
  <c r="R899" i="11"/>
  <c r="Q899" i="11"/>
  <c r="P899" i="11"/>
  <c r="O899" i="11"/>
  <c r="AR899" i="11" s="1"/>
  <c r="AS898" i="11"/>
  <c r="U898" i="11"/>
  <c r="T898" i="11"/>
  <c r="S898" i="11"/>
  <c r="R898" i="11"/>
  <c r="Q898" i="11"/>
  <c r="O898" i="11" s="1"/>
  <c r="AR898" i="11" s="1"/>
  <c r="P898" i="11"/>
  <c r="AS897" i="11"/>
  <c r="U897" i="11"/>
  <c r="T897" i="11"/>
  <c r="S897" i="11"/>
  <c r="R897" i="11"/>
  <c r="Q897" i="11"/>
  <c r="O897" i="11" s="1"/>
  <c r="AR897" i="11" s="1"/>
  <c r="P897" i="11"/>
  <c r="AS896" i="11"/>
  <c r="U896" i="11"/>
  <c r="T896" i="11"/>
  <c r="S896" i="11"/>
  <c r="R896" i="11"/>
  <c r="Q896" i="11"/>
  <c r="O896" i="11" s="1"/>
  <c r="AR896" i="11" s="1"/>
  <c r="P896" i="11"/>
  <c r="AS895" i="11"/>
  <c r="U895" i="11"/>
  <c r="T895" i="11"/>
  <c r="S895" i="11"/>
  <c r="R895" i="11"/>
  <c r="Q895" i="11"/>
  <c r="P895" i="11"/>
  <c r="O895" i="11"/>
  <c r="AR895" i="11" s="1"/>
  <c r="AS894" i="11"/>
  <c r="U894" i="11"/>
  <c r="T894" i="11"/>
  <c r="S894" i="11"/>
  <c r="R894" i="11"/>
  <c r="Q894" i="11"/>
  <c r="P894" i="11"/>
  <c r="O894" i="11"/>
  <c r="AR894" i="11" s="1"/>
  <c r="AS893" i="11"/>
  <c r="U893" i="11"/>
  <c r="T893" i="11"/>
  <c r="S893" i="11"/>
  <c r="R893" i="11"/>
  <c r="Q893" i="11"/>
  <c r="O893" i="11" s="1"/>
  <c r="AR893" i="11" s="1"/>
  <c r="P893" i="11"/>
  <c r="AS892" i="11"/>
  <c r="U892" i="11"/>
  <c r="T892" i="11"/>
  <c r="S892" i="11"/>
  <c r="R892" i="11"/>
  <c r="Q892" i="11"/>
  <c r="P892" i="11"/>
  <c r="O892" i="11"/>
  <c r="AR892" i="11" s="1"/>
  <c r="AS891" i="11"/>
  <c r="U891" i="11"/>
  <c r="T891" i="11"/>
  <c r="S891" i="11"/>
  <c r="R891" i="11"/>
  <c r="Q891" i="11"/>
  <c r="O891" i="11" s="1"/>
  <c r="AR891" i="11" s="1"/>
  <c r="P891" i="11"/>
  <c r="AS890" i="11"/>
  <c r="U890" i="11"/>
  <c r="T890" i="11"/>
  <c r="S890" i="11"/>
  <c r="R890" i="11"/>
  <c r="Q890" i="11"/>
  <c r="P890" i="11"/>
  <c r="O890" i="11"/>
  <c r="AR890" i="11" s="1"/>
  <c r="AS889" i="11"/>
  <c r="U889" i="11"/>
  <c r="T889" i="11"/>
  <c r="S889" i="11"/>
  <c r="R889" i="11"/>
  <c r="Q889" i="11"/>
  <c r="O889" i="11" s="1"/>
  <c r="AR889" i="11" s="1"/>
  <c r="P889" i="11"/>
  <c r="AS888" i="11"/>
  <c r="U888" i="11"/>
  <c r="T888" i="11"/>
  <c r="S888" i="11"/>
  <c r="R888" i="11"/>
  <c r="Q888" i="11"/>
  <c r="P888" i="11"/>
  <c r="O888" i="11"/>
  <c r="AR888" i="11" s="1"/>
  <c r="AS887" i="11"/>
  <c r="U887" i="11"/>
  <c r="T887" i="11"/>
  <c r="S887" i="11"/>
  <c r="R887" i="11"/>
  <c r="Q887" i="11"/>
  <c r="P887" i="11"/>
  <c r="O887" i="11"/>
  <c r="AR887" i="11" s="1"/>
  <c r="AS886" i="11"/>
  <c r="U886" i="11"/>
  <c r="T886" i="11"/>
  <c r="S886" i="11"/>
  <c r="R886" i="11"/>
  <c r="Q886" i="11"/>
  <c r="O886" i="11" s="1"/>
  <c r="AR886" i="11" s="1"/>
  <c r="P886" i="11"/>
  <c r="AS885" i="11"/>
  <c r="U885" i="11"/>
  <c r="T885" i="11"/>
  <c r="S885" i="11"/>
  <c r="R885" i="11"/>
  <c r="Q885" i="11"/>
  <c r="O885" i="11" s="1"/>
  <c r="AR885" i="11" s="1"/>
  <c r="P885" i="11"/>
  <c r="AS884" i="11"/>
  <c r="U884" i="11"/>
  <c r="T884" i="11"/>
  <c r="S884" i="11"/>
  <c r="R884" i="11"/>
  <c r="Q884" i="11"/>
  <c r="P884" i="11"/>
  <c r="O884" i="11"/>
  <c r="AR884" i="11" s="1"/>
  <c r="AS883" i="11"/>
  <c r="U883" i="11"/>
  <c r="T883" i="11"/>
  <c r="S883" i="11"/>
  <c r="R883" i="11"/>
  <c r="Q883" i="11"/>
  <c r="O883" i="11" s="1"/>
  <c r="AR883" i="11" s="1"/>
  <c r="P883" i="11"/>
  <c r="AS882" i="11"/>
  <c r="U882" i="11"/>
  <c r="T882" i="11"/>
  <c r="S882" i="11"/>
  <c r="R882" i="11"/>
  <c r="Q882" i="11"/>
  <c r="O882" i="11" s="1"/>
  <c r="AR882" i="11" s="1"/>
  <c r="P882" i="11"/>
  <c r="AS881" i="11"/>
  <c r="U881" i="11"/>
  <c r="T881" i="11"/>
  <c r="S881" i="11"/>
  <c r="R881" i="11"/>
  <c r="Q881" i="11"/>
  <c r="P881" i="11"/>
  <c r="O881" i="11"/>
  <c r="AR881" i="11" s="1"/>
  <c r="AS880" i="11"/>
  <c r="U880" i="11"/>
  <c r="T880" i="11"/>
  <c r="S880" i="11"/>
  <c r="R880" i="11"/>
  <c r="Q880" i="11"/>
  <c r="P880" i="11"/>
  <c r="O880" i="11"/>
  <c r="AR880" i="11" s="1"/>
  <c r="AS879" i="11"/>
  <c r="U879" i="11"/>
  <c r="T879" i="11"/>
  <c r="S879" i="11"/>
  <c r="R879" i="11"/>
  <c r="Q879" i="11"/>
  <c r="P879" i="11"/>
  <c r="O879" i="11"/>
  <c r="AR879" i="11" s="1"/>
  <c r="AS878" i="11"/>
  <c r="U878" i="11"/>
  <c r="T878" i="11"/>
  <c r="S878" i="11"/>
  <c r="R878" i="11"/>
  <c r="Q878" i="11"/>
  <c r="O878" i="11" s="1"/>
  <c r="AR878" i="11" s="1"/>
  <c r="P878" i="11"/>
  <c r="AS877" i="11"/>
  <c r="U877" i="11"/>
  <c r="T877" i="11"/>
  <c r="S877" i="11"/>
  <c r="R877" i="11"/>
  <c r="Q877" i="11"/>
  <c r="O877" i="11" s="1"/>
  <c r="AR877" i="11" s="1"/>
  <c r="P877" i="11"/>
  <c r="AS876" i="11"/>
  <c r="U876" i="11"/>
  <c r="T876" i="11"/>
  <c r="S876" i="11"/>
  <c r="R876" i="11"/>
  <c r="Q876" i="11"/>
  <c r="P876" i="11"/>
  <c r="O876" i="11"/>
  <c r="AR876" i="11" s="1"/>
  <c r="AS875" i="11"/>
  <c r="U875" i="11"/>
  <c r="T875" i="11"/>
  <c r="S875" i="11"/>
  <c r="R875" i="11"/>
  <c r="Q875" i="11"/>
  <c r="P875" i="11"/>
  <c r="O875" i="11"/>
  <c r="AR875" i="11" s="1"/>
  <c r="AS874" i="11"/>
  <c r="U874" i="11"/>
  <c r="T874" i="11"/>
  <c r="S874" i="11"/>
  <c r="R874" i="11"/>
  <c r="Q874" i="11"/>
  <c r="O874" i="11" s="1"/>
  <c r="AR874" i="11" s="1"/>
  <c r="P874" i="11"/>
  <c r="AS873" i="11"/>
  <c r="U873" i="11"/>
  <c r="T873" i="11"/>
  <c r="S873" i="11"/>
  <c r="R873" i="11"/>
  <c r="Q873" i="11"/>
  <c r="O873" i="11" s="1"/>
  <c r="AR873" i="11" s="1"/>
  <c r="P873" i="11"/>
  <c r="AS872" i="11"/>
  <c r="U872" i="11"/>
  <c r="T872" i="11"/>
  <c r="S872" i="11"/>
  <c r="R872" i="11"/>
  <c r="Q872" i="11"/>
  <c r="O872" i="11" s="1"/>
  <c r="AR872" i="11" s="1"/>
  <c r="P872" i="11"/>
  <c r="AS871" i="11"/>
  <c r="U871" i="11"/>
  <c r="T871" i="11"/>
  <c r="S871" i="11"/>
  <c r="R871" i="11"/>
  <c r="Q871" i="11"/>
  <c r="O871" i="11" s="1"/>
  <c r="AR871" i="11" s="1"/>
  <c r="P871" i="11"/>
  <c r="AS870" i="11"/>
  <c r="U870" i="11"/>
  <c r="T870" i="11"/>
  <c r="S870" i="11"/>
  <c r="R870" i="11"/>
  <c r="Q870" i="11"/>
  <c r="O870" i="11" s="1"/>
  <c r="AR870" i="11" s="1"/>
  <c r="P870" i="11"/>
  <c r="AS869" i="11"/>
  <c r="U869" i="11"/>
  <c r="T869" i="11"/>
  <c r="S869" i="11"/>
  <c r="R869" i="11"/>
  <c r="Q869" i="11"/>
  <c r="O869" i="11" s="1"/>
  <c r="AR869" i="11" s="1"/>
  <c r="P869" i="11"/>
  <c r="AS868" i="11"/>
  <c r="U868" i="11"/>
  <c r="T868" i="11"/>
  <c r="S868" i="11"/>
  <c r="R868" i="11"/>
  <c r="Q868" i="11"/>
  <c r="O868" i="11" s="1"/>
  <c r="AR868" i="11" s="1"/>
  <c r="P868" i="11"/>
  <c r="AS867" i="11"/>
  <c r="U867" i="11"/>
  <c r="T867" i="11"/>
  <c r="S867" i="11"/>
  <c r="R867" i="11"/>
  <c r="Q867" i="11"/>
  <c r="P867" i="11"/>
  <c r="O867" i="11"/>
  <c r="AR867" i="11" s="1"/>
  <c r="AS866" i="11"/>
  <c r="U866" i="11"/>
  <c r="T866" i="11"/>
  <c r="S866" i="11"/>
  <c r="R866" i="11"/>
  <c r="Q866" i="11"/>
  <c r="P866" i="11"/>
  <c r="O866" i="11"/>
  <c r="AR866" i="11" s="1"/>
  <c r="AS865" i="11"/>
  <c r="U865" i="11"/>
  <c r="T865" i="11"/>
  <c r="S865" i="11"/>
  <c r="R865" i="11"/>
  <c r="Q865" i="11"/>
  <c r="O865" i="11" s="1"/>
  <c r="AR865" i="11" s="1"/>
  <c r="P865" i="11"/>
  <c r="AS864" i="11"/>
  <c r="U864" i="11"/>
  <c r="T864" i="11"/>
  <c r="S864" i="11"/>
  <c r="R864" i="11"/>
  <c r="Q864" i="11"/>
  <c r="P864" i="11"/>
  <c r="O864" i="11"/>
  <c r="AR864" i="11" s="1"/>
  <c r="AS863" i="11"/>
  <c r="AR863" i="11"/>
  <c r="U863" i="11"/>
  <c r="T863" i="11"/>
  <c r="S863" i="11"/>
  <c r="R863" i="11"/>
  <c r="Q863" i="11"/>
  <c r="O863" i="11" s="1"/>
  <c r="P863" i="11"/>
  <c r="AS862" i="11"/>
  <c r="U862" i="11"/>
  <c r="T862" i="11"/>
  <c r="S862" i="11"/>
  <c r="R862" i="11"/>
  <c r="Q862" i="11"/>
  <c r="O862" i="11" s="1"/>
  <c r="AR862" i="11" s="1"/>
  <c r="P862" i="11"/>
  <c r="AS861" i="11"/>
  <c r="U861" i="11"/>
  <c r="T861" i="11"/>
  <c r="S861" i="11"/>
  <c r="R861" i="11"/>
  <c r="Q861" i="11"/>
  <c r="O861" i="11" s="1"/>
  <c r="AR861" i="11" s="1"/>
  <c r="P861" i="11"/>
  <c r="AS860" i="11"/>
  <c r="U860" i="11"/>
  <c r="T860" i="11"/>
  <c r="S860" i="11"/>
  <c r="R860" i="11"/>
  <c r="Q860" i="11"/>
  <c r="P860" i="11"/>
  <c r="O860" i="11"/>
  <c r="AR860" i="11" s="1"/>
  <c r="AS859" i="11"/>
  <c r="U859" i="11"/>
  <c r="T859" i="11"/>
  <c r="S859" i="11"/>
  <c r="R859" i="11"/>
  <c r="Q859" i="11"/>
  <c r="P859" i="11"/>
  <c r="O859" i="11"/>
  <c r="AR859" i="11" s="1"/>
  <c r="AS858" i="11"/>
  <c r="U858" i="11"/>
  <c r="T858" i="11"/>
  <c r="S858" i="11"/>
  <c r="R858" i="11"/>
  <c r="Q858" i="11"/>
  <c r="O858" i="11" s="1"/>
  <c r="AR858" i="11" s="1"/>
  <c r="P858" i="11"/>
  <c r="AS857" i="11"/>
  <c r="U857" i="11"/>
  <c r="T857" i="11"/>
  <c r="S857" i="11"/>
  <c r="R857" i="11"/>
  <c r="Q857" i="11"/>
  <c r="O857" i="11" s="1"/>
  <c r="AR857" i="11" s="1"/>
  <c r="P857" i="11"/>
  <c r="AS856" i="11"/>
  <c r="U856" i="11"/>
  <c r="T856" i="11"/>
  <c r="S856" i="11"/>
  <c r="R856" i="11"/>
  <c r="Q856" i="11"/>
  <c r="O856" i="11" s="1"/>
  <c r="AR856" i="11" s="1"/>
  <c r="P856" i="11"/>
  <c r="AS855" i="11"/>
  <c r="U855" i="11"/>
  <c r="T855" i="11"/>
  <c r="S855" i="11"/>
  <c r="R855" i="11"/>
  <c r="Q855" i="11"/>
  <c r="P855" i="11"/>
  <c r="O855" i="11"/>
  <c r="AR855" i="11" s="1"/>
  <c r="AS854" i="11"/>
  <c r="U854" i="11"/>
  <c r="T854" i="11"/>
  <c r="S854" i="11"/>
  <c r="R854" i="11"/>
  <c r="Q854" i="11"/>
  <c r="P854" i="11"/>
  <c r="O854" i="11"/>
  <c r="AR854" i="11" s="1"/>
  <c r="AS853" i="11"/>
  <c r="U853" i="11"/>
  <c r="T853" i="11"/>
  <c r="S853" i="11"/>
  <c r="R853" i="11"/>
  <c r="Q853" i="11"/>
  <c r="O853" i="11" s="1"/>
  <c r="AR853" i="11" s="1"/>
  <c r="P853" i="11"/>
  <c r="AS852" i="11"/>
  <c r="U852" i="11"/>
  <c r="T852" i="11"/>
  <c r="S852" i="11"/>
  <c r="R852" i="11"/>
  <c r="Q852" i="11"/>
  <c r="P852" i="11"/>
  <c r="O852" i="11"/>
  <c r="AR852" i="11" s="1"/>
  <c r="AS851" i="11"/>
  <c r="U851" i="11"/>
  <c r="T851" i="11"/>
  <c r="S851" i="11"/>
  <c r="R851" i="11"/>
  <c r="Q851" i="11"/>
  <c r="O851" i="11" s="1"/>
  <c r="AR851" i="11" s="1"/>
  <c r="P851" i="11"/>
  <c r="AS850" i="11"/>
  <c r="U850" i="11"/>
  <c r="T850" i="11"/>
  <c r="S850" i="11"/>
  <c r="R850" i="11"/>
  <c r="Q850" i="11"/>
  <c r="P850" i="11"/>
  <c r="O850" i="11"/>
  <c r="AR850" i="11" s="1"/>
  <c r="AS849" i="11"/>
  <c r="U849" i="11"/>
  <c r="T849" i="11"/>
  <c r="S849" i="11"/>
  <c r="R849" i="11"/>
  <c r="Q849" i="11"/>
  <c r="P849" i="11"/>
  <c r="O849" i="11"/>
  <c r="AR849" i="11" s="1"/>
  <c r="AS848" i="11"/>
  <c r="U848" i="11"/>
  <c r="T848" i="11"/>
  <c r="S848" i="11"/>
  <c r="R848" i="11"/>
  <c r="Q848" i="11"/>
  <c r="O848" i="11" s="1"/>
  <c r="AR848" i="11" s="1"/>
  <c r="P848" i="11"/>
  <c r="AS847" i="11"/>
  <c r="U847" i="11"/>
  <c r="T847" i="11"/>
  <c r="S847" i="11"/>
  <c r="R847" i="11"/>
  <c r="Q847" i="11"/>
  <c r="P847" i="11"/>
  <c r="O847" i="11"/>
  <c r="AR847" i="11" s="1"/>
  <c r="AS846" i="11"/>
  <c r="U846" i="11"/>
  <c r="T846" i="11"/>
  <c r="S846" i="11"/>
  <c r="R846" i="11"/>
  <c r="Q846" i="11"/>
  <c r="P846" i="11"/>
  <c r="O846" i="11"/>
  <c r="AR846" i="11" s="1"/>
  <c r="AS845" i="11"/>
  <c r="U845" i="11"/>
  <c r="T845" i="11"/>
  <c r="S845" i="11"/>
  <c r="R845" i="11"/>
  <c r="Q845" i="11"/>
  <c r="O845" i="11" s="1"/>
  <c r="AR845" i="11" s="1"/>
  <c r="P845" i="11"/>
  <c r="AS844" i="11"/>
  <c r="U844" i="11"/>
  <c r="T844" i="11"/>
  <c r="S844" i="11"/>
  <c r="R844" i="11"/>
  <c r="Q844" i="11"/>
  <c r="P844" i="11"/>
  <c r="O844" i="11"/>
  <c r="AR844" i="11" s="1"/>
  <c r="AS843" i="11"/>
  <c r="U843" i="11"/>
  <c r="T843" i="11"/>
  <c r="S843" i="11"/>
  <c r="R843" i="11"/>
  <c r="Q843" i="11"/>
  <c r="P843" i="11"/>
  <c r="O843" i="11"/>
  <c r="AR843" i="11" s="1"/>
  <c r="AS842" i="11"/>
  <c r="U842" i="11"/>
  <c r="T842" i="11"/>
  <c r="S842" i="11"/>
  <c r="R842" i="11"/>
  <c r="Q842" i="11"/>
  <c r="O842" i="11" s="1"/>
  <c r="AR842" i="11" s="1"/>
  <c r="P842" i="11"/>
  <c r="AS841" i="11"/>
  <c r="U841" i="11"/>
  <c r="T841" i="11"/>
  <c r="S841" i="11"/>
  <c r="R841" i="11"/>
  <c r="Q841" i="11"/>
  <c r="O841" i="11" s="1"/>
  <c r="AR841" i="11" s="1"/>
  <c r="P841" i="11"/>
  <c r="AS840" i="11"/>
  <c r="U840" i="11"/>
  <c r="T840" i="11"/>
  <c r="S840" i="11"/>
  <c r="R840" i="11"/>
  <c r="Q840" i="11"/>
  <c r="P840" i="11"/>
  <c r="O840" i="11"/>
  <c r="AR840" i="11" s="1"/>
  <c r="AS839" i="11"/>
  <c r="U839" i="11"/>
  <c r="T839" i="11"/>
  <c r="S839" i="11"/>
  <c r="R839" i="11"/>
  <c r="Q839" i="11"/>
  <c r="P839" i="11"/>
  <c r="O839" i="11"/>
  <c r="AR839" i="11" s="1"/>
  <c r="AS838" i="11"/>
  <c r="U838" i="11"/>
  <c r="T838" i="11"/>
  <c r="S838" i="11"/>
  <c r="R838" i="11"/>
  <c r="Q838" i="11"/>
  <c r="O838" i="11" s="1"/>
  <c r="AR838" i="11" s="1"/>
  <c r="P838" i="11"/>
  <c r="AS837" i="11"/>
  <c r="U837" i="11"/>
  <c r="T837" i="11"/>
  <c r="S837" i="11"/>
  <c r="R837" i="11"/>
  <c r="Q837" i="11"/>
  <c r="O837" i="11" s="1"/>
  <c r="AR837" i="11" s="1"/>
  <c r="P837" i="11"/>
  <c r="AS836" i="11"/>
  <c r="U836" i="11"/>
  <c r="T836" i="11"/>
  <c r="S836" i="11"/>
  <c r="R836" i="11"/>
  <c r="Q836" i="11"/>
  <c r="O836" i="11" s="1"/>
  <c r="AR836" i="11" s="1"/>
  <c r="P836" i="11"/>
  <c r="AS835" i="11"/>
  <c r="U835" i="11"/>
  <c r="T835" i="11"/>
  <c r="S835" i="11"/>
  <c r="R835" i="11"/>
  <c r="Q835" i="11"/>
  <c r="P835" i="11"/>
  <c r="O835" i="11"/>
  <c r="AR835" i="11" s="1"/>
  <c r="AS834" i="11"/>
  <c r="U834" i="11"/>
  <c r="T834" i="11"/>
  <c r="S834" i="11"/>
  <c r="R834" i="11"/>
  <c r="Q834" i="11"/>
  <c r="P834" i="11"/>
  <c r="O834" i="11"/>
  <c r="AR834" i="11" s="1"/>
  <c r="AS833" i="11"/>
  <c r="U833" i="11"/>
  <c r="T833" i="11"/>
  <c r="S833" i="11"/>
  <c r="R833" i="11"/>
  <c r="Q833" i="11"/>
  <c r="O833" i="11" s="1"/>
  <c r="AR833" i="11" s="1"/>
  <c r="P833" i="11"/>
  <c r="AS832" i="11"/>
  <c r="U832" i="11"/>
  <c r="T832" i="11"/>
  <c r="S832" i="11"/>
  <c r="R832" i="11"/>
  <c r="Q832" i="11"/>
  <c r="P832" i="11"/>
  <c r="O832" i="11"/>
  <c r="AR832" i="11" s="1"/>
  <c r="AS831" i="11"/>
  <c r="U831" i="11"/>
  <c r="T831" i="11"/>
  <c r="S831" i="11"/>
  <c r="R831" i="11"/>
  <c r="Q831" i="11"/>
  <c r="O831" i="11" s="1"/>
  <c r="AR831" i="11" s="1"/>
  <c r="P831" i="11"/>
  <c r="AS830" i="11"/>
  <c r="U830" i="11"/>
  <c r="T830" i="11"/>
  <c r="S830" i="11"/>
  <c r="R830" i="11"/>
  <c r="Q830" i="11"/>
  <c r="P830" i="11"/>
  <c r="O830" i="11"/>
  <c r="AR830" i="11" s="1"/>
  <c r="AS829" i="11"/>
  <c r="U829" i="11"/>
  <c r="T829" i="11"/>
  <c r="S829" i="11"/>
  <c r="R829" i="11"/>
  <c r="Q829" i="11"/>
  <c r="O829" i="11" s="1"/>
  <c r="AR829" i="11" s="1"/>
  <c r="P829" i="11"/>
  <c r="AS828" i="11"/>
  <c r="U828" i="11"/>
  <c r="T828" i="11"/>
  <c r="S828" i="11"/>
  <c r="R828" i="11"/>
  <c r="Q828" i="11"/>
  <c r="P828" i="11"/>
  <c r="O828" i="11"/>
  <c r="AR828" i="11" s="1"/>
  <c r="AS827" i="11"/>
  <c r="U827" i="11"/>
  <c r="T827" i="11"/>
  <c r="S827" i="11"/>
  <c r="R827" i="11"/>
  <c r="Q827" i="11"/>
  <c r="P827" i="11"/>
  <c r="O827" i="11"/>
  <c r="AR827" i="11" s="1"/>
  <c r="AS826" i="11"/>
  <c r="U826" i="11"/>
  <c r="T826" i="11"/>
  <c r="S826" i="11"/>
  <c r="R826" i="11"/>
  <c r="Q826" i="11"/>
  <c r="O826" i="11" s="1"/>
  <c r="AR826" i="11" s="1"/>
  <c r="P826" i="11"/>
  <c r="AS825" i="11"/>
  <c r="U825" i="11"/>
  <c r="T825" i="11"/>
  <c r="S825" i="11"/>
  <c r="R825" i="11"/>
  <c r="Q825" i="11"/>
  <c r="O825" i="11" s="1"/>
  <c r="AR825" i="11" s="1"/>
  <c r="P825" i="11"/>
  <c r="AS824" i="11"/>
  <c r="U824" i="11"/>
  <c r="T824" i="11"/>
  <c r="S824" i="11"/>
  <c r="R824" i="11"/>
  <c r="Q824" i="11"/>
  <c r="P824" i="11"/>
  <c r="O824" i="11"/>
  <c r="AR824" i="11" s="1"/>
  <c r="AS823" i="11"/>
  <c r="U823" i="11"/>
  <c r="T823" i="11"/>
  <c r="S823" i="11"/>
  <c r="R823" i="11"/>
  <c r="Q823" i="11"/>
  <c r="P823" i="11"/>
  <c r="O823" i="11"/>
  <c r="AR823" i="11" s="1"/>
  <c r="AS822" i="11"/>
  <c r="U822" i="11"/>
  <c r="T822" i="11"/>
  <c r="S822" i="11"/>
  <c r="R822" i="11"/>
  <c r="Q822" i="11"/>
  <c r="O822" i="11" s="1"/>
  <c r="AR822" i="11" s="1"/>
  <c r="P822" i="11"/>
  <c r="AS821" i="11"/>
  <c r="U821" i="11"/>
  <c r="T821" i="11"/>
  <c r="S821" i="11"/>
  <c r="R821" i="11"/>
  <c r="Q821" i="11"/>
  <c r="P821" i="11"/>
  <c r="O821" i="11"/>
  <c r="AR821" i="11" s="1"/>
  <c r="AS820" i="11"/>
  <c r="U820" i="11"/>
  <c r="T820" i="11"/>
  <c r="S820" i="11"/>
  <c r="R820" i="11"/>
  <c r="Q820" i="11"/>
  <c r="P820" i="11"/>
  <c r="O820" i="11"/>
  <c r="AR820" i="11" s="1"/>
  <c r="AS819" i="11"/>
  <c r="U819" i="11"/>
  <c r="T819" i="11"/>
  <c r="S819" i="11"/>
  <c r="R819" i="11"/>
  <c r="Q819" i="11"/>
  <c r="P819" i="11"/>
  <c r="O819" i="11"/>
  <c r="AR819" i="11" s="1"/>
  <c r="AS818" i="11"/>
  <c r="U818" i="11"/>
  <c r="T818" i="11"/>
  <c r="S818" i="11"/>
  <c r="R818" i="11"/>
  <c r="Q818" i="11"/>
  <c r="O818" i="11" s="1"/>
  <c r="AR818" i="11" s="1"/>
  <c r="P818" i="11"/>
  <c r="AS817" i="11"/>
  <c r="U817" i="11"/>
  <c r="T817" i="11"/>
  <c r="S817" i="11"/>
  <c r="R817" i="11"/>
  <c r="Q817" i="11"/>
  <c r="O817" i="11" s="1"/>
  <c r="AR817" i="11" s="1"/>
  <c r="P817" i="11"/>
  <c r="AS816" i="11"/>
  <c r="U816" i="11"/>
  <c r="T816" i="11"/>
  <c r="S816" i="11"/>
  <c r="R816" i="11"/>
  <c r="Q816" i="11"/>
  <c r="O816" i="11" s="1"/>
  <c r="AR816" i="11" s="1"/>
  <c r="P816" i="11"/>
  <c r="AS815" i="11"/>
  <c r="U815" i="11"/>
  <c r="T815" i="11"/>
  <c r="S815" i="11"/>
  <c r="R815" i="11"/>
  <c r="Q815" i="11"/>
  <c r="P815" i="11"/>
  <c r="O815" i="11"/>
  <c r="AR815" i="11" s="1"/>
  <c r="AS814" i="11"/>
  <c r="U814" i="11"/>
  <c r="T814" i="11"/>
  <c r="S814" i="11"/>
  <c r="R814" i="11"/>
  <c r="Q814" i="11"/>
  <c r="P814" i="11"/>
  <c r="O814" i="11"/>
  <c r="AR814" i="11" s="1"/>
  <c r="AS813" i="11"/>
  <c r="U813" i="11"/>
  <c r="T813" i="11"/>
  <c r="S813" i="11"/>
  <c r="R813" i="11"/>
  <c r="Q813" i="11"/>
  <c r="O813" i="11" s="1"/>
  <c r="AR813" i="11" s="1"/>
  <c r="P813" i="11"/>
  <c r="AS812" i="11"/>
  <c r="U812" i="11"/>
  <c r="T812" i="11"/>
  <c r="S812" i="11"/>
  <c r="R812" i="11"/>
  <c r="Q812" i="11"/>
  <c r="P812" i="11"/>
  <c r="O812" i="11"/>
  <c r="AR812" i="11" s="1"/>
  <c r="AS811" i="11"/>
  <c r="U811" i="11"/>
  <c r="T811" i="11"/>
  <c r="S811" i="11"/>
  <c r="R811" i="11"/>
  <c r="Q811" i="11"/>
  <c r="O811" i="11" s="1"/>
  <c r="AR811" i="11" s="1"/>
  <c r="P811" i="11"/>
  <c r="AS810" i="11"/>
  <c r="U810" i="11"/>
  <c r="T810" i="11"/>
  <c r="S810" i="11"/>
  <c r="R810" i="11"/>
  <c r="Q810" i="11"/>
  <c r="P810" i="11"/>
  <c r="O810" i="11"/>
  <c r="AR810" i="11" s="1"/>
  <c r="AS809" i="11"/>
  <c r="U809" i="11"/>
  <c r="T809" i="11"/>
  <c r="S809" i="11"/>
  <c r="R809" i="11"/>
  <c r="Q809" i="11"/>
  <c r="P809" i="11"/>
  <c r="O809" i="11"/>
  <c r="AR809" i="11" s="1"/>
  <c r="AS808" i="11"/>
  <c r="U808" i="11"/>
  <c r="T808" i="11"/>
  <c r="S808" i="11"/>
  <c r="R808" i="11"/>
  <c r="Q808" i="11"/>
  <c r="P808" i="11"/>
  <c r="O808" i="11"/>
  <c r="AR808" i="11" s="1"/>
  <c r="AS807" i="11"/>
  <c r="U807" i="11"/>
  <c r="T807" i="11"/>
  <c r="S807" i="11"/>
  <c r="R807" i="11"/>
  <c r="Q807" i="11"/>
  <c r="P807" i="11"/>
  <c r="O807" i="11"/>
  <c r="AR807" i="11" s="1"/>
  <c r="AS806" i="11"/>
  <c r="U806" i="11"/>
  <c r="T806" i="11"/>
  <c r="S806" i="11"/>
  <c r="R806" i="11"/>
  <c r="Q806" i="11"/>
  <c r="O806" i="11" s="1"/>
  <c r="AR806" i="11" s="1"/>
  <c r="P806" i="11"/>
  <c r="AS805" i="11"/>
  <c r="U805" i="11"/>
  <c r="T805" i="11"/>
  <c r="S805" i="11"/>
  <c r="R805" i="11"/>
  <c r="Q805" i="11"/>
  <c r="O805" i="11" s="1"/>
  <c r="AR805" i="11" s="1"/>
  <c r="P805" i="11"/>
  <c r="AS804" i="11"/>
  <c r="U804" i="11"/>
  <c r="T804" i="11"/>
  <c r="S804" i="11"/>
  <c r="R804" i="11"/>
  <c r="Q804" i="11"/>
  <c r="P804" i="11"/>
  <c r="O804" i="11"/>
  <c r="AR804" i="11" s="1"/>
  <c r="AS803" i="11"/>
  <c r="U803" i="11"/>
  <c r="T803" i="11"/>
  <c r="S803" i="11"/>
  <c r="R803" i="11"/>
  <c r="Q803" i="11"/>
  <c r="O803" i="11" s="1"/>
  <c r="AR803" i="11" s="1"/>
  <c r="P803" i="11"/>
  <c r="AS802" i="11"/>
  <c r="U802" i="11"/>
  <c r="T802" i="11"/>
  <c r="S802" i="11"/>
  <c r="R802" i="11"/>
  <c r="Q802" i="11"/>
  <c r="O802" i="11" s="1"/>
  <c r="AR802" i="11" s="1"/>
  <c r="P802" i="11"/>
  <c r="AS801" i="11"/>
  <c r="U801" i="11"/>
  <c r="T801" i="11"/>
  <c r="S801" i="11"/>
  <c r="R801" i="11"/>
  <c r="Q801" i="11"/>
  <c r="P801" i="11"/>
  <c r="O801" i="11"/>
  <c r="AR801" i="11" s="1"/>
  <c r="AS800" i="11"/>
  <c r="AR800" i="11"/>
  <c r="U800" i="11"/>
  <c r="T800" i="11"/>
  <c r="S800" i="11"/>
  <c r="R800" i="11"/>
  <c r="Q800" i="11"/>
  <c r="P800" i="11"/>
  <c r="O800" i="11"/>
  <c r="AS799" i="11"/>
  <c r="U799" i="11"/>
  <c r="T799" i="11"/>
  <c r="S799" i="11"/>
  <c r="R799" i="11"/>
  <c r="Q799" i="11"/>
  <c r="P799" i="11"/>
  <c r="O799" i="11"/>
  <c r="AR799" i="11" s="1"/>
  <c r="AS798" i="11"/>
  <c r="U798" i="11"/>
  <c r="T798" i="11"/>
  <c r="S798" i="11"/>
  <c r="R798" i="11"/>
  <c r="Q798" i="11"/>
  <c r="O798" i="11" s="1"/>
  <c r="AR798" i="11" s="1"/>
  <c r="P798" i="11"/>
  <c r="AS797" i="11"/>
  <c r="U797" i="11"/>
  <c r="T797" i="11"/>
  <c r="S797" i="11"/>
  <c r="R797" i="11"/>
  <c r="Q797" i="11"/>
  <c r="O797" i="11" s="1"/>
  <c r="AR797" i="11" s="1"/>
  <c r="P797" i="11"/>
  <c r="AS796" i="11"/>
  <c r="U796" i="11"/>
  <c r="T796" i="11"/>
  <c r="S796" i="11"/>
  <c r="R796" i="11"/>
  <c r="Q796" i="11"/>
  <c r="P796" i="11"/>
  <c r="O796" i="11"/>
  <c r="AR796" i="11" s="1"/>
  <c r="AS795" i="11"/>
  <c r="AR795" i="11"/>
  <c r="U795" i="11"/>
  <c r="T795" i="11"/>
  <c r="S795" i="11"/>
  <c r="R795" i="11"/>
  <c r="Q795" i="11"/>
  <c r="P795" i="11"/>
  <c r="O795" i="11"/>
  <c r="AS794" i="11"/>
  <c r="U794" i="11"/>
  <c r="T794" i="11"/>
  <c r="S794" i="11"/>
  <c r="R794" i="11"/>
  <c r="Q794" i="11"/>
  <c r="P794" i="11"/>
  <c r="O794" i="11"/>
  <c r="AR794" i="11" s="1"/>
  <c r="AS793" i="11"/>
  <c r="U793" i="11"/>
  <c r="T793" i="11"/>
  <c r="S793" i="11"/>
  <c r="R793" i="11"/>
  <c r="Q793" i="11"/>
  <c r="O793" i="11" s="1"/>
  <c r="AR793" i="11" s="1"/>
  <c r="P793" i="11"/>
  <c r="AS792" i="11"/>
  <c r="U792" i="11"/>
  <c r="T792" i="11"/>
  <c r="S792" i="11"/>
  <c r="R792" i="11"/>
  <c r="Q792" i="11"/>
  <c r="P792" i="11"/>
  <c r="O792" i="11"/>
  <c r="AR792" i="11" s="1"/>
  <c r="AS791" i="11"/>
  <c r="U791" i="11"/>
  <c r="T791" i="11"/>
  <c r="S791" i="11"/>
  <c r="R791" i="11"/>
  <c r="Q791" i="11"/>
  <c r="O791" i="11" s="1"/>
  <c r="AR791" i="11" s="1"/>
  <c r="P791" i="11"/>
  <c r="AS790" i="11"/>
  <c r="U790" i="11"/>
  <c r="T790" i="11"/>
  <c r="S790" i="11"/>
  <c r="R790" i="11"/>
  <c r="Q790" i="11"/>
  <c r="P790" i="11"/>
  <c r="O790" i="11"/>
  <c r="AR790" i="11" s="1"/>
  <c r="AS789" i="11"/>
  <c r="U789" i="11"/>
  <c r="T789" i="11"/>
  <c r="S789" i="11"/>
  <c r="R789" i="11"/>
  <c r="Q789" i="11"/>
  <c r="P789" i="11"/>
  <c r="O789" i="11"/>
  <c r="AR789" i="11" s="1"/>
  <c r="AS788" i="11"/>
  <c r="U788" i="11"/>
  <c r="T788" i="11"/>
  <c r="S788" i="11"/>
  <c r="R788" i="11"/>
  <c r="Q788" i="11"/>
  <c r="P788" i="11"/>
  <c r="O788" i="11"/>
  <c r="AR788" i="11" s="1"/>
  <c r="AS787" i="11"/>
  <c r="U787" i="11"/>
  <c r="T787" i="11"/>
  <c r="S787" i="11"/>
  <c r="R787" i="11"/>
  <c r="Q787" i="11"/>
  <c r="P787" i="11"/>
  <c r="O787" i="11"/>
  <c r="AR787" i="11" s="1"/>
  <c r="AS786" i="11"/>
  <c r="U786" i="11"/>
  <c r="T786" i="11"/>
  <c r="S786" i="11"/>
  <c r="R786" i="11"/>
  <c r="Q786" i="11"/>
  <c r="O786" i="11" s="1"/>
  <c r="AR786" i="11" s="1"/>
  <c r="P786" i="11"/>
  <c r="AS785" i="11"/>
  <c r="U785" i="11"/>
  <c r="T785" i="11"/>
  <c r="S785" i="11"/>
  <c r="R785" i="11"/>
  <c r="Q785" i="11"/>
  <c r="O785" i="11" s="1"/>
  <c r="AR785" i="11" s="1"/>
  <c r="P785" i="11"/>
  <c r="AS784" i="11"/>
  <c r="U784" i="11"/>
  <c r="T784" i="11"/>
  <c r="S784" i="11"/>
  <c r="R784" i="11"/>
  <c r="Q784" i="11"/>
  <c r="P784" i="11"/>
  <c r="O784" i="11"/>
  <c r="AR784" i="11" s="1"/>
  <c r="AS783" i="11"/>
  <c r="U783" i="11"/>
  <c r="T783" i="11"/>
  <c r="S783" i="11"/>
  <c r="R783" i="11"/>
  <c r="Q783" i="11"/>
  <c r="P783" i="11"/>
  <c r="O783" i="11"/>
  <c r="AR783" i="11" s="1"/>
  <c r="AS782" i="11"/>
  <c r="U782" i="11"/>
  <c r="T782" i="11"/>
  <c r="S782" i="11"/>
  <c r="R782" i="11"/>
  <c r="Q782" i="11"/>
  <c r="O782" i="11" s="1"/>
  <c r="AR782" i="11" s="1"/>
  <c r="P782" i="11"/>
  <c r="AS781" i="11"/>
  <c r="U781" i="11"/>
  <c r="T781" i="11"/>
  <c r="S781" i="11"/>
  <c r="R781" i="11"/>
  <c r="Q781" i="11"/>
  <c r="P781" i="11"/>
  <c r="O781" i="11"/>
  <c r="AR781" i="11" s="1"/>
  <c r="AS780" i="11"/>
  <c r="U780" i="11"/>
  <c r="T780" i="11"/>
  <c r="S780" i="11"/>
  <c r="R780" i="11"/>
  <c r="Q780" i="11"/>
  <c r="P780" i="11"/>
  <c r="O780" i="11"/>
  <c r="AR780" i="11" s="1"/>
  <c r="AS779" i="11"/>
  <c r="U779" i="11"/>
  <c r="T779" i="11"/>
  <c r="S779" i="11"/>
  <c r="R779" i="11"/>
  <c r="Q779" i="11"/>
  <c r="P779" i="11"/>
  <c r="O779" i="11"/>
  <c r="AR779" i="11" s="1"/>
  <c r="AS778" i="11"/>
  <c r="U778" i="11"/>
  <c r="T778" i="11"/>
  <c r="S778" i="11"/>
  <c r="R778" i="11"/>
  <c r="Q778" i="11"/>
  <c r="O778" i="11" s="1"/>
  <c r="AR778" i="11" s="1"/>
  <c r="P778" i="11"/>
  <c r="AS777" i="11"/>
  <c r="U777" i="11"/>
  <c r="T777" i="11"/>
  <c r="S777" i="11"/>
  <c r="R777" i="11"/>
  <c r="Q777" i="11"/>
  <c r="O777" i="11" s="1"/>
  <c r="AR777" i="11" s="1"/>
  <c r="P777" i="11"/>
  <c r="AS776" i="11"/>
  <c r="U776" i="11"/>
  <c r="T776" i="11"/>
  <c r="S776" i="11"/>
  <c r="R776" i="11"/>
  <c r="Q776" i="11"/>
  <c r="O776" i="11" s="1"/>
  <c r="AR776" i="11" s="1"/>
  <c r="P776" i="11"/>
  <c r="AS775" i="11"/>
  <c r="U775" i="11"/>
  <c r="T775" i="11"/>
  <c r="S775" i="11"/>
  <c r="R775" i="11"/>
  <c r="Q775" i="11"/>
  <c r="P775" i="11"/>
  <c r="O775" i="11"/>
  <c r="AR775" i="11" s="1"/>
  <c r="AS774" i="11"/>
  <c r="U774" i="11"/>
  <c r="T774" i="11"/>
  <c r="S774" i="11"/>
  <c r="R774" i="11"/>
  <c r="Q774" i="11"/>
  <c r="P774" i="11"/>
  <c r="O774" i="11"/>
  <c r="AR774" i="11" s="1"/>
  <c r="AS773" i="11"/>
  <c r="U773" i="11"/>
  <c r="T773" i="11"/>
  <c r="S773" i="11"/>
  <c r="R773" i="11"/>
  <c r="Q773" i="11"/>
  <c r="O773" i="11" s="1"/>
  <c r="AR773" i="11" s="1"/>
  <c r="P773" i="11"/>
  <c r="AS772" i="11"/>
  <c r="U772" i="11"/>
  <c r="T772" i="11"/>
  <c r="S772" i="11"/>
  <c r="R772" i="11"/>
  <c r="Q772" i="11"/>
  <c r="P772" i="11"/>
  <c r="O772" i="11"/>
  <c r="AR772" i="11" s="1"/>
  <c r="AS771" i="11"/>
  <c r="U771" i="11"/>
  <c r="T771" i="11"/>
  <c r="S771" i="11"/>
  <c r="R771" i="11"/>
  <c r="Q771" i="11"/>
  <c r="O771" i="11" s="1"/>
  <c r="AR771" i="11" s="1"/>
  <c r="P771" i="11"/>
  <c r="AS770" i="11"/>
  <c r="U770" i="11"/>
  <c r="T770" i="11"/>
  <c r="S770" i="11"/>
  <c r="R770" i="11"/>
  <c r="Q770" i="11"/>
  <c r="P770" i="11"/>
  <c r="O770" i="11"/>
  <c r="AR770" i="11" s="1"/>
  <c r="AS769" i="11"/>
  <c r="U769" i="11"/>
  <c r="T769" i="11"/>
  <c r="S769" i="11"/>
  <c r="R769" i="11"/>
  <c r="Q769" i="11"/>
  <c r="P769" i="11"/>
  <c r="O769" i="11"/>
  <c r="AR769" i="11" s="1"/>
  <c r="AS768" i="11"/>
  <c r="U768" i="11"/>
  <c r="T768" i="11"/>
  <c r="S768" i="11"/>
  <c r="R768" i="11"/>
  <c r="Q768" i="11"/>
  <c r="P768" i="11"/>
  <c r="O768" i="11"/>
  <c r="AR768" i="11" s="1"/>
  <c r="AS767" i="11"/>
  <c r="U767" i="11"/>
  <c r="T767" i="11"/>
  <c r="S767" i="11"/>
  <c r="R767" i="11"/>
  <c r="Q767" i="11"/>
  <c r="P767" i="11"/>
  <c r="O767" i="11"/>
  <c r="AR767" i="11" s="1"/>
  <c r="AS766" i="11"/>
  <c r="U766" i="11"/>
  <c r="T766" i="11"/>
  <c r="S766" i="11"/>
  <c r="R766" i="11"/>
  <c r="Q766" i="11"/>
  <c r="O766" i="11" s="1"/>
  <c r="AR766" i="11" s="1"/>
  <c r="P766" i="11"/>
  <c r="AS765" i="11"/>
  <c r="U765" i="11"/>
  <c r="T765" i="11"/>
  <c r="S765" i="11"/>
  <c r="R765" i="11"/>
  <c r="Q765" i="11"/>
  <c r="O765" i="11" s="1"/>
  <c r="AR765" i="11" s="1"/>
  <c r="P765" i="11"/>
  <c r="AS764" i="11"/>
  <c r="U764" i="11"/>
  <c r="T764" i="11"/>
  <c r="S764" i="11"/>
  <c r="R764" i="11"/>
  <c r="Q764" i="11"/>
  <c r="P764" i="11"/>
  <c r="O764" i="11"/>
  <c r="AR764" i="11" s="1"/>
  <c r="AS763" i="11"/>
  <c r="U763" i="11"/>
  <c r="T763" i="11"/>
  <c r="S763" i="11"/>
  <c r="R763" i="11"/>
  <c r="Q763" i="11"/>
  <c r="P763" i="11"/>
  <c r="O763" i="11"/>
  <c r="AR763" i="11" s="1"/>
  <c r="AS762" i="11"/>
  <c r="U762" i="11"/>
  <c r="T762" i="11"/>
  <c r="S762" i="11"/>
  <c r="R762" i="11"/>
  <c r="Q762" i="11"/>
  <c r="P762" i="11"/>
  <c r="O762" i="11"/>
  <c r="AR762" i="11" s="1"/>
  <c r="AS761" i="11"/>
  <c r="U761" i="11"/>
  <c r="T761" i="11"/>
  <c r="S761" i="11"/>
  <c r="R761" i="11"/>
  <c r="Q761" i="11"/>
  <c r="O761" i="11" s="1"/>
  <c r="AR761" i="11" s="1"/>
  <c r="P761" i="11"/>
  <c r="AS760" i="11"/>
  <c r="U760" i="11"/>
  <c r="T760" i="11"/>
  <c r="S760" i="11"/>
  <c r="R760" i="11"/>
  <c r="Q760" i="11"/>
  <c r="P760" i="11"/>
  <c r="O760" i="11"/>
  <c r="AR760" i="11" s="1"/>
  <c r="AS759" i="11"/>
  <c r="U759" i="11"/>
  <c r="T759" i="11"/>
  <c r="S759" i="11"/>
  <c r="R759" i="11"/>
  <c r="Q759" i="11"/>
  <c r="P759" i="11"/>
  <c r="O759" i="11"/>
  <c r="AR759" i="11" s="1"/>
  <c r="AS758" i="11"/>
  <c r="U758" i="11"/>
  <c r="T758" i="11"/>
  <c r="S758" i="11"/>
  <c r="R758" i="11"/>
  <c r="Q758" i="11"/>
  <c r="O758" i="11" s="1"/>
  <c r="AR758" i="11" s="1"/>
  <c r="P758" i="11"/>
  <c r="AS757" i="11"/>
  <c r="U757" i="11"/>
  <c r="T757" i="11"/>
  <c r="S757" i="11"/>
  <c r="R757" i="11"/>
  <c r="Q757" i="11"/>
  <c r="O757" i="11" s="1"/>
  <c r="AR757" i="11" s="1"/>
  <c r="P757" i="11"/>
  <c r="AS756" i="11"/>
  <c r="U756" i="11"/>
  <c r="T756" i="11"/>
  <c r="S756" i="11"/>
  <c r="R756" i="11"/>
  <c r="Q756" i="11"/>
  <c r="P756" i="11"/>
  <c r="O756" i="11"/>
  <c r="AR756" i="11" s="1"/>
  <c r="AS755" i="11"/>
  <c r="U755" i="11"/>
  <c r="T755" i="11"/>
  <c r="S755" i="11"/>
  <c r="R755" i="11"/>
  <c r="Q755" i="11"/>
  <c r="P755" i="11"/>
  <c r="O755" i="11"/>
  <c r="AR755" i="11" s="1"/>
  <c r="AS754" i="11"/>
  <c r="U754" i="11"/>
  <c r="T754" i="11"/>
  <c r="S754" i="11"/>
  <c r="R754" i="11"/>
  <c r="Q754" i="11"/>
  <c r="O754" i="11" s="1"/>
  <c r="AR754" i="11" s="1"/>
  <c r="P754" i="11"/>
  <c r="AS753" i="11"/>
  <c r="AR753" i="11"/>
  <c r="U753" i="11"/>
  <c r="T753" i="11"/>
  <c r="S753" i="11"/>
  <c r="R753" i="11"/>
  <c r="Q753" i="11"/>
  <c r="O753" i="11" s="1"/>
  <c r="P753" i="11"/>
  <c r="AS752" i="11"/>
  <c r="U752" i="11"/>
  <c r="T752" i="11"/>
  <c r="S752" i="11"/>
  <c r="R752" i="11"/>
  <c r="Q752" i="11"/>
  <c r="O752" i="11" s="1"/>
  <c r="AR752" i="11" s="1"/>
  <c r="P752" i="11"/>
  <c r="AS751" i="11"/>
  <c r="U751" i="11"/>
  <c r="T751" i="11"/>
  <c r="S751" i="11"/>
  <c r="R751" i="11"/>
  <c r="Q751" i="11"/>
  <c r="O751" i="11" s="1"/>
  <c r="AR751" i="11" s="1"/>
  <c r="P751" i="11"/>
  <c r="AS750" i="11"/>
  <c r="U750" i="11"/>
  <c r="T750" i="11"/>
  <c r="S750" i="11"/>
  <c r="R750" i="11"/>
  <c r="Q750" i="11"/>
  <c r="O750" i="11" s="1"/>
  <c r="AR750" i="11" s="1"/>
  <c r="P750" i="11"/>
  <c r="AS749" i="11"/>
  <c r="U749" i="11"/>
  <c r="T749" i="11"/>
  <c r="S749" i="11"/>
  <c r="R749" i="11"/>
  <c r="Q749" i="11"/>
  <c r="O749" i="11" s="1"/>
  <c r="AR749" i="11" s="1"/>
  <c r="P749" i="11"/>
  <c r="AS748" i="11"/>
  <c r="U748" i="11"/>
  <c r="T748" i="11"/>
  <c r="S748" i="11"/>
  <c r="R748" i="11"/>
  <c r="Q748" i="11"/>
  <c r="O748" i="11" s="1"/>
  <c r="AR748" i="11" s="1"/>
  <c r="P748" i="11"/>
  <c r="AS747" i="11"/>
  <c r="U747" i="11"/>
  <c r="T747" i="11"/>
  <c r="S747" i="11"/>
  <c r="R747" i="11"/>
  <c r="Q747" i="11"/>
  <c r="P747" i="11"/>
  <c r="O747" i="11"/>
  <c r="AR747" i="11" s="1"/>
  <c r="AS746" i="11"/>
  <c r="U746" i="11"/>
  <c r="T746" i="11"/>
  <c r="S746" i="11"/>
  <c r="R746" i="11"/>
  <c r="Q746" i="11"/>
  <c r="O746" i="11" s="1"/>
  <c r="AR746" i="11" s="1"/>
  <c r="P746" i="11"/>
  <c r="AS745" i="11"/>
  <c r="U745" i="11"/>
  <c r="T745" i="11"/>
  <c r="S745" i="11"/>
  <c r="R745" i="11"/>
  <c r="Q745" i="11"/>
  <c r="O745" i="11" s="1"/>
  <c r="AR745" i="11" s="1"/>
  <c r="P745" i="11"/>
  <c r="AS744" i="11"/>
  <c r="U744" i="11"/>
  <c r="T744" i="11"/>
  <c r="S744" i="11"/>
  <c r="R744" i="11"/>
  <c r="Q744" i="11"/>
  <c r="O744" i="11" s="1"/>
  <c r="AR744" i="11" s="1"/>
  <c r="P744" i="11"/>
  <c r="AS743" i="11"/>
  <c r="U743" i="11"/>
  <c r="T743" i="11"/>
  <c r="S743" i="11"/>
  <c r="R743" i="11"/>
  <c r="Q743" i="11"/>
  <c r="O743" i="11" s="1"/>
  <c r="AR743" i="11" s="1"/>
  <c r="P743" i="11"/>
  <c r="AS742" i="11"/>
  <c r="U742" i="11"/>
  <c r="T742" i="11"/>
  <c r="S742" i="11"/>
  <c r="R742" i="11"/>
  <c r="Q742" i="11"/>
  <c r="O742" i="11" s="1"/>
  <c r="AR742" i="11" s="1"/>
  <c r="P742" i="11"/>
  <c r="AS741" i="11"/>
  <c r="U741" i="11"/>
  <c r="T741" i="11"/>
  <c r="S741" i="11"/>
  <c r="R741" i="11"/>
  <c r="Q741" i="11"/>
  <c r="P741" i="11"/>
  <c r="O741" i="11"/>
  <c r="AR741" i="11" s="1"/>
  <c r="AS740" i="11"/>
  <c r="U740" i="11"/>
  <c r="T740" i="11"/>
  <c r="S740" i="11"/>
  <c r="R740" i="11"/>
  <c r="Q740" i="11"/>
  <c r="P740" i="11"/>
  <c r="O740" i="11"/>
  <c r="AR740" i="11" s="1"/>
  <c r="AS739" i="11"/>
  <c r="U739" i="11"/>
  <c r="T739" i="11"/>
  <c r="S739" i="11"/>
  <c r="R739" i="11"/>
  <c r="Q739" i="11"/>
  <c r="P739" i="11"/>
  <c r="O739" i="11"/>
  <c r="AR739" i="11" s="1"/>
  <c r="AS738" i="11"/>
  <c r="U738" i="11"/>
  <c r="T738" i="11"/>
  <c r="S738" i="11"/>
  <c r="R738" i="11"/>
  <c r="Q738" i="11"/>
  <c r="O738" i="11" s="1"/>
  <c r="AR738" i="11" s="1"/>
  <c r="P738" i="11"/>
  <c r="AS737" i="11"/>
  <c r="AR737" i="11"/>
  <c r="U737" i="11"/>
  <c r="T737" i="11"/>
  <c r="S737" i="11"/>
  <c r="R737" i="11"/>
  <c r="Q737" i="11"/>
  <c r="O737" i="11" s="1"/>
  <c r="P737" i="11"/>
  <c r="AS736" i="11"/>
  <c r="U736" i="11"/>
  <c r="T736" i="11"/>
  <c r="S736" i="11"/>
  <c r="R736" i="11"/>
  <c r="Q736" i="11"/>
  <c r="O736" i="11" s="1"/>
  <c r="AR736" i="11" s="1"/>
  <c r="P736" i="11"/>
  <c r="AS735" i="11"/>
  <c r="U735" i="11"/>
  <c r="T735" i="11"/>
  <c r="S735" i="11"/>
  <c r="R735" i="11"/>
  <c r="Q735" i="11"/>
  <c r="P735" i="11"/>
  <c r="O735" i="11"/>
  <c r="AR735" i="11" s="1"/>
  <c r="AS734" i="11"/>
  <c r="U734" i="11"/>
  <c r="T734" i="11"/>
  <c r="S734" i="11"/>
  <c r="R734" i="11"/>
  <c r="Q734" i="11"/>
  <c r="P734" i="11"/>
  <c r="O734" i="11"/>
  <c r="AR734" i="11" s="1"/>
  <c r="AS733" i="11"/>
  <c r="U733" i="11"/>
  <c r="T733" i="11"/>
  <c r="S733" i="11"/>
  <c r="R733" i="11"/>
  <c r="Q733" i="11"/>
  <c r="O733" i="11" s="1"/>
  <c r="AR733" i="11" s="1"/>
  <c r="P733" i="11"/>
  <c r="AS732" i="11"/>
  <c r="U732" i="11"/>
  <c r="T732" i="11"/>
  <c r="S732" i="11"/>
  <c r="R732" i="11"/>
  <c r="Q732" i="11"/>
  <c r="P732" i="11"/>
  <c r="O732" i="11"/>
  <c r="AR732" i="11" s="1"/>
  <c r="AS731" i="11"/>
  <c r="U731" i="11"/>
  <c r="T731" i="11"/>
  <c r="S731" i="11"/>
  <c r="R731" i="11"/>
  <c r="Q731" i="11"/>
  <c r="O731" i="11" s="1"/>
  <c r="AR731" i="11" s="1"/>
  <c r="P731" i="11"/>
  <c r="AS730" i="11"/>
  <c r="U730" i="11"/>
  <c r="T730" i="11"/>
  <c r="S730" i="11"/>
  <c r="R730" i="11"/>
  <c r="Q730" i="11"/>
  <c r="P730" i="11"/>
  <c r="O730" i="11"/>
  <c r="AR730" i="11" s="1"/>
  <c r="AS729" i="11"/>
  <c r="U729" i="11"/>
  <c r="T729" i="11"/>
  <c r="S729" i="11"/>
  <c r="R729" i="11"/>
  <c r="Q729" i="11"/>
  <c r="P729" i="11"/>
  <c r="O729" i="11"/>
  <c r="AR729" i="11" s="1"/>
  <c r="AS728" i="11"/>
  <c r="U728" i="11"/>
  <c r="T728" i="11"/>
  <c r="S728" i="11"/>
  <c r="R728" i="11"/>
  <c r="Q728" i="11"/>
  <c r="P728" i="11"/>
  <c r="O728" i="11"/>
  <c r="AR728" i="11" s="1"/>
  <c r="AS727" i="11"/>
  <c r="U727" i="11"/>
  <c r="T727" i="11"/>
  <c r="S727" i="11"/>
  <c r="R727" i="11"/>
  <c r="Q727" i="11"/>
  <c r="P727" i="11"/>
  <c r="O727" i="11"/>
  <c r="AR727" i="11" s="1"/>
  <c r="AS726" i="11"/>
  <c r="U726" i="11"/>
  <c r="T726" i="11"/>
  <c r="S726" i="11"/>
  <c r="R726" i="11"/>
  <c r="Q726" i="11"/>
  <c r="O726" i="11" s="1"/>
  <c r="AR726" i="11" s="1"/>
  <c r="P726" i="11"/>
  <c r="AS725" i="11"/>
  <c r="U725" i="11"/>
  <c r="T725" i="11"/>
  <c r="S725" i="11"/>
  <c r="R725" i="11"/>
  <c r="Q725" i="11"/>
  <c r="O725" i="11" s="1"/>
  <c r="AR725" i="11" s="1"/>
  <c r="P725" i="11"/>
  <c r="AS724" i="11"/>
  <c r="U724" i="11"/>
  <c r="T724" i="11"/>
  <c r="S724" i="11"/>
  <c r="R724" i="11"/>
  <c r="Q724" i="11"/>
  <c r="P724" i="11"/>
  <c r="O724" i="11"/>
  <c r="AR724" i="11" s="1"/>
  <c r="AS723" i="11"/>
  <c r="U723" i="11"/>
  <c r="T723" i="11"/>
  <c r="S723" i="11"/>
  <c r="R723" i="11"/>
  <c r="Q723" i="11"/>
  <c r="P723" i="11"/>
  <c r="O723" i="11"/>
  <c r="AR723" i="11" s="1"/>
  <c r="AS722" i="11"/>
  <c r="U722" i="11"/>
  <c r="T722" i="11"/>
  <c r="S722" i="11"/>
  <c r="R722" i="11"/>
  <c r="Q722" i="11"/>
  <c r="P722" i="11"/>
  <c r="O722" i="11"/>
  <c r="AR722" i="11" s="1"/>
  <c r="AS721" i="11"/>
  <c r="U721" i="11"/>
  <c r="T721" i="11"/>
  <c r="S721" i="11"/>
  <c r="R721" i="11"/>
  <c r="Q721" i="11"/>
  <c r="O721" i="11" s="1"/>
  <c r="AR721" i="11" s="1"/>
  <c r="P721" i="11"/>
  <c r="AS720" i="11"/>
  <c r="U720" i="11"/>
  <c r="T720" i="11"/>
  <c r="S720" i="11"/>
  <c r="R720" i="11"/>
  <c r="Q720" i="11"/>
  <c r="P720" i="11"/>
  <c r="O720" i="11"/>
  <c r="AR720" i="11" s="1"/>
  <c r="AS719" i="11"/>
  <c r="U719" i="11"/>
  <c r="T719" i="11"/>
  <c r="S719" i="11"/>
  <c r="R719" i="11"/>
  <c r="Q719" i="11"/>
  <c r="P719" i="11"/>
  <c r="O719" i="11"/>
  <c r="AR719" i="11" s="1"/>
  <c r="AS718" i="11"/>
  <c r="U718" i="11"/>
  <c r="T718" i="11"/>
  <c r="S718" i="11"/>
  <c r="R718" i="11"/>
  <c r="Q718" i="11"/>
  <c r="O718" i="11" s="1"/>
  <c r="AR718" i="11" s="1"/>
  <c r="P718" i="11"/>
  <c r="AS717" i="11"/>
  <c r="U717" i="11"/>
  <c r="T717" i="11"/>
  <c r="S717" i="11"/>
  <c r="R717" i="11"/>
  <c r="Q717" i="11"/>
  <c r="O717" i="11" s="1"/>
  <c r="AR717" i="11" s="1"/>
  <c r="P717" i="11"/>
  <c r="AS716" i="11"/>
  <c r="U716" i="11"/>
  <c r="T716" i="11"/>
  <c r="S716" i="11"/>
  <c r="R716" i="11"/>
  <c r="Q716" i="11"/>
  <c r="P716" i="11"/>
  <c r="O716" i="11"/>
  <c r="AR716" i="11" s="1"/>
  <c r="AS715" i="11"/>
  <c r="U715" i="11"/>
  <c r="T715" i="11"/>
  <c r="S715" i="11"/>
  <c r="R715" i="11"/>
  <c r="Q715" i="11"/>
  <c r="P715" i="11"/>
  <c r="O715" i="11"/>
  <c r="AR715" i="11" s="1"/>
  <c r="AS714" i="11"/>
  <c r="U714" i="11"/>
  <c r="T714" i="11"/>
  <c r="S714" i="11"/>
  <c r="R714" i="11"/>
  <c r="Q714" i="11"/>
  <c r="O714" i="11" s="1"/>
  <c r="AR714" i="11" s="1"/>
  <c r="P714" i="11"/>
  <c r="AS713" i="11"/>
  <c r="U713" i="11"/>
  <c r="T713" i="11"/>
  <c r="S713" i="11"/>
  <c r="R713" i="11"/>
  <c r="Q713" i="11"/>
  <c r="O713" i="11" s="1"/>
  <c r="AR713" i="11" s="1"/>
  <c r="P713" i="11"/>
  <c r="AS712" i="11"/>
  <c r="U712" i="11"/>
  <c r="T712" i="11"/>
  <c r="S712" i="11"/>
  <c r="R712" i="11"/>
  <c r="Q712" i="11"/>
  <c r="O712" i="11" s="1"/>
  <c r="AR712" i="11" s="1"/>
  <c r="P712" i="11"/>
  <c r="AS711" i="11"/>
  <c r="U711" i="11"/>
  <c r="T711" i="11"/>
  <c r="S711" i="11"/>
  <c r="R711" i="11"/>
  <c r="Q711" i="11"/>
  <c r="O711" i="11" s="1"/>
  <c r="AR711" i="11" s="1"/>
  <c r="P711" i="11"/>
  <c r="AS710" i="11"/>
  <c r="U710" i="11"/>
  <c r="T710" i="11"/>
  <c r="S710" i="11"/>
  <c r="R710" i="11"/>
  <c r="Q710" i="11"/>
  <c r="O710" i="11" s="1"/>
  <c r="AR710" i="11" s="1"/>
  <c r="P710" i="11"/>
  <c r="AS709" i="11"/>
  <c r="U709" i="11"/>
  <c r="T709" i="11"/>
  <c r="S709" i="11"/>
  <c r="R709" i="11"/>
  <c r="Q709" i="11"/>
  <c r="O709" i="11" s="1"/>
  <c r="AR709" i="11" s="1"/>
  <c r="P709" i="11"/>
  <c r="AS708" i="11"/>
  <c r="U708" i="11"/>
  <c r="T708" i="11"/>
  <c r="S708" i="11"/>
  <c r="R708" i="11"/>
  <c r="Q708" i="11"/>
  <c r="O708" i="11" s="1"/>
  <c r="AR708" i="11" s="1"/>
  <c r="P708" i="11"/>
  <c r="AS707" i="11"/>
  <c r="U707" i="11"/>
  <c r="T707" i="11"/>
  <c r="S707" i="11"/>
  <c r="R707" i="11"/>
  <c r="Q707" i="11"/>
  <c r="P707" i="11"/>
  <c r="O707" i="11"/>
  <c r="AR707" i="11" s="1"/>
  <c r="AS706" i="11"/>
  <c r="U706" i="11"/>
  <c r="T706" i="11"/>
  <c r="S706" i="11"/>
  <c r="R706" i="11"/>
  <c r="Q706" i="11"/>
  <c r="O706" i="11" s="1"/>
  <c r="AR706" i="11" s="1"/>
  <c r="P706" i="11"/>
  <c r="AS705" i="11"/>
  <c r="U705" i="11"/>
  <c r="T705" i="11"/>
  <c r="S705" i="11"/>
  <c r="R705" i="11"/>
  <c r="Q705" i="11"/>
  <c r="O705" i="11" s="1"/>
  <c r="AR705" i="11" s="1"/>
  <c r="P705" i="11"/>
  <c r="AS704" i="11"/>
  <c r="U704" i="11"/>
  <c r="T704" i="11"/>
  <c r="S704" i="11"/>
  <c r="R704" i="11"/>
  <c r="Q704" i="11"/>
  <c r="O704" i="11" s="1"/>
  <c r="AR704" i="11" s="1"/>
  <c r="P704" i="11"/>
  <c r="AS703" i="11"/>
  <c r="U703" i="11"/>
  <c r="T703" i="11"/>
  <c r="S703" i="11"/>
  <c r="R703" i="11"/>
  <c r="Q703" i="11"/>
  <c r="O703" i="11" s="1"/>
  <c r="AR703" i="11" s="1"/>
  <c r="P703" i="11"/>
  <c r="AS702" i="11"/>
  <c r="U702" i="11"/>
  <c r="T702" i="11"/>
  <c r="S702" i="11"/>
  <c r="R702" i="11"/>
  <c r="Q702" i="11"/>
  <c r="O702" i="11" s="1"/>
  <c r="AR702" i="11" s="1"/>
  <c r="P702" i="11"/>
  <c r="AS701" i="11"/>
  <c r="U701" i="11"/>
  <c r="T701" i="11"/>
  <c r="S701" i="11"/>
  <c r="R701" i="11"/>
  <c r="Q701" i="11"/>
  <c r="P701" i="11"/>
  <c r="O701" i="11"/>
  <c r="AR701" i="11" s="1"/>
  <c r="AS700" i="11"/>
  <c r="U700" i="11"/>
  <c r="T700" i="11"/>
  <c r="S700" i="11"/>
  <c r="R700" i="11"/>
  <c r="Q700" i="11"/>
  <c r="P700" i="11"/>
  <c r="O700" i="11"/>
  <c r="AR700" i="11" s="1"/>
  <c r="AS699" i="11"/>
  <c r="U699" i="11"/>
  <c r="T699" i="11"/>
  <c r="S699" i="11"/>
  <c r="R699" i="11"/>
  <c r="Q699" i="11"/>
  <c r="P699" i="11"/>
  <c r="O699" i="11"/>
  <c r="AR699" i="11" s="1"/>
  <c r="AS698" i="11"/>
  <c r="U698" i="11"/>
  <c r="T698" i="11"/>
  <c r="S698" i="11"/>
  <c r="R698" i="11"/>
  <c r="Q698" i="11"/>
  <c r="O698" i="11" s="1"/>
  <c r="AR698" i="11" s="1"/>
  <c r="P698" i="11"/>
  <c r="AS697" i="11"/>
  <c r="U697" i="11"/>
  <c r="T697" i="11"/>
  <c r="S697" i="11"/>
  <c r="R697" i="11"/>
  <c r="Q697" i="11"/>
  <c r="O697" i="11" s="1"/>
  <c r="AR697" i="11" s="1"/>
  <c r="P697" i="11"/>
  <c r="AS696" i="11"/>
  <c r="U696" i="11"/>
  <c r="T696" i="11"/>
  <c r="S696" i="11"/>
  <c r="R696" i="11"/>
  <c r="Q696" i="11"/>
  <c r="P696" i="11"/>
  <c r="O696" i="11"/>
  <c r="AR696" i="11" s="1"/>
  <c r="AS695" i="11"/>
  <c r="U695" i="11"/>
  <c r="T695" i="11"/>
  <c r="S695" i="11"/>
  <c r="R695" i="11"/>
  <c r="Q695" i="11"/>
  <c r="P695" i="11"/>
  <c r="O695" i="11"/>
  <c r="AR695" i="11" s="1"/>
  <c r="AS694" i="11"/>
  <c r="U694" i="11"/>
  <c r="T694" i="11"/>
  <c r="S694" i="11"/>
  <c r="R694" i="11"/>
  <c r="Q694" i="11"/>
  <c r="P694" i="11"/>
  <c r="O694" i="11"/>
  <c r="AR694" i="11" s="1"/>
  <c r="AS693" i="11"/>
  <c r="U693" i="11"/>
  <c r="T693" i="11"/>
  <c r="S693" i="11"/>
  <c r="R693" i="11"/>
  <c r="Q693" i="11"/>
  <c r="O693" i="11" s="1"/>
  <c r="AR693" i="11" s="1"/>
  <c r="P693" i="11"/>
  <c r="AS692" i="11"/>
  <c r="U692" i="11"/>
  <c r="T692" i="11"/>
  <c r="S692" i="11"/>
  <c r="R692" i="11"/>
  <c r="Q692" i="11"/>
  <c r="O692" i="11" s="1"/>
  <c r="AR692" i="11" s="1"/>
  <c r="P692" i="11"/>
  <c r="AS691" i="11"/>
  <c r="U691" i="11"/>
  <c r="T691" i="11"/>
  <c r="S691" i="11"/>
  <c r="R691" i="11"/>
  <c r="Q691" i="11"/>
  <c r="O691" i="11" s="1"/>
  <c r="AR691" i="11" s="1"/>
  <c r="P691" i="11"/>
  <c r="AS690" i="11"/>
  <c r="U690" i="11"/>
  <c r="T690" i="11"/>
  <c r="S690" i="11"/>
  <c r="R690" i="11"/>
  <c r="Q690" i="11"/>
  <c r="P690" i="11"/>
  <c r="O690" i="11"/>
  <c r="AR690" i="11" s="1"/>
  <c r="AS689" i="11"/>
  <c r="U689" i="11"/>
  <c r="T689" i="11"/>
  <c r="S689" i="11"/>
  <c r="R689" i="11"/>
  <c r="Q689" i="11"/>
  <c r="O689" i="11" s="1"/>
  <c r="AR689" i="11" s="1"/>
  <c r="P689" i="11"/>
  <c r="AS688" i="11"/>
  <c r="U688" i="11"/>
  <c r="T688" i="11"/>
  <c r="S688" i="11"/>
  <c r="R688" i="11"/>
  <c r="Q688" i="11"/>
  <c r="O688" i="11" s="1"/>
  <c r="AR688" i="11" s="1"/>
  <c r="P688" i="11"/>
  <c r="AS687" i="11"/>
  <c r="U687" i="11"/>
  <c r="T687" i="11"/>
  <c r="S687" i="11"/>
  <c r="R687" i="11"/>
  <c r="Q687" i="11"/>
  <c r="P687" i="11"/>
  <c r="O687" i="11"/>
  <c r="AR687" i="11" s="1"/>
  <c r="AS686" i="11"/>
  <c r="AR686" i="11"/>
  <c r="U686" i="11"/>
  <c r="T686" i="11"/>
  <c r="S686" i="11"/>
  <c r="R686" i="11"/>
  <c r="Q686" i="11"/>
  <c r="P686" i="11"/>
  <c r="O686" i="11"/>
  <c r="AS685" i="11"/>
  <c r="U685" i="11"/>
  <c r="T685" i="11"/>
  <c r="S685" i="11"/>
  <c r="R685" i="11"/>
  <c r="Q685" i="11"/>
  <c r="O685" i="11" s="1"/>
  <c r="AR685" i="11" s="1"/>
  <c r="P685" i="11"/>
  <c r="AS684" i="11"/>
  <c r="U684" i="11"/>
  <c r="T684" i="11"/>
  <c r="S684" i="11"/>
  <c r="R684" i="11"/>
  <c r="Q684" i="11"/>
  <c r="P684" i="11"/>
  <c r="O684" i="11"/>
  <c r="AR684" i="11" s="1"/>
  <c r="AS683" i="11"/>
  <c r="U683" i="11"/>
  <c r="T683" i="11"/>
  <c r="S683" i="11"/>
  <c r="R683" i="11"/>
  <c r="Q683" i="11"/>
  <c r="O683" i="11" s="1"/>
  <c r="AR683" i="11" s="1"/>
  <c r="P683" i="11"/>
  <c r="AS682" i="11"/>
  <c r="U682" i="11"/>
  <c r="T682" i="11"/>
  <c r="S682" i="11"/>
  <c r="R682" i="11"/>
  <c r="Q682" i="11"/>
  <c r="O682" i="11" s="1"/>
  <c r="AR682" i="11" s="1"/>
  <c r="P682" i="11"/>
  <c r="AS681" i="11"/>
  <c r="AR681" i="11"/>
  <c r="U681" i="11"/>
  <c r="T681" i="11"/>
  <c r="S681" i="11"/>
  <c r="R681" i="11"/>
  <c r="Q681" i="11"/>
  <c r="O681" i="11" s="1"/>
  <c r="P681" i="11"/>
  <c r="AS680" i="11"/>
  <c r="U680" i="11"/>
  <c r="T680" i="11"/>
  <c r="S680" i="11"/>
  <c r="R680" i="11"/>
  <c r="Q680" i="11"/>
  <c r="P680" i="11"/>
  <c r="O680" i="11"/>
  <c r="AR680" i="11" s="1"/>
  <c r="AS679" i="11"/>
  <c r="U679" i="11"/>
  <c r="T679" i="11"/>
  <c r="S679" i="11"/>
  <c r="R679" i="11"/>
  <c r="Q679" i="11"/>
  <c r="P679" i="11"/>
  <c r="O679" i="11"/>
  <c r="AR679" i="11" s="1"/>
  <c r="AS678" i="11"/>
  <c r="U678" i="11"/>
  <c r="T678" i="11"/>
  <c r="S678" i="11"/>
  <c r="R678" i="11"/>
  <c r="Q678" i="11"/>
  <c r="O678" i="11" s="1"/>
  <c r="AR678" i="11" s="1"/>
  <c r="P678" i="11"/>
  <c r="AS677" i="11"/>
  <c r="U677" i="11"/>
  <c r="T677" i="11"/>
  <c r="S677" i="11"/>
  <c r="R677" i="11"/>
  <c r="Q677" i="11"/>
  <c r="O677" i="11" s="1"/>
  <c r="AR677" i="11" s="1"/>
  <c r="P677" i="11"/>
  <c r="AS676" i="11"/>
  <c r="U676" i="11"/>
  <c r="T676" i="11"/>
  <c r="S676" i="11"/>
  <c r="R676" i="11"/>
  <c r="Q676" i="11"/>
  <c r="P676" i="11"/>
  <c r="O676" i="11"/>
  <c r="AR676" i="11" s="1"/>
  <c r="AS675" i="11"/>
  <c r="U675" i="11"/>
  <c r="T675" i="11"/>
  <c r="S675" i="11"/>
  <c r="R675" i="11"/>
  <c r="Q675" i="11"/>
  <c r="P675" i="11"/>
  <c r="O675" i="11"/>
  <c r="AR675" i="11" s="1"/>
  <c r="AS674" i="11"/>
  <c r="U674" i="11"/>
  <c r="T674" i="11"/>
  <c r="S674" i="11"/>
  <c r="R674" i="11"/>
  <c r="Q674" i="11"/>
  <c r="P674" i="11"/>
  <c r="O674" i="11"/>
  <c r="AR674" i="11" s="1"/>
  <c r="AS673" i="11"/>
  <c r="U673" i="11"/>
  <c r="T673" i="11"/>
  <c r="S673" i="11"/>
  <c r="R673" i="11"/>
  <c r="Q673" i="11"/>
  <c r="O673" i="11" s="1"/>
  <c r="AR673" i="11" s="1"/>
  <c r="P673" i="11"/>
  <c r="AS672" i="11"/>
  <c r="U672" i="11"/>
  <c r="T672" i="11"/>
  <c r="S672" i="11"/>
  <c r="R672" i="11"/>
  <c r="Q672" i="11"/>
  <c r="P672" i="11"/>
  <c r="O672" i="11"/>
  <c r="AR672" i="11" s="1"/>
  <c r="AS671" i="11"/>
  <c r="U671" i="11"/>
  <c r="T671" i="11"/>
  <c r="S671" i="11"/>
  <c r="R671" i="11"/>
  <c r="Q671" i="11"/>
  <c r="O671" i="11" s="1"/>
  <c r="AR671" i="11" s="1"/>
  <c r="P671" i="11"/>
  <c r="AS670" i="11"/>
  <c r="U670" i="11"/>
  <c r="T670" i="11"/>
  <c r="S670" i="11"/>
  <c r="R670" i="11"/>
  <c r="Q670" i="11"/>
  <c r="P670" i="11"/>
  <c r="O670" i="11"/>
  <c r="AR670" i="11" s="1"/>
  <c r="AS669" i="11"/>
  <c r="U669" i="11"/>
  <c r="T669" i="11"/>
  <c r="S669" i="11"/>
  <c r="R669" i="11"/>
  <c r="Q669" i="11"/>
  <c r="P669" i="11"/>
  <c r="O669" i="11"/>
  <c r="AR669" i="11" s="1"/>
  <c r="AS668" i="11"/>
  <c r="U668" i="11"/>
  <c r="T668" i="11"/>
  <c r="S668" i="11"/>
  <c r="R668" i="11"/>
  <c r="Q668" i="11"/>
  <c r="P668" i="11"/>
  <c r="O668" i="11"/>
  <c r="AR668" i="11" s="1"/>
  <c r="AS667" i="11"/>
  <c r="U667" i="11"/>
  <c r="T667" i="11"/>
  <c r="S667" i="11"/>
  <c r="R667" i="11"/>
  <c r="Q667" i="11"/>
  <c r="P667" i="11"/>
  <c r="O667" i="11"/>
  <c r="AR667" i="11" s="1"/>
  <c r="AS666" i="11"/>
  <c r="U666" i="11"/>
  <c r="T666" i="11"/>
  <c r="S666" i="11"/>
  <c r="R666" i="11"/>
  <c r="Q666" i="11"/>
  <c r="O666" i="11" s="1"/>
  <c r="AR666" i="11" s="1"/>
  <c r="P666" i="11"/>
  <c r="AS665" i="11"/>
  <c r="U665" i="11"/>
  <c r="T665" i="11"/>
  <c r="S665" i="11"/>
  <c r="R665" i="11"/>
  <c r="Q665" i="11"/>
  <c r="O665" i="11" s="1"/>
  <c r="AR665" i="11" s="1"/>
  <c r="P665" i="11"/>
  <c r="AS664" i="11"/>
  <c r="U664" i="11"/>
  <c r="T664" i="11"/>
  <c r="S664" i="11"/>
  <c r="R664" i="11"/>
  <c r="Q664" i="11"/>
  <c r="P664" i="11"/>
  <c r="O664" i="11"/>
  <c r="AR664" i="11" s="1"/>
  <c r="AS663" i="11"/>
  <c r="U663" i="11"/>
  <c r="T663" i="11"/>
  <c r="S663" i="11"/>
  <c r="R663" i="11"/>
  <c r="Q663" i="11"/>
  <c r="P663" i="11"/>
  <c r="O663" i="11"/>
  <c r="AR663" i="11" s="1"/>
  <c r="AS662" i="11"/>
  <c r="U662" i="11"/>
  <c r="T662" i="11"/>
  <c r="S662" i="11"/>
  <c r="R662" i="11"/>
  <c r="Q662" i="11"/>
  <c r="P662" i="11"/>
  <c r="O662" i="11"/>
  <c r="AR662" i="11" s="1"/>
  <c r="AS661" i="11"/>
  <c r="U661" i="11"/>
  <c r="T661" i="11"/>
  <c r="S661" i="11"/>
  <c r="R661" i="11"/>
  <c r="Q661" i="11"/>
  <c r="O661" i="11" s="1"/>
  <c r="AR661" i="11" s="1"/>
  <c r="P661" i="11"/>
  <c r="AS660" i="11"/>
  <c r="AR660" i="11"/>
  <c r="U660" i="11"/>
  <c r="T660" i="11"/>
  <c r="S660" i="11"/>
  <c r="R660" i="11"/>
  <c r="Q660" i="11"/>
  <c r="O660" i="11" s="1"/>
  <c r="P660" i="11"/>
  <c r="AS659" i="11"/>
  <c r="U659" i="11"/>
  <c r="T659" i="11"/>
  <c r="S659" i="11"/>
  <c r="R659" i="11"/>
  <c r="Q659" i="11"/>
  <c r="P659" i="11"/>
  <c r="O659" i="11"/>
  <c r="AR659" i="11" s="1"/>
  <c r="AS658" i="11"/>
  <c r="U658" i="11"/>
  <c r="T658" i="11"/>
  <c r="S658" i="11"/>
  <c r="R658" i="11"/>
  <c r="Q658" i="11"/>
  <c r="P658" i="11"/>
  <c r="O658" i="11"/>
  <c r="AR658" i="11" s="1"/>
  <c r="AS657" i="11"/>
  <c r="U657" i="11"/>
  <c r="T657" i="11"/>
  <c r="S657" i="11"/>
  <c r="R657" i="11"/>
  <c r="Q657" i="11"/>
  <c r="O657" i="11" s="1"/>
  <c r="AR657" i="11" s="1"/>
  <c r="P657" i="11"/>
  <c r="AS656" i="11"/>
  <c r="U656" i="11"/>
  <c r="T656" i="11"/>
  <c r="S656" i="11"/>
  <c r="R656" i="11"/>
  <c r="Q656" i="11"/>
  <c r="O656" i="11" s="1"/>
  <c r="AR656" i="11" s="1"/>
  <c r="P656" i="11"/>
  <c r="AS655" i="11"/>
  <c r="U655" i="11"/>
  <c r="T655" i="11"/>
  <c r="S655" i="11"/>
  <c r="R655" i="11"/>
  <c r="Q655" i="11"/>
  <c r="P655" i="11"/>
  <c r="O655" i="11"/>
  <c r="AR655" i="11" s="1"/>
  <c r="AS654" i="11"/>
  <c r="U654" i="11"/>
  <c r="T654" i="11"/>
  <c r="S654" i="11"/>
  <c r="R654" i="11"/>
  <c r="Q654" i="11"/>
  <c r="O654" i="11" s="1"/>
  <c r="AR654" i="11" s="1"/>
  <c r="P654" i="11"/>
  <c r="AS653" i="11"/>
  <c r="U653" i="11"/>
  <c r="T653" i="11"/>
  <c r="S653" i="11"/>
  <c r="R653" i="11"/>
  <c r="Q653" i="11"/>
  <c r="O653" i="11" s="1"/>
  <c r="AR653" i="11" s="1"/>
  <c r="P653" i="11"/>
  <c r="AS652" i="11"/>
  <c r="U652" i="11"/>
  <c r="T652" i="11"/>
  <c r="S652" i="11"/>
  <c r="R652" i="11"/>
  <c r="Q652" i="11"/>
  <c r="O652" i="11" s="1"/>
  <c r="AR652" i="11" s="1"/>
  <c r="P652" i="11"/>
  <c r="AS651" i="11"/>
  <c r="U651" i="11"/>
  <c r="T651" i="11"/>
  <c r="S651" i="11"/>
  <c r="R651" i="11"/>
  <c r="Q651" i="11"/>
  <c r="O651" i="11" s="1"/>
  <c r="AR651" i="11" s="1"/>
  <c r="P651" i="11"/>
  <c r="AS650" i="11"/>
  <c r="U650" i="11"/>
  <c r="T650" i="11"/>
  <c r="S650" i="11"/>
  <c r="R650" i="11"/>
  <c r="Q650" i="11"/>
  <c r="P650" i="11"/>
  <c r="O650" i="11"/>
  <c r="AR650" i="11" s="1"/>
  <c r="AS649" i="11"/>
  <c r="U649" i="11"/>
  <c r="T649" i="11"/>
  <c r="S649" i="11"/>
  <c r="R649" i="11"/>
  <c r="Q649" i="11"/>
  <c r="P649" i="11"/>
  <c r="O649" i="11"/>
  <c r="AR649" i="11" s="1"/>
  <c r="AS648" i="11"/>
  <c r="U648" i="11"/>
  <c r="T648" i="11"/>
  <c r="S648" i="11"/>
  <c r="R648" i="11"/>
  <c r="Q648" i="11"/>
  <c r="P648" i="11"/>
  <c r="O648" i="11"/>
  <c r="AR648" i="11" s="1"/>
  <c r="AS647" i="11"/>
  <c r="U647" i="11"/>
  <c r="T647" i="11"/>
  <c r="S647" i="11"/>
  <c r="R647" i="11"/>
  <c r="Q647" i="11"/>
  <c r="P647" i="11"/>
  <c r="O647" i="11"/>
  <c r="AR647" i="11" s="1"/>
  <c r="AS646" i="11"/>
  <c r="U646" i="11"/>
  <c r="T646" i="11"/>
  <c r="S646" i="11"/>
  <c r="R646" i="11"/>
  <c r="Q646" i="11"/>
  <c r="O646" i="11" s="1"/>
  <c r="AR646" i="11" s="1"/>
  <c r="P646" i="11"/>
  <c r="AS645" i="11"/>
  <c r="U645" i="11"/>
  <c r="T645" i="11"/>
  <c r="S645" i="11"/>
  <c r="R645" i="11"/>
  <c r="Q645" i="11"/>
  <c r="O645" i="11" s="1"/>
  <c r="AR645" i="11" s="1"/>
  <c r="P645" i="11"/>
  <c r="AS644" i="11"/>
  <c r="U644" i="11"/>
  <c r="T644" i="11"/>
  <c r="S644" i="11"/>
  <c r="R644" i="11"/>
  <c r="Q644" i="11"/>
  <c r="O644" i="11" s="1"/>
  <c r="AR644" i="11" s="1"/>
  <c r="P644" i="11"/>
  <c r="AS643" i="11"/>
  <c r="U643" i="11"/>
  <c r="T643" i="11"/>
  <c r="S643" i="11"/>
  <c r="R643" i="11"/>
  <c r="Q643" i="11"/>
  <c r="P643" i="11"/>
  <c r="O643" i="11"/>
  <c r="AR643" i="11" s="1"/>
  <c r="AS642" i="11"/>
  <c r="U642" i="11"/>
  <c r="T642" i="11"/>
  <c r="S642" i="11"/>
  <c r="R642" i="11"/>
  <c r="Q642" i="11"/>
  <c r="P642" i="11"/>
  <c r="O642" i="11"/>
  <c r="AR642" i="11" s="1"/>
  <c r="AS641" i="11"/>
  <c r="U641" i="11"/>
  <c r="T641" i="11"/>
  <c r="S641" i="11"/>
  <c r="R641" i="11"/>
  <c r="Q641" i="11"/>
  <c r="P641" i="11"/>
  <c r="O641" i="11"/>
  <c r="AR641" i="11" s="1"/>
  <c r="AS640" i="11"/>
  <c r="U640" i="11"/>
  <c r="T640" i="11"/>
  <c r="S640" i="11"/>
  <c r="R640" i="11"/>
  <c r="Q640" i="11"/>
  <c r="O640" i="11" s="1"/>
  <c r="AR640" i="11" s="1"/>
  <c r="P640" i="11"/>
  <c r="AS639" i="11"/>
  <c r="U639" i="11"/>
  <c r="T639" i="11"/>
  <c r="S639" i="11"/>
  <c r="R639" i="11"/>
  <c r="Q639" i="11"/>
  <c r="P639" i="11"/>
  <c r="O639" i="11"/>
  <c r="AR639" i="11" s="1"/>
  <c r="AS638" i="11"/>
  <c r="U638" i="11"/>
  <c r="T638" i="11"/>
  <c r="S638" i="11"/>
  <c r="R638" i="11"/>
  <c r="Q638" i="11"/>
  <c r="P638" i="11"/>
  <c r="O638" i="11"/>
  <c r="AR638" i="11" s="1"/>
  <c r="AS637" i="11"/>
  <c r="U637" i="11"/>
  <c r="T637" i="11"/>
  <c r="S637" i="11"/>
  <c r="R637" i="11"/>
  <c r="Q637" i="11"/>
  <c r="O637" i="11" s="1"/>
  <c r="AR637" i="11" s="1"/>
  <c r="P637" i="11"/>
  <c r="AS636" i="11"/>
  <c r="U636" i="11"/>
  <c r="T636" i="11"/>
  <c r="S636" i="11"/>
  <c r="R636" i="11"/>
  <c r="Q636" i="11"/>
  <c r="O636" i="11" s="1"/>
  <c r="AR636" i="11" s="1"/>
  <c r="P636" i="11"/>
  <c r="AS635" i="11"/>
  <c r="U635" i="11"/>
  <c r="T635" i="11"/>
  <c r="S635" i="11"/>
  <c r="R635" i="11"/>
  <c r="Q635" i="11"/>
  <c r="P635" i="11"/>
  <c r="O635" i="11"/>
  <c r="AR635" i="11" s="1"/>
  <c r="AS634" i="11"/>
  <c r="U634" i="11"/>
  <c r="T634" i="11"/>
  <c r="S634" i="11"/>
  <c r="R634" i="11"/>
  <c r="Q634" i="11"/>
  <c r="O634" i="11" s="1"/>
  <c r="AR634" i="11" s="1"/>
  <c r="P634" i="11"/>
  <c r="AS633" i="11"/>
  <c r="U633" i="11"/>
  <c r="T633" i="11"/>
  <c r="S633" i="11"/>
  <c r="R633" i="11"/>
  <c r="Q633" i="11"/>
  <c r="O633" i="11" s="1"/>
  <c r="AR633" i="11" s="1"/>
  <c r="P633" i="11"/>
  <c r="AS632" i="11"/>
  <c r="U632" i="11"/>
  <c r="T632" i="11"/>
  <c r="S632" i="11"/>
  <c r="R632" i="11"/>
  <c r="Q632" i="11"/>
  <c r="O632" i="11" s="1"/>
  <c r="AR632" i="11" s="1"/>
  <c r="P632" i="11"/>
  <c r="AS631" i="11"/>
  <c r="U631" i="11"/>
  <c r="T631" i="11"/>
  <c r="S631" i="11"/>
  <c r="R631" i="11"/>
  <c r="Q631" i="11"/>
  <c r="O631" i="11" s="1"/>
  <c r="AR631" i="11" s="1"/>
  <c r="P631" i="11"/>
  <c r="AS630" i="11"/>
  <c r="U630" i="11"/>
  <c r="T630" i="11"/>
  <c r="S630" i="11"/>
  <c r="R630" i="11"/>
  <c r="Q630" i="11"/>
  <c r="O630" i="11" s="1"/>
  <c r="AR630" i="11" s="1"/>
  <c r="P630" i="11"/>
  <c r="AS629" i="11"/>
  <c r="U629" i="11"/>
  <c r="T629" i="11"/>
  <c r="S629" i="11"/>
  <c r="R629" i="11"/>
  <c r="Q629" i="11"/>
  <c r="P629" i="11"/>
  <c r="O629" i="11"/>
  <c r="AR629" i="11" s="1"/>
  <c r="AS628" i="11"/>
  <c r="U628" i="11"/>
  <c r="T628" i="11"/>
  <c r="S628" i="11"/>
  <c r="R628" i="11"/>
  <c r="Q628" i="11"/>
  <c r="O628" i="11" s="1"/>
  <c r="AR628" i="11" s="1"/>
  <c r="P628" i="11"/>
  <c r="AS627" i="11"/>
  <c r="U627" i="11"/>
  <c r="T627" i="11"/>
  <c r="S627" i="11"/>
  <c r="R627" i="11"/>
  <c r="Q627" i="11"/>
  <c r="P627" i="11"/>
  <c r="O627" i="11"/>
  <c r="AR627" i="11" s="1"/>
  <c r="AS626" i="11"/>
  <c r="U626" i="11"/>
  <c r="T626" i="11"/>
  <c r="S626" i="11"/>
  <c r="R626" i="11"/>
  <c r="Q626" i="11"/>
  <c r="P626" i="11"/>
  <c r="O626" i="11"/>
  <c r="AR626" i="11" s="1"/>
  <c r="AS625" i="11"/>
  <c r="U625" i="11"/>
  <c r="T625" i="11"/>
  <c r="S625" i="11"/>
  <c r="R625" i="11"/>
  <c r="Q625" i="11"/>
  <c r="O625" i="11" s="1"/>
  <c r="AR625" i="11" s="1"/>
  <c r="P625" i="11"/>
  <c r="AS624" i="11"/>
  <c r="U624" i="11"/>
  <c r="T624" i="11"/>
  <c r="S624" i="11"/>
  <c r="R624" i="11"/>
  <c r="Q624" i="11"/>
  <c r="O624" i="11" s="1"/>
  <c r="AR624" i="11" s="1"/>
  <c r="P624" i="11"/>
  <c r="AS623" i="11"/>
  <c r="U623" i="11"/>
  <c r="T623" i="11"/>
  <c r="S623" i="11"/>
  <c r="R623" i="11"/>
  <c r="Q623" i="11"/>
  <c r="O623" i="11" s="1"/>
  <c r="AR623" i="11" s="1"/>
  <c r="P623" i="11"/>
  <c r="AS622" i="11"/>
  <c r="U622" i="11"/>
  <c r="T622" i="11"/>
  <c r="S622" i="11"/>
  <c r="R622" i="11"/>
  <c r="Q622" i="11"/>
  <c r="P622" i="11"/>
  <c r="O622" i="11"/>
  <c r="AR622" i="11" s="1"/>
  <c r="AS621" i="11"/>
  <c r="U621" i="11"/>
  <c r="T621" i="11"/>
  <c r="S621" i="11"/>
  <c r="R621" i="11"/>
  <c r="Q621" i="11"/>
  <c r="P621" i="11"/>
  <c r="O621" i="11"/>
  <c r="AR621" i="11" s="1"/>
  <c r="AS620" i="11"/>
  <c r="U620" i="11"/>
  <c r="T620" i="11"/>
  <c r="S620" i="11"/>
  <c r="R620" i="11"/>
  <c r="Q620" i="11"/>
  <c r="P620" i="11"/>
  <c r="O620" i="11"/>
  <c r="AR620" i="11" s="1"/>
  <c r="AS619" i="11"/>
  <c r="U619" i="11"/>
  <c r="T619" i="11"/>
  <c r="S619" i="11"/>
  <c r="R619" i="11"/>
  <c r="Q619" i="11"/>
  <c r="P619" i="11"/>
  <c r="O619" i="11"/>
  <c r="AR619" i="11" s="1"/>
  <c r="AS618" i="11"/>
  <c r="U618" i="11"/>
  <c r="T618" i="11"/>
  <c r="S618" i="11"/>
  <c r="R618" i="11"/>
  <c r="Q618" i="11"/>
  <c r="O618" i="11" s="1"/>
  <c r="AR618" i="11" s="1"/>
  <c r="P618" i="11"/>
  <c r="AS617" i="11"/>
  <c r="U617" i="11"/>
  <c r="T617" i="11"/>
  <c r="S617" i="11"/>
  <c r="R617" i="11"/>
  <c r="Q617" i="11"/>
  <c r="O617" i="11" s="1"/>
  <c r="AR617" i="11" s="1"/>
  <c r="P617" i="11"/>
  <c r="AS616" i="11"/>
  <c r="U616" i="11"/>
  <c r="T616" i="11"/>
  <c r="S616" i="11"/>
  <c r="R616" i="11"/>
  <c r="Q616" i="11"/>
  <c r="P616" i="11"/>
  <c r="O616" i="11"/>
  <c r="AR616" i="11" s="1"/>
  <c r="AS615" i="11"/>
  <c r="U615" i="11"/>
  <c r="T615" i="11"/>
  <c r="S615" i="11"/>
  <c r="R615" i="11"/>
  <c r="Q615" i="11"/>
  <c r="P615" i="11"/>
  <c r="O615" i="11"/>
  <c r="AR615" i="11" s="1"/>
  <c r="AS614" i="11"/>
  <c r="U614" i="11"/>
  <c r="T614" i="11"/>
  <c r="S614" i="11"/>
  <c r="R614" i="11"/>
  <c r="Q614" i="11"/>
  <c r="P614" i="11"/>
  <c r="O614" i="11"/>
  <c r="AR614" i="11" s="1"/>
  <c r="AS613" i="11"/>
  <c r="U613" i="11"/>
  <c r="T613" i="11"/>
  <c r="S613" i="11"/>
  <c r="R613" i="11"/>
  <c r="Q613" i="11"/>
  <c r="O613" i="11" s="1"/>
  <c r="AR613" i="11" s="1"/>
  <c r="P613" i="11"/>
  <c r="AS612" i="11"/>
  <c r="U612" i="11"/>
  <c r="T612" i="11"/>
  <c r="S612" i="11"/>
  <c r="R612" i="11"/>
  <c r="Q612" i="11"/>
  <c r="O612" i="11" s="1"/>
  <c r="AR612" i="11" s="1"/>
  <c r="P612" i="11"/>
  <c r="AS611" i="11"/>
  <c r="U611" i="11"/>
  <c r="T611" i="11"/>
  <c r="S611" i="11"/>
  <c r="R611" i="11"/>
  <c r="Q611" i="11"/>
  <c r="O611" i="11" s="1"/>
  <c r="AR611" i="11" s="1"/>
  <c r="P611" i="11"/>
  <c r="AS610" i="11"/>
  <c r="U610" i="11"/>
  <c r="T610" i="11"/>
  <c r="S610" i="11"/>
  <c r="R610" i="11"/>
  <c r="Q610" i="11"/>
  <c r="O610" i="11" s="1"/>
  <c r="AR610" i="11" s="1"/>
  <c r="P610" i="11"/>
  <c r="AS609" i="11"/>
  <c r="U609" i="11"/>
  <c r="T609" i="11"/>
  <c r="S609" i="11"/>
  <c r="R609" i="11"/>
  <c r="Q609" i="11"/>
  <c r="O609" i="11" s="1"/>
  <c r="AR609" i="11" s="1"/>
  <c r="P609" i="11"/>
  <c r="AS608" i="11"/>
  <c r="U608" i="11"/>
  <c r="T608" i="11"/>
  <c r="S608" i="11"/>
  <c r="R608" i="11"/>
  <c r="Q608" i="11"/>
  <c r="P608" i="11"/>
  <c r="O608" i="11"/>
  <c r="AR608" i="11" s="1"/>
  <c r="AS607" i="11"/>
  <c r="U607" i="11"/>
  <c r="T607" i="11"/>
  <c r="S607" i="11"/>
  <c r="R607" i="11"/>
  <c r="Q607" i="11"/>
  <c r="P607" i="11"/>
  <c r="O607" i="11"/>
  <c r="AR607" i="11" s="1"/>
  <c r="AS606" i="11"/>
  <c r="U606" i="11"/>
  <c r="T606" i="11"/>
  <c r="S606" i="11"/>
  <c r="R606" i="11"/>
  <c r="Q606" i="11"/>
  <c r="P606" i="11"/>
  <c r="O606" i="11"/>
  <c r="AR606" i="11" s="1"/>
  <c r="AS605" i="11"/>
  <c r="U605" i="11"/>
  <c r="T605" i="11"/>
  <c r="S605" i="11"/>
  <c r="R605" i="11"/>
  <c r="Q605" i="11"/>
  <c r="O605" i="11" s="1"/>
  <c r="AR605" i="11" s="1"/>
  <c r="P605" i="11"/>
  <c r="AS604" i="11"/>
  <c r="U604" i="11"/>
  <c r="T604" i="11"/>
  <c r="S604" i="11"/>
  <c r="R604" i="11"/>
  <c r="Q604" i="11"/>
  <c r="O604" i="11" s="1"/>
  <c r="AR604" i="11" s="1"/>
  <c r="P604" i="11"/>
  <c r="AS603" i="11"/>
  <c r="U603" i="11"/>
  <c r="T603" i="11"/>
  <c r="S603" i="11"/>
  <c r="R603" i="11"/>
  <c r="Q603" i="11"/>
  <c r="P603" i="11"/>
  <c r="O603" i="11"/>
  <c r="AR603" i="11" s="1"/>
  <c r="AS602" i="11"/>
  <c r="U602" i="11"/>
  <c r="T602" i="11"/>
  <c r="S602" i="11"/>
  <c r="R602" i="11"/>
  <c r="Q602" i="11"/>
  <c r="O602" i="11" s="1"/>
  <c r="AR602" i="11" s="1"/>
  <c r="P602" i="11"/>
  <c r="AS601" i="11"/>
  <c r="U601" i="11"/>
  <c r="T601" i="11"/>
  <c r="S601" i="11"/>
  <c r="R601" i="11"/>
  <c r="Q601" i="11"/>
  <c r="P601" i="11"/>
  <c r="O601" i="11"/>
  <c r="AR601" i="11" s="1"/>
  <c r="AS600" i="11"/>
  <c r="U600" i="11"/>
  <c r="T600" i="11"/>
  <c r="S600" i="11"/>
  <c r="R600" i="11"/>
  <c r="Q600" i="11"/>
  <c r="P600" i="11"/>
  <c r="O600" i="11"/>
  <c r="AR600" i="11" s="1"/>
  <c r="AS599" i="11"/>
  <c r="U599" i="11"/>
  <c r="T599" i="11"/>
  <c r="S599" i="11"/>
  <c r="R599" i="11"/>
  <c r="Q599" i="11"/>
  <c r="P599" i="11"/>
  <c r="O599" i="11"/>
  <c r="AR599" i="11" s="1"/>
  <c r="AS598" i="11"/>
  <c r="U598" i="11"/>
  <c r="T598" i="11"/>
  <c r="S598" i="11"/>
  <c r="R598" i="11"/>
  <c r="Q598" i="11"/>
  <c r="O598" i="11" s="1"/>
  <c r="AR598" i="11" s="1"/>
  <c r="P598" i="11"/>
  <c r="AS597" i="11"/>
  <c r="U597" i="11"/>
  <c r="T597" i="11"/>
  <c r="S597" i="11"/>
  <c r="R597" i="11"/>
  <c r="Q597" i="11"/>
  <c r="O597" i="11" s="1"/>
  <c r="AR597" i="11" s="1"/>
  <c r="P597" i="11"/>
  <c r="AS596" i="11"/>
  <c r="U596" i="11"/>
  <c r="T596" i="11"/>
  <c r="S596" i="11"/>
  <c r="R596" i="11"/>
  <c r="Q596" i="11"/>
  <c r="P596" i="11"/>
  <c r="O596" i="11"/>
  <c r="AR596" i="11" s="1"/>
  <c r="AS595" i="11"/>
  <c r="U595" i="11"/>
  <c r="T595" i="11"/>
  <c r="S595" i="11"/>
  <c r="R595" i="11"/>
  <c r="Q595" i="11"/>
  <c r="P595" i="11"/>
  <c r="O595" i="11"/>
  <c r="AR595" i="11" s="1"/>
  <c r="AS594" i="11"/>
  <c r="U594" i="11"/>
  <c r="T594" i="11"/>
  <c r="S594" i="11"/>
  <c r="R594" i="11"/>
  <c r="Q594" i="11"/>
  <c r="O594" i="11" s="1"/>
  <c r="AR594" i="11" s="1"/>
  <c r="P594" i="11"/>
  <c r="AS593" i="11"/>
  <c r="U593" i="11"/>
  <c r="T593" i="11"/>
  <c r="S593" i="11"/>
  <c r="R593" i="11"/>
  <c r="Q593" i="11"/>
  <c r="O593" i="11" s="1"/>
  <c r="AR593" i="11" s="1"/>
  <c r="P593" i="11"/>
  <c r="AS592" i="11"/>
  <c r="U592" i="11"/>
  <c r="T592" i="11"/>
  <c r="S592" i="11"/>
  <c r="R592" i="11"/>
  <c r="Q592" i="11"/>
  <c r="O592" i="11" s="1"/>
  <c r="AR592" i="11" s="1"/>
  <c r="P592" i="11"/>
  <c r="AS591" i="11"/>
  <c r="U591" i="11"/>
  <c r="T591" i="11"/>
  <c r="S591" i="11"/>
  <c r="R591" i="11"/>
  <c r="Q591" i="11"/>
  <c r="O591" i="11" s="1"/>
  <c r="AR591" i="11" s="1"/>
  <c r="P591" i="11"/>
  <c r="AS590" i="11"/>
  <c r="U590" i="11"/>
  <c r="T590" i="11"/>
  <c r="S590" i="11"/>
  <c r="R590" i="11"/>
  <c r="Q590" i="11"/>
  <c r="O590" i="11" s="1"/>
  <c r="AR590" i="11" s="1"/>
  <c r="P590" i="11"/>
  <c r="AS589" i="11"/>
  <c r="U589" i="11"/>
  <c r="T589" i="11"/>
  <c r="S589" i="11"/>
  <c r="R589" i="11"/>
  <c r="Q589" i="11"/>
  <c r="P589" i="11"/>
  <c r="O589" i="11"/>
  <c r="AR589" i="11" s="1"/>
  <c r="AS588" i="11"/>
  <c r="U588" i="11"/>
  <c r="T588" i="11"/>
  <c r="S588" i="11"/>
  <c r="R588" i="11"/>
  <c r="Q588" i="11"/>
  <c r="O588" i="11" s="1"/>
  <c r="AR588" i="11" s="1"/>
  <c r="P588" i="11"/>
  <c r="AS587" i="11"/>
  <c r="U587" i="11"/>
  <c r="T587" i="11"/>
  <c r="S587" i="11"/>
  <c r="R587" i="11"/>
  <c r="Q587" i="11"/>
  <c r="P587" i="11"/>
  <c r="O587" i="11"/>
  <c r="AR587" i="11" s="1"/>
  <c r="AS586" i="11"/>
  <c r="U586" i="11"/>
  <c r="T586" i="11"/>
  <c r="S586" i="11"/>
  <c r="R586" i="11"/>
  <c r="Q586" i="11"/>
  <c r="P586" i="11"/>
  <c r="O586" i="11"/>
  <c r="AR586" i="11" s="1"/>
  <c r="AS585" i="11"/>
  <c r="U585" i="11"/>
  <c r="T585" i="11"/>
  <c r="S585" i="11"/>
  <c r="R585" i="11"/>
  <c r="Q585" i="11"/>
  <c r="O585" i="11" s="1"/>
  <c r="AR585" i="11" s="1"/>
  <c r="P585" i="11"/>
  <c r="AS584" i="11"/>
  <c r="U584" i="11"/>
  <c r="T584" i="11"/>
  <c r="S584" i="11"/>
  <c r="R584" i="11"/>
  <c r="Q584" i="11"/>
  <c r="O584" i="11" s="1"/>
  <c r="AR584" i="11" s="1"/>
  <c r="P584" i="11"/>
  <c r="AS583" i="11"/>
  <c r="U583" i="11"/>
  <c r="T583" i="11"/>
  <c r="S583" i="11"/>
  <c r="R583" i="11"/>
  <c r="Q583" i="11"/>
  <c r="O583" i="11" s="1"/>
  <c r="AR583" i="11" s="1"/>
  <c r="P583" i="11"/>
  <c r="AS582" i="11"/>
  <c r="U582" i="11"/>
  <c r="T582" i="11"/>
  <c r="S582" i="11"/>
  <c r="R582" i="11"/>
  <c r="Q582" i="11"/>
  <c r="P582" i="11"/>
  <c r="O582" i="11"/>
  <c r="AR582" i="11" s="1"/>
  <c r="AS581" i="11"/>
  <c r="U581" i="11"/>
  <c r="T581" i="11"/>
  <c r="S581" i="11"/>
  <c r="R581" i="11"/>
  <c r="Q581" i="11"/>
  <c r="P581" i="11"/>
  <c r="O581" i="11"/>
  <c r="AR581" i="11" s="1"/>
  <c r="AS580" i="11"/>
  <c r="U580" i="11"/>
  <c r="T580" i="11"/>
  <c r="S580" i="11"/>
  <c r="R580" i="11"/>
  <c r="Q580" i="11"/>
  <c r="O580" i="11" s="1"/>
  <c r="AR580" i="11" s="1"/>
  <c r="P580" i="11"/>
  <c r="AS579" i="11"/>
  <c r="U579" i="11"/>
  <c r="T579" i="11"/>
  <c r="S579" i="11"/>
  <c r="R579" i="11"/>
  <c r="Q579" i="11"/>
  <c r="P579" i="11"/>
  <c r="O579" i="11"/>
  <c r="AR579" i="11" s="1"/>
  <c r="AS578" i="11"/>
  <c r="U578" i="11"/>
  <c r="T578" i="11"/>
  <c r="S578" i="11"/>
  <c r="R578" i="11"/>
  <c r="Q578" i="11"/>
  <c r="P578" i="11"/>
  <c r="O578" i="11"/>
  <c r="AR578" i="11" s="1"/>
  <c r="AS577" i="11"/>
  <c r="U577" i="11"/>
  <c r="T577" i="11"/>
  <c r="S577" i="11"/>
  <c r="R577" i="11"/>
  <c r="Q577" i="11"/>
  <c r="O577" i="11" s="1"/>
  <c r="AR577" i="11" s="1"/>
  <c r="P577" i="11"/>
  <c r="AS576" i="11"/>
  <c r="U576" i="11"/>
  <c r="T576" i="11"/>
  <c r="S576" i="11"/>
  <c r="R576" i="11"/>
  <c r="Q576" i="11"/>
  <c r="P576" i="11"/>
  <c r="O576" i="11"/>
  <c r="AR576" i="11" s="1"/>
  <c r="AS575" i="11"/>
  <c r="U575" i="11"/>
  <c r="T575" i="11"/>
  <c r="S575" i="11"/>
  <c r="R575" i="11"/>
  <c r="Q575" i="11"/>
  <c r="P575" i="11"/>
  <c r="O575" i="11"/>
  <c r="AR575" i="11" s="1"/>
  <c r="AS574" i="11"/>
  <c r="U574" i="11"/>
  <c r="T574" i="11"/>
  <c r="S574" i="11"/>
  <c r="R574" i="11"/>
  <c r="Q574" i="11"/>
  <c r="P574" i="11"/>
  <c r="O574" i="11"/>
  <c r="AR574" i="11" s="1"/>
  <c r="AS573" i="11"/>
  <c r="U573" i="11"/>
  <c r="T573" i="11"/>
  <c r="S573" i="11"/>
  <c r="R573" i="11"/>
  <c r="Q573" i="11"/>
  <c r="O573" i="11" s="1"/>
  <c r="AR573" i="11" s="1"/>
  <c r="P573" i="11"/>
  <c r="AS572" i="11"/>
  <c r="U572" i="11"/>
  <c r="T572" i="11"/>
  <c r="S572" i="11"/>
  <c r="R572" i="11"/>
  <c r="Q572" i="11"/>
  <c r="O572" i="11" s="1"/>
  <c r="AR572" i="11" s="1"/>
  <c r="P572" i="11"/>
  <c r="AS571" i="11"/>
  <c r="U571" i="11"/>
  <c r="T571" i="11"/>
  <c r="S571" i="11"/>
  <c r="R571" i="11"/>
  <c r="Q571" i="11"/>
  <c r="O571" i="11" s="1"/>
  <c r="AR571" i="11" s="1"/>
  <c r="P571" i="11"/>
  <c r="AS570" i="11"/>
  <c r="U570" i="11"/>
  <c r="T570" i="11"/>
  <c r="S570" i="11"/>
  <c r="R570" i="11"/>
  <c r="Q570" i="11"/>
  <c r="O570" i="11" s="1"/>
  <c r="AR570" i="11" s="1"/>
  <c r="P570" i="11"/>
  <c r="AS569" i="11"/>
  <c r="U569" i="11"/>
  <c r="T569" i="11"/>
  <c r="S569" i="11"/>
  <c r="R569" i="11"/>
  <c r="Q569" i="11"/>
  <c r="O569" i="11" s="1"/>
  <c r="AR569" i="11" s="1"/>
  <c r="P569" i="11"/>
  <c r="AS568" i="11"/>
  <c r="U568" i="11"/>
  <c r="T568" i="11"/>
  <c r="S568" i="11"/>
  <c r="R568" i="11"/>
  <c r="Q568" i="11"/>
  <c r="P568" i="11"/>
  <c r="O568" i="11"/>
  <c r="AR568" i="11" s="1"/>
  <c r="AS567" i="11"/>
  <c r="U567" i="11"/>
  <c r="T567" i="11"/>
  <c r="S567" i="11"/>
  <c r="R567" i="11"/>
  <c r="Q567" i="11"/>
  <c r="P567" i="11"/>
  <c r="O567" i="11"/>
  <c r="AR567" i="11" s="1"/>
  <c r="AS566" i="11"/>
  <c r="U566" i="11"/>
  <c r="T566" i="11"/>
  <c r="S566" i="11"/>
  <c r="R566" i="11"/>
  <c r="Q566" i="11"/>
  <c r="O566" i="11" s="1"/>
  <c r="AR566" i="11" s="1"/>
  <c r="P566" i="11"/>
  <c r="AS565" i="11"/>
  <c r="AR565" i="11"/>
  <c r="U565" i="11"/>
  <c r="T565" i="11"/>
  <c r="S565" i="11"/>
  <c r="R565" i="11"/>
  <c r="Q565" i="11"/>
  <c r="O565" i="11" s="1"/>
  <c r="P565" i="11"/>
  <c r="AS564" i="11"/>
  <c r="U564" i="11"/>
  <c r="T564" i="11"/>
  <c r="S564" i="11"/>
  <c r="R564" i="11"/>
  <c r="Q564" i="11"/>
  <c r="O564" i="11" s="1"/>
  <c r="AR564" i="11" s="1"/>
  <c r="P564" i="11"/>
  <c r="AS563" i="11"/>
  <c r="U563" i="11"/>
  <c r="T563" i="11"/>
  <c r="S563" i="11"/>
  <c r="R563" i="11"/>
  <c r="Q563" i="11"/>
  <c r="O563" i="11" s="1"/>
  <c r="AR563" i="11" s="1"/>
  <c r="P563" i="11"/>
  <c r="AS562" i="11"/>
  <c r="U562" i="11"/>
  <c r="T562" i="11"/>
  <c r="S562" i="11"/>
  <c r="R562" i="11"/>
  <c r="Q562" i="11"/>
  <c r="O562" i="11" s="1"/>
  <c r="AR562" i="11" s="1"/>
  <c r="P562" i="11"/>
  <c r="AS561" i="11"/>
  <c r="U561" i="11"/>
  <c r="T561" i="11"/>
  <c r="S561" i="11"/>
  <c r="R561" i="11"/>
  <c r="Q561" i="11"/>
  <c r="P561" i="11"/>
  <c r="O561" i="11"/>
  <c r="AR561" i="11" s="1"/>
  <c r="AS560" i="11"/>
  <c r="U560" i="11"/>
  <c r="T560" i="11"/>
  <c r="S560" i="11"/>
  <c r="R560" i="11"/>
  <c r="Q560" i="11"/>
  <c r="P560" i="11"/>
  <c r="O560" i="11"/>
  <c r="AR560" i="11" s="1"/>
  <c r="AS559" i="11"/>
  <c r="U559" i="11"/>
  <c r="T559" i="11"/>
  <c r="S559" i="11"/>
  <c r="R559" i="11"/>
  <c r="Q559" i="11"/>
  <c r="P559" i="11"/>
  <c r="O559" i="11"/>
  <c r="AR559" i="11" s="1"/>
  <c r="AS558" i="11"/>
  <c r="U558" i="11"/>
  <c r="T558" i="11"/>
  <c r="S558" i="11"/>
  <c r="R558" i="11"/>
  <c r="Q558" i="11"/>
  <c r="O558" i="11" s="1"/>
  <c r="AR558" i="11" s="1"/>
  <c r="P558" i="11"/>
  <c r="AS557" i="11"/>
  <c r="U557" i="11"/>
  <c r="T557" i="11"/>
  <c r="S557" i="11"/>
  <c r="R557" i="11"/>
  <c r="Q557" i="11"/>
  <c r="O557" i="11" s="1"/>
  <c r="AR557" i="11" s="1"/>
  <c r="P557" i="11"/>
  <c r="AS556" i="11"/>
  <c r="U556" i="11"/>
  <c r="T556" i="11"/>
  <c r="S556" i="11"/>
  <c r="R556" i="11"/>
  <c r="Q556" i="11"/>
  <c r="P556" i="11"/>
  <c r="O556" i="11"/>
  <c r="AR556" i="11" s="1"/>
  <c r="AS555" i="11"/>
  <c r="U555" i="11"/>
  <c r="T555" i="11"/>
  <c r="S555" i="11"/>
  <c r="R555" i="11"/>
  <c r="Q555" i="11"/>
  <c r="P555" i="11"/>
  <c r="O555" i="11"/>
  <c r="AR555" i="11" s="1"/>
  <c r="AS554" i="11"/>
  <c r="U554" i="11"/>
  <c r="T554" i="11"/>
  <c r="S554" i="11"/>
  <c r="R554" i="11"/>
  <c r="Q554" i="11"/>
  <c r="P554" i="11"/>
  <c r="O554" i="11"/>
  <c r="AR554" i="11" s="1"/>
  <c r="AS553" i="11"/>
  <c r="U553" i="11"/>
  <c r="T553" i="11"/>
  <c r="S553" i="11"/>
  <c r="R553" i="11"/>
  <c r="Q553" i="11"/>
  <c r="O553" i="11" s="1"/>
  <c r="AR553" i="11" s="1"/>
  <c r="P553" i="11"/>
  <c r="AS552" i="11"/>
  <c r="U552" i="11"/>
  <c r="T552" i="11"/>
  <c r="S552" i="11"/>
  <c r="R552" i="11"/>
  <c r="Q552" i="11"/>
  <c r="O552" i="11" s="1"/>
  <c r="AR552" i="11" s="1"/>
  <c r="P552" i="11"/>
  <c r="AS551" i="11"/>
  <c r="U551" i="11"/>
  <c r="T551" i="11"/>
  <c r="S551" i="11"/>
  <c r="R551" i="11"/>
  <c r="Q551" i="11"/>
  <c r="O551" i="11" s="1"/>
  <c r="AR551" i="11" s="1"/>
  <c r="P551" i="11"/>
  <c r="AS550" i="11"/>
  <c r="U550" i="11"/>
  <c r="T550" i="11"/>
  <c r="S550" i="11"/>
  <c r="R550" i="11"/>
  <c r="Q550" i="11"/>
  <c r="O550" i="11" s="1"/>
  <c r="AR550" i="11" s="1"/>
  <c r="P550" i="11"/>
  <c r="AS549" i="11"/>
  <c r="U549" i="11"/>
  <c r="T549" i="11"/>
  <c r="S549" i="11"/>
  <c r="R549" i="11"/>
  <c r="Q549" i="11"/>
  <c r="O549" i="11" s="1"/>
  <c r="AR549" i="11" s="1"/>
  <c r="P549" i="11"/>
  <c r="AS548" i="11"/>
  <c r="U548" i="11"/>
  <c r="T548" i="11"/>
  <c r="S548" i="11"/>
  <c r="R548" i="11"/>
  <c r="Q548" i="11"/>
  <c r="O548" i="11" s="1"/>
  <c r="AR548" i="11" s="1"/>
  <c r="P548" i="11"/>
  <c r="AS547" i="11"/>
  <c r="U547" i="11"/>
  <c r="T547" i="11"/>
  <c r="S547" i="11"/>
  <c r="R547" i="11"/>
  <c r="Q547" i="11"/>
  <c r="P547" i="11"/>
  <c r="O547" i="11"/>
  <c r="AR547" i="11" s="1"/>
  <c r="AS546" i="11"/>
  <c r="U546" i="11"/>
  <c r="T546" i="11"/>
  <c r="S546" i="11"/>
  <c r="R546" i="11"/>
  <c r="Q546" i="11"/>
  <c r="P546" i="11"/>
  <c r="O546" i="11"/>
  <c r="AR546" i="11" s="1"/>
  <c r="AS545" i="11"/>
  <c r="U545" i="11"/>
  <c r="T545" i="11"/>
  <c r="S545" i="11"/>
  <c r="R545" i="11"/>
  <c r="Q545" i="11"/>
  <c r="O545" i="11" s="1"/>
  <c r="AR545" i="11" s="1"/>
  <c r="P545" i="11"/>
  <c r="AS544" i="11"/>
  <c r="U544" i="11"/>
  <c r="T544" i="11"/>
  <c r="S544" i="11"/>
  <c r="R544" i="11"/>
  <c r="Q544" i="11"/>
  <c r="O544" i="11" s="1"/>
  <c r="AR544" i="11" s="1"/>
  <c r="P544" i="11"/>
  <c r="AS543" i="11"/>
  <c r="U543" i="11"/>
  <c r="T543" i="11"/>
  <c r="S543" i="11"/>
  <c r="R543" i="11"/>
  <c r="Q543" i="11"/>
  <c r="P543" i="11"/>
  <c r="O543" i="11"/>
  <c r="AR543" i="11" s="1"/>
  <c r="AS542" i="11"/>
  <c r="U542" i="11"/>
  <c r="T542" i="11"/>
  <c r="S542" i="11"/>
  <c r="R542" i="11"/>
  <c r="Q542" i="11"/>
  <c r="O542" i="11" s="1"/>
  <c r="AR542" i="11" s="1"/>
  <c r="P542" i="11"/>
  <c r="AS541" i="11"/>
  <c r="U541" i="11"/>
  <c r="T541" i="11"/>
  <c r="S541" i="11"/>
  <c r="R541" i="11"/>
  <c r="Q541" i="11"/>
  <c r="P541" i="11"/>
  <c r="O541" i="11"/>
  <c r="AR541" i="11" s="1"/>
  <c r="AS540" i="11"/>
  <c r="U540" i="11"/>
  <c r="T540" i="11"/>
  <c r="S540" i="11"/>
  <c r="R540" i="11"/>
  <c r="Q540" i="11"/>
  <c r="O540" i="11" s="1"/>
  <c r="AR540" i="11" s="1"/>
  <c r="P540" i="11"/>
  <c r="AS539" i="11"/>
  <c r="U539" i="11"/>
  <c r="T539" i="11"/>
  <c r="S539" i="11"/>
  <c r="R539" i="11"/>
  <c r="Q539" i="11"/>
  <c r="P539" i="11"/>
  <c r="O539" i="11"/>
  <c r="AR539" i="11" s="1"/>
  <c r="AS538" i="11"/>
  <c r="U538" i="11"/>
  <c r="T538" i="11"/>
  <c r="S538" i="11"/>
  <c r="R538" i="11"/>
  <c r="Q538" i="11"/>
  <c r="P538" i="11"/>
  <c r="O538" i="11"/>
  <c r="AR538" i="11" s="1"/>
  <c r="AS537" i="11"/>
  <c r="U537" i="11"/>
  <c r="T537" i="11"/>
  <c r="S537" i="11"/>
  <c r="R537" i="11"/>
  <c r="Q537" i="11"/>
  <c r="O537" i="11" s="1"/>
  <c r="AR537" i="11" s="1"/>
  <c r="P537" i="11"/>
  <c r="AS536" i="11"/>
  <c r="U536" i="11"/>
  <c r="T536" i="11"/>
  <c r="S536" i="11"/>
  <c r="R536" i="11"/>
  <c r="Q536" i="11"/>
  <c r="P536" i="11"/>
  <c r="O536" i="11"/>
  <c r="AR536" i="11" s="1"/>
  <c r="AS535" i="11"/>
  <c r="U535" i="11"/>
  <c r="T535" i="11"/>
  <c r="S535" i="11"/>
  <c r="R535" i="11"/>
  <c r="Q535" i="11"/>
  <c r="P535" i="11"/>
  <c r="O535" i="11"/>
  <c r="AR535" i="11" s="1"/>
  <c r="AS534" i="11"/>
  <c r="U534" i="11"/>
  <c r="T534" i="11"/>
  <c r="S534" i="11"/>
  <c r="R534" i="11"/>
  <c r="Q534" i="11"/>
  <c r="P534" i="11"/>
  <c r="O534" i="11"/>
  <c r="AR534" i="11" s="1"/>
  <c r="AS533" i="11"/>
  <c r="U533" i="11"/>
  <c r="T533" i="11"/>
  <c r="S533" i="11"/>
  <c r="R533" i="11"/>
  <c r="Q533" i="11"/>
  <c r="O533" i="11" s="1"/>
  <c r="AR533" i="11" s="1"/>
  <c r="P533" i="11"/>
  <c r="AS532" i="11"/>
  <c r="U532" i="11"/>
  <c r="T532" i="11"/>
  <c r="S532" i="11"/>
  <c r="R532" i="11"/>
  <c r="Q532" i="11"/>
  <c r="O532" i="11" s="1"/>
  <c r="AR532" i="11" s="1"/>
  <c r="P532" i="11"/>
  <c r="AS531" i="11"/>
  <c r="U531" i="11"/>
  <c r="T531" i="11"/>
  <c r="S531" i="11"/>
  <c r="R531" i="11"/>
  <c r="Q531" i="11"/>
  <c r="O531" i="11" s="1"/>
  <c r="AR531" i="11" s="1"/>
  <c r="P531" i="11"/>
  <c r="AS530" i="11"/>
  <c r="U530" i="11"/>
  <c r="T530" i="11"/>
  <c r="S530" i="11"/>
  <c r="R530" i="11"/>
  <c r="Q530" i="11"/>
  <c r="O530" i="11" s="1"/>
  <c r="AR530" i="11" s="1"/>
  <c r="P530" i="11"/>
  <c r="AS529" i="11"/>
  <c r="U529" i="11"/>
  <c r="T529" i="11"/>
  <c r="S529" i="11"/>
  <c r="R529" i="11"/>
  <c r="Q529" i="11"/>
  <c r="P529" i="11"/>
  <c r="O529" i="11"/>
  <c r="AR529" i="11" s="1"/>
  <c r="AS528" i="11"/>
  <c r="U528" i="11"/>
  <c r="T528" i="11"/>
  <c r="S528" i="11"/>
  <c r="R528" i="11"/>
  <c r="Q528" i="11"/>
  <c r="O528" i="11" s="1"/>
  <c r="AR528" i="11" s="1"/>
  <c r="P528" i="11"/>
  <c r="AS527" i="11"/>
  <c r="U527" i="11"/>
  <c r="T527" i="11"/>
  <c r="S527" i="11"/>
  <c r="R527" i="11"/>
  <c r="Q527" i="11"/>
  <c r="P527" i="11"/>
  <c r="O527" i="11"/>
  <c r="AR527" i="11" s="1"/>
  <c r="AS526" i="11"/>
  <c r="U526" i="11"/>
  <c r="T526" i="11"/>
  <c r="S526" i="11"/>
  <c r="R526" i="11"/>
  <c r="Q526" i="11"/>
  <c r="O526" i="11" s="1"/>
  <c r="AR526" i="11" s="1"/>
  <c r="P526" i="11"/>
  <c r="AS525" i="11"/>
  <c r="U525" i="11"/>
  <c r="T525" i="11"/>
  <c r="S525" i="11"/>
  <c r="R525" i="11"/>
  <c r="Q525" i="11"/>
  <c r="O525" i="11" s="1"/>
  <c r="AR525" i="11" s="1"/>
  <c r="P525" i="11"/>
  <c r="AS524" i="11"/>
  <c r="U524" i="11"/>
  <c r="T524" i="11"/>
  <c r="S524" i="11"/>
  <c r="R524" i="11"/>
  <c r="Q524" i="11"/>
  <c r="O524" i="11" s="1"/>
  <c r="AR524" i="11" s="1"/>
  <c r="P524" i="11"/>
  <c r="AS523" i="11"/>
  <c r="U523" i="11"/>
  <c r="T523" i="11"/>
  <c r="S523" i="11"/>
  <c r="R523" i="11"/>
  <c r="Q523" i="11"/>
  <c r="O523" i="11" s="1"/>
  <c r="AR523" i="11" s="1"/>
  <c r="P523" i="11"/>
  <c r="AS522" i="11"/>
  <c r="U522" i="11"/>
  <c r="T522" i="11"/>
  <c r="S522" i="11"/>
  <c r="R522" i="11"/>
  <c r="Q522" i="11"/>
  <c r="P522" i="11"/>
  <c r="O522" i="11"/>
  <c r="AR522" i="11" s="1"/>
  <c r="AS521" i="11"/>
  <c r="U521" i="11"/>
  <c r="T521" i="11"/>
  <c r="S521" i="11"/>
  <c r="R521" i="11"/>
  <c r="Q521" i="11"/>
  <c r="O521" i="11" s="1"/>
  <c r="AR521" i="11" s="1"/>
  <c r="P521" i="11"/>
  <c r="AS520" i="11"/>
  <c r="U520" i="11"/>
  <c r="T520" i="11"/>
  <c r="S520" i="11"/>
  <c r="R520" i="11"/>
  <c r="Q520" i="11"/>
  <c r="P520" i="11"/>
  <c r="O520" i="11"/>
  <c r="AR520" i="11" s="1"/>
  <c r="AS519" i="11"/>
  <c r="U519" i="11"/>
  <c r="T519" i="11"/>
  <c r="S519" i="11"/>
  <c r="R519" i="11"/>
  <c r="Q519" i="11"/>
  <c r="P519" i="11"/>
  <c r="O519" i="11"/>
  <c r="AR519" i="11" s="1"/>
  <c r="AS518" i="11"/>
  <c r="U518" i="11"/>
  <c r="T518" i="11"/>
  <c r="S518" i="11"/>
  <c r="R518" i="11"/>
  <c r="Q518" i="11"/>
  <c r="O518" i="11" s="1"/>
  <c r="AR518" i="11" s="1"/>
  <c r="P518" i="11"/>
  <c r="AS517" i="11"/>
  <c r="U517" i="11"/>
  <c r="T517" i="11"/>
  <c r="S517" i="11"/>
  <c r="R517" i="11"/>
  <c r="Q517" i="11"/>
  <c r="O517" i="11" s="1"/>
  <c r="AR517" i="11" s="1"/>
  <c r="P517" i="11"/>
  <c r="AS516" i="11"/>
  <c r="U516" i="11"/>
  <c r="T516" i="11"/>
  <c r="S516" i="11"/>
  <c r="R516" i="11"/>
  <c r="Q516" i="11"/>
  <c r="P516" i="11"/>
  <c r="O516" i="11"/>
  <c r="AR516" i="11" s="1"/>
  <c r="AS515" i="11"/>
  <c r="U515" i="11"/>
  <c r="T515" i="11"/>
  <c r="S515" i="11"/>
  <c r="R515" i="11"/>
  <c r="Q515" i="11"/>
  <c r="P515" i="11"/>
  <c r="O515" i="11"/>
  <c r="AR515" i="11" s="1"/>
  <c r="AS514" i="11"/>
  <c r="U514" i="11"/>
  <c r="T514" i="11"/>
  <c r="S514" i="11"/>
  <c r="R514" i="11"/>
  <c r="Q514" i="11"/>
  <c r="P514" i="11"/>
  <c r="O514" i="11"/>
  <c r="AR514" i="11" s="1"/>
  <c r="AS513" i="11"/>
  <c r="U513" i="11"/>
  <c r="T513" i="11"/>
  <c r="S513" i="11"/>
  <c r="R513" i="11"/>
  <c r="Q513" i="11"/>
  <c r="O513" i="11" s="1"/>
  <c r="AR513" i="11" s="1"/>
  <c r="P513" i="11"/>
  <c r="AS512" i="11"/>
  <c r="U512" i="11"/>
  <c r="T512" i="11"/>
  <c r="S512" i="11"/>
  <c r="R512" i="11"/>
  <c r="Q512" i="11"/>
  <c r="P512" i="11"/>
  <c r="O512" i="11"/>
  <c r="AR512" i="11" s="1"/>
  <c r="AS511" i="11"/>
  <c r="U511" i="11"/>
  <c r="T511" i="11"/>
  <c r="S511" i="11"/>
  <c r="R511" i="11"/>
  <c r="Q511" i="11"/>
  <c r="O511" i="11" s="1"/>
  <c r="AR511" i="11" s="1"/>
  <c r="P511" i="11"/>
  <c r="AS510" i="11"/>
  <c r="U510" i="11"/>
  <c r="T510" i="11"/>
  <c r="S510" i="11"/>
  <c r="R510" i="11"/>
  <c r="Q510" i="11"/>
  <c r="O510" i="11" s="1"/>
  <c r="AR510" i="11" s="1"/>
  <c r="P510" i="11"/>
  <c r="AS509" i="11"/>
  <c r="U509" i="11"/>
  <c r="T509" i="11"/>
  <c r="S509" i="11"/>
  <c r="R509" i="11"/>
  <c r="Q509" i="11"/>
  <c r="O509" i="11" s="1"/>
  <c r="AR509" i="11" s="1"/>
  <c r="P509" i="11"/>
  <c r="AS508" i="11"/>
  <c r="U508" i="11"/>
  <c r="T508" i="11"/>
  <c r="S508" i="11"/>
  <c r="R508" i="11"/>
  <c r="Q508" i="11"/>
  <c r="P508" i="11"/>
  <c r="O508" i="11"/>
  <c r="AR508" i="11" s="1"/>
  <c r="AS507" i="11"/>
  <c r="U507" i="11"/>
  <c r="T507" i="11"/>
  <c r="S507" i="11"/>
  <c r="R507" i="11"/>
  <c r="Q507" i="11"/>
  <c r="P507" i="11"/>
  <c r="O507" i="11"/>
  <c r="AR507" i="11" s="1"/>
  <c r="AS506" i="11"/>
  <c r="AR506" i="11"/>
  <c r="U506" i="11"/>
  <c r="T506" i="11"/>
  <c r="S506" i="11"/>
  <c r="R506" i="11"/>
  <c r="Q506" i="11"/>
  <c r="P506" i="11"/>
  <c r="O506" i="11"/>
  <c r="AS505" i="11"/>
  <c r="U505" i="11"/>
  <c r="T505" i="11"/>
  <c r="S505" i="11"/>
  <c r="R505" i="11"/>
  <c r="Q505" i="11"/>
  <c r="O505" i="11" s="1"/>
  <c r="AR505" i="11" s="1"/>
  <c r="P505" i="11"/>
  <c r="AS504" i="11"/>
  <c r="U504" i="11"/>
  <c r="T504" i="11"/>
  <c r="S504" i="11"/>
  <c r="R504" i="11"/>
  <c r="Q504" i="11"/>
  <c r="O504" i="11" s="1"/>
  <c r="AR504" i="11" s="1"/>
  <c r="P504" i="11"/>
  <c r="AS503" i="11"/>
  <c r="U503" i="11"/>
  <c r="T503" i="11"/>
  <c r="S503" i="11"/>
  <c r="R503" i="11"/>
  <c r="Q503" i="11"/>
  <c r="P503" i="11"/>
  <c r="O503" i="11"/>
  <c r="AR503" i="11" s="1"/>
  <c r="AS502" i="11"/>
  <c r="U502" i="11"/>
  <c r="T502" i="11"/>
  <c r="S502" i="11"/>
  <c r="R502" i="11"/>
  <c r="Q502" i="11"/>
  <c r="O502" i="11" s="1"/>
  <c r="AR502" i="11" s="1"/>
  <c r="P502" i="11"/>
  <c r="AS501" i="11"/>
  <c r="U501" i="11"/>
  <c r="T501" i="11"/>
  <c r="S501" i="11"/>
  <c r="R501" i="11"/>
  <c r="Q501" i="11"/>
  <c r="P501" i="11"/>
  <c r="O501" i="11"/>
  <c r="AR501" i="11" s="1"/>
  <c r="AS500" i="11"/>
  <c r="U500" i="11"/>
  <c r="T500" i="11"/>
  <c r="S500" i="11"/>
  <c r="R500" i="11"/>
  <c r="Q500" i="11"/>
  <c r="P500" i="11"/>
  <c r="O500" i="11"/>
  <c r="AR500" i="11" s="1"/>
  <c r="AS499" i="11"/>
  <c r="U499" i="11"/>
  <c r="T499" i="11"/>
  <c r="S499" i="11"/>
  <c r="R499" i="11"/>
  <c r="Q499" i="11"/>
  <c r="P499" i="11"/>
  <c r="O499" i="11"/>
  <c r="AR499" i="11" s="1"/>
  <c r="AS498" i="11"/>
  <c r="U498" i="11"/>
  <c r="T498" i="11"/>
  <c r="S498" i="11"/>
  <c r="R498" i="11"/>
  <c r="Q498" i="11"/>
  <c r="O498" i="11" s="1"/>
  <c r="AR498" i="11" s="1"/>
  <c r="P498" i="11"/>
  <c r="AS497" i="11"/>
  <c r="U497" i="11"/>
  <c r="T497" i="11"/>
  <c r="S497" i="11"/>
  <c r="R497" i="11"/>
  <c r="Q497" i="11"/>
  <c r="O497" i="11" s="1"/>
  <c r="AR497" i="11" s="1"/>
  <c r="P497" i="11"/>
  <c r="AS496" i="11"/>
  <c r="U496" i="11"/>
  <c r="T496" i="11"/>
  <c r="S496" i="11"/>
  <c r="R496" i="11"/>
  <c r="Q496" i="11"/>
  <c r="P496" i="11"/>
  <c r="O496" i="11"/>
  <c r="AR496" i="11" s="1"/>
  <c r="AS495" i="11"/>
  <c r="U495" i="11"/>
  <c r="T495" i="11"/>
  <c r="S495" i="11"/>
  <c r="R495" i="11"/>
  <c r="Q495" i="11"/>
  <c r="P495" i="11"/>
  <c r="O495" i="11"/>
  <c r="AR495" i="11" s="1"/>
  <c r="AS494" i="11"/>
  <c r="U494" i="11"/>
  <c r="T494" i="11"/>
  <c r="S494" i="11"/>
  <c r="R494" i="11"/>
  <c r="Q494" i="11"/>
  <c r="O494" i="11" s="1"/>
  <c r="AR494" i="11" s="1"/>
  <c r="P494" i="11"/>
  <c r="AS493" i="11"/>
  <c r="U493" i="11"/>
  <c r="T493" i="11"/>
  <c r="S493" i="11"/>
  <c r="R493" i="11"/>
  <c r="Q493" i="11"/>
  <c r="O493" i="11" s="1"/>
  <c r="AR493" i="11" s="1"/>
  <c r="P493" i="11"/>
  <c r="AS492" i="11"/>
  <c r="U492" i="11"/>
  <c r="T492" i="11"/>
  <c r="S492" i="11"/>
  <c r="R492" i="11"/>
  <c r="Q492" i="11"/>
  <c r="O492" i="11" s="1"/>
  <c r="AR492" i="11" s="1"/>
  <c r="P492" i="11"/>
  <c r="AS491" i="11"/>
  <c r="U491" i="11"/>
  <c r="T491" i="11"/>
  <c r="S491" i="11"/>
  <c r="R491" i="11"/>
  <c r="Q491" i="11"/>
  <c r="O491" i="11" s="1"/>
  <c r="AR491" i="11" s="1"/>
  <c r="P491" i="11"/>
  <c r="AS490" i="11"/>
  <c r="U490" i="11"/>
  <c r="T490" i="11"/>
  <c r="S490" i="11"/>
  <c r="R490" i="11"/>
  <c r="Q490" i="11"/>
  <c r="O490" i="11" s="1"/>
  <c r="AR490" i="11" s="1"/>
  <c r="P490" i="11"/>
  <c r="AS489" i="11"/>
  <c r="U489" i="11"/>
  <c r="T489" i="11"/>
  <c r="S489" i="11"/>
  <c r="R489" i="11"/>
  <c r="Q489" i="11"/>
  <c r="P489" i="11"/>
  <c r="O489" i="11"/>
  <c r="AR489" i="11" s="1"/>
  <c r="AS488" i="11"/>
  <c r="U488" i="11"/>
  <c r="T488" i="11"/>
  <c r="S488" i="11"/>
  <c r="R488" i="11"/>
  <c r="Q488" i="11"/>
  <c r="O488" i="11" s="1"/>
  <c r="AR488" i="11" s="1"/>
  <c r="P488" i="11"/>
  <c r="AS487" i="11"/>
  <c r="U487" i="11"/>
  <c r="T487" i="11"/>
  <c r="S487" i="11"/>
  <c r="R487" i="11"/>
  <c r="Q487" i="11"/>
  <c r="P487" i="11"/>
  <c r="O487" i="11"/>
  <c r="AR487" i="11" s="1"/>
  <c r="AS486" i="11"/>
  <c r="U486" i="11"/>
  <c r="T486" i="11"/>
  <c r="S486" i="11"/>
  <c r="R486" i="11"/>
  <c r="Q486" i="11"/>
  <c r="P486" i="11"/>
  <c r="O486" i="11"/>
  <c r="AR486" i="11" s="1"/>
  <c r="AS485" i="11"/>
  <c r="U485" i="11"/>
  <c r="T485" i="11"/>
  <c r="S485" i="11"/>
  <c r="R485" i="11"/>
  <c r="Q485" i="11"/>
  <c r="O485" i="11" s="1"/>
  <c r="AR485" i="11" s="1"/>
  <c r="P485" i="11"/>
  <c r="AS484" i="11"/>
  <c r="U484" i="11"/>
  <c r="T484" i="11"/>
  <c r="S484" i="11"/>
  <c r="R484" i="11"/>
  <c r="Q484" i="11"/>
  <c r="P484" i="11"/>
  <c r="O484" i="11"/>
  <c r="AR484" i="11" s="1"/>
  <c r="AS483" i="11"/>
  <c r="U483" i="11"/>
  <c r="T483" i="11"/>
  <c r="S483" i="11"/>
  <c r="R483" i="11"/>
  <c r="Q483" i="11"/>
  <c r="O483" i="11" s="1"/>
  <c r="AR483" i="11" s="1"/>
  <c r="P483" i="11"/>
  <c r="AS482" i="11"/>
  <c r="U482" i="11"/>
  <c r="T482" i="11"/>
  <c r="S482" i="11"/>
  <c r="R482" i="11"/>
  <c r="Q482" i="11"/>
  <c r="P482" i="11"/>
  <c r="O482" i="11"/>
  <c r="AR482" i="11" s="1"/>
  <c r="AS481" i="11"/>
  <c r="U481" i="11"/>
  <c r="T481" i="11"/>
  <c r="S481" i="11"/>
  <c r="R481" i="11"/>
  <c r="Q481" i="11"/>
  <c r="P481" i="11"/>
  <c r="O481" i="11"/>
  <c r="AR481" i="11" s="1"/>
  <c r="AS480" i="11"/>
  <c r="U480" i="11"/>
  <c r="T480" i="11"/>
  <c r="S480" i="11"/>
  <c r="R480" i="11"/>
  <c r="Q480" i="11"/>
  <c r="O480" i="11" s="1"/>
  <c r="AR480" i="11" s="1"/>
  <c r="P480" i="11"/>
  <c r="AS479" i="11"/>
  <c r="U479" i="11"/>
  <c r="T479" i="11"/>
  <c r="S479" i="11"/>
  <c r="R479" i="11"/>
  <c r="Q479" i="11"/>
  <c r="P479" i="11"/>
  <c r="O479" i="11"/>
  <c r="AR479" i="11" s="1"/>
  <c r="AS478" i="11"/>
  <c r="U478" i="11"/>
  <c r="T478" i="11"/>
  <c r="S478" i="11"/>
  <c r="R478" i="11"/>
  <c r="Q478" i="11"/>
  <c r="P478" i="11"/>
  <c r="O478" i="11"/>
  <c r="AR478" i="11" s="1"/>
  <c r="AS477" i="11"/>
  <c r="U477" i="11"/>
  <c r="T477" i="11"/>
  <c r="S477" i="11"/>
  <c r="R477" i="11"/>
  <c r="Q477" i="11"/>
  <c r="O477" i="11" s="1"/>
  <c r="AR477" i="11" s="1"/>
  <c r="P477" i="11"/>
  <c r="AS476" i="11"/>
  <c r="U476" i="11"/>
  <c r="T476" i="11"/>
  <c r="S476" i="11"/>
  <c r="R476" i="11"/>
  <c r="Q476" i="11"/>
  <c r="P476" i="11"/>
  <c r="O476" i="11"/>
  <c r="AR476" i="11" s="1"/>
  <c r="AS475" i="11"/>
  <c r="U475" i="11"/>
  <c r="T475" i="11"/>
  <c r="S475" i="11"/>
  <c r="R475" i="11"/>
  <c r="Q475" i="11"/>
  <c r="P475" i="11"/>
  <c r="O475" i="11"/>
  <c r="AR475" i="11" s="1"/>
  <c r="AS474" i="11"/>
  <c r="U474" i="11"/>
  <c r="T474" i="11"/>
  <c r="S474" i="11"/>
  <c r="R474" i="11"/>
  <c r="Q474" i="11"/>
  <c r="P474" i="11"/>
  <c r="O474" i="11"/>
  <c r="AR474" i="11" s="1"/>
  <c r="AS473" i="11"/>
  <c r="U473" i="11"/>
  <c r="T473" i="11"/>
  <c r="S473" i="11"/>
  <c r="R473" i="11"/>
  <c r="Q473" i="11"/>
  <c r="O473" i="11" s="1"/>
  <c r="AR473" i="11" s="1"/>
  <c r="P473" i="11"/>
  <c r="AS472" i="11"/>
  <c r="U472" i="11"/>
  <c r="T472" i="11"/>
  <c r="S472" i="11"/>
  <c r="R472" i="11"/>
  <c r="Q472" i="11"/>
  <c r="O472" i="11" s="1"/>
  <c r="AR472" i="11" s="1"/>
  <c r="P472" i="11"/>
  <c r="AS471" i="11"/>
  <c r="U471" i="11"/>
  <c r="T471" i="11"/>
  <c r="S471" i="11"/>
  <c r="R471" i="11"/>
  <c r="Q471" i="11"/>
  <c r="O471" i="11" s="1"/>
  <c r="AR471" i="11" s="1"/>
  <c r="P471" i="11"/>
  <c r="AS470" i="11"/>
  <c r="U470" i="11"/>
  <c r="T470" i="11"/>
  <c r="S470" i="11"/>
  <c r="R470" i="11"/>
  <c r="Q470" i="11"/>
  <c r="P470" i="11"/>
  <c r="O470" i="11"/>
  <c r="AR470" i="11" s="1"/>
  <c r="AS469" i="11"/>
  <c r="U469" i="11"/>
  <c r="T469" i="11"/>
  <c r="S469" i="11"/>
  <c r="R469" i="11"/>
  <c r="Q469" i="11"/>
  <c r="O469" i="11" s="1"/>
  <c r="AR469" i="11" s="1"/>
  <c r="P469" i="11"/>
  <c r="AS468" i="11"/>
  <c r="U468" i="11"/>
  <c r="T468" i="11"/>
  <c r="S468" i="11"/>
  <c r="R468" i="11"/>
  <c r="Q468" i="11"/>
  <c r="P468" i="11"/>
  <c r="O468" i="11"/>
  <c r="AR468" i="11" s="1"/>
  <c r="AS467" i="11"/>
  <c r="U467" i="11"/>
  <c r="T467" i="11"/>
  <c r="S467" i="11"/>
  <c r="R467" i="11"/>
  <c r="Q467" i="11"/>
  <c r="P467" i="11"/>
  <c r="O467" i="11"/>
  <c r="AR467" i="11" s="1"/>
  <c r="AS466" i="11"/>
  <c r="U466" i="11"/>
  <c r="T466" i="11"/>
  <c r="S466" i="11"/>
  <c r="R466" i="11"/>
  <c r="Q466" i="11"/>
  <c r="P466" i="11"/>
  <c r="O466" i="11"/>
  <c r="AR466" i="11" s="1"/>
  <c r="AS465" i="11"/>
  <c r="U465" i="11"/>
  <c r="T465" i="11"/>
  <c r="S465" i="11"/>
  <c r="R465" i="11"/>
  <c r="Q465" i="11"/>
  <c r="O465" i="11" s="1"/>
  <c r="AR465" i="11" s="1"/>
  <c r="P465" i="11"/>
  <c r="AS464" i="11"/>
  <c r="U464" i="11"/>
  <c r="T464" i="11"/>
  <c r="S464" i="11"/>
  <c r="R464" i="11"/>
  <c r="Q464" i="11"/>
  <c r="O464" i="11" s="1"/>
  <c r="AR464" i="11" s="1"/>
  <c r="P464" i="11"/>
  <c r="AS463" i="11"/>
  <c r="U463" i="11"/>
  <c r="T463" i="11"/>
  <c r="S463" i="11"/>
  <c r="R463" i="11"/>
  <c r="Q463" i="11"/>
  <c r="O463" i="11" s="1"/>
  <c r="AR463" i="11" s="1"/>
  <c r="P463" i="11"/>
  <c r="AS462" i="11"/>
  <c r="U462" i="11"/>
  <c r="T462" i="11"/>
  <c r="S462" i="11"/>
  <c r="R462" i="11"/>
  <c r="Q462" i="11"/>
  <c r="O462" i="11" s="1"/>
  <c r="AR462" i="11" s="1"/>
  <c r="P462" i="11"/>
  <c r="AS461" i="11"/>
  <c r="U461" i="11"/>
  <c r="T461" i="11"/>
  <c r="S461" i="11"/>
  <c r="R461" i="11"/>
  <c r="Q461" i="11"/>
  <c r="P461" i="11"/>
  <c r="O461" i="11"/>
  <c r="AR461" i="11" s="1"/>
  <c r="AS460" i="11"/>
  <c r="U460" i="11"/>
  <c r="T460" i="11"/>
  <c r="S460" i="11"/>
  <c r="R460" i="11"/>
  <c r="Q460" i="11"/>
  <c r="P460" i="11"/>
  <c r="O460" i="11"/>
  <c r="AR460" i="11" s="1"/>
  <c r="AS459" i="11"/>
  <c r="U459" i="11"/>
  <c r="T459" i="11"/>
  <c r="S459" i="11"/>
  <c r="R459" i="11"/>
  <c r="Q459" i="11"/>
  <c r="P459" i="11"/>
  <c r="O459" i="11"/>
  <c r="AR459" i="11" s="1"/>
  <c r="AS458" i="11"/>
  <c r="U458" i="11"/>
  <c r="T458" i="11"/>
  <c r="S458" i="11"/>
  <c r="R458" i="11"/>
  <c r="Q458" i="11"/>
  <c r="O458" i="11" s="1"/>
  <c r="AR458" i="11" s="1"/>
  <c r="P458" i="11"/>
  <c r="AS457" i="11"/>
  <c r="U457" i="11"/>
  <c r="T457" i="11"/>
  <c r="S457" i="11"/>
  <c r="R457" i="11"/>
  <c r="Q457" i="11"/>
  <c r="O457" i="11" s="1"/>
  <c r="AR457" i="11" s="1"/>
  <c r="P457" i="11"/>
  <c r="AS456" i="11"/>
  <c r="U456" i="11"/>
  <c r="T456" i="11"/>
  <c r="S456" i="11"/>
  <c r="R456" i="11"/>
  <c r="Q456" i="11"/>
  <c r="O456" i="11" s="1"/>
  <c r="AR456" i="11" s="1"/>
  <c r="P456" i="11"/>
  <c r="AS455" i="11"/>
  <c r="U455" i="11"/>
  <c r="T455" i="11"/>
  <c r="S455" i="11"/>
  <c r="R455" i="11"/>
  <c r="Q455" i="11"/>
  <c r="P455" i="11"/>
  <c r="O455" i="11"/>
  <c r="AR455" i="11" s="1"/>
  <c r="AS454" i="11"/>
  <c r="U454" i="11"/>
  <c r="T454" i="11"/>
  <c r="S454" i="11"/>
  <c r="R454" i="11"/>
  <c r="Q454" i="11"/>
  <c r="P454" i="11"/>
  <c r="O454" i="11"/>
  <c r="AR454" i="11" s="1"/>
  <c r="AS453" i="11"/>
  <c r="U453" i="11"/>
  <c r="T453" i="11"/>
  <c r="S453" i="11"/>
  <c r="R453" i="11"/>
  <c r="Q453" i="11"/>
  <c r="O453" i="11" s="1"/>
  <c r="AR453" i="11" s="1"/>
  <c r="P453" i="11"/>
  <c r="AS452" i="11"/>
  <c r="U452" i="11"/>
  <c r="T452" i="11"/>
  <c r="S452" i="11"/>
  <c r="R452" i="11"/>
  <c r="Q452" i="11"/>
  <c r="O452" i="11" s="1"/>
  <c r="AR452" i="11" s="1"/>
  <c r="P452" i="11"/>
  <c r="AS451" i="11"/>
  <c r="U451" i="11"/>
  <c r="T451" i="11"/>
  <c r="S451" i="11"/>
  <c r="R451" i="11"/>
  <c r="Q451" i="11"/>
  <c r="O451" i="11" s="1"/>
  <c r="AR451" i="11" s="1"/>
  <c r="P451" i="11"/>
  <c r="AS450" i="11"/>
  <c r="U450" i="11"/>
  <c r="T450" i="11"/>
  <c r="S450" i="11"/>
  <c r="R450" i="11"/>
  <c r="Q450" i="11"/>
  <c r="O450" i="11" s="1"/>
  <c r="AR450" i="11" s="1"/>
  <c r="P450" i="11"/>
  <c r="AS449" i="11"/>
  <c r="U449" i="11"/>
  <c r="T449" i="11"/>
  <c r="S449" i="11"/>
  <c r="R449" i="11"/>
  <c r="Q449" i="11"/>
  <c r="O449" i="11" s="1"/>
  <c r="AR449" i="11" s="1"/>
  <c r="P449" i="11"/>
  <c r="AS448" i="11"/>
  <c r="U448" i="11"/>
  <c r="T448" i="11"/>
  <c r="S448" i="11"/>
  <c r="R448" i="11"/>
  <c r="Q448" i="11"/>
  <c r="O448" i="11" s="1"/>
  <c r="AR448" i="11" s="1"/>
  <c r="P448" i="11"/>
  <c r="AS447" i="11"/>
  <c r="U447" i="11"/>
  <c r="T447" i="11"/>
  <c r="S447" i="11"/>
  <c r="R447" i="11"/>
  <c r="Q447" i="11"/>
  <c r="P447" i="11"/>
  <c r="O447" i="11"/>
  <c r="AR447" i="11" s="1"/>
  <c r="AS446" i="11"/>
  <c r="U446" i="11"/>
  <c r="T446" i="11"/>
  <c r="S446" i="11"/>
  <c r="R446" i="11"/>
  <c r="Q446" i="11"/>
  <c r="P446" i="11"/>
  <c r="O446" i="11"/>
  <c r="AR446" i="11" s="1"/>
  <c r="AS445" i="11"/>
  <c r="U445" i="11"/>
  <c r="T445" i="11"/>
  <c r="S445" i="11"/>
  <c r="R445" i="11"/>
  <c r="Q445" i="11"/>
  <c r="O445" i="11" s="1"/>
  <c r="AR445" i="11" s="1"/>
  <c r="P445" i="11"/>
  <c r="AS444" i="11"/>
  <c r="U444" i="11"/>
  <c r="T444" i="11"/>
  <c r="S444" i="11"/>
  <c r="R444" i="11"/>
  <c r="Q444" i="11"/>
  <c r="O444" i="11" s="1"/>
  <c r="AR444" i="11" s="1"/>
  <c r="P444" i="11"/>
  <c r="AS443" i="11"/>
  <c r="U443" i="11"/>
  <c r="T443" i="11"/>
  <c r="S443" i="11"/>
  <c r="R443" i="11"/>
  <c r="Q443" i="11"/>
  <c r="P443" i="11"/>
  <c r="O443" i="11"/>
  <c r="AR443" i="11" s="1"/>
  <c r="AS442" i="11"/>
  <c r="U442" i="11"/>
  <c r="T442" i="11"/>
  <c r="S442" i="11"/>
  <c r="R442" i="11"/>
  <c r="Q442" i="11"/>
  <c r="P442" i="11"/>
  <c r="O442" i="11"/>
  <c r="AR442" i="11" s="1"/>
  <c r="AS441" i="11"/>
  <c r="U441" i="11"/>
  <c r="T441" i="11"/>
  <c r="S441" i="11"/>
  <c r="R441" i="11"/>
  <c r="Q441" i="11"/>
  <c r="O441" i="11" s="1"/>
  <c r="AR441" i="11" s="1"/>
  <c r="P441" i="11"/>
  <c r="AS440" i="11"/>
  <c r="U440" i="11"/>
  <c r="T440" i="11"/>
  <c r="S440" i="11"/>
  <c r="R440" i="11"/>
  <c r="Q440" i="11"/>
  <c r="O440" i="11" s="1"/>
  <c r="AR440" i="11" s="1"/>
  <c r="P440" i="11"/>
  <c r="AS439" i="11"/>
  <c r="U439" i="11"/>
  <c r="T439" i="11"/>
  <c r="S439" i="11"/>
  <c r="R439" i="11"/>
  <c r="Q439" i="11"/>
  <c r="P439" i="11"/>
  <c r="O439" i="11"/>
  <c r="AR439" i="11" s="1"/>
  <c r="AS438" i="11"/>
  <c r="U438" i="11"/>
  <c r="T438" i="11"/>
  <c r="S438" i="11"/>
  <c r="R438" i="11"/>
  <c r="Q438" i="11"/>
  <c r="P438" i="11"/>
  <c r="O438" i="11"/>
  <c r="AR438" i="11" s="1"/>
  <c r="AS437" i="11"/>
  <c r="U437" i="11"/>
  <c r="T437" i="11"/>
  <c r="S437" i="11"/>
  <c r="R437" i="11"/>
  <c r="Q437" i="11"/>
  <c r="O437" i="11" s="1"/>
  <c r="AR437" i="11" s="1"/>
  <c r="P437" i="11"/>
  <c r="AS436" i="11"/>
  <c r="U436" i="11"/>
  <c r="T436" i="11"/>
  <c r="S436" i="11"/>
  <c r="R436" i="11"/>
  <c r="Q436" i="11"/>
  <c r="O436" i="11" s="1"/>
  <c r="AR436" i="11" s="1"/>
  <c r="P436" i="11"/>
  <c r="AS435" i="11"/>
  <c r="AR435" i="11"/>
  <c r="U435" i="11"/>
  <c r="T435" i="11"/>
  <c r="S435" i="11"/>
  <c r="R435" i="11"/>
  <c r="Q435" i="11"/>
  <c r="O435" i="11" s="1"/>
  <c r="P435" i="11"/>
  <c r="AS434" i="11"/>
  <c r="U434" i="11"/>
  <c r="T434" i="11"/>
  <c r="S434" i="11"/>
  <c r="R434" i="11"/>
  <c r="Q434" i="11"/>
  <c r="P434" i="11"/>
  <c r="O434" i="11"/>
  <c r="AR434" i="11" s="1"/>
  <c r="AS433" i="11"/>
  <c r="AR433" i="11"/>
  <c r="U433" i="11"/>
  <c r="T433" i="11"/>
  <c r="S433" i="11"/>
  <c r="R433" i="11"/>
  <c r="Q433" i="11"/>
  <c r="O433" i="11" s="1"/>
  <c r="P433" i="11"/>
  <c r="AS432" i="11"/>
  <c r="U432" i="11"/>
  <c r="T432" i="11"/>
  <c r="S432" i="11"/>
  <c r="R432" i="11"/>
  <c r="Q432" i="11"/>
  <c r="P432" i="11"/>
  <c r="O432" i="11"/>
  <c r="AR432" i="11" s="1"/>
  <c r="AS431" i="11"/>
  <c r="U431" i="11"/>
  <c r="T431" i="11"/>
  <c r="S431" i="11"/>
  <c r="R431" i="11"/>
  <c r="Q431" i="11"/>
  <c r="O431" i="11" s="1"/>
  <c r="AR431" i="11" s="1"/>
  <c r="P431" i="11"/>
  <c r="AS430" i="11"/>
  <c r="U430" i="11"/>
  <c r="T430" i="11"/>
  <c r="S430" i="11"/>
  <c r="R430" i="11"/>
  <c r="Q430" i="11"/>
  <c r="O430" i="11" s="1"/>
  <c r="AR430" i="11" s="1"/>
  <c r="P430" i="11"/>
  <c r="AS429" i="11"/>
  <c r="U429" i="11"/>
  <c r="T429" i="11"/>
  <c r="S429" i="11"/>
  <c r="R429" i="11"/>
  <c r="Q429" i="11"/>
  <c r="P429" i="11"/>
  <c r="O429" i="11"/>
  <c r="AR429" i="11" s="1"/>
  <c r="AS428" i="11"/>
  <c r="AR428" i="11"/>
  <c r="U428" i="11"/>
  <c r="T428" i="11"/>
  <c r="S428" i="11"/>
  <c r="R428" i="11"/>
  <c r="Q428" i="11"/>
  <c r="P428" i="11"/>
  <c r="O428" i="11"/>
  <c r="AS427" i="11"/>
  <c r="U427" i="11"/>
  <c r="T427" i="11"/>
  <c r="S427" i="11"/>
  <c r="R427" i="11"/>
  <c r="Q427" i="11"/>
  <c r="O427" i="11" s="1"/>
  <c r="AR427" i="11" s="1"/>
  <c r="P427" i="11"/>
  <c r="AS426" i="11"/>
  <c r="U426" i="11"/>
  <c r="T426" i="11"/>
  <c r="S426" i="11"/>
  <c r="R426" i="11"/>
  <c r="Q426" i="11"/>
  <c r="O426" i="11" s="1"/>
  <c r="AR426" i="11" s="1"/>
  <c r="P426" i="11"/>
  <c r="AS425" i="11"/>
  <c r="U425" i="11"/>
  <c r="T425" i="11"/>
  <c r="S425" i="11"/>
  <c r="R425" i="11"/>
  <c r="Q425" i="11"/>
  <c r="P425" i="11"/>
  <c r="O425" i="11"/>
  <c r="AR425" i="11" s="1"/>
  <c r="AS424" i="11"/>
  <c r="U424" i="11"/>
  <c r="T424" i="11"/>
  <c r="S424" i="11"/>
  <c r="R424" i="11"/>
  <c r="Q424" i="11"/>
  <c r="P424" i="11"/>
  <c r="O424" i="11"/>
  <c r="AR424" i="11" s="1"/>
  <c r="AS423" i="11"/>
  <c r="U423" i="11"/>
  <c r="T423" i="11"/>
  <c r="S423" i="11"/>
  <c r="R423" i="11"/>
  <c r="Q423" i="11"/>
  <c r="O423" i="11" s="1"/>
  <c r="AR423" i="11" s="1"/>
  <c r="P423" i="11"/>
  <c r="AS422" i="11"/>
  <c r="U422" i="11"/>
  <c r="T422" i="11"/>
  <c r="S422" i="11"/>
  <c r="R422" i="11"/>
  <c r="Q422" i="11"/>
  <c r="O422" i="11" s="1"/>
  <c r="AR422" i="11" s="1"/>
  <c r="P422" i="11"/>
  <c r="AS421" i="11"/>
  <c r="U421" i="11"/>
  <c r="T421" i="11"/>
  <c r="S421" i="11"/>
  <c r="R421" i="11"/>
  <c r="Q421" i="11"/>
  <c r="P421" i="11"/>
  <c r="O421" i="11"/>
  <c r="AR421" i="11" s="1"/>
  <c r="AS420" i="11"/>
  <c r="U420" i="11"/>
  <c r="T420" i="11"/>
  <c r="S420" i="11"/>
  <c r="R420" i="11"/>
  <c r="Q420" i="11"/>
  <c r="O420" i="11" s="1"/>
  <c r="AR420" i="11" s="1"/>
  <c r="P420" i="11"/>
  <c r="AS419" i="11"/>
  <c r="U419" i="11"/>
  <c r="T419" i="11"/>
  <c r="S419" i="11"/>
  <c r="R419" i="11"/>
  <c r="Q419" i="11"/>
  <c r="P419" i="11"/>
  <c r="O419" i="11"/>
  <c r="AR419" i="11" s="1"/>
  <c r="AS418" i="11"/>
  <c r="AR418" i="11"/>
  <c r="U418" i="11"/>
  <c r="T418" i="11"/>
  <c r="S418" i="11"/>
  <c r="R418" i="11"/>
  <c r="Q418" i="11"/>
  <c r="P418" i="11"/>
  <c r="O418" i="11"/>
  <c r="AS417" i="11"/>
  <c r="U417" i="11"/>
  <c r="T417" i="11"/>
  <c r="S417" i="11"/>
  <c r="R417" i="11"/>
  <c r="Q417" i="11"/>
  <c r="O417" i="11" s="1"/>
  <c r="AR417" i="11" s="1"/>
  <c r="P417" i="11"/>
  <c r="AS416" i="11"/>
  <c r="U416" i="11"/>
  <c r="T416" i="11"/>
  <c r="S416" i="11"/>
  <c r="R416" i="11"/>
  <c r="Q416" i="11"/>
  <c r="P416" i="11"/>
  <c r="O416" i="11"/>
  <c r="AR416" i="11" s="1"/>
  <c r="AS415" i="11"/>
  <c r="U415" i="11"/>
  <c r="T415" i="11"/>
  <c r="S415" i="11"/>
  <c r="R415" i="11"/>
  <c r="Q415" i="11"/>
  <c r="P415" i="11"/>
  <c r="O415" i="11"/>
  <c r="AR415" i="11" s="1"/>
  <c r="AS414" i="11"/>
  <c r="U414" i="11"/>
  <c r="T414" i="11"/>
  <c r="S414" i="11"/>
  <c r="R414" i="11"/>
  <c r="Q414" i="11"/>
  <c r="P414" i="11"/>
  <c r="O414" i="11"/>
  <c r="AR414" i="11" s="1"/>
  <c r="AS413" i="11"/>
  <c r="U413" i="11"/>
  <c r="T413" i="11"/>
  <c r="S413" i="11"/>
  <c r="R413" i="11"/>
  <c r="Q413" i="11"/>
  <c r="O413" i="11" s="1"/>
  <c r="AR413" i="11" s="1"/>
  <c r="P413" i="11"/>
  <c r="AS412" i="11"/>
  <c r="U412" i="11"/>
  <c r="T412" i="11"/>
  <c r="S412" i="11"/>
  <c r="R412" i="11"/>
  <c r="Q412" i="11"/>
  <c r="O412" i="11" s="1"/>
  <c r="AR412" i="11" s="1"/>
  <c r="P412" i="11"/>
  <c r="AS411" i="11"/>
  <c r="U411" i="11"/>
  <c r="T411" i="11"/>
  <c r="S411" i="11"/>
  <c r="R411" i="11"/>
  <c r="Q411" i="11"/>
  <c r="O411" i="11" s="1"/>
  <c r="AR411" i="11" s="1"/>
  <c r="P411" i="11"/>
  <c r="AS410" i="11"/>
  <c r="AR410" i="11"/>
  <c r="U410" i="11"/>
  <c r="T410" i="11"/>
  <c r="S410" i="11"/>
  <c r="R410" i="11"/>
  <c r="Q410" i="11"/>
  <c r="P410" i="11"/>
  <c r="O410" i="11"/>
  <c r="AS409" i="11"/>
  <c r="U409" i="11"/>
  <c r="T409" i="11"/>
  <c r="S409" i="11"/>
  <c r="R409" i="11"/>
  <c r="Q409" i="11"/>
  <c r="O409" i="11" s="1"/>
  <c r="AR409" i="11" s="1"/>
  <c r="P409" i="11"/>
  <c r="AS408" i="11"/>
  <c r="U408" i="11"/>
  <c r="T408" i="11"/>
  <c r="S408" i="11"/>
  <c r="R408" i="11"/>
  <c r="Q408" i="11"/>
  <c r="O408" i="11" s="1"/>
  <c r="AR408" i="11" s="1"/>
  <c r="P408" i="11"/>
  <c r="AS407" i="11"/>
  <c r="U407" i="11"/>
  <c r="T407" i="11"/>
  <c r="S407" i="11"/>
  <c r="R407" i="11"/>
  <c r="Q407" i="11"/>
  <c r="P407" i="11"/>
  <c r="O407" i="11"/>
  <c r="AR407" i="11" s="1"/>
  <c r="AS406" i="11"/>
  <c r="U406" i="11"/>
  <c r="T406" i="11"/>
  <c r="S406" i="11"/>
  <c r="R406" i="11"/>
  <c r="Q406" i="11"/>
  <c r="P406" i="11"/>
  <c r="O406" i="11"/>
  <c r="AR406" i="11" s="1"/>
  <c r="AS405" i="11"/>
  <c r="U405" i="11"/>
  <c r="T405" i="11"/>
  <c r="S405" i="11"/>
  <c r="R405" i="11"/>
  <c r="Q405" i="11"/>
  <c r="O405" i="11" s="1"/>
  <c r="AR405" i="11" s="1"/>
  <c r="P405" i="11"/>
  <c r="AS404" i="11"/>
  <c r="U404" i="11"/>
  <c r="T404" i="11"/>
  <c r="S404" i="11"/>
  <c r="R404" i="11"/>
  <c r="Q404" i="11"/>
  <c r="O404" i="11" s="1"/>
  <c r="AR404" i="11" s="1"/>
  <c r="P404" i="11"/>
  <c r="AS403" i="11"/>
  <c r="U403" i="11"/>
  <c r="T403" i="11"/>
  <c r="S403" i="11"/>
  <c r="R403" i="11"/>
  <c r="Q403" i="11"/>
  <c r="P403" i="11"/>
  <c r="O403" i="11"/>
  <c r="AR403" i="11" s="1"/>
  <c r="AS402" i="11"/>
  <c r="U402" i="11"/>
  <c r="T402" i="11"/>
  <c r="S402" i="11"/>
  <c r="R402" i="11"/>
  <c r="Q402" i="11"/>
  <c r="P402" i="11"/>
  <c r="O402" i="11"/>
  <c r="AR402" i="11" s="1"/>
  <c r="AS401" i="11"/>
  <c r="U401" i="11"/>
  <c r="T401" i="11"/>
  <c r="S401" i="11"/>
  <c r="R401" i="11"/>
  <c r="Q401" i="11"/>
  <c r="O401" i="11" s="1"/>
  <c r="AR401" i="11" s="1"/>
  <c r="P401" i="11"/>
  <c r="AS400" i="11"/>
  <c r="U400" i="11"/>
  <c r="T400" i="11"/>
  <c r="S400" i="11"/>
  <c r="R400" i="11"/>
  <c r="Q400" i="11"/>
  <c r="P400" i="11"/>
  <c r="O400" i="11"/>
  <c r="AR400" i="11" s="1"/>
  <c r="AS399" i="11"/>
  <c r="U399" i="11"/>
  <c r="T399" i="11"/>
  <c r="S399" i="11"/>
  <c r="R399" i="11"/>
  <c r="Q399" i="11"/>
  <c r="P399" i="11"/>
  <c r="O399" i="11"/>
  <c r="AR399" i="11" s="1"/>
  <c r="AS398" i="11"/>
  <c r="U398" i="11"/>
  <c r="T398" i="11"/>
  <c r="S398" i="11"/>
  <c r="R398" i="11"/>
  <c r="Q398" i="11"/>
  <c r="O398" i="11" s="1"/>
  <c r="AR398" i="11" s="1"/>
  <c r="P398" i="11"/>
  <c r="AS397" i="11"/>
  <c r="U397" i="11"/>
  <c r="T397" i="11"/>
  <c r="S397" i="11"/>
  <c r="R397" i="11"/>
  <c r="Q397" i="11"/>
  <c r="O397" i="11" s="1"/>
  <c r="AR397" i="11" s="1"/>
  <c r="P397" i="11"/>
  <c r="AS396" i="11"/>
  <c r="U396" i="11"/>
  <c r="T396" i="11"/>
  <c r="S396" i="11"/>
  <c r="R396" i="11"/>
  <c r="Q396" i="11"/>
  <c r="O396" i="11" s="1"/>
  <c r="AR396" i="11" s="1"/>
  <c r="P396" i="11"/>
  <c r="AS395" i="11"/>
  <c r="U395" i="11"/>
  <c r="T395" i="11"/>
  <c r="S395" i="11"/>
  <c r="R395" i="11"/>
  <c r="Q395" i="11"/>
  <c r="P395" i="11"/>
  <c r="O395" i="11"/>
  <c r="AR395" i="11" s="1"/>
  <c r="AS394" i="11"/>
  <c r="U394" i="11"/>
  <c r="T394" i="11"/>
  <c r="S394" i="11"/>
  <c r="R394" i="11"/>
  <c r="Q394" i="11"/>
  <c r="O394" i="11" s="1"/>
  <c r="AR394" i="11" s="1"/>
  <c r="P394" i="11"/>
  <c r="AS393" i="11"/>
  <c r="U393" i="11"/>
  <c r="T393" i="11"/>
  <c r="S393" i="11"/>
  <c r="R393" i="11"/>
  <c r="Q393" i="11"/>
  <c r="O393" i="11" s="1"/>
  <c r="AR393" i="11" s="1"/>
  <c r="P393" i="11"/>
  <c r="AS392" i="11"/>
  <c r="AR392" i="11"/>
  <c r="U392" i="11"/>
  <c r="T392" i="11"/>
  <c r="S392" i="11"/>
  <c r="R392" i="11"/>
  <c r="Q392" i="11"/>
  <c r="P392" i="11"/>
  <c r="O392" i="11"/>
  <c r="AS391" i="11"/>
  <c r="U391" i="11"/>
  <c r="T391" i="11"/>
  <c r="S391" i="11"/>
  <c r="R391" i="11"/>
  <c r="Q391" i="11"/>
  <c r="O391" i="11" s="1"/>
  <c r="AR391" i="11" s="1"/>
  <c r="P391" i="11"/>
  <c r="AS390" i="11"/>
  <c r="U390" i="11"/>
  <c r="T390" i="11"/>
  <c r="S390" i="11"/>
  <c r="R390" i="11"/>
  <c r="Q390" i="11"/>
  <c r="O390" i="11" s="1"/>
  <c r="AR390" i="11" s="1"/>
  <c r="P390" i="11"/>
  <c r="AS389" i="11"/>
  <c r="U389" i="11"/>
  <c r="T389" i="11"/>
  <c r="S389" i="11"/>
  <c r="R389" i="11"/>
  <c r="Q389" i="11"/>
  <c r="P389" i="11"/>
  <c r="O389" i="11"/>
  <c r="AR389" i="11" s="1"/>
  <c r="AS388" i="11"/>
  <c r="U388" i="11"/>
  <c r="T388" i="11"/>
  <c r="S388" i="11"/>
  <c r="R388" i="11"/>
  <c r="Q388" i="11"/>
  <c r="O388" i="11" s="1"/>
  <c r="AR388" i="11" s="1"/>
  <c r="P388" i="11"/>
  <c r="AS387" i="11"/>
  <c r="U387" i="11"/>
  <c r="T387" i="11"/>
  <c r="S387" i="11"/>
  <c r="R387" i="11"/>
  <c r="Q387" i="11"/>
  <c r="O387" i="11" s="1"/>
  <c r="AR387" i="11" s="1"/>
  <c r="P387" i="11"/>
  <c r="AS386" i="11"/>
  <c r="U386" i="11"/>
  <c r="T386" i="11"/>
  <c r="S386" i="11"/>
  <c r="R386" i="11"/>
  <c r="Q386" i="11"/>
  <c r="P386" i="11"/>
  <c r="O386" i="11"/>
  <c r="AR386" i="11" s="1"/>
  <c r="AS385" i="11"/>
  <c r="U385" i="11"/>
  <c r="T385" i="11"/>
  <c r="S385" i="11"/>
  <c r="R385" i="11"/>
  <c r="Q385" i="11"/>
  <c r="P385" i="11"/>
  <c r="O385" i="11"/>
  <c r="AR385" i="11" s="1"/>
  <c r="AS384" i="11"/>
  <c r="U384" i="11"/>
  <c r="T384" i="11"/>
  <c r="S384" i="11"/>
  <c r="R384" i="11"/>
  <c r="Q384" i="11"/>
  <c r="P384" i="11"/>
  <c r="O384" i="11"/>
  <c r="AR384" i="11" s="1"/>
  <c r="AS383" i="11"/>
  <c r="U383" i="11"/>
  <c r="T383" i="11"/>
  <c r="S383" i="11"/>
  <c r="R383" i="11"/>
  <c r="Q383" i="11"/>
  <c r="O383" i="11" s="1"/>
  <c r="AR383" i="11" s="1"/>
  <c r="P383" i="11"/>
  <c r="AS382" i="11"/>
  <c r="U382" i="11"/>
  <c r="T382" i="11"/>
  <c r="S382" i="11"/>
  <c r="R382" i="11"/>
  <c r="Q382" i="11"/>
  <c r="O382" i="11" s="1"/>
  <c r="AR382" i="11" s="1"/>
  <c r="P382" i="11"/>
  <c r="AS381" i="11"/>
  <c r="U381" i="11"/>
  <c r="T381" i="11"/>
  <c r="S381" i="11"/>
  <c r="R381" i="11"/>
  <c r="Q381" i="11"/>
  <c r="P381" i="11"/>
  <c r="O381" i="11"/>
  <c r="AR381" i="11" s="1"/>
  <c r="AS380" i="11"/>
  <c r="U380" i="11"/>
  <c r="T380" i="11"/>
  <c r="S380" i="11"/>
  <c r="R380" i="11"/>
  <c r="Q380" i="11"/>
  <c r="O380" i="11" s="1"/>
  <c r="AR380" i="11" s="1"/>
  <c r="P380" i="11"/>
  <c r="AS379" i="11"/>
  <c r="AR379" i="11"/>
  <c r="U379" i="11"/>
  <c r="T379" i="11"/>
  <c r="S379" i="11"/>
  <c r="R379" i="11"/>
  <c r="Q379" i="11"/>
  <c r="P379" i="11"/>
  <c r="O379" i="11"/>
  <c r="AS378" i="11"/>
  <c r="U378" i="11"/>
  <c r="T378" i="11"/>
  <c r="S378" i="11"/>
  <c r="R378" i="11"/>
  <c r="Q378" i="11"/>
  <c r="P378" i="11"/>
  <c r="O378" i="11"/>
  <c r="AR378" i="11" s="1"/>
  <c r="AS377" i="11"/>
  <c r="U377" i="11"/>
  <c r="T377" i="11"/>
  <c r="S377" i="11"/>
  <c r="R377" i="11"/>
  <c r="Q377" i="11"/>
  <c r="O377" i="11" s="1"/>
  <c r="AR377" i="11" s="1"/>
  <c r="P377" i="11"/>
  <c r="AS376" i="11"/>
  <c r="U376" i="11"/>
  <c r="T376" i="11"/>
  <c r="S376" i="11"/>
  <c r="R376" i="11"/>
  <c r="Q376" i="11"/>
  <c r="P376" i="11"/>
  <c r="O376" i="11"/>
  <c r="AR376" i="11" s="1"/>
  <c r="AS375" i="11"/>
  <c r="U375" i="11"/>
  <c r="T375" i="11"/>
  <c r="S375" i="11"/>
  <c r="R375" i="11"/>
  <c r="Q375" i="11"/>
  <c r="O375" i="11" s="1"/>
  <c r="AR375" i="11" s="1"/>
  <c r="P375" i="11"/>
  <c r="AS374" i="11"/>
  <c r="U374" i="11"/>
  <c r="T374" i="11"/>
  <c r="S374" i="11"/>
  <c r="R374" i="11"/>
  <c r="Q374" i="11"/>
  <c r="O374" i="11" s="1"/>
  <c r="AR374" i="11" s="1"/>
  <c r="P374" i="11"/>
  <c r="AS373" i="11"/>
  <c r="U373" i="11"/>
  <c r="T373" i="11"/>
  <c r="S373" i="11"/>
  <c r="R373" i="11"/>
  <c r="Q373" i="11"/>
  <c r="O373" i="11" s="1"/>
  <c r="AR373" i="11" s="1"/>
  <c r="P373" i="11"/>
  <c r="AS372" i="11"/>
  <c r="U372" i="11"/>
  <c r="T372" i="11"/>
  <c r="S372" i="11"/>
  <c r="R372" i="11"/>
  <c r="Q372" i="11"/>
  <c r="P372" i="11"/>
  <c r="O372" i="11"/>
  <c r="AR372" i="11" s="1"/>
  <c r="AS371" i="11"/>
  <c r="U371" i="11"/>
  <c r="T371" i="11"/>
  <c r="S371" i="11"/>
  <c r="R371" i="11"/>
  <c r="Q371" i="11"/>
  <c r="P371" i="11"/>
  <c r="O371" i="11"/>
  <c r="AR371" i="11" s="1"/>
  <c r="AS370" i="11"/>
  <c r="U370" i="11"/>
  <c r="T370" i="11"/>
  <c r="S370" i="11"/>
  <c r="R370" i="11"/>
  <c r="Q370" i="11"/>
  <c r="O370" i="11" s="1"/>
  <c r="AR370" i="11" s="1"/>
  <c r="P370" i="11"/>
  <c r="AS369" i="11"/>
  <c r="U369" i="11"/>
  <c r="T369" i="11"/>
  <c r="S369" i="11"/>
  <c r="R369" i="11"/>
  <c r="Q369" i="11"/>
  <c r="P369" i="11"/>
  <c r="O369" i="11"/>
  <c r="AR369" i="11" s="1"/>
  <c r="AS368" i="11"/>
  <c r="U368" i="11"/>
  <c r="T368" i="11"/>
  <c r="S368" i="11"/>
  <c r="R368" i="11"/>
  <c r="Q368" i="11"/>
  <c r="O368" i="11" s="1"/>
  <c r="AR368" i="11" s="1"/>
  <c r="P368" i="11"/>
  <c r="AS367" i="11"/>
  <c r="U367" i="11"/>
  <c r="T367" i="11"/>
  <c r="S367" i="11"/>
  <c r="R367" i="11"/>
  <c r="Q367" i="11"/>
  <c r="P367" i="11"/>
  <c r="O367" i="11"/>
  <c r="AR367" i="11" s="1"/>
  <c r="AS366" i="11"/>
  <c r="U366" i="11"/>
  <c r="T366" i="11"/>
  <c r="S366" i="11"/>
  <c r="R366" i="11"/>
  <c r="Q366" i="11"/>
  <c r="O366" i="11" s="1"/>
  <c r="AR366" i="11" s="1"/>
  <c r="P366" i="11"/>
  <c r="AS365" i="11"/>
  <c r="U365" i="11"/>
  <c r="T365" i="11"/>
  <c r="S365" i="11"/>
  <c r="R365" i="11"/>
  <c r="Q365" i="11"/>
  <c r="O365" i="11" s="1"/>
  <c r="AR365" i="11" s="1"/>
  <c r="P365" i="11"/>
  <c r="AS364" i="11"/>
  <c r="U364" i="11"/>
  <c r="T364" i="11"/>
  <c r="S364" i="11"/>
  <c r="R364" i="11"/>
  <c r="Q364" i="11"/>
  <c r="P364" i="11"/>
  <c r="O364" i="11"/>
  <c r="AR364" i="11" s="1"/>
  <c r="AS363" i="11"/>
  <c r="U363" i="11"/>
  <c r="T363" i="11"/>
  <c r="S363" i="11"/>
  <c r="R363" i="11"/>
  <c r="Q363" i="11"/>
  <c r="P363" i="11"/>
  <c r="O363" i="11"/>
  <c r="AR363" i="11" s="1"/>
  <c r="AS362" i="11"/>
  <c r="U362" i="11"/>
  <c r="T362" i="11"/>
  <c r="S362" i="11"/>
  <c r="R362" i="11"/>
  <c r="Q362" i="11"/>
  <c r="O362" i="11" s="1"/>
  <c r="AR362" i="11" s="1"/>
  <c r="P362" i="11"/>
  <c r="AS361" i="11"/>
  <c r="U361" i="11"/>
  <c r="T361" i="11"/>
  <c r="S361" i="11"/>
  <c r="R361" i="11"/>
  <c r="Q361" i="11"/>
  <c r="O361" i="11" s="1"/>
  <c r="AR361" i="11" s="1"/>
  <c r="P361" i="11"/>
  <c r="AS360" i="11"/>
  <c r="U360" i="11"/>
  <c r="T360" i="11"/>
  <c r="S360" i="11"/>
  <c r="R360" i="11"/>
  <c r="Q360" i="11"/>
  <c r="P360" i="11"/>
  <c r="O360" i="11"/>
  <c r="AR360" i="11" s="1"/>
  <c r="AS359" i="11"/>
  <c r="U359" i="11"/>
  <c r="T359" i="11"/>
  <c r="S359" i="11"/>
  <c r="R359" i="11"/>
  <c r="Q359" i="11"/>
  <c r="O359" i="11" s="1"/>
  <c r="AR359" i="11" s="1"/>
  <c r="P359" i="11"/>
  <c r="AS358" i="11"/>
  <c r="U358" i="11"/>
  <c r="T358" i="11"/>
  <c r="S358" i="11"/>
  <c r="R358" i="11"/>
  <c r="Q358" i="11"/>
  <c r="O358" i="11" s="1"/>
  <c r="AR358" i="11" s="1"/>
  <c r="P358" i="11"/>
  <c r="AS357" i="11"/>
  <c r="U357" i="11"/>
  <c r="T357" i="11"/>
  <c r="S357" i="11"/>
  <c r="R357" i="11"/>
  <c r="Q357" i="11"/>
  <c r="P357" i="11"/>
  <c r="O357" i="11"/>
  <c r="AR357" i="11" s="1"/>
  <c r="AS356" i="11"/>
  <c r="U356" i="11"/>
  <c r="T356" i="11"/>
  <c r="S356" i="11"/>
  <c r="R356" i="11"/>
  <c r="Q356" i="11"/>
  <c r="P356" i="11"/>
  <c r="O356" i="11"/>
  <c r="AR356" i="11" s="1"/>
  <c r="AS355" i="11"/>
  <c r="U355" i="11"/>
  <c r="T355" i="11"/>
  <c r="S355" i="11"/>
  <c r="R355" i="11"/>
  <c r="Q355" i="11"/>
  <c r="P355" i="11"/>
  <c r="O355" i="11"/>
  <c r="AR355" i="11" s="1"/>
  <c r="AS354" i="11"/>
  <c r="U354" i="11"/>
  <c r="T354" i="11"/>
  <c r="S354" i="11"/>
  <c r="R354" i="11"/>
  <c r="Q354" i="11"/>
  <c r="O354" i="11" s="1"/>
  <c r="AR354" i="11" s="1"/>
  <c r="P354" i="11"/>
  <c r="AS353" i="11"/>
  <c r="U353" i="11"/>
  <c r="T353" i="11"/>
  <c r="S353" i="11"/>
  <c r="R353" i="11"/>
  <c r="Q353" i="11"/>
  <c r="P353" i="11"/>
  <c r="O353" i="11"/>
  <c r="AR353" i="11" s="1"/>
  <c r="AS352" i="11"/>
  <c r="U352" i="11"/>
  <c r="T352" i="11"/>
  <c r="S352" i="11"/>
  <c r="R352" i="11"/>
  <c r="Q352" i="11"/>
  <c r="P352" i="11"/>
  <c r="O352" i="11"/>
  <c r="AR352" i="11" s="1"/>
  <c r="AS351" i="11"/>
  <c r="U351" i="11"/>
  <c r="T351" i="11"/>
  <c r="S351" i="11"/>
  <c r="R351" i="11"/>
  <c r="Q351" i="11"/>
  <c r="P351" i="11"/>
  <c r="O351" i="11"/>
  <c r="AR351" i="11" s="1"/>
  <c r="AS350" i="11"/>
  <c r="U350" i="11"/>
  <c r="T350" i="11"/>
  <c r="S350" i="11"/>
  <c r="R350" i="11"/>
  <c r="Q350" i="11"/>
  <c r="P350" i="11"/>
  <c r="O350" i="11"/>
  <c r="AR350" i="11" s="1"/>
  <c r="AS349" i="11"/>
  <c r="U349" i="11"/>
  <c r="T349" i="11"/>
  <c r="S349" i="11"/>
  <c r="R349" i="11"/>
  <c r="Q349" i="11"/>
  <c r="P349" i="11"/>
  <c r="O349" i="11"/>
  <c r="AR349" i="11" s="1"/>
  <c r="AS348" i="11"/>
  <c r="U348" i="11"/>
  <c r="T348" i="11"/>
  <c r="S348" i="11"/>
  <c r="R348" i="11"/>
  <c r="Q348" i="11"/>
  <c r="O348" i="11" s="1"/>
  <c r="AR348" i="11" s="1"/>
  <c r="P348" i="11"/>
  <c r="AS347" i="11"/>
  <c r="U347" i="11"/>
  <c r="T347" i="11"/>
  <c r="S347" i="11"/>
  <c r="R347" i="11"/>
  <c r="Q347" i="11"/>
  <c r="P347" i="11"/>
  <c r="O347" i="11"/>
  <c r="AR347" i="11" s="1"/>
  <c r="AS346" i="11"/>
  <c r="U346" i="11"/>
  <c r="T346" i="11"/>
  <c r="S346" i="11"/>
  <c r="R346" i="11"/>
  <c r="Q346" i="11"/>
  <c r="O346" i="11" s="1"/>
  <c r="AR346" i="11" s="1"/>
  <c r="P346" i="11"/>
  <c r="AS345" i="11"/>
  <c r="U345" i="11"/>
  <c r="T345" i="11"/>
  <c r="S345" i="11"/>
  <c r="R345" i="11"/>
  <c r="Q345" i="11"/>
  <c r="O345" i="11" s="1"/>
  <c r="AR345" i="11" s="1"/>
  <c r="P345" i="11"/>
  <c r="AS344" i="11"/>
  <c r="U344" i="11"/>
  <c r="T344" i="11"/>
  <c r="S344" i="11"/>
  <c r="R344" i="11"/>
  <c r="Q344" i="11"/>
  <c r="O344" i="11" s="1"/>
  <c r="AR344" i="11" s="1"/>
  <c r="P344" i="11"/>
  <c r="AS343" i="11"/>
  <c r="U343" i="11"/>
  <c r="T343" i="11"/>
  <c r="S343" i="11"/>
  <c r="R343" i="11"/>
  <c r="Q343" i="11"/>
  <c r="P343" i="11"/>
  <c r="O343" i="11"/>
  <c r="AR343" i="11" s="1"/>
  <c r="AS342" i="11"/>
  <c r="U342" i="11"/>
  <c r="T342" i="11"/>
  <c r="S342" i="11"/>
  <c r="R342" i="11"/>
  <c r="Q342" i="11"/>
  <c r="P342" i="11"/>
  <c r="O342" i="11"/>
  <c r="AR342" i="11" s="1"/>
  <c r="AS341" i="11"/>
  <c r="U341" i="11"/>
  <c r="T341" i="11"/>
  <c r="S341" i="11"/>
  <c r="R341" i="11"/>
  <c r="Q341" i="11"/>
  <c r="O341" i="11" s="1"/>
  <c r="AR341" i="11" s="1"/>
  <c r="P341" i="11"/>
  <c r="AS340" i="11"/>
  <c r="U340" i="11"/>
  <c r="T340" i="11"/>
  <c r="S340" i="11"/>
  <c r="R340" i="11"/>
  <c r="Q340" i="11"/>
  <c r="O340" i="11" s="1"/>
  <c r="AR340" i="11" s="1"/>
  <c r="P340" i="11"/>
  <c r="AS339" i="11"/>
  <c r="U339" i="11"/>
  <c r="T339" i="11"/>
  <c r="S339" i="11"/>
  <c r="R339" i="11"/>
  <c r="Q339" i="11"/>
  <c r="P339" i="11"/>
  <c r="O339" i="11"/>
  <c r="AR339" i="11" s="1"/>
  <c r="AS338" i="11"/>
  <c r="U338" i="11"/>
  <c r="T338" i="11"/>
  <c r="S338" i="11"/>
  <c r="R338" i="11"/>
  <c r="Q338" i="11"/>
  <c r="O338" i="11" s="1"/>
  <c r="AR338" i="11" s="1"/>
  <c r="P338" i="11"/>
  <c r="AS337" i="11"/>
  <c r="U337" i="11"/>
  <c r="T337" i="11"/>
  <c r="S337" i="11"/>
  <c r="R337" i="11"/>
  <c r="Q337" i="11"/>
  <c r="P337" i="11"/>
  <c r="O337" i="11"/>
  <c r="AR337" i="11" s="1"/>
  <c r="AS336" i="11"/>
  <c r="U336" i="11"/>
  <c r="T336" i="11"/>
  <c r="S336" i="11"/>
  <c r="R336" i="11"/>
  <c r="Q336" i="11"/>
  <c r="P336" i="11"/>
  <c r="O336" i="11"/>
  <c r="AR336" i="11" s="1"/>
  <c r="AS335" i="11"/>
  <c r="U335" i="11"/>
  <c r="T335" i="11"/>
  <c r="S335" i="11"/>
  <c r="R335" i="11"/>
  <c r="Q335" i="11"/>
  <c r="P335" i="11"/>
  <c r="O335" i="11"/>
  <c r="AR335" i="11" s="1"/>
  <c r="AS334" i="11"/>
  <c r="U334" i="11"/>
  <c r="T334" i="11"/>
  <c r="S334" i="11"/>
  <c r="R334" i="11"/>
  <c r="Q334" i="11"/>
  <c r="O334" i="11" s="1"/>
  <c r="AR334" i="11" s="1"/>
  <c r="P334" i="11"/>
  <c r="AS333" i="11"/>
  <c r="U333" i="11"/>
  <c r="T333" i="11"/>
  <c r="S333" i="11"/>
  <c r="R333" i="11"/>
  <c r="Q333" i="11"/>
  <c r="O333" i="11" s="1"/>
  <c r="AR333" i="11" s="1"/>
  <c r="P333" i="11"/>
  <c r="AS332" i="11"/>
  <c r="U332" i="11"/>
  <c r="T332" i="11"/>
  <c r="S332" i="11"/>
  <c r="R332" i="11"/>
  <c r="Q332" i="11"/>
  <c r="P332" i="11"/>
  <c r="O332" i="11"/>
  <c r="AR332" i="11" s="1"/>
  <c r="AS331" i="11"/>
  <c r="U331" i="11"/>
  <c r="T331" i="11"/>
  <c r="S331" i="11"/>
  <c r="R331" i="11"/>
  <c r="Q331" i="11"/>
  <c r="O331" i="11" s="1"/>
  <c r="AR331" i="11" s="1"/>
  <c r="P331" i="11"/>
  <c r="AS330" i="11"/>
  <c r="U330" i="11"/>
  <c r="T330" i="11"/>
  <c r="S330" i="11"/>
  <c r="R330" i="11"/>
  <c r="Q330" i="11"/>
  <c r="O330" i="11" s="1"/>
  <c r="AR330" i="11" s="1"/>
  <c r="P330" i="11"/>
  <c r="AS329" i="11"/>
  <c r="U329" i="11"/>
  <c r="T329" i="11"/>
  <c r="S329" i="11"/>
  <c r="R329" i="11"/>
  <c r="Q329" i="11"/>
  <c r="P329" i="11"/>
  <c r="O329" i="11"/>
  <c r="AR329" i="11" s="1"/>
  <c r="AS328" i="11"/>
  <c r="U328" i="11"/>
  <c r="T328" i="11"/>
  <c r="S328" i="11"/>
  <c r="R328" i="11"/>
  <c r="Q328" i="11"/>
  <c r="P328" i="11"/>
  <c r="O328" i="11"/>
  <c r="AR328" i="11" s="1"/>
  <c r="AS327" i="11"/>
  <c r="AR327" i="11"/>
  <c r="U327" i="11"/>
  <c r="T327" i="11"/>
  <c r="S327" i="11"/>
  <c r="R327" i="11"/>
  <c r="Q327" i="11"/>
  <c r="P327" i="11"/>
  <c r="O327" i="11"/>
  <c r="AS326" i="11"/>
  <c r="U326" i="11"/>
  <c r="T326" i="11"/>
  <c r="S326" i="11"/>
  <c r="R326" i="11"/>
  <c r="Q326" i="11"/>
  <c r="O326" i="11" s="1"/>
  <c r="AR326" i="11" s="1"/>
  <c r="P326" i="11"/>
  <c r="AS325" i="11"/>
  <c r="U325" i="11"/>
  <c r="T325" i="11"/>
  <c r="S325" i="11"/>
  <c r="R325" i="11"/>
  <c r="Q325" i="11"/>
  <c r="O325" i="11" s="1"/>
  <c r="AR325" i="11" s="1"/>
  <c r="P325" i="11"/>
  <c r="AS324" i="11"/>
  <c r="U324" i="11"/>
  <c r="T324" i="11"/>
  <c r="S324" i="11"/>
  <c r="R324" i="11"/>
  <c r="Q324" i="11"/>
  <c r="O324" i="11" s="1"/>
  <c r="AR324" i="11" s="1"/>
  <c r="P324" i="11"/>
  <c r="AS323" i="11"/>
  <c r="U323" i="11"/>
  <c r="T323" i="11"/>
  <c r="S323" i="11"/>
  <c r="R323" i="11"/>
  <c r="Q323" i="11"/>
  <c r="P323" i="11"/>
  <c r="O323" i="11"/>
  <c r="AR323" i="11" s="1"/>
  <c r="AS322" i="11"/>
  <c r="U322" i="11"/>
  <c r="T322" i="11"/>
  <c r="S322" i="11"/>
  <c r="R322" i="11"/>
  <c r="Q322" i="11"/>
  <c r="O322" i="11" s="1"/>
  <c r="AR322" i="11" s="1"/>
  <c r="P322" i="11"/>
  <c r="AS321" i="11"/>
  <c r="U321" i="11"/>
  <c r="T321" i="11"/>
  <c r="S321" i="11"/>
  <c r="R321" i="11"/>
  <c r="Q321" i="11"/>
  <c r="O321" i="11" s="1"/>
  <c r="AR321" i="11" s="1"/>
  <c r="P321" i="11"/>
  <c r="AS320" i="11"/>
  <c r="U320" i="11"/>
  <c r="T320" i="11"/>
  <c r="S320" i="11"/>
  <c r="R320" i="11"/>
  <c r="Q320" i="11"/>
  <c r="P320" i="11"/>
  <c r="O320" i="11"/>
  <c r="AR320" i="11" s="1"/>
  <c r="AS319" i="11"/>
  <c r="U319" i="11"/>
  <c r="T319" i="11"/>
  <c r="S319" i="11"/>
  <c r="R319" i="11"/>
  <c r="Q319" i="11"/>
  <c r="O319" i="11" s="1"/>
  <c r="AR319" i="11" s="1"/>
  <c r="P319" i="11"/>
  <c r="AS318" i="11"/>
  <c r="U318" i="11"/>
  <c r="T318" i="11"/>
  <c r="S318" i="11"/>
  <c r="R318" i="11"/>
  <c r="Q318" i="11"/>
  <c r="P318" i="11"/>
  <c r="O318" i="11"/>
  <c r="AR318" i="11" s="1"/>
  <c r="AS317" i="11"/>
  <c r="U317" i="11"/>
  <c r="T317" i="11"/>
  <c r="S317" i="11"/>
  <c r="R317" i="11"/>
  <c r="Q317" i="11"/>
  <c r="O317" i="11" s="1"/>
  <c r="AR317" i="11" s="1"/>
  <c r="P317" i="11"/>
  <c r="AS316" i="11"/>
  <c r="U316" i="11"/>
  <c r="T316" i="11"/>
  <c r="S316" i="11"/>
  <c r="R316" i="11"/>
  <c r="Q316" i="11"/>
  <c r="P316" i="11"/>
  <c r="O316" i="11"/>
  <c r="AR316" i="11" s="1"/>
  <c r="AS315" i="11"/>
  <c r="U315" i="11"/>
  <c r="T315" i="11"/>
  <c r="S315" i="11"/>
  <c r="R315" i="11"/>
  <c r="Q315" i="11"/>
  <c r="P315" i="11"/>
  <c r="O315" i="11"/>
  <c r="AR315" i="11" s="1"/>
  <c r="AS314" i="11"/>
  <c r="U314" i="11"/>
  <c r="T314" i="11"/>
  <c r="S314" i="11"/>
  <c r="R314" i="11"/>
  <c r="Q314" i="11"/>
  <c r="O314" i="11" s="1"/>
  <c r="AR314" i="11" s="1"/>
  <c r="P314" i="11"/>
  <c r="AS313" i="11"/>
  <c r="U313" i="11"/>
  <c r="T313" i="11"/>
  <c r="S313" i="11"/>
  <c r="R313" i="11"/>
  <c r="Q313" i="11"/>
  <c r="P313" i="11"/>
  <c r="O313" i="11"/>
  <c r="AR313" i="11" s="1"/>
  <c r="AS312" i="11"/>
  <c r="U312" i="11"/>
  <c r="T312" i="11"/>
  <c r="S312" i="11"/>
  <c r="R312" i="11"/>
  <c r="Q312" i="11"/>
  <c r="P312" i="11"/>
  <c r="O312" i="11"/>
  <c r="AR312" i="11" s="1"/>
  <c r="AS311" i="11"/>
  <c r="U311" i="11"/>
  <c r="T311" i="11"/>
  <c r="S311" i="11"/>
  <c r="R311" i="11"/>
  <c r="Q311" i="11"/>
  <c r="P311" i="11"/>
  <c r="O311" i="11"/>
  <c r="AR311" i="11" s="1"/>
  <c r="AS310" i="11"/>
  <c r="U310" i="11"/>
  <c r="T310" i="11"/>
  <c r="S310" i="11"/>
  <c r="R310" i="11"/>
  <c r="Q310" i="11"/>
  <c r="O310" i="11" s="1"/>
  <c r="AR310" i="11" s="1"/>
  <c r="P310" i="11"/>
  <c r="AS309" i="11"/>
  <c r="U309" i="11"/>
  <c r="T309" i="11"/>
  <c r="S309" i="11"/>
  <c r="R309" i="11"/>
  <c r="Q309" i="11"/>
  <c r="P309" i="11"/>
  <c r="O309" i="11"/>
  <c r="AR309" i="11" s="1"/>
  <c r="AS308" i="11"/>
  <c r="U308" i="11"/>
  <c r="T308" i="11"/>
  <c r="S308" i="11"/>
  <c r="R308" i="11"/>
  <c r="Q308" i="11"/>
  <c r="P308" i="11"/>
  <c r="O308" i="11"/>
  <c r="AR308" i="11" s="1"/>
  <c r="AS307" i="11"/>
  <c r="U307" i="11"/>
  <c r="T307" i="11"/>
  <c r="S307" i="11"/>
  <c r="R307" i="11"/>
  <c r="Q307" i="11"/>
  <c r="P307" i="11"/>
  <c r="O307" i="11"/>
  <c r="AR307" i="11" s="1"/>
  <c r="AS306" i="11"/>
  <c r="U306" i="11"/>
  <c r="T306" i="11"/>
  <c r="S306" i="11"/>
  <c r="R306" i="11"/>
  <c r="Q306" i="11"/>
  <c r="O306" i="11" s="1"/>
  <c r="AR306" i="11" s="1"/>
  <c r="P306" i="11"/>
  <c r="AS305" i="11"/>
  <c r="U305" i="11"/>
  <c r="T305" i="11"/>
  <c r="S305" i="11"/>
  <c r="R305" i="11"/>
  <c r="Q305" i="11"/>
  <c r="O305" i="11" s="1"/>
  <c r="AR305" i="11" s="1"/>
  <c r="P305" i="11"/>
  <c r="AS304" i="11"/>
  <c r="U304" i="11"/>
  <c r="T304" i="11"/>
  <c r="S304" i="11"/>
  <c r="R304" i="11"/>
  <c r="Q304" i="11"/>
  <c r="P304" i="11"/>
  <c r="O304" i="11"/>
  <c r="AR304" i="11" s="1"/>
  <c r="AS303" i="11"/>
  <c r="AR303" i="11"/>
  <c r="U303" i="11"/>
  <c r="T303" i="11"/>
  <c r="S303" i="11"/>
  <c r="R303" i="11"/>
  <c r="Q303" i="11"/>
  <c r="P303" i="11"/>
  <c r="O303" i="11"/>
  <c r="AS302" i="11"/>
  <c r="U302" i="11"/>
  <c r="T302" i="11"/>
  <c r="S302" i="11"/>
  <c r="R302" i="11"/>
  <c r="Q302" i="11"/>
  <c r="O302" i="11" s="1"/>
  <c r="AR302" i="11" s="1"/>
  <c r="P302" i="11"/>
  <c r="AS301" i="11"/>
  <c r="U301" i="11"/>
  <c r="T301" i="11"/>
  <c r="S301" i="11"/>
  <c r="R301" i="11"/>
  <c r="Q301" i="11"/>
  <c r="O301" i="11" s="1"/>
  <c r="AR301" i="11" s="1"/>
  <c r="P301" i="11"/>
  <c r="AS300" i="11"/>
  <c r="U300" i="11"/>
  <c r="T300" i="11"/>
  <c r="S300" i="11"/>
  <c r="R300" i="11"/>
  <c r="Q300" i="11"/>
  <c r="P300" i="11"/>
  <c r="O300" i="11"/>
  <c r="AR300" i="11" s="1"/>
  <c r="AS299" i="11"/>
  <c r="U299" i="11"/>
  <c r="T299" i="11"/>
  <c r="S299" i="11"/>
  <c r="R299" i="11"/>
  <c r="Q299" i="11"/>
  <c r="P299" i="11"/>
  <c r="O299" i="11"/>
  <c r="AR299" i="11" s="1"/>
  <c r="AS298" i="11"/>
  <c r="U298" i="11"/>
  <c r="T298" i="11"/>
  <c r="S298" i="11"/>
  <c r="R298" i="11"/>
  <c r="Q298" i="11"/>
  <c r="P298" i="11"/>
  <c r="O298" i="11"/>
  <c r="AR298" i="11" s="1"/>
  <c r="AS297" i="11"/>
  <c r="U297" i="11"/>
  <c r="T297" i="11"/>
  <c r="S297" i="11"/>
  <c r="R297" i="11"/>
  <c r="Q297" i="11"/>
  <c r="O297" i="11" s="1"/>
  <c r="AR297" i="11" s="1"/>
  <c r="P297" i="11"/>
  <c r="AS296" i="11"/>
  <c r="U296" i="11"/>
  <c r="T296" i="11"/>
  <c r="S296" i="11"/>
  <c r="R296" i="11"/>
  <c r="Q296" i="11"/>
  <c r="P296" i="11"/>
  <c r="O296" i="11"/>
  <c r="AR296" i="11" s="1"/>
  <c r="AS295" i="11"/>
  <c r="U295" i="11"/>
  <c r="T295" i="11"/>
  <c r="S295" i="11"/>
  <c r="R295" i="11"/>
  <c r="Q295" i="11"/>
  <c r="O295" i="11" s="1"/>
  <c r="AR295" i="11" s="1"/>
  <c r="P295" i="11"/>
  <c r="AS294" i="11"/>
  <c r="U294" i="11"/>
  <c r="T294" i="11"/>
  <c r="S294" i="11"/>
  <c r="R294" i="11"/>
  <c r="Q294" i="11"/>
  <c r="O294" i="11" s="1"/>
  <c r="AR294" i="11" s="1"/>
  <c r="P294" i="11"/>
  <c r="AS293" i="11"/>
  <c r="U293" i="11"/>
  <c r="T293" i="11"/>
  <c r="S293" i="11"/>
  <c r="R293" i="11"/>
  <c r="Q293" i="11"/>
  <c r="P293" i="11"/>
  <c r="O293" i="11"/>
  <c r="AR293" i="11" s="1"/>
  <c r="AS292" i="11"/>
  <c r="U292" i="11"/>
  <c r="T292" i="11"/>
  <c r="S292" i="11"/>
  <c r="R292" i="11"/>
  <c r="Q292" i="11"/>
  <c r="P292" i="11"/>
  <c r="O292" i="11"/>
  <c r="AR292" i="11" s="1"/>
  <c r="AS291" i="11"/>
  <c r="U291" i="11"/>
  <c r="T291" i="11"/>
  <c r="S291" i="11"/>
  <c r="R291" i="11"/>
  <c r="Q291" i="11"/>
  <c r="O291" i="11" s="1"/>
  <c r="AR291" i="11" s="1"/>
  <c r="P291" i="11"/>
  <c r="AS290" i="11"/>
  <c r="U290" i="11"/>
  <c r="T290" i="11"/>
  <c r="S290" i="11"/>
  <c r="R290" i="11"/>
  <c r="Q290" i="11"/>
  <c r="O290" i="11" s="1"/>
  <c r="AR290" i="11" s="1"/>
  <c r="P290" i="11"/>
  <c r="AS289" i="11"/>
  <c r="U289" i="11"/>
  <c r="T289" i="11"/>
  <c r="S289" i="11"/>
  <c r="R289" i="11"/>
  <c r="Q289" i="11"/>
  <c r="O289" i="11" s="1"/>
  <c r="AR289" i="11" s="1"/>
  <c r="P289" i="11"/>
  <c r="AS288" i="11"/>
  <c r="U288" i="11"/>
  <c r="T288" i="11"/>
  <c r="S288" i="11"/>
  <c r="R288" i="11"/>
  <c r="Q288" i="11"/>
  <c r="P288" i="11"/>
  <c r="O288" i="11"/>
  <c r="AR288" i="11" s="1"/>
  <c r="AS287" i="11"/>
  <c r="AR287" i="11"/>
  <c r="U287" i="11"/>
  <c r="T287" i="11"/>
  <c r="S287" i="11"/>
  <c r="R287" i="11"/>
  <c r="Q287" i="11"/>
  <c r="P287" i="11"/>
  <c r="O287" i="11"/>
  <c r="AS286" i="11"/>
  <c r="U286" i="11"/>
  <c r="T286" i="11"/>
  <c r="S286" i="11"/>
  <c r="R286" i="11"/>
  <c r="Q286" i="11"/>
  <c r="O286" i="11" s="1"/>
  <c r="AR286" i="11" s="1"/>
  <c r="P286" i="11"/>
  <c r="AS285" i="11"/>
  <c r="U285" i="11"/>
  <c r="T285" i="11"/>
  <c r="S285" i="11"/>
  <c r="R285" i="11"/>
  <c r="Q285" i="11"/>
  <c r="O285" i="11" s="1"/>
  <c r="AR285" i="11" s="1"/>
  <c r="P285" i="11"/>
  <c r="AS284" i="11"/>
  <c r="U284" i="11"/>
  <c r="T284" i="11"/>
  <c r="S284" i="11"/>
  <c r="R284" i="11"/>
  <c r="Q284" i="11"/>
  <c r="P284" i="11"/>
  <c r="O284" i="11"/>
  <c r="AR284" i="11" s="1"/>
  <c r="AS283" i="11"/>
  <c r="U283" i="11"/>
  <c r="T283" i="11"/>
  <c r="S283" i="11"/>
  <c r="R283" i="11"/>
  <c r="Q283" i="11"/>
  <c r="P283" i="11"/>
  <c r="O283" i="11"/>
  <c r="AR283" i="11" s="1"/>
  <c r="AS282" i="11"/>
  <c r="U282" i="11"/>
  <c r="T282" i="11"/>
  <c r="S282" i="11"/>
  <c r="R282" i="11"/>
  <c r="Q282" i="11"/>
  <c r="P282" i="11"/>
  <c r="O282" i="11"/>
  <c r="AR282" i="11" s="1"/>
  <c r="AS281" i="11"/>
  <c r="U281" i="11"/>
  <c r="T281" i="11"/>
  <c r="S281" i="11"/>
  <c r="R281" i="11"/>
  <c r="Q281" i="11"/>
  <c r="O281" i="11" s="1"/>
  <c r="AR281" i="11" s="1"/>
  <c r="P281" i="11"/>
  <c r="AS280" i="11"/>
  <c r="U280" i="11"/>
  <c r="T280" i="11"/>
  <c r="S280" i="11"/>
  <c r="R280" i="11"/>
  <c r="Q280" i="11"/>
  <c r="O280" i="11" s="1"/>
  <c r="AR280" i="11" s="1"/>
  <c r="P280" i="11"/>
  <c r="AS279" i="11"/>
  <c r="U279" i="11"/>
  <c r="T279" i="11"/>
  <c r="S279" i="11"/>
  <c r="R279" i="11"/>
  <c r="Q279" i="11"/>
  <c r="P279" i="11"/>
  <c r="O279" i="11"/>
  <c r="AR279" i="11" s="1"/>
  <c r="AS278" i="11"/>
  <c r="U278" i="11"/>
  <c r="T278" i="11"/>
  <c r="S278" i="11"/>
  <c r="R278" i="11"/>
  <c r="Q278" i="11"/>
  <c r="P278" i="11"/>
  <c r="O278" i="11"/>
  <c r="AR278" i="11" s="1"/>
  <c r="AS277" i="11"/>
  <c r="AR277" i="11"/>
  <c r="U277" i="11"/>
  <c r="T277" i="11"/>
  <c r="S277" i="11"/>
  <c r="R277" i="11"/>
  <c r="Q277" i="11"/>
  <c r="P277" i="11"/>
  <c r="O277" i="11"/>
  <c r="AS276" i="11"/>
  <c r="U276" i="11"/>
  <c r="T276" i="11"/>
  <c r="S276" i="11"/>
  <c r="R276" i="11"/>
  <c r="Q276" i="11"/>
  <c r="P276" i="11"/>
  <c r="O276" i="11"/>
  <c r="AR276" i="11" s="1"/>
  <c r="AS275" i="11"/>
  <c r="U275" i="11"/>
  <c r="T275" i="11"/>
  <c r="S275" i="11"/>
  <c r="R275" i="11"/>
  <c r="Q275" i="11"/>
  <c r="P275" i="11"/>
  <c r="O275" i="11"/>
  <c r="AR275" i="11" s="1"/>
  <c r="AS274" i="11"/>
  <c r="U274" i="11"/>
  <c r="T274" i="11"/>
  <c r="S274" i="11"/>
  <c r="R274" i="11"/>
  <c r="Q274" i="11"/>
  <c r="O274" i="11" s="1"/>
  <c r="AR274" i="11" s="1"/>
  <c r="P274" i="11"/>
  <c r="AS273" i="11"/>
  <c r="U273" i="11"/>
  <c r="T273" i="11"/>
  <c r="S273" i="11"/>
  <c r="R273" i="11"/>
  <c r="Q273" i="11"/>
  <c r="O273" i="11" s="1"/>
  <c r="AR273" i="11" s="1"/>
  <c r="P273" i="11"/>
  <c r="AS272" i="11"/>
  <c r="U272" i="11"/>
  <c r="T272" i="11"/>
  <c r="S272" i="11"/>
  <c r="R272" i="11"/>
  <c r="Q272" i="11"/>
  <c r="O272" i="11" s="1"/>
  <c r="AR272" i="11" s="1"/>
  <c r="P272" i="11"/>
  <c r="AS271" i="11"/>
  <c r="U271" i="11"/>
  <c r="T271" i="11"/>
  <c r="S271" i="11"/>
  <c r="R271" i="11"/>
  <c r="Q271" i="11"/>
  <c r="O271" i="11" s="1"/>
  <c r="AR271" i="11" s="1"/>
  <c r="P271" i="11"/>
  <c r="AS270" i="11"/>
  <c r="U270" i="11"/>
  <c r="T270" i="11"/>
  <c r="S270" i="11"/>
  <c r="R270" i="11"/>
  <c r="Q270" i="11"/>
  <c r="P270" i="11"/>
  <c r="O270" i="11"/>
  <c r="AR270" i="11" s="1"/>
  <c r="AS269" i="11"/>
  <c r="U269" i="11"/>
  <c r="T269" i="11"/>
  <c r="S269" i="11"/>
  <c r="R269" i="11"/>
  <c r="Q269" i="11"/>
  <c r="P269" i="11"/>
  <c r="O269" i="11"/>
  <c r="AR269" i="11" s="1"/>
  <c r="AS268" i="11"/>
  <c r="U268" i="11"/>
  <c r="T268" i="11"/>
  <c r="S268" i="11"/>
  <c r="R268" i="11"/>
  <c r="Q268" i="11"/>
  <c r="O268" i="11" s="1"/>
  <c r="AR268" i="11" s="1"/>
  <c r="P268" i="11"/>
  <c r="AS267" i="11"/>
  <c r="U267" i="11"/>
  <c r="T267" i="11"/>
  <c r="S267" i="11"/>
  <c r="R267" i="11"/>
  <c r="Q267" i="11"/>
  <c r="P267" i="11"/>
  <c r="O267" i="11"/>
  <c r="AR267" i="11" s="1"/>
  <c r="AS266" i="11"/>
  <c r="U266" i="11"/>
  <c r="T266" i="11"/>
  <c r="S266" i="11"/>
  <c r="R266" i="11"/>
  <c r="Q266" i="11"/>
  <c r="O266" i="11" s="1"/>
  <c r="AR266" i="11" s="1"/>
  <c r="P266" i="11"/>
  <c r="AS265" i="11"/>
  <c r="U265" i="11"/>
  <c r="T265" i="11"/>
  <c r="S265" i="11"/>
  <c r="R265" i="11"/>
  <c r="Q265" i="11"/>
  <c r="O265" i="11" s="1"/>
  <c r="AR265" i="11" s="1"/>
  <c r="P265" i="11"/>
  <c r="AS264" i="11"/>
  <c r="U264" i="11"/>
  <c r="T264" i="11"/>
  <c r="S264" i="11"/>
  <c r="R264" i="11"/>
  <c r="Q264" i="11"/>
  <c r="P264" i="11"/>
  <c r="O264" i="11"/>
  <c r="AR264" i="11" s="1"/>
  <c r="AS263" i="11"/>
  <c r="U263" i="11"/>
  <c r="T263" i="11"/>
  <c r="S263" i="11"/>
  <c r="R263" i="11"/>
  <c r="Q263" i="11"/>
  <c r="P263" i="11"/>
  <c r="O263" i="11"/>
  <c r="AR263" i="11" s="1"/>
  <c r="AS262" i="11"/>
  <c r="U262" i="11"/>
  <c r="T262" i="11"/>
  <c r="S262" i="11"/>
  <c r="R262" i="11"/>
  <c r="Q262" i="11"/>
  <c r="P262" i="11"/>
  <c r="O262" i="11"/>
  <c r="AR262" i="11" s="1"/>
  <c r="AS261" i="11"/>
  <c r="AR261" i="11"/>
  <c r="U261" i="11"/>
  <c r="T261" i="11"/>
  <c r="S261" i="11"/>
  <c r="R261" i="11"/>
  <c r="Q261" i="11"/>
  <c r="O261" i="11" s="1"/>
  <c r="P261" i="11"/>
  <c r="AS260" i="11"/>
  <c r="U260" i="11"/>
  <c r="T260" i="11"/>
  <c r="S260" i="11"/>
  <c r="R260" i="11"/>
  <c r="Q260" i="11"/>
  <c r="P260" i="11"/>
  <c r="O260" i="11"/>
  <c r="AR260" i="11" s="1"/>
  <c r="AS259" i="11"/>
  <c r="U259" i="11"/>
  <c r="T259" i="11"/>
  <c r="S259" i="11"/>
  <c r="R259" i="11"/>
  <c r="Q259" i="11"/>
  <c r="O259" i="11" s="1"/>
  <c r="AR259" i="11" s="1"/>
  <c r="P259" i="11"/>
  <c r="AS258" i="11"/>
  <c r="U258" i="11"/>
  <c r="T258" i="11"/>
  <c r="S258" i="11"/>
  <c r="R258" i="11"/>
  <c r="Q258" i="11"/>
  <c r="O258" i="11" s="1"/>
  <c r="AR258" i="11" s="1"/>
  <c r="P258" i="11"/>
  <c r="AS257" i="11"/>
  <c r="U257" i="11"/>
  <c r="T257" i="11"/>
  <c r="S257" i="11"/>
  <c r="R257" i="11"/>
  <c r="Q257" i="11"/>
  <c r="P257" i="11"/>
  <c r="O257" i="11"/>
  <c r="AR257" i="11" s="1"/>
  <c r="AS256" i="11"/>
  <c r="U256" i="11"/>
  <c r="T256" i="11"/>
  <c r="S256" i="11"/>
  <c r="R256" i="11"/>
  <c r="Q256" i="11"/>
  <c r="P256" i="11"/>
  <c r="O256" i="11"/>
  <c r="AR256" i="11" s="1"/>
  <c r="AS255" i="11"/>
  <c r="U255" i="11"/>
  <c r="T255" i="11"/>
  <c r="S255" i="11"/>
  <c r="R255" i="11"/>
  <c r="Q255" i="11"/>
  <c r="P255" i="11"/>
  <c r="O255" i="11"/>
  <c r="AR255" i="11" s="1"/>
  <c r="AS254" i="11"/>
  <c r="U254" i="11"/>
  <c r="T254" i="11"/>
  <c r="S254" i="11"/>
  <c r="R254" i="11"/>
  <c r="Q254" i="11"/>
  <c r="O254" i="11" s="1"/>
  <c r="AR254" i="11" s="1"/>
  <c r="P254" i="11"/>
  <c r="AS253" i="11"/>
  <c r="U253" i="11"/>
  <c r="T253" i="11"/>
  <c r="S253" i="11"/>
  <c r="R253" i="11"/>
  <c r="Q253" i="11"/>
  <c r="O253" i="11" s="1"/>
  <c r="AR253" i="11" s="1"/>
  <c r="P253" i="11"/>
  <c r="AS252" i="11"/>
  <c r="U252" i="11"/>
  <c r="T252" i="11"/>
  <c r="S252" i="11"/>
  <c r="R252" i="11"/>
  <c r="Q252" i="11"/>
  <c r="O252" i="11" s="1"/>
  <c r="AR252" i="11" s="1"/>
  <c r="P252" i="11"/>
  <c r="AS251" i="11"/>
  <c r="U251" i="11"/>
  <c r="T251" i="11"/>
  <c r="S251" i="11"/>
  <c r="R251" i="11"/>
  <c r="Q251" i="11"/>
  <c r="P251" i="11"/>
  <c r="O251" i="11"/>
  <c r="AR251" i="11" s="1"/>
  <c r="AS250" i="11"/>
  <c r="U250" i="11"/>
  <c r="T250" i="11"/>
  <c r="S250" i="11"/>
  <c r="R250" i="11"/>
  <c r="Q250" i="11"/>
  <c r="O250" i="11" s="1"/>
  <c r="AR250" i="11" s="1"/>
  <c r="P250" i="11"/>
  <c r="AS249" i="11"/>
  <c r="U249" i="11"/>
  <c r="T249" i="11"/>
  <c r="S249" i="11"/>
  <c r="R249" i="11"/>
  <c r="Q249" i="11"/>
  <c r="P249" i="11"/>
  <c r="O249" i="11"/>
  <c r="AR249" i="11" s="1"/>
  <c r="AS248" i="11"/>
  <c r="U248" i="11"/>
  <c r="T248" i="11"/>
  <c r="S248" i="11"/>
  <c r="R248" i="11"/>
  <c r="Q248" i="11"/>
  <c r="P248" i="11"/>
  <c r="O248" i="11"/>
  <c r="AR248" i="11" s="1"/>
  <c r="AS247" i="11"/>
  <c r="U247" i="11"/>
  <c r="T247" i="11"/>
  <c r="S247" i="11"/>
  <c r="R247" i="11"/>
  <c r="Q247" i="11"/>
  <c r="P247" i="11"/>
  <c r="O247" i="11"/>
  <c r="AR247" i="11" s="1"/>
  <c r="AS246" i="11"/>
  <c r="U246" i="11"/>
  <c r="T246" i="11"/>
  <c r="S246" i="11"/>
  <c r="R246" i="11"/>
  <c r="Q246" i="11"/>
  <c r="O246" i="11" s="1"/>
  <c r="AR246" i="11" s="1"/>
  <c r="P246" i="11"/>
  <c r="AS245" i="11"/>
  <c r="U245" i="11"/>
  <c r="T245" i="11"/>
  <c r="S245" i="11"/>
  <c r="R245" i="11"/>
  <c r="Q245" i="11"/>
  <c r="O245" i="11" s="1"/>
  <c r="AR245" i="11" s="1"/>
  <c r="P245" i="11"/>
  <c r="AS244" i="11"/>
  <c r="U244" i="11"/>
  <c r="T244" i="11"/>
  <c r="S244" i="11"/>
  <c r="R244" i="11"/>
  <c r="Q244" i="11"/>
  <c r="P244" i="11"/>
  <c r="O244" i="11"/>
  <c r="AR244" i="11" s="1"/>
  <c r="AS243" i="11"/>
  <c r="U243" i="11"/>
  <c r="T243" i="11"/>
  <c r="S243" i="11"/>
  <c r="R243" i="11"/>
  <c r="Q243" i="11"/>
  <c r="P243" i="11"/>
  <c r="O243" i="11"/>
  <c r="AR243" i="11" s="1"/>
  <c r="AS242" i="11"/>
  <c r="U242" i="11"/>
  <c r="T242" i="11"/>
  <c r="S242" i="11"/>
  <c r="R242" i="11"/>
  <c r="Q242" i="11"/>
  <c r="O242" i="11" s="1"/>
  <c r="AR242" i="11" s="1"/>
  <c r="P242" i="11"/>
  <c r="AS241" i="11"/>
  <c r="U241" i="11"/>
  <c r="T241" i="11"/>
  <c r="S241" i="11"/>
  <c r="R241" i="11"/>
  <c r="Q241" i="11"/>
  <c r="O241" i="11" s="1"/>
  <c r="AR241" i="11" s="1"/>
  <c r="P241" i="11"/>
  <c r="AS240" i="11"/>
  <c r="U240" i="11"/>
  <c r="T240" i="11"/>
  <c r="S240" i="11"/>
  <c r="R240" i="11"/>
  <c r="Q240" i="11"/>
  <c r="P240" i="11"/>
  <c r="O240" i="11"/>
  <c r="AR240" i="11" s="1"/>
  <c r="AS239" i="11"/>
  <c r="U239" i="11"/>
  <c r="T239" i="11"/>
  <c r="S239" i="11"/>
  <c r="R239" i="11"/>
  <c r="Q239" i="11"/>
  <c r="O239" i="11" s="1"/>
  <c r="AR239" i="11" s="1"/>
  <c r="P239" i="11"/>
  <c r="AS238" i="11"/>
  <c r="U238" i="11"/>
  <c r="T238" i="11"/>
  <c r="S238" i="11"/>
  <c r="R238" i="11"/>
  <c r="Q238" i="11"/>
  <c r="O238" i="11" s="1"/>
  <c r="AR238" i="11" s="1"/>
  <c r="P238" i="11"/>
  <c r="AS237" i="11"/>
  <c r="U237" i="11"/>
  <c r="T237" i="11"/>
  <c r="S237" i="11"/>
  <c r="R237" i="11"/>
  <c r="Q237" i="11"/>
  <c r="O237" i="11" s="1"/>
  <c r="AR237" i="11" s="1"/>
  <c r="P237" i="11"/>
  <c r="AS236" i="11"/>
  <c r="AR236" i="11"/>
  <c r="U236" i="11"/>
  <c r="T236" i="11"/>
  <c r="S236" i="11"/>
  <c r="R236" i="11"/>
  <c r="Q236" i="11"/>
  <c r="P236" i="11"/>
  <c r="O236" i="11"/>
  <c r="AS235" i="11"/>
  <c r="U235" i="11"/>
  <c r="T235" i="11"/>
  <c r="S235" i="11"/>
  <c r="R235" i="11"/>
  <c r="Q235" i="11"/>
  <c r="P235" i="11"/>
  <c r="O235" i="11"/>
  <c r="AR235" i="11" s="1"/>
  <c r="AS234" i="11"/>
  <c r="U234" i="11"/>
  <c r="T234" i="11"/>
  <c r="S234" i="11"/>
  <c r="R234" i="11"/>
  <c r="Q234" i="11"/>
  <c r="O234" i="11" s="1"/>
  <c r="AR234" i="11" s="1"/>
  <c r="P234" i="11"/>
  <c r="AS233" i="11"/>
  <c r="U233" i="11"/>
  <c r="T233" i="11"/>
  <c r="S233" i="11"/>
  <c r="R233" i="11"/>
  <c r="Q233" i="11"/>
  <c r="P233" i="11"/>
  <c r="O233" i="11"/>
  <c r="AR233" i="11" s="1"/>
  <c r="AS232" i="11"/>
  <c r="U232" i="11"/>
  <c r="T232" i="11"/>
  <c r="S232" i="11"/>
  <c r="R232" i="11"/>
  <c r="Q232" i="11"/>
  <c r="P232" i="11"/>
  <c r="O232" i="11"/>
  <c r="AR232" i="11" s="1"/>
  <c r="AS231" i="11"/>
  <c r="U231" i="11"/>
  <c r="T231" i="11"/>
  <c r="S231" i="11"/>
  <c r="R231" i="11"/>
  <c r="Q231" i="11"/>
  <c r="P231" i="11"/>
  <c r="O231" i="11"/>
  <c r="AR231" i="11" s="1"/>
  <c r="AS230" i="11"/>
  <c r="U230" i="11"/>
  <c r="T230" i="11"/>
  <c r="S230" i="11"/>
  <c r="R230" i="11"/>
  <c r="Q230" i="11"/>
  <c r="O230" i="11" s="1"/>
  <c r="AR230" i="11" s="1"/>
  <c r="P230" i="11"/>
  <c r="AS229" i="11"/>
  <c r="U229" i="11"/>
  <c r="T229" i="11"/>
  <c r="S229" i="11"/>
  <c r="R229" i="11"/>
  <c r="Q229" i="11"/>
  <c r="O229" i="11" s="1"/>
  <c r="AR229" i="11" s="1"/>
  <c r="P229" i="11"/>
  <c r="AS228" i="11"/>
  <c r="U228" i="11"/>
  <c r="T228" i="11"/>
  <c r="S228" i="11"/>
  <c r="R228" i="11"/>
  <c r="Q228" i="11"/>
  <c r="P228" i="11"/>
  <c r="O228" i="11"/>
  <c r="AR228" i="11" s="1"/>
  <c r="AS227" i="11"/>
  <c r="U227" i="11"/>
  <c r="T227" i="11"/>
  <c r="S227" i="11"/>
  <c r="R227" i="11"/>
  <c r="Q227" i="11"/>
  <c r="P227" i="11"/>
  <c r="O227" i="11"/>
  <c r="AR227" i="11" s="1"/>
  <c r="AS226" i="11"/>
  <c r="U226" i="11"/>
  <c r="T226" i="11"/>
  <c r="S226" i="11"/>
  <c r="R226" i="11"/>
  <c r="Q226" i="11"/>
  <c r="P226" i="11"/>
  <c r="O226" i="11"/>
  <c r="AR226" i="11" s="1"/>
  <c r="AS225" i="11"/>
  <c r="U225" i="11"/>
  <c r="T225" i="11"/>
  <c r="S225" i="11"/>
  <c r="R225" i="11"/>
  <c r="Q225" i="11"/>
  <c r="O225" i="11" s="1"/>
  <c r="AR225" i="11" s="1"/>
  <c r="P225" i="11"/>
  <c r="AS224" i="11"/>
  <c r="U224" i="11"/>
  <c r="T224" i="11"/>
  <c r="S224" i="11"/>
  <c r="R224" i="11"/>
  <c r="Q224" i="11"/>
  <c r="P224" i="11"/>
  <c r="O224" i="11"/>
  <c r="AR224" i="11" s="1"/>
  <c r="AS223" i="11"/>
  <c r="U223" i="11"/>
  <c r="T223" i="11"/>
  <c r="S223" i="11"/>
  <c r="R223" i="11"/>
  <c r="Q223" i="11"/>
  <c r="P223" i="11"/>
  <c r="O223" i="11"/>
  <c r="AR223" i="11" s="1"/>
  <c r="AS222" i="11"/>
  <c r="U222" i="11"/>
  <c r="T222" i="11"/>
  <c r="S222" i="11"/>
  <c r="R222" i="11"/>
  <c r="Q222" i="11"/>
  <c r="O222" i="11" s="1"/>
  <c r="AR222" i="11" s="1"/>
  <c r="P222" i="11"/>
  <c r="AS221" i="11"/>
  <c r="U221" i="11"/>
  <c r="T221" i="11"/>
  <c r="S221" i="11"/>
  <c r="R221" i="11"/>
  <c r="Q221" i="11"/>
  <c r="O221" i="11" s="1"/>
  <c r="AR221" i="11" s="1"/>
  <c r="P221" i="11"/>
  <c r="AS220" i="11"/>
  <c r="U220" i="11"/>
  <c r="T220" i="11"/>
  <c r="S220" i="11"/>
  <c r="R220" i="11"/>
  <c r="Q220" i="11"/>
  <c r="O220" i="11" s="1"/>
  <c r="AR220" i="11" s="1"/>
  <c r="P220" i="11"/>
  <c r="AS219" i="11"/>
  <c r="U219" i="11"/>
  <c r="T219" i="11"/>
  <c r="S219" i="11"/>
  <c r="R219" i="11"/>
  <c r="Q219" i="11"/>
  <c r="P219" i="11"/>
  <c r="O219" i="11"/>
  <c r="AR219" i="11" s="1"/>
  <c r="AS218" i="11"/>
  <c r="U218" i="11"/>
  <c r="T218" i="11"/>
  <c r="S218" i="11"/>
  <c r="R218" i="11"/>
  <c r="Q218" i="11"/>
  <c r="O218" i="11" s="1"/>
  <c r="AR218" i="11" s="1"/>
  <c r="P218" i="11"/>
  <c r="AS217" i="11"/>
  <c r="U217" i="11"/>
  <c r="T217" i="11"/>
  <c r="S217" i="11"/>
  <c r="R217" i="11"/>
  <c r="Q217" i="11"/>
  <c r="O217" i="11" s="1"/>
  <c r="AR217" i="11" s="1"/>
  <c r="P217" i="11"/>
  <c r="AS216" i="11"/>
  <c r="U216" i="11"/>
  <c r="T216" i="11"/>
  <c r="S216" i="11"/>
  <c r="R216" i="11"/>
  <c r="Q216" i="11"/>
  <c r="P216" i="11"/>
  <c r="O216" i="11"/>
  <c r="AR216" i="11" s="1"/>
  <c r="AS215" i="11"/>
  <c r="U215" i="11"/>
  <c r="T215" i="11"/>
  <c r="S215" i="11"/>
  <c r="R215" i="11"/>
  <c r="Q215" i="11"/>
  <c r="O215" i="11" s="1"/>
  <c r="AR215" i="11" s="1"/>
  <c r="P215" i="11"/>
  <c r="AS214" i="11"/>
  <c r="U214" i="11"/>
  <c r="T214" i="11"/>
  <c r="S214" i="11"/>
  <c r="R214" i="11"/>
  <c r="Q214" i="11"/>
  <c r="O214" i="11" s="1"/>
  <c r="AR214" i="11" s="1"/>
  <c r="P214" i="11"/>
  <c r="AS213" i="11"/>
  <c r="U213" i="11"/>
  <c r="T213" i="11"/>
  <c r="S213" i="11"/>
  <c r="R213" i="11"/>
  <c r="Q213" i="11"/>
  <c r="P213" i="11"/>
  <c r="O213" i="11"/>
  <c r="AR213" i="11" s="1"/>
  <c r="AS212" i="11"/>
  <c r="U212" i="11"/>
  <c r="T212" i="11"/>
  <c r="S212" i="11"/>
  <c r="R212" i="11"/>
  <c r="Q212" i="11"/>
  <c r="O212" i="11" s="1"/>
  <c r="AR212" i="11" s="1"/>
  <c r="P212" i="11"/>
  <c r="AS211" i="11"/>
  <c r="U211" i="11"/>
  <c r="T211" i="11"/>
  <c r="S211" i="11"/>
  <c r="R211" i="11"/>
  <c r="Q211" i="11"/>
  <c r="O211" i="11" s="1"/>
  <c r="AR211" i="11" s="1"/>
  <c r="P211" i="11"/>
  <c r="AS210" i="11"/>
  <c r="U210" i="11"/>
  <c r="T210" i="11"/>
  <c r="S210" i="11"/>
  <c r="R210" i="11"/>
  <c r="Q210" i="11"/>
  <c r="P210" i="11"/>
  <c r="O210" i="11"/>
  <c r="AR210" i="11" s="1"/>
  <c r="AS209" i="11"/>
  <c r="U209" i="11"/>
  <c r="T209" i="11"/>
  <c r="S209" i="11"/>
  <c r="R209" i="11"/>
  <c r="Q209" i="11"/>
  <c r="P209" i="11"/>
  <c r="O209" i="11"/>
  <c r="AR209" i="11" s="1"/>
  <c r="AS208" i="11"/>
  <c r="U208" i="11"/>
  <c r="T208" i="11"/>
  <c r="S208" i="11"/>
  <c r="R208" i="11"/>
  <c r="Q208" i="11"/>
  <c r="P208" i="11"/>
  <c r="O208" i="11"/>
  <c r="AR208" i="11" s="1"/>
  <c r="AS207" i="11"/>
  <c r="U207" i="11"/>
  <c r="T207" i="11"/>
  <c r="S207" i="11"/>
  <c r="R207" i="11"/>
  <c r="Q207" i="11"/>
  <c r="P207" i="11"/>
  <c r="O207" i="11"/>
  <c r="AR207" i="11" s="1"/>
  <c r="AS206" i="11"/>
  <c r="U206" i="11"/>
  <c r="T206" i="11"/>
  <c r="S206" i="11"/>
  <c r="R206" i="11"/>
  <c r="Q206" i="11"/>
  <c r="O206" i="11" s="1"/>
  <c r="AR206" i="11" s="1"/>
  <c r="P206" i="11"/>
  <c r="AS205" i="11"/>
  <c r="U205" i="11"/>
  <c r="T205" i="11"/>
  <c r="S205" i="11"/>
  <c r="R205" i="11"/>
  <c r="Q205" i="11"/>
  <c r="O205" i="11" s="1"/>
  <c r="AR205" i="11" s="1"/>
  <c r="P205" i="11"/>
  <c r="AS204" i="11"/>
  <c r="U204" i="11"/>
  <c r="T204" i="11"/>
  <c r="S204" i="11"/>
  <c r="R204" i="11"/>
  <c r="Q204" i="11"/>
  <c r="P204" i="11"/>
  <c r="O204" i="11"/>
  <c r="AR204" i="11" s="1"/>
  <c r="AS203" i="11"/>
  <c r="U203" i="11"/>
  <c r="T203" i="11"/>
  <c r="S203" i="11"/>
  <c r="R203" i="11"/>
  <c r="Q203" i="11"/>
  <c r="P203" i="11"/>
  <c r="O203" i="11"/>
  <c r="AR203" i="11" s="1"/>
  <c r="AS202" i="11"/>
  <c r="U202" i="11"/>
  <c r="T202" i="11"/>
  <c r="S202" i="11"/>
  <c r="R202" i="11"/>
  <c r="Q202" i="11"/>
  <c r="P202" i="11"/>
  <c r="O202" i="11"/>
  <c r="AR202" i="11" s="1"/>
  <c r="AS201" i="11"/>
  <c r="U201" i="11"/>
  <c r="T201" i="11"/>
  <c r="S201" i="11"/>
  <c r="R201" i="11"/>
  <c r="Q201" i="11"/>
  <c r="O201" i="11" s="1"/>
  <c r="AR201" i="11" s="1"/>
  <c r="P201" i="11"/>
  <c r="AS200" i="11"/>
  <c r="U200" i="11"/>
  <c r="T200" i="11"/>
  <c r="S200" i="11"/>
  <c r="R200" i="11"/>
  <c r="Q200" i="11"/>
  <c r="O200" i="11" s="1"/>
  <c r="AR200" i="11" s="1"/>
  <c r="P200" i="11"/>
  <c r="AS199" i="11"/>
  <c r="U199" i="11"/>
  <c r="T199" i="11"/>
  <c r="S199" i="11"/>
  <c r="R199" i="11"/>
  <c r="Q199" i="11"/>
  <c r="O199" i="11" s="1"/>
  <c r="AR199" i="11" s="1"/>
  <c r="P199" i="11"/>
  <c r="AS198" i="11"/>
  <c r="U198" i="11"/>
  <c r="T198" i="11"/>
  <c r="S198" i="11"/>
  <c r="R198" i="11"/>
  <c r="Q198" i="11"/>
  <c r="P198" i="11"/>
  <c r="O198" i="11"/>
  <c r="AR198" i="11" s="1"/>
  <c r="AS197" i="11"/>
  <c r="U197" i="11"/>
  <c r="T197" i="11"/>
  <c r="S197" i="11"/>
  <c r="R197" i="11"/>
  <c r="Q197" i="11"/>
  <c r="P197" i="11"/>
  <c r="O197" i="11"/>
  <c r="AR197" i="11" s="1"/>
  <c r="AS196" i="11"/>
  <c r="U196" i="11"/>
  <c r="T196" i="11"/>
  <c r="S196" i="11"/>
  <c r="R196" i="11"/>
  <c r="Q196" i="11"/>
  <c r="P196" i="11"/>
  <c r="O196" i="11"/>
  <c r="AR196" i="11" s="1"/>
  <c r="AS195" i="11"/>
  <c r="U195" i="11"/>
  <c r="T195" i="11"/>
  <c r="S195" i="11"/>
  <c r="R195" i="11"/>
  <c r="Q195" i="11"/>
  <c r="O195" i="11" s="1"/>
  <c r="AR195" i="11" s="1"/>
  <c r="P195" i="11"/>
  <c r="AS194" i="11"/>
  <c r="U194" i="11"/>
  <c r="T194" i="11"/>
  <c r="S194" i="11"/>
  <c r="R194" i="11"/>
  <c r="Q194" i="11"/>
  <c r="O194" i="11" s="1"/>
  <c r="AR194" i="11" s="1"/>
  <c r="P194" i="11"/>
  <c r="AS193" i="11"/>
  <c r="U193" i="11"/>
  <c r="T193" i="11"/>
  <c r="S193" i="11"/>
  <c r="R193" i="11"/>
  <c r="Q193" i="11"/>
  <c r="P193" i="11"/>
  <c r="O193" i="11"/>
  <c r="AR193" i="11" s="1"/>
  <c r="AS192" i="11"/>
  <c r="U192" i="11"/>
  <c r="T192" i="11"/>
  <c r="S192" i="11"/>
  <c r="R192" i="11"/>
  <c r="Q192" i="11"/>
  <c r="O192" i="11" s="1"/>
  <c r="AR192" i="11" s="1"/>
  <c r="P192" i="11"/>
  <c r="AS191" i="11"/>
  <c r="U191" i="11"/>
  <c r="T191" i="11"/>
  <c r="S191" i="11"/>
  <c r="R191" i="11"/>
  <c r="Q191" i="11"/>
  <c r="O191" i="11" s="1"/>
  <c r="AR191" i="11" s="1"/>
  <c r="P191" i="11"/>
  <c r="AS190" i="11"/>
  <c r="U190" i="11"/>
  <c r="T190" i="11"/>
  <c r="S190" i="11"/>
  <c r="R190" i="11"/>
  <c r="Q190" i="11"/>
  <c r="P190" i="11"/>
  <c r="O190" i="11"/>
  <c r="AR190" i="11" s="1"/>
  <c r="AS189" i="11"/>
  <c r="U189" i="11"/>
  <c r="T189" i="11"/>
  <c r="S189" i="11"/>
  <c r="R189" i="11"/>
  <c r="Q189" i="11"/>
  <c r="P189" i="11"/>
  <c r="O189" i="11"/>
  <c r="AR189" i="11" s="1"/>
  <c r="AS188" i="11"/>
  <c r="U188" i="11"/>
  <c r="T188" i="11"/>
  <c r="S188" i="11"/>
  <c r="R188" i="11"/>
  <c r="Q188" i="11"/>
  <c r="O188" i="11" s="1"/>
  <c r="AR188" i="11" s="1"/>
  <c r="P188" i="11"/>
  <c r="AS187" i="11"/>
  <c r="AR187" i="11"/>
  <c r="U187" i="11"/>
  <c r="T187" i="11"/>
  <c r="S187" i="11"/>
  <c r="R187" i="11"/>
  <c r="Q187" i="11"/>
  <c r="P187" i="11"/>
  <c r="O187" i="11"/>
  <c r="AS186" i="11"/>
  <c r="U186" i="11"/>
  <c r="T186" i="11"/>
  <c r="S186" i="11"/>
  <c r="R186" i="11"/>
  <c r="Q186" i="11"/>
  <c r="P186" i="11"/>
  <c r="O186" i="11"/>
  <c r="AR186" i="11" s="1"/>
  <c r="AS185" i="11"/>
  <c r="U185" i="11"/>
  <c r="T185" i="11"/>
  <c r="S185" i="11"/>
  <c r="R185" i="11"/>
  <c r="Q185" i="11"/>
  <c r="O185" i="11" s="1"/>
  <c r="AR185" i="11" s="1"/>
  <c r="P185" i="11"/>
  <c r="AS184" i="11"/>
  <c r="U184" i="11"/>
  <c r="T184" i="11"/>
  <c r="S184" i="11"/>
  <c r="R184" i="11"/>
  <c r="Q184" i="11"/>
  <c r="O184" i="11" s="1"/>
  <c r="AR184" i="11" s="1"/>
  <c r="P184" i="11"/>
  <c r="AS183" i="11"/>
  <c r="U183" i="11"/>
  <c r="T183" i="11"/>
  <c r="S183" i="11"/>
  <c r="R183" i="11"/>
  <c r="Q183" i="11"/>
  <c r="P183" i="11"/>
  <c r="O183" i="11"/>
  <c r="AR183" i="11" s="1"/>
  <c r="AS182" i="11"/>
  <c r="U182" i="11"/>
  <c r="T182" i="11"/>
  <c r="S182" i="11"/>
  <c r="R182" i="11"/>
  <c r="Q182" i="11"/>
  <c r="P182" i="11"/>
  <c r="O182" i="11"/>
  <c r="AR182" i="11" s="1"/>
  <c r="AS181" i="11"/>
  <c r="U181" i="11"/>
  <c r="T181" i="11"/>
  <c r="S181" i="11"/>
  <c r="R181" i="11"/>
  <c r="Q181" i="11"/>
  <c r="O181" i="11" s="1"/>
  <c r="AR181" i="11" s="1"/>
  <c r="P181" i="11"/>
  <c r="AS180" i="11"/>
  <c r="U180" i="11"/>
  <c r="T180" i="11"/>
  <c r="S180" i="11"/>
  <c r="R180" i="11"/>
  <c r="Q180" i="11"/>
  <c r="O180" i="11" s="1"/>
  <c r="AR180" i="11" s="1"/>
  <c r="P180" i="11"/>
  <c r="AS179" i="11"/>
  <c r="U179" i="11"/>
  <c r="T179" i="11"/>
  <c r="S179" i="11"/>
  <c r="R179" i="11"/>
  <c r="Q179" i="11"/>
  <c r="P179" i="11"/>
  <c r="O179" i="11"/>
  <c r="AR179" i="11" s="1"/>
  <c r="AS178" i="11"/>
  <c r="U178" i="11"/>
  <c r="T178" i="11"/>
  <c r="S178" i="11"/>
  <c r="R178" i="11"/>
  <c r="Q178" i="11"/>
  <c r="O178" i="11" s="1"/>
  <c r="AR178" i="11" s="1"/>
  <c r="P178" i="11"/>
  <c r="AS177" i="11"/>
  <c r="U177" i="11"/>
  <c r="T177" i="11"/>
  <c r="S177" i="11"/>
  <c r="R177" i="11"/>
  <c r="Q177" i="11"/>
  <c r="P177" i="11"/>
  <c r="O177" i="11"/>
  <c r="AR177" i="11" s="1"/>
  <c r="AS176" i="11"/>
  <c r="U176" i="11"/>
  <c r="T176" i="11"/>
  <c r="S176" i="11"/>
  <c r="R176" i="11"/>
  <c r="Q176" i="11"/>
  <c r="P176" i="11"/>
  <c r="O176" i="11"/>
  <c r="AR176" i="11" s="1"/>
  <c r="AS175" i="11"/>
  <c r="U175" i="11"/>
  <c r="T175" i="11"/>
  <c r="S175" i="11"/>
  <c r="R175" i="11"/>
  <c r="Q175" i="11"/>
  <c r="O175" i="11" s="1"/>
  <c r="AR175" i="11" s="1"/>
  <c r="P175" i="11"/>
  <c r="AS174" i="11"/>
  <c r="U174" i="11"/>
  <c r="T174" i="11"/>
  <c r="S174" i="11"/>
  <c r="R174" i="11"/>
  <c r="Q174" i="11"/>
  <c r="O174" i="11" s="1"/>
  <c r="AR174" i="11" s="1"/>
  <c r="P174" i="11"/>
  <c r="AS173" i="11"/>
  <c r="U173" i="11"/>
  <c r="T173" i="11"/>
  <c r="S173" i="11"/>
  <c r="R173" i="11"/>
  <c r="Q173" i="11"/>
  <c r="P173" i="11"/>
  <c r="O173" i="11"/>
  <c r="AR173" i="11" s="1"/>
  <c r="AS172" i="11"/>
  <c r="U172" i="11"/>
  <c r="T172" i="11"/>
  <c r="S172" i="11"/>
  <c r="R172" i="11"/>
  <c r="Q172" i="11"/>
  <c r="O172" i="11" s="1"/>
  <c r="AR172" i="11" s="1"/>
  <c r="P172" i="11"/>
  <c r="AS171" i="11"/>
  <c r="U171" i="11"/>
  <c r="T171" i="11"/>
  <c r="S171" i="11"/>
  <c r="R171" i="11"/>
  <c r="Q171" i="11"/>
  <c r="O171" i="11" s="1"/>
  <c r="AR171" i="11" s="1"/>
  <c r="P171" i="11"/>
  <c r="AS170" i="11"/>
  <c r="U170" i="11"/>
  <c r="T170" i="11"/>
  <c r="S170" i="11"/>
  <c r="R170" i="11"/>
  <c r="Q170" i="11"/>
  <c r="O170" i="11" s="1"/>
  <c r="AR170" i="11" s="1"/>
  <c r="P170" i="11"/>
  <c r="AS169" i="11"/>
  <c r="AR169" i="11"/>
  <c r="U169" i="11"/>
  <c r="T169" i="11"/>
  <c r="S169" i="11"/>
  <c r="R169" i="11"/>
  <c r="Q169" i="11"/>
  <c r="O169" i="11" s="1"/>
  <c r="P169" i="11"/>
  <c r="AS168" i="11"/>
  <c r="U168" i="11"/>
  <c r="T168" i="11"/>
  <c r="S168" i="11"/>
  <c r="R168" i="11"/>
  <c r="Q168" i="11"/>
  <c r="P168" i="11"/>
  <c r="O168" i="11"/>
  <c r="AR168" i="11" s="1"/>
  <c r="AS167" i="11"/>
  <c r="U167" i="11"/>
  <c r="T167" i="11"/>
  <c r="S167" i="11"/>
  <c r="R167" i="11"/>
  <c r="Q167" i="11"/>
  <c r="P167" i="11"/>
  <c r="O167" i="11"/>
  <c r="AR167" i="11" s="1"/>
  <c r="AS166" i="11"/>
  <c r="U166" i="11"/>
  <c r="T166" i="11"/>
  <c r="S166" i="11"/>
  <c r="R166" i="11"/>
  <c r="Q166" i="11"/>
  <c r="P166" i="11"/>
  <c r="O166" i="11"/>
  <c r="AR166" i="11" s="1"/>
  <c r="AS165" i="11"/>
  <c r="U165" i="11"/>
  <c r="T165" i="11"/>
  <c r="S165" i="11"/>
  <c r="R165" i="11"/>
  <c r="Q165" i="11"/>
  <c r="O165" i="11" s="1"/>
  <c r="AR165" i="11" s="1"/>
  <c r="P165" i="11"/>
  <c r="AS164" i="11"/>
  <c r="AR164" i="11"/>
  <c r="U164" i="11"/>
  <c r="T164" i="11"/>
  <c r="S164" i="11"/>
  <c r="R164" i="11"/>
  <c r="Q164" i="11"/>
  <c r="O164" i="11" s="1"/>
  <c r="P164" i="11"/>
  <c r="AS163" i="11"/>
  <c r="U163" i="11"/>
  <c r="T163" i="11"/>
  <c r="S163" i="11"/>
  <c r="R163" i="11"/>
  <c r="Q163" i="11"/>
  <c r="P163" i="11"/>
  <c r="O163" i="11"/>
  <c r="AR163" i="11" s="1"/>
  <c r="AS162" i="11"/>
  <c r="U162" i="11"/>
  <c r="T162" i="11"/>
  <c r="S162" i="11"/>
  <c r="R162" i="11"/>
  <c r="Q162" i="11"/>
  <c r="O162" i="11" s="1"/>
  <c r="AR162" i="11" s="1"/>
  <c r="P162" i="11"/>
  <c r="AS161" i="11"/>
  <c r="U161" i="11"/>
  <c r="T161" i="11"/>
  <c r="S161" i="11"/>
  <c r="R161" i="11"/>
  <c r="Q161" i="11"/>
  <c r="O161" i="11" s="1"/>
  <c r="AR161" i="11" s="1"/>
  <c r="P161" i="11"/>
  <c r="AS160" i="11"/>
  <c r="U160" i="11"/>
  <c r="T160" i="11"/>
  <c r="S160" i="11"/>
  <c r="R160" i="11"/>
  <c r="Q160" i="11"/>
  <c r="P160" i="11"/>
  <c r="O160" i="11"/>
  <c r="AR160" i="11" s="1"/>
  <c r="AS159" i="11"/>
  <c r="U159" i="11"/>
  <c r="T159" i="11"/>
  <c r="S159" i="11"/>
  <c r="R159" i="11"/>
  <c r="Q159" i="11"/>
  <c r="P159" i="11"/>
  <c r="O159" i="11"/>
  <c r="AR159" i="11" s="1"/>
  <c r="AS158" i="11"/>
  <c r="U158" i="11"/>
  <c r="T158" i="11"/>
  <c r="S158" i="11"/>
  <c r="R158" i="11"/>
  <c r="Q158" i="11"/>
  <c r="P158" i="11"/>
  <c r="O158" i="11"/>
  <c r="AR158" i="11" s="1"/>
  <c r="AS157" i="11"/>
  <c r="AR157" i="11"/>
  <c r="U157" i="11"/>
  <c r="T157" i="11"/>
  <c r="S157" i="11"/>
  <c r="R157" i="11"/>
  <c r="Q157" i="11"/>
  <c r="P157" i="11"/>
  <c r="O157" i="11"/>
  <c r="AS156" i="11"/>
  <c r="U156" i="11"/>
  <c r="T156" i="11"/>
  <c r="S156" i="11"/>
  <c r="R156" i="11"/>
  <c r="Q156" i="11"/>
  <c r="O156" i="11" s="1"/>
  <c r="AR156" i="11" s="1"/>
  <c r="P156" i="11"/>
  <c r="AS155" i="11"/>
  <c r="U155" i="11"/>
  <c r="T155" i="11"/>
  <c r="S155" i="11"/>
  <c r="R155" i="11"/>
  <c r="Q155" i="11"/>
  <c r="O155" i="11" s="1"/>
  <c r="AR155" i="11" s="1"/>
  <c r="P155" i="11"/>
  <c r="AS154" i="11"/>
  <c r="U154" i="11"/>
  <c r="T154" i="11"/>
  <c r="S154" i="11"/>
  <c r="R154" i="11"/>
  <c r="Q154" i="11"/>
  <c r="P154" i="11"/>
  <c r="O154" i="11"/>
  <c r="AR154" i="11" s="1"/>
  <c r="AS153" i="11"/>
  <c r="U153" i="11"/>
  <c r="T153" i="11"/>
  <c r="S153" i="11"/>
  <c r="R153" i="11"/>
  <c r="Q153" i="11"/>
  <c r="O153" i="11" s="1"/>
  <c r="AR153" i="11" s="1"/>
  <c r="P153" i="11"/>
  <c r="AS152" i="11"/>
  <c r="U152" i="11"/>
  <c r="T152" i="11"/>
  <c r="S152" i="11"/>
  <c r="R152" i="11"/>
  <c r="Q152" i="11"/>
  <c r="P152" i="11"/>
  <c r="O152" i="11"/>
  <c r="AR152" i="11" s="1"/>
  <c r="AS151" i="11"/>
  <c r="U151" i="11"/>
  <c r="T151" i="11"/>
  <c r="S151" i="11"/>
  <c r="R151" i="11"/>
  <c r="Q151" i="11"/>
  <c r="P151" i="11"/>
  <c r="O151" i="11"/>
  <c r="AR151" i="11" s="1"/>
  <c r="AS150" i="11"/>
  <c r="U150" i="11"/>
  <c r="T150" i="11"/>
  <c r="S150" i="11"/>
  <c r="R150" i="11"/>
  <c r="Q150" i="11"/>
  <c r="P150" i="11"/>
  <c r="O150" i="11"/>
  <c r="AR150" i="11" s="1"/>
  <c r="AS149" i="11"/>
  <c r="U149" i="11"/>
  <c r="T149" i="11"/>
  <c r="S149" i="11"/>
  <c r="R149" i="11"/>
  <c r="Q149" i="11"/>
  <c r="O149" i="11" s="1"/>
  <c r="AR149" i="11" s="1"/>
  <c r="P149" i="11"/>
  <c r="AS148" i="11"/>
  <c r="U148" i="11"/>
  <c r="T148" i="11"/>
  <c r="S148" i="11"/>
  <c r="R148" i="11"/>
  <c r="Q148" i="11"/>
  <c r="O148" i="11" s="1"/>
  <c r="AR148" i="11" s="1"/>
  <c r="P148" i="11"/>
  <c r="AS147" i="11"/>
  <c r="AR147" i="11"/>
  <c r="U147" i="11"/>
  <c r="T147" i="11"/>
  <c r="S147" i="11"/>
  <c r="R147" i="11"/>
  <c r="Q147" i="11"/>
  <c r="P147" i="11"/>
  <c r="O147" i="11"/>
  <c r="AS146" i="11"/>
  <c r="U146" i="11"/>
  <c r="T146" i="11"/>
  <c r="S146" i="11"/>
  <c r="R146" i="11"/>
  <c r="Q146" i="11"/>
  <c r="O146" i="11" s="1"/>
  <c r="AR146" i="11" s="1"/>
  <c r="P146" i="11"/>
  <c r="AS145" i="11"/>
  <c r="U145" i="11"/>
  <c r="T145" i="11"/>
  <c r="S145" i="11"/>
  <c r="R145" i="11"/>
  <c r="Q145" i="11"/>
  <c r="O145" i="11" s="1"/>
  <c r="AR145" i="11" s="1"/>
  <c r="P145" i="11"/>
  <c r="AS144" i="11"/>
  <c r="U144" i="11"/>
  <c r="T144" i="11"/>
  <c r="S144" i="11"/>
  <c r="R144" i="11"/>
  <c r="Q144" i="11"/>
  <c r="P144" i="11"/>
  <c r="O144" i="11"/>
  <c r="AR144" i="11" s="1"/>
  <c r="AS143" i="11"/>
  <c r="U143" i="11"/>
  <c r="T143" i="11"/>
  <c r="S143" i="11"/>
  <c r="R143" i="11"/>
  <c r="Q143" i="11"/>
  <c r="P143" i="11"/>
  <c r="O143" i="11"/>
  <c r="AR143" i="11" s="1"/>
  <c r="AS142" i="11"/>
  <c r="U142" i="11"/>
  <c r="T142" i="11"/>
  <c r="S142" i="11"/>
  <c r="R142" i="11"/>
  <c r="Q142" i="11"/>
  <c r="O142" i="11" s="1"/>
  <c r="AR142" i="11" s="1"/>
  <c r="P142" i="11"/>
  <c r="AS141" i="11"/>
  <c r="U141" i="11"/>
  <c r="T141" i="11"/>
  <c r="S141" i="11"/>
  <c r="R141" i="11"/>
  <c r="Q141" i="11"/>
  <c r="O141" i="11" s="1"/>
  <c r="AR141" i="11" s="1"/>
  <c r="P141" i="11"/>
  <c r="AS140" i="11"/>
  <c r="U140" i="11"/>
  <c r="T140" i="11"/>
  <c r="S140" i="11"/>
  <c r="R140" i="11"/>
  <c r="Q140" i="11"/>
  <c r="P140" i="11"/>
  <c r="O140" i="11"/>
  <c r="AR140" i="11" s="1"/>
  <c r="AS139" i="11"/>
  <c r="U139" i="11"/>
  <c r="T139" i="11"/>
  <c r="S139" i="11"/>
  <c r="R139" i="11"/>
  <c r="Q139" i="11"/>
  <c r="O139" i="11" s="1"/>
  <c r="AR139" i="11" s="1"/>
  <c r="P139" i="11"/>
  <c r="AS138" i="11"/>
  <c r="U138" i="11"/>
  <c r="T138" i="11"/>
  <c r="S138" i="11"/>
  <c r="R138" i="11"/>
  <c r="Q138" i="11"/>
  <c r="O138" i="11" s="1"/>
  <c r="AR138" i="11" s="1"/>
  <c r="P138" i="11"/>
  <c r="AS137" i="11"/>
  <c r="U137" i="11"/>
  <c r="T137" i="11"/>
  <c r="S137" i="11"/>
  <c r="R137" i="11"/>
  <c r="Q137" i="11"/>
  <c r="O137" i="11" s="1"/>
  <c r="AR137" i="11" s="1"/>
  <c r="P137" i="11"/>
  <c r="AS136" i="11"/>
  <c r="U136" i="11"/>
  <c r="T136" i="11"/>
  <c r="S136" i="11"/>
  <c r="R136" i="11"/>
  <c r="Q136" i="11"/>
  <c r="P136" i="11"/>
  <c r="O136" i="11"/>
  <c r="AR136" i="11" s="1"/>
  <c r="AS135" i="11"/>
  <c r="U135" i="11"/>
  <c r="T135" i="11"/>
  <c r="S135" i="11"/>
  <c r="R135" i="11"/>
  <c r="Q135" i="11"/>
  <c r="P135" i="11"/>
  <c r="O135" i="11"/>
  <c r="AR135" i="11" s="1"/>
  <c r="AS134" i="11"/>
  <c r="U134" i="11"/>
  <c r="T134" i="11"/>
  <c r="S134" i="11"/>
  <c r="R134" i="11"/>
  <c r="Q134" i="11"/>
  <c r="P134" i="11"/>
  <c r="O134" i="11"/>
  <c r="AR134" i="11" s="1"/>
  <c r="AS133" i="11"/>
  <c r="U133" i="11"/>
  <c r="T133" i="11"/>
  <c r="S133" i="11"/>
  <c r="R133" i="11"/>
  <c r="Q133" i="11"/>
  <c r="P133" i="11"/>
  <c r="O133" i="11"/>
  <c r="AR133" i="11" s="1"/>
  <c r="AS132" i="11"/>
  <c r="U132" i="11"/>
  <c r="T132" i="11"/>
  <c r="S132" i="11"/>
  <c r="R132" i="11"/>
  <c r="Q132" i="11"/>
  <c r="P132" i="11"/>
  <c r="O132" i="11"/>
  <c r="AR132" i="11" s="1"/>
  <c r="AS131" i="11"/>
  <c r="U131" i="11"/>
  <c r="T131" i="11"/>
  <c r="S131" i="11"/>
  <c r="R131" i="11"/>
  <c r="Q131" i="11"/>
  <c r="O131" i="11" s="1"/>
  <c r="AR131" i="11" s="1"/>
  <c r="P131" i="11"/>
  <c r="AS130" i="11"/>
  <c r="U130" i="11"/>
  <c r="T130" i="11"/>
  <c r="S130" i="11"/>
  <c r="R130" i="11"/>
  <c r="Q130" i="11"/>
  <c r="O130" i="11" s="1"/>
  <c r="AR130" i="11" s="1"/>
  <c r="P130" i="11"/>
  <c r="AS129" i="11"/>
  <c r="U129" i="11"/>
  <c r="T129" i="11"/>
  <c r="S129" i="11"/>
  <c r="R129" i="11"/>
  <c r="Q129" i="11"/>
  <c r="P129" i="11"/>
  <c r="O129" i="11"/>
  <c r="AR129" i="11" s="1"/>
  <c r="AS128" i="11"/>
  <c r="U128" i="11"/>
  <c r="T128" i="11"/>
  <c r="S128" i="11"/>
  <c r="R128" i="11"/>
  <c r="Q128" i="11"/>
  <c r="P128" i="11"/>
  <c r="O128" i="11"/>
  <c r="AR128" i="11" s="1"/>
  <c r="AS127" i="11"/>
  <c r="U127" i="11"/>
  <c r="T127" i="11"/>
  <c r="S127" i="11"/>
  <c r="R127" i="11"/>
  <c r="Q127" i="11"/>
  <c r="P127" i="11"/>
  <c r="O127" i="11"/>
  <c r="AR127" i="11" s="1"/>
  <c r="AS126" i="11"/>
  <c r="U126" i="11"/>
  <c r="T126" i="11"/>
  <c r="S126" i="11"/>
  <c r="R126" i="11"/>
  <c r="Q126" i="11"/>
  <c r="P126" i="11"/>
  <c r="O126" i="11"/>
  <c r="AR126" i="11" s="1"/>
  <c r="AS125" i="11"/>
  <c r="U125" i="11"/>
  <c r="T125" i="11"/>
  <c r="S125" i="11"/>
  <c r="R125" i="11"/>
  <c r="Q125" i="11"/>
  <c r="O125" i="11" s="1"/>
  <c r="AR125" i="11" s="1"/>
  <c r="P125" i="11"/>
  <c r="AS124" i="11"/>
  <c r="U124" i="11"/>
  <c r="T124" i="11"/>
  <c r="S124" i="11"/>
  <c r="R124" i="11"/>
  <c r="Q124" i="11"/>
  <c r="P124" i="11"/>
  <c r="O124" i="11"/>
  <c r="AR124" i="11" s="1"/>
  <c r="AS123" i="11"/>
  <c r="U123" i="11"/>
  <c r="T123" i="11"/>
  <c r="S123" i="11"/>
  <c r="R123" i="11"/>
  <c r="Q123" i="11"/>
  <c r="P123" i="11"/>
  <c r="O123" i="11"/>
  <c r="AR123" i="11" s="1"/>
  <c r="AS122" i="11"/>
  <c r="U122" i="11"/>
  <c r="T122" i="11"/>
  <c r="S122" i="11"/>
  <c r="R122" i="11"/>
  <c r="Q122" i="11"/>
  <c r="P122" i="11"/>
  <c r="O122" i="11"/>
  <c r="AR122" i="11" s="1"/>
  <c r="AS121" i="11"/>
  <c r="U121" i="11"/>
  <c r="T121" i="11"/>
  <c r="S121" i="11"/>
  <c r="R121" i="11"/>
  <c r="Q121" i="11"/>
  <c r="O121" i="11" s="1"/>
  <c r="AR121" i="11" s="1"/>
  <c r="P121" i="11"/>
  <c r="AS120" i="11"/>
  <c r="U120" i="11"/>
  <c r="T120" i="11"/>
  <c r="S120" i="11"/>
  <c r="R120" i="11"/>
  <c r="Q120" i="11"/>
  <c r="P120" i="11"/>
  <c r="O120" i="11"/>
  <c r="AR120" i="11" s="1"/>
  <c r="AS119" i="11"/>
  <c r="U119" i="11"/>
  <c r="T119" i="11"/>
  <c r="S119" i="11"/>
  <c r="R119" i="11"/>
  <c r="Q119" i="11"/>
  <c r="O119" i="11" s="1"/>
  <c r="AR119" i="11" s="1"/>
  <c r="P119" i="11"/>
  <c r="AS118" i="11"/>
  <c r="U118" i="11"/>
  <c r="T118" i="11"/>
  <c r="S118" i="11"/>
  <c r="R118" i="11"/>
  <c r="Q118" i="11"/>
  <c r="O118" i="11" s="1"/>
  <c r="AR118" i="11" s="1"/>
  <c r="P118" i="11"/>
  <c r="AS117" i="11"/>
  <c r="U117" i="11"/>
  <c r="T117" i="11"/>
  <c r="S117" i="11"/>
  <c r="R117" i="11"/>
  <c r="Q117" i="11"/>
  <c r="P117" i="11"/>
  <c r="O117" i="11"/>
  <c r="AR117" i="11" s="1"/>
  <c r="AS116" i="11"/>
  <c r="U116" i="11"/>
  <c r="T116" i="11"/>
  <c r="S116" i="11"/>
  <c r="R116" i="11"/>
  <c r="Q116" i="11"/>
  <c r="O116" i="11" s="1"/>
  <c r="AR116" i="11" s="1"/>
  <c r="P116" i="11"/>
  <c r="AS115" i="11"/>
  <c r="U115" i="11"/>
  <c r="T115" i="11"/>
  <c r="S115" i="11"/>
  <c r="R115" i="11"/>
  <c r="Q115" i="11"/>
  <c r="P115" i="11"/>
  <c r="O115" i="11"/>
  <c r="AR115" i="11" s="1"/>
  <c r="AS114" i="11"/>
  <c r="U114" i="11"/>
  <c r="T114" i="11"/>
  <c r="S114" i="11"/>
  <c r="R114" i="11"/>
  <c r="Q114" i="11"/>
  <c r="O114" i="11" s="1"/>
  <c r="AR114" i="11" s="1"/>
  <c r="P114" i="11"/>
  <c r="AS113" i="11"/>
  <c r="U113" i="11"/>
  <c r="T113" i="11"/>
  <c r="S113" i="11"/>
  <c r="R113" i="11"/>
  <c r="Q113" i="11"/>
  <c r="O113" i="11" s="1"/>
  <c r="AR113" i="11" s="1"/>
  <c r="P113" i="11"/>
  <c r="AS112" i="11"/>
  <c r="U112" i="11"/>
  <c r="T112" i="11"/>
  <c r="S112" i="11"/>
  <c r="R112" i="11"/>
  <c r="Q112" i="11"/>
  <c r="P112" i="11"/>
  <c r="O112" i="11"/>
  <c r="AR112" i="11" s="1"/>
  <c r="AS111" i="11"/>
  <c r="U111" i="11"/>
  <c r="T111" i="11"/>
  <c r="S111" i="11"/>
  <c r="R111" i="11"/>
  <c r="Q111" i="11"/>
  <c r="P111" i="11"/>
  <c r="O111" i="11"/>
  <c r="AR111" i="11" s="1"/>
  <c r="AS110" i="11"/>
  <c r="U110" i="11"/>
  <c r="T110" i="11"/>
  <c r="S110" i="11"/>
  <c r="R110" i="11"/>
  <c r="Q110" i="11"/>
  <c r="O110" i="11" s="1"/>
  <c r="AR110" i="11" s="1"/>
  <c r="P110" i="11"/>
  <c r="AS109" i="11"/>
  <c r="U109" i="11"/>
  <c r="T109" i="11"/>
  <c r="S109" i="11"/>
  <c r="R109" i="11"/>
  <c r="Q109" i="11"/>
  <c r="P109" i="11"/>
  <c r="O109" i="11"/>
  <c r="AR109" i="11" s="1"/>
  <c r="AS108" i="11"/>
  <c r="U108" i="11"/>
  <c r="T108" i="11"/>
  <c r="S108" i="11"/>
  <c r="R108" i="11"/>
  <c r="Q108" i="11"/>
  <c r="P108" i="11"/>
  <c r="O108" i="11"/>
  <c r="AR108" i="11" s="1"/>
  <c r="AS107" i="11"/>
  <c r="U107" i="11"/>
  <c r="T107" i="11"/>
  <c r="S107" i="11"/>
  <c r="R107" i="11"/>
  <c r="Q107" i="11"/>
  <c r="P107" i="11"/>
  <c r="O107" i="11"/>
  <c r="AR107" i="11" s="1"/>
  <c r="AS106" i="11"/>
  <c r="U106" i="11"/>
  <c r="T106" i="11"/>
  <c r="S106" i="11"/>
  <c r="R106" i="11"/>
  <c r="Q106" i="11"/>
  <c r="P106" i="11"/>
  <c r="O106" i="11"/>
  <c r="AR106" i="11" s="1"/>
  <c r="AS105" i="11"/>
  <c r="U105" i="11"/>
  <c r="T105" i="11"/>
  <c r="S105" i="11"/>
  <c r="R105" i="11"/>
  <c r="Q105" i="11"/>
  <c r="O105" i="11" s="1"/>
  <c r="AR105" i="11" s="1"/>
  <c r="P105" i="11"/>
  <c r="AS104" i="11"/>
  <c r="U104" i="11"/>
  <c r="T104" i="11"/>
  <c r="S104" i="11"/>
  <c r="R104" i="11"/>
  <c r="Q104" i="11"/>
  <c r="O104" i="11" s="1"/>
  <c r="AR104" i="11" s="1"/>
  <c r="P104" i="11"/>
  <c r="AS103" i="11"/>
  <c r="U103" i="11"/>
  <c r="T103" i="11"/>
  <c r="S103" i="11"/>
  <c r="R103" i="11"/>
  <c r="Q103" i="11"/>
  <c r="P103" i="11"/>
  <c r="O103" i="11"/>
  <c r="AR103" i="11" s="1"/>
  <c r="AS102" i="11"/>
  <c r="U102" i="11"/>
  <c r="T102" i="11"/>
  <c r="S102" i="11"/>
  <c r="R102" i="11"/>
  <c r="Q102" i="11"/>
  <c r="P102" i="11"/>
  <c r="O102" i="11"/>
  <c r="AR102" i="11" s="1"/>
  <c r="AS101" i="11"/>
  <c r="U101" i="11"/>
  <c r="T101" i="11"/>
  <c r="S101" i="11"/>
  <c r="R101" i="11"/>
  <c r="Q101" i="11"/>
  <c r="O101" i="11" s="1"/>
  <c r="AR101" i="11" s="1"/>
  <c r="P101" i="11"/>
  <c r="AS100" i="11"/>
  <c r="U100" i="11"/>
  <c r="T100" i="11"/>
  <c r="S100" i="11"/>
  <c r="R100" i="11"/>
  <c r="Q100" i="11"/>
  <c r="P100" i="11"/>
  <c r="O100" i="11"/>
  <c r="AR100" i="11" s="1"/>
  <c r="AS99" i="11"/>
  <c r="U99" i="11"/>
  <c r="T99" i="11"/>
  <c r="S99" i="11"/>
  <c r="R99" i="11"/>
  <c r="Q99" i="11"/>
  <c r="P99" i="11"/>
  <c r="O99" i="11"/>
  <c r="AR99" i="11" s="1"/>
  <c r="AS98" i="11"/>
  <c r="U98" i="11"/>
  <c r="T98" i="11"/>
  <c r="S98" i="11"/>
  <c r="R98" i="11"/>
  <c r="Q98" i="11"/>
  <c r="O98" i="11" s="1"/>
  <c r="AR98" i="11" s="1"/>
  <c r="P98" i="11"/>
  <c r="AS97" i="11"/>
  <c r="U97" i="11"/>
  <c r="T97" i="11"/>
  <c r="S97" i="11"/>
  <c r="R97" i="11"/>
  <c r="Q97" i="11"/>
  <c r="P97" i="11"/>
  <c r="O97" i="11"/>
  <c r="AR97" i="11" s="1"/>
  <c r="AS96" i="11"/>
  <c r="U96" i="11"/>
  <c r="T96" i="11"/>
  <c r="S96" i="11"/>
  <c r="R96" i="11"/>
  <c r="Q96" i="11"/>
  <c r="O96" i="11" s="1"/>
  <c r="AR96" i="11" s="1"/>
  <c r="P96" i="11"/>
  <c r="AS95" i="11"/>
  <c r="U95" i="11"/>
  <c r="T95" i="11"/>
  <c r="S95" i="11"/>
  <c r="R95" i="11"/>
  <c r="Q95" i="11"/>
  <c r="P95" i="11"/>
  <c r="O95" i="11"/>
  <c r="AR95" i="11" s="1"/>
  <c r="AS94" i="11"/>
  <c r="U94" i="11"/>
  <c r="T94" i="11"/>
  <c r="S94" i="11"/>
  <c r="R94" i="11"/>
  <c r="Q94" i="11"/>
  <c r="P94" i="11"/>
  <c r="O94" i="11"/>
  <c r="AR94" i="11" s="1"/>
  <c r="AS93" i="11"/>
  <c r="U93" i="11"/>
  <c r="T93" i="11"/>
  <c r="S93" i="11"/>
  <c r="R93" i="11"/>
  <c r="Q93" i="11"/>
  <c r="P93" i="11"/>
  <c r="O93" i="11"/>
  <c r="AR93" i="11" s="1"/>
  <c r="AS92" i="11"/>
  <c r="U92" i="11"/>
  <c r="T92" i="11"/>
  <c r="S92" i="11"/>
  <c r="R92" i="11"/>
  <c r="Q92" i="11"/>
  <c r="O92" i="11" s="1"/>
  <c r="AR92" i="11" s="1"/>
  <c r="P92" i="11"/>
  <c r="AS91" i="11"/>
  <c r="U91" i="11"/>
  <c r="T91" i="11"/>
  <c r="S91" i="11"/>
  <c r="R91" i="11"/>
  <c r="Q91" i="11"/>
  <c r="P91" i="11"/>
  <c r="O91" i="11"/>
  <c r="AR91" i="11" s="1"/>
  <c r="AS90" i="11"/>
  <c r="U90" i="11"/>
  <c r="T90" i="11"/>
  <c r="S90" i="11"/>
  <c r="R90" i="11"/>
  <c r="Q90" i="11"/>
  <c r="O90" i="11" s="1"/>
  <c r="AR90" i="11" s="1"/>
  <c r="P90" i="11"/>
  <c r="AS89" i="11"/>
  <c r="U89" i="11"/>
  <c r="T89" i="11"/>
  <c r="S89" i="11"/>
  <c r="R89" i="11"/>
  <c r="Q89" i="11"/>
  <c r="O89" i="11" s="1"/>
  <c r="AR89" i="11" s="1"/>
  <c r="P89" i="11"/>
  <c r="AS88" i="11"/>
  <c r="U88" i="11"/>
  <c r="T88" i="11"/>
  <c r="S88" i="11"/>
  <c r="R88" i="11"/>
  <c r="Q88" i="11"/>
  <c r="P88" i="11"/>
  <c r="O88" i="11"/>
  <c r="AR88" i="11" s="1"/>
  <c r="AS87" i="11"/>
  <c r="AR87" i="11"/>
  <c r="U87" i="11"/>
  <c r="T87" i="11"/>
  <c r="S87" i="11"/>
  <c r="R87" i="11"/>
  <c r="Q87" i="11"/>
  <c r="P87" i="11"/>
  <c r="O87" i="11"/>
  <c r="AS86" i="11"/>
  <c r="U86" i="11"/>
  <c r="T86" i="11"/>
  <c r="S86" i="11"/>
  <c r="R86" i="11"/>
  <c r="Q86" i="11"/>
  <c r="O86" i="11" s="1"/>
  <c r="AR86" i="11" s="1"/>
  <c r="P86" i="11"/>
  <c r="AS85" i="11"/>
  <c r="U85" i="11"/>
  <c r="T85" i="11"/>
  <c r="S85" i="11"/>
  <c r="R85" i="11"/>
  <c r="Q85" i="11"/>
  <c r="O85" i="11" s="1"/>
  <c r="AR85" i="11" s="1"/>
  <c r="P85" i="11"/>
  <c r="AS84" i="11"/>
  <c r="U84" i="11"/>
  <c r="T84" i="11"/>
  <c r="S84" i="11"/>
  <c r="R84" i="11"/>
  <c r="Q84" i="11"/>
  <c r="P84" i="11"/>
  <c r="O84" i="11"/>
  <c r="AR84" i="11" s="1"/>
  <c r="AS83" i="11"/>
  <c r="U83" i="11"/>
  <c r="T83" i="11"/>
  <c r="S83" i="11"/>
  <c r="R83" i="11"/>
  <c r="Q83" i="11"/>
  <c r="P83" i="11"/>
  <c r="O83" i="11"/>
  <c r="AR83" i="11" s="1"/>
  <c r="AS82" i="11"/>
  <c r="U82" i="11"/>
  <c r="T82" i="11"/>
  <c r="S82" i="11"/>
  <c r="R82" i="11"/>
  <c r="Q82" i="11"/>
  <c r="O82" i="11" s="1"/>
  <c r="AR82" i="11" s="1"/>
  <c r="P82" i="11"/>
  <c r="AS81" i="11"/>
  <c r="U81" i="11"/>
  <c r="T81" i="11"/>
  <c r="S81" i="11"/>
  <c r="R81" i="11"/>
  <c r="Q81" i="11"/>
  <c r="O81" i="11" s="1"/>
  <c r="AR81" i="11" s="1"/>
  <c r="P81" i="11"/>
  <c r="AS80" i="11"/>
  <c r="U80" i="11"/>
  <c r="T80" i="11"/>
  <c r="S80" i="11"/>
  <c r="R80" i="11"/>
  <c r="Q80" i="11"/>
  <c r="O80" i="11" s="1"/>
  <c r="AR80" i="11" s="1"/>
  <c r="P80" i="11"/>
  <c r="AS79" i="11"/>
  <c r="U79" i="11"/>
  <c r="T79" i="11"/>
  <c r="S79" i="11"/>
  <c r="R79" i="11"/>
  <c r="Q79" i="11"/>
  <c r="P79" i="11"/>
  <c r="O79" i="11"/>
  <c r="AR79" i="11" s="1"/>
  <c r="AS78" i="11"/>
  <c r="U78" i="11"/>
  <c r="T78" i="11"/>
  <c r="S78" i="11"/>
  <c r="R78" i="11"/>
  <c r="Q78" i="11"/>
  <c r="P78" i="11"/>
  <c r="O78" i="11"/>
  <c r="AR78" i="11" s="1"/>
  <c r="AS77" i="11"/>
  <c r="U77" i="11"/>
  <c r="T77" i="11"/>
  <c r="S77" i="11"/>
  <c r="R77" i="11"/>
  <c r="Q77" i="11"/>
  <c r="P77" i="11"/>
  <c r="O77" i="11"/>
  <c r="AR77" i="11" s="1"/>
  <c r="AS76" i="11"/>
  <c r="U76" i="11"/>
  <c r="T76" i="11"/>
  <c r="S76" i="11"/>
  <c r="R76" i="11"/>
  <c r="Q76" i="11"/>
  <c r="P76" i="11"/>
  <c r="O76" i="11"/>
  <c r="AR76" i="11" s="1"/>
  <c r="AS75" i="11"/>
  <c r="U75" i="11"/>
  <c r="T75" i="11"/>
  <c r="S75" i="11"/>
  <c r="R75" i="11"/>
  <c r="Q75" i="11"/>
  <c r="P75" i="11"/>
  <c r="O75" i="11"/>
  <c r="AR75" i="11" s="1"/>
  <c r="AS74" i="11"/>
  <c r="U74" i="11"/>
  <c r="T74" i="11"/>
  <c r="S74" i="11"/>
  <c r="R74" i="11"/>
  <c r="Q74" i="11"/>
  <c r="O74" i="11" s="1"/>
  <c r="AR74" i="11" s="1"/>
  <c r="P74" i="11"/>
  <c r="AS73" i="11"/>
  <c r="U73" i="11"/>
  <c r="T73" i="11"/>
  <c r="S73" i="11"/>
  <c r="R73" i="11"/>
  <c r="Q73" i="11"/>
  <c r="O73" i="11" s="1"/>
  <c r="AR73" i="11" s="1"/>
  <c r="P73" i="11"/>
  <c r="AS72" i="11"/>
  <c r="U72" i="11"/>
  <c r="T72" i="11"/>
  <c r="S72" i="11"/>
  <c r="R72" i="11"/>
  <c r="Q72" i="11"/>
  <c r="P72" i="11"/>
  <c r="O72" i="11"/>
  <c r="AR72" i="11" s="1"/>
  <c r="AS71" i="11"/>
  <c r="U71" i="11"/>
  <c r="T71" i="11"/>
  <c r="S71" i="11"/>
  <c r="R71" i="11"/>
  <c r="Q71" i="11"/>
  <c r="O71" i="11" s="1"/>
  <c r="AR71" i="11" s="1"/>
  <c r="P71" i="11"/>
  <c r="AS70" i="11"/>
  <c r="U70" i="11"/>
  <c r="T70" i="11"/>
  <c r="S70" i="11"/>
  <c r="R70" i="11"/>
  <c r="Q70" i="11"/>
  <c r="O70" i="11" s="1"/>
  <c r="AR70" i="11" s="1"/>
  <c r="P70" i="11"/>
  <c r="AS69" i="11"/>
  <c r="U69" i="11"/>
  <c r="T69" i="11"/>
  <c r="S69" i="11"/>
  <c r="R69" i="11"/>
  <c r="Q69" i="11"/>
  <c r="P69" i="11"/>
  <c r="O69" i="11"/>
  <c r="AR69" i="11" s="1"/>
  <c r="AS68" i="11"/>
  <c r="U68" i="11"/>
  <c r="T68" i="11"/>
  <c r="S68" i="11"/>
  <c r="R68" i="11"/>
  <c r="Q68" i="11"/>
  <c r="P68" i="11"/>
  <c r="O68" i="11"/>
  <c r="AR68" i="11" s="1"/>
  <c r="AS67" i="11"/>
  <c r="U67" i="11"/>
  <c r="T67" i="11"/>
  <c r="S67" i="11"/>
  <c r="R67" i="11"/>
  <c r="Q67" i="11"/>
  <c r="P67" i="11"/>
  <c r="O67" i="11"/>
  <c r="AR67" i="11" s="1"/>
  <c r="AS66" i="11"/>
  <c r="U66" i="11"/>
  <c r="T66" i="11"/>
  <c r="S66" i="11"/>
  <c r="R66" i="11"/>
  <c r="Q66" i="11"/>
  <c r="O66" i="11" s="1"/>
  <c r="AR66" i="11" s="1"/>
  <c r="P66" i="11"/>
  <c r="AS65" i="11"/>
  <c r="U65" i="11"/>
  <c r="T65" i="11"/>
  <c r="S65" i="11"/>
  <c r="R65" i="11"/>
  <c r="Q65" i="11"/>
  <c r="O65" i="11" s="1"/>
  <c r="AR65" i="11" s="1"/>
  <c r="P65" i="11"/>
  <c r="AS64" i="11"/>
  <c r="U64" i="11"/>
  <c r="T64" i="11"/>
  <c r="S64" i="11"/>
  <c r="R64" i="11"/>
  <c r="Q64" i="11"/>
  <c r="O64" i="11" s="1"/>
  <c r="AR64" i="11" s="1"/>
  <c r="P64" i="11"/>
  <c r="AS63" i="11"/>
  <c r="U63" i="11"/>
  <c r="T63" i="11"/>
  <c r="S63" i="11"/>
  <c r="R63" i="11"/>
  <c r="Q63" i="11"/>
  <c r="P63" i="11"/>
  <c r="O63" i="11"/>
  <c r="AR63" i="11" s="1"/>
  <c r="AS62" i="11"/>
  <c r="U62" i="11"/>
  <c r="T62" i="11"/>
  <c r="S62" i="11"/>
  <c r="R62" i="11"/>
  <c r="Q62" i="11"/>
  <c r="O62" i="11" s="1"/>
  <c r="AR62" i="11" s="1"/>
  <c r="P62" i="11"/>
  <c r="AS61" i="11"/>
  <c r="U61" i="11"/>
  <c r="T61" i="11"/>
  <c r="S61" i="11"/>
  <c r="R61" i="11"/>
  <c r="Q61" i="11"/>
  <c r="O61" i="11" s="1"/>
  <c r="AR61" i="11" s="1"/>
  <c r="P61" i="11"/>
  <c r="AS60" i="11"/>
  <c r="U60" i="11"/>
  <c r="T60" i="11"/>
  <c r="S60" i="11"/>
  <c r="R60" i="11"/>
  <c r="Q60" i="11"/>
  <c r="P60" i="11"/>
  <c r="O60" i="11"/>
  <c r="AR60" i="11" s="1"/>
  <c r="AS59" i="11"/>
  <c r="U59" i="11"/>
  <c r="T59" i="11"/>
  <c r="S59" i="11"/>
  <c r="R59" i="11"/>
  <c r="Q59" i="11"/>
  <c r="O59" i="11" s="1"/>
  <c r="AR59" i="11" s="1"/>
  <c r="P59" i="11"/>
  <c r="AS58" i="11"/>
  <c r="U58" i="11"/>
  <c r="T58" i="11"/>
  <c r="S58" i="11"/>
  <c r="R58" i="11"/>
  <c r="Q58" i="11"/>
  <c r="P58" i="11"/>
  <c r="O58" i="11"/>
  <c r="AR58" i="11" s="1"/>
  <c r="AS57" i="11"/>
  <c r="U57" i="11"/>
  <c r="T57" i="11"/>
  <c r="S57" i="11"/>
  <c r="R57" i="11"/>
  <c r="Q57" i="11"/>
  <c r="O57" i="11" s="1"/>
  <c r="AR57" i="11" s="1"/>
  <c r="P57" i="11"/>
  <c r="AS56" i="11"/>
  <c r="U56" i="11"/>
  <c r="T56" i="11"/>
  <c r="S56" i="11"/>
  <c r="R56" i="11"/>
  <c r="Q56" i="11"/>
  <c r="O56" i="11" s="1"/>
  <c r="AR56" i="11" s="1"/>
  <c r="P56" i="11"/>
  <c r="AS55" i="11"/>
  <c r="U55" i="11"/>
  <c r="T55" i="11"/>
  <c r="S55" i="11"/>
  <c r="R55" i="11"/>
  <c r="Q55" i="11"/>
  <c r="P55" i="11"/>
  <c r="O55" i="11"/>
  <c r="AR55" i="11" s="1"/>
  <c r="AS54" i="11"/>
  <c r="U54" i="11"/>
  <c r="T54" i="11"/>
  <c r="S54" i="11"/>
  <c r="R54" i="11"/>
  <c r="Q54" i="11"/>
  <c r="O54" i="11" s="1"/>
  <c r="AR54" i="11" s="1"/>
  <c r="P54" i="11"/>
  <c r="AS53" i="11"/>
  <c r="U53" i="11"/>
  <c r="T53" i="11"/>
  <c r="S53" i="11"/>
  <c r="R53" i="11"/>
  <c r="Q53" i="11"/>
  <c r="P53" i="11"/>
  <c r="O53" i="11"/>
  <c r="AR53" i="11" s="1"/>
  <c r="AS52" i="11"/>
  <c r="U52" i="11"/>
  <c r="T52" i="11"/>
  <c r="S52" i="11"/>
  <c r="R52" i="11"/>
  <c r="Q52" i="11"/>
  <c r="P52" i="11"/>
  <c r="O52" i="11"/>
  <c r="AR52" i="11" s="1"/>
  <c r="AS51" i="11"/>
  <c r="U51" i="11"/>
  <c r="T51" i="11"/>
  <c r="S51" i="11"/>
  <c r="R51" i="11"/>
  <c r="Q51" i="11"/>
  <c r="P51" i="11"/>
  <c r="O51" i="11"/>
  <c r="AR51" i="11" s="1"/>
  <c r="AS50" i="11"/>
  <c r="U50" i="11"/>
  <c r="T50" i="11"/>
  <c r="S50" i="11"/>
  <c r="R50" i="11"/>
  <c r="Q50" i="11"/>
  <c r="O50" i="11" s="1"/>
  <c r="AR50" i="11" s="1"/>
  <c r="P50" i="11"/>
  <c r="AS49" i="11"/>
  <c r="U49" i="11"/>
  <c r="T49" i="11"/>
  <c r="S49" i="11"/>
  <c r="R49" i="11"/>
  <c r="Q49" i="11"/>
  <c r="P49" i="11"/>
  <c r="O49" i="11"/>
  <c r="AR49" i="11" s="1"/>
  <c r="AS48" i="11"/>
  <c r="U48" i="11"/>
  <c r="T48" i="11"/>
  <c r="S48" i="11"/>
  <c r="R48" i="11"/>
  <c r="Q48" i="11"/>
  <c r="O48" i="11" s="1"/>
  <c r="AR48" i="11" s="1"/>
  <c r="P48" i="11"/>
  <c r="AS47" i="11"/>
  <c r="U47" i="11"/>
  <c r="T47" i="11"/>
  <c r="S47" i="11"/>
  <c r="R47" i="11"/>
  <c r="Q47" i="11"/>
  <c r="P47" i="11"/>
  <c r="O47" i="11"/>
  <c r="AR47" i="11" s="1"/>
  <c r="AS46" i="11"/>
  <c r="U46" i="11"/>
  <c r="T46" i="11"/>
  <c r="S46" i="11"/>
  <c r="R46" i="11"/>
  <c r="Q46" i="11"/>
  <c r="O46" i="11" s="1"/>
  <c r="AR46" i="11" s="1"/>
  <c r="P46" i="11"/>
  <c r="AS45" i="11"/>
  <c r="U45" i="11"/>
  <c r="T45" i="11"/>
  <c r="S45" i="11"/>
  <c r="R45" i="11"/>
  <c r="Q45" i="11"/>
  <c r="O45" i="11" s="1"/>
  <c r="AR45" i="11" s="1"/>
  <c r="P45" i="11"/>
  <c r="AS44" i="11"/>
  <c r="U44" i="11"/>
  <c r="T44" i="11"/>
  <c r="S44" i="11"/>
  <c r="R44" i="11"/>
  <c r="Q44" i="11"/>
  <c r="P44" i="11"/>
  <c r="O44" i="11"/>
  <c r="AR44" i="11" s="1"/>
  <c r="AS43" i="11"/>
  <c r="U43" i="11"/>
  <c r="T43" i="11"/>
  <c r="S43" i="11"/>
  <c r="R43" i="11"/>
  <c r="Q43" i="11"/>
  <c r="P43" i="11"/>
  <c r="O43" i="11"/>
  <c r="AR43" i="11" s="1"/>
  <c r="AS42" i="11"/>
  <c r="U42" i="11"/>
  <c r="T42" i="11"/>
  <c r="S42" i="11"/>
  <c r="R42" i="11"/>
  <c r="Q42" i="11"/>
  <c r="O42" i="11" s="1"/>
  <c r="AR42" i="11" s="1"/>
  <c r="P42" i="11"/>
  <c r="AS41" i="11"/>
  <c r="U41" i="11"/>
  <c r="T41" i="11"/>
  <c r="S41" i="11"/>
  <c r="R41" i="11"/>
  <c r="Q41" i="11"/>
  <c r="O41" i="11" s="1"/>
  <c r="AR41" i="11" s="1"/>
  <c r="P41" i="11"/>
  <c r="AS40" i="11"/>
  <c r="U40" i="11"/>
  <c r="T40" i="11"/>
  <c r="S40" i="11"/>
  <c r="R40" i="11"/>
  <c r="Q40" i="11"/>
  <c r="P40" i="11"/>
  <c r="O40" i="11"/>
  <c r="AR40" i="11" s="1"/>
  <c r="AS39" i="11"/>
  <c r="U39" i="11"/>
  <c r="T39" i="11"/>
  <c r="S39" i="11"/>
  <c r="R39" i="11"/>
  <c r="Q39" i="11"/>
  <c r="O39" i="11" s="1"/>
  <c r="AR39" i="11" s="1"/>
  <c r="P39" i="11"/>
  <c r="AS38" i="11"/>
  <c r="U38" i="11"/>
  <c r="T38" i="11"/>
  <c r="S38" i="11"/>
  <c r="R38" i="11"/>
  <c r="Q38" i="11"/>
  <c r="P38" i="11"/>
  <c r="O38" i="11"/>
  <c r="AR38" i="11" s="1"/>
  <c r="AS37" i="11"/>
  <c r="U37" i="11"/>
  <c r="T37" i="11"/>
  <c r="S37" i="11"/>
  <c r="R37" i="11"/>
  <c r="Q37" i="11"/>
  <c r="O37" i="11" s="1"/>
  <c r="AR37" i="11" s="1"/>
  <c r="P37" i="11"/>
  <c r="AS36" i="11"/>
  <c r="U36" i="11"/>
  <c r="T36" i="11"/>
  <c r="S36" i="11"/>
  <c r="R36" i="11"/>
  <c r="Q36" i="11"/>
  <c r="P36" i="11"/>
  <c r="O36" i="11"/>
  <c r="AR36" i="11" s="1"/>
  <c r="AS35" i="11"/>
  <c r="U35" i="11"/>
  <c r="T35" i="11"/>
  <c r="S35" i="11"/>
  <c r="R35" i="11"/>
  <c r="Q35" i="11"/>
  <c r="O35" i="11" s="1"/>
  <c r="AR35" i="11" s="1"/>
  <c r="P35" i="11"/>
  <c r="AS34" i="11"/>
  <c r="U34" i="11"/>
  <c r="T34" i="11"/>
  <c r="S34" i="11"/>
  <c r="R34" i="11"/>
  <c r="Q34" i="11"/>
  <c r="O34" i="11" s="1"/>
  <c r="AR34" i="11" s="1"/>
  <c r="P34" i="11"/>
  <c r="AS33" i="11"/>
  <c r="U33" i="11"/>
  <c r="T33" i="11"/>
  <c r="S33" i="11"/>
  <c r="R33" i="11"/>
  <c r="Q33" i="11"/>
  <c r="P33" i="11"/>
  <c r="O33" i="11"/>
  <c r="AR33" i="11" s="1"/>
  <c r="AS32" i="11"/>
  <c r="U32" i="11"/>
  <c r="T32" i="11"/>
  <c r="S32" i="11"/>
  <c r="R32" i="11"/>
  <c r="Q32" i="11"/>
  <c r="O32" i="11" s="1"/>
  <c r="AR32" i="11" s="1"/>
  <c r="P32" i="11"/>
  <c r="AS31" i="11"/>
  <c r="U31" i="11"/>
  <c r="T31" i="11"/>
  <c r="S31" i="11"/>
  <c r="R31" i="11"/>
  <c r="Q31" i="11"/>
  <c r="P31" i="11"/>
  <c r="O31" i="11"/>
  <c r="AR31" i="11" s="1"/>
  <c r="AS30" i="11"/>
  <c r="U30" i="11"/>
  <c r="T30" i="11"/>
  <c r="S30" i="11"/>
  <c r="R30" i="11"/>
  <c r="Q30" i="11"/>
  <c r="O30" i="11" s="1"/>
  <c r="AR30" i="11" s="1"/>
  <c r="P30" i="11"/>
  <c r="AS29" i="11"/>
  <c r="U29" i="11"/>
  <c r="T29" i="11"/>
  <c r="S29" i="11"/>
  <c r="R29" i="11"/>
  <c r="Q29" i="11"/>
  <c r="O29" i="11" s="1"/>
  <c r="AR29" i="11" s="1"/>
  <c r="P29" i="11"/>
  <c r="AS28" i="11"/>
  <c r="U28" i="11"/>
  <c r="T28" i="11"/>
  <c r="S28" i="11"/>
  <c r="R28" i="11"/>
  <c r="Q28" i="11"/>
  <c r="P28" i="11"/>
  <c r="O28" i="11"/>
  <c r="AR28" i="11" s="1"/>
  <c r="AS27" i="11"/>
  <c r="U27" i="11"/>
  <c r="T27" i="11"/>
  <c r="S27" i="11"/>
  <c r="R27" i="11"/>
  <c r="Q27" i="11"/>
  <c r="P27" i="11"/>
  <c r="O27" i="11"/>
  <c r="AR27" i="11" s="1"/>
  <c r="AS26" i="11"/>
  <c r="U26" i="11"/>
  <c r="T26" i="11"/>
  <c r="S26" i="11"/>
  <c r="R26" i="11"/>
  <c r="Q26" i="11"/>
  <c r="O26" i="11" s="1"/>
  <c r="AR26" i="11" s="1"/>
  <c r="P26" i="11"/>
  <c r="AS25" i="11"/>
  <c r="U25" i="11"/>
  <c r="T25" i="11"/>
  <c r="S25" i="11"/>
  <c r="R25" i="11"/>
  <c r="Q25" i="11"/>
  <c r="P25" i="11"/>
  <c r="O25" i="11"/>
  <c r="AR25" i="11" s="1"/>
  <c r="AS24" i="11"/>
  <c r="U24" i="11"/>
  <c r="T24" i="11"/>
  <c r="S24" i="11"/>
  <c r="R24" i="11"/>
  <c r="Q24" i="11"/>
  <c r="O24" i="11" s="1"/>
  <c r="AR24" i="11" s="1"/>
  <c r="P24" i="11"/>
  <c r="AS23" i="11"/>
  <c r="U23" i="11"/>
  <c r="T23" i="11"/>
  <c r="S23" i="11"/>
  <c r="R23" i="11"/>
  <c r="Q23" i="11"/>
  <c r="P23" i="11"/>
  <c r="O23" i="11"/>
  <c r="AR23" i="11" s="1"/>
  <c r="AS22" i="11"/>
  <c r="U22" i="11"/>
  <c r="T22" i="11"/>
  <c r="S22" i="11"/>
  <c r="R22" i="11"/>
  <c r="Q22" i="11"/>
  <c r="O22" i="11" s="1"/>
  <c r="AR22" i="11" s="1"/>
  <c r="P22" i="11"/>
  <c r="AS21" i="11"/>
  <c r="U21" i="11"/>
  <c r="T21" i="11"/>
  <c r="S21" i="11"/>
  <c r="R21" i="11"/>
  <c r="Q21" i="11"/>
  <c r="O21" i="11" s="1"/>
  <c r="AR21" i="11" s="1"/>
  <c r="P21" i="11"/>
  <c r="AS20" i="11"/>
  <c r="U20" i="11"/>
  <c r="T20" i="11"/>
  <c r="S20" i="11"/>
  <c r="R20" i="11"/>
  <c r="Q20" i="11"/>
  <c r="P20" i="11"/>
  <c r="O20" i="11"/>
  <c r="AR20" i="11" s="1"/>
  <c r="AS19" i="11"/>
  <c r="U19" i="11"/>
  <c r="T19" i="11"/>
  <c r="S19" i="11"/>
  <c r="R19" i="11"/>
  <c r="Q19" i="11"/>
  <c r="P19" i="11"/>
  <c r="O19" i="11"/>
  <c r="AR19" i="11" s="1"/>
  <c r="AS18" i="11"/>
  <c r="U18" i="11"/>
  <c r="T18" i="11"/>
  <c r="S18" i="11"/>
  <c r="R18" i="11"/>
  <c r="Q18" i="11"/>
  <c r="P18" i="11"/>
  <c r="O18" i="11"/>
  <c r="AR18" i="11" s="1"/>
  <c r="AS17" i="11"/>
  <c r="U17" i="11"/>
  <c r="T17" i="11"/>
  <c r="S17" i="11"/>
  <c r="R17" i="11"/>
  <c r="Q17" i="11"/>
  <c r="O17" i="11" s="1"/>
  <c r="AR17" i="11" s="1"/>
  <c r="P17" i="11"/>
  <c r="AS16" i="11"/>
  <c r="U16" i="11"/>
  <c r="T16" i="11"/>
  <c r="S16" i="11"/>
  <c r="R16" i="11"/>
  <c r="Q16" i="11"/>
  <c r="P16" i="11"/>
  <c r="O16" i="11"/>
  <c r="AR16" i="11" s="1"/>
  <c r="AS15" i="11"/>
  <c r="U15" i="11"/>
  <c r="T15" i="11"/>
  <c r="S15" i="11"/>
  <c r="R15" i="11"/>
  <c r="Q15" i="11"/>
  <c r="P15" i="11"/>
  <c r="O15" i="11"/>
  <c r="AR15" i="11" s="1"/>
  <c r="AS14" i="11"/>
  <c r="U14" i="11"/>
  <c r="T14" i="11"/>
  <c r="S14" i="11"/>
  <c r="R14" i="11"/>
  <c r="Q14" i="11"/>
  <c r="O14" i="11" s="1"/>
  <c r="AR14" i="11" s="1"/>
  <c r="P14" i="11"/>
  <c r="AS13" i="11"/>
  <c r="U13" i="11"/>
  <c r="T13" i="11"/>
  <c r="S13" i="11"/>
  <c r="R13" i="11"/>
  <c r="Q13" i="11"/>
  <c r="O13" i="11" s="1"/>
  <c r="AR13" i="11" s="1"/>
  <c r="P13" i="11"/>
  <c r="AS12" i="11"/>
  <c r="U12" i="11"/>
  <c r="T12" i="11"/>
  <c r="S12" i="11"/>
  <c r="R12" i="11"/>
  <c r="Q12" i="11"/>
  <c r="O12" i="11" s="1"/>
  <c r="AR12" i="11" s="1"/>
  <c r="P12" i="11"/>
  <c r="AS11" i="11"/>
  <c r="U11" i="11"/>
  <c r="T11" i="11"/>
  <c r="S11" i="11"/>
  <c r="R11" i="11"/>
  <c r="Q11" i="11"/>
  <c r="P11" i="11"/>
  <c r="O11" i="11"/>
  <c r="AR11" i="11" s="1"/>
  <c r="AS10" i="11"/>
  <c r="U10" i="11"/>
  <c r="T10" i="11"/>
  <c r="S10" i="11"/>
  <c r="R10" i="11"/>
  <c r="Q10" i="11"/>
  <c r="O10" i="11" s="1"/>
  <c r="AR10" i="11" s="1"/>
  <c r="P10" i="11"/>
  <c r="AS9" i="11"/>
  <c r="U9" i="11"/>
  <c r="T9" i="11"/>
  <c r="S9" i="11"/>
  <c r="R9" i="11"/>
  <c r="Q9" i="11"/>
  <c r="P9" i="11"/>
  <c r="O9" i="11"/>
  <c r="AR9" i="11" s="1"/>
  <c r="AS8" i="11"/>
  <c r="U8" i="11"/>
  <c r="T8" i="11"/>
  <c r="S8" i="11"/>
  <c r="R8" i="11"/>
  <c r="Q8" i="11"/>
  <c r="P8" i="11"/>
  <c r="O8" i="11"/>
  <c r="AR8" i="11" s="1"/>
  <c r="AS7" i="11"/>
  <c r="Y7" i="11"/>
  <c r="U7" i="11"/>
  <c r="T7" i="11"/>
  <c r="S7" i="11"/>
  <c r="R7" i="11"/>
  <c r="Q7" i="11"/>
  <c r="P7" i="11"/>
  <c r="O7" i="11"/>
  <c r="AR7" i="11" s="1"/>
  <c r="AS6" i="11"/>
  <c r="Y6" i="11"/>
  <c r="AD5" i="13" s="1"/>
  <c r="J26" i="13" s="1"/>
  <c r="U6" i="11"/>
  <c r="T6" i="11"/>
  <c r="S6" i="11"/>
  <c r="R6" i="11"/>
  <c r="Q6" i="11"/>
  <c r="P6" i="11"/>
  <c r="O6" i="11"/>
  <c r="AR6" i="11" s="1"/>
  <c r="AS5" i="11"/>
  <c r="Y5" i="11"/>
  <c r="U5" i="11"/>
  <c r="T5" i="11"/>
  <c r="S5" i="11"/>
  <c r="R5" i="11"/>
  <c r="Q5" i="11"/>
  <c r="P5" i="11"/>
  <c r="AS4" i="11"/>
  <c r="Y4" i="11"/>
  <c r="U4" i="11"/>
  <c r="T4" i="11"/>
  <c r="S4" i="11"/>
  <c r="AB5" i="11" s="1"/>
  <c r="AG4" i="13" s="1"/>
  <c r="J33" i="13" s="1"/>
  <c r="R4" i="11"/>
  <c r="Q4" i="11"/>
  <c r="O4" i="11" s="1"/>
  <c r="AR4" i="11" s="1"/>
  <c r="P4" i="11"/>
  <c r="A2" i="11"/>
  <c r="AS1003" i="10"/>
  <c r="U1003" i="10"/>
  <c r="T1003" i="10"/>
  <c r="S1003" i="10"/>
  <c r="R1003" i="10"/>
  <c r="Q1003" i="10"/>
  <c r="P1003" i="10"/>
  <c r="O1003" i="10"/>
  <c r="AR1003" i="10" s="1"/>
  <c r="AS1002" i="10"/>
  <c r="AR1002" i="10"/>
  <c r="U1002" i="10"/>
  <c r="T1002" i="10"/>
  <c r="S1002" i="10"/>
  <c r="R1002" i="10"/>
  <c r="Q1002" i="10"/>
  <c r="O1002" i="10" s="1"/>
  <c r="P1002" i="10"/>
  <c r="AS1001" i="10"/>
  <c r="U1001" i="10"/>
  <c r="T1001" i="10"/>
  <c r="S1001" i="10"/>
  <c r="R1001" i="10"/>
  <c r="Q1001" i="10"/>
  <c r="O1001" i="10" s="1"/>
  <c r="AR1001" i="10" s="1"/>
  <c r="P1001" i="10"/>
  <c r="AS1000" i="10"/>
  <c r="U1000" i="10"/>
  <c r="T1000" i="10"/>
  <c r="S1000" i="10"/>
  <c r="R1000" i="10"/>
  <c r="Q1000" i="10"/>
  <c r="O1000" i="10" s="1"/>
  <c r="AR1000" i="10" s="1"/>
  <c r="P1000" i="10"/>
  <c r="AS999" i="10"/>
  <c r="U999" i="10"/>
  <c r="T999" i="10"/>
  <c r="S999" i="10"/>
  <c r="R999" i="10"/>
  <c r="Q999" i="10"/>
  <c r="P999" i="10"/>
  <c r="O999" i="10"/>
  <c r="AR999" i="10" s="1"/>
  <c r="AS998" i="10"/>
  <c r="U998" i="10"/>
  <c r="T998" i="10"/>
  <c r="S998" i="10"/>
  <c r="R998" i="10"/>
  <c r="Q998" i="10"/>
  <c r="P998" i="10"/>
  <c r="O998" i="10"/>
  <c r="AR998" i="10" s="1"/>
  <c r="AS997" i="10"/>
  <c r="U997" i="10"/>
  <c r="T997" i="10"/>
  <c r="S997" i="10"/>
  <c r="R997" i="10"/>
  <c r="Q997" i="10"/>
  <c r="P997" i="10"/>
  <c r="O997" i="10"/>
  <c r="AR997" i="10" s="1"/>
  <c r="AS996" i="10"/>
  <c r="U996" i="10"/>
  <c r="T996" i="10"/>
  <c r="S996" i="10"/>
  <c r="R996" i="10"/>
  <c r="Q996" i="10"/>
  <c r="P996" i="10"/>
  <c r="O996" i="10"/>
  <c r="AR996" i="10" s="1"/>
  <c r="AS995" i="10"/>
  <c r="U995" i="10"/>
  <c r="T995" i="10"/>
  <c r="S995" i="10"/>
  <c r="R995" i="10"/>
  <c r="Q995" i="10"/>
  <c r="O995" i="10" s="1"/>
  <c r="AR995" i="10" s="1"/>
  <c r="P995" i="10"/>
  <c r="AS994" i="10"/>
  <c r="U994" i="10"/>
  <c r="T994" i="10"/>
  <c r="S994" i="10"/>
  <c r="R994" i="10"/>
  <c r="Q994" i="10"/>
  <c r="O994" i="10" s="1"/>
  <c r="AR994" i="10" s="1"/>
  <c r="P994" i="10"/>
  <c r="AS993" i="10"/>
  <c r="U993" i="10"/>
  <c r="T993" i="10"/>
  <c r="S993" i="10"/>
  <c r="R993" i="10"/>
  <c r="Q993" i="10"/>
  <c r="O993" i="10" s="1"/>
  <c r="AR993" i="10" s="1"/>
  <c r="P993" i="10"/>
  <c r="AS992" i="10"/>
  <c r="U992" i="10"/>
  <c r="T992" i="10"/>
  <c r="S992" i="10"/>
  <c r="R992" i="10"/>
  <c r="Q992" i="10"/>
  <c r="O992" i="10" s="1"/>
  <c r="AR992" i="10" s="1"/>
  <c r="P992" i="10"/>
  <c r="AS991" i="10"/>
  <c r="U991" i="10"/>
  <c r="T991" i="10"/>
  <c r="S991" i="10"/>
  <c r="R991" i="10"/>
  <c r="Q991" i="10"/>
  <c r="O991" i="10" s="1"/>
  <c r="AR991" i="10" s="1"/>
  <c r="P991" i="10"/>
  <c r="AS990" i="10"/>
  <c r="U990" i="10"/>
  <c r="T990" i="10"/>
  <c r="S990" i="10"/>
  <c r="R990" i="10"/>
  <c r="Q990" i="10"/>
  <c r="P990" i="10"/>
  <c r="O990" i="10"/>
  <c r="AR990" i="10" s="1"/>
  <c r="AS989" i="10"/>
  <c r="U989" i="10"/>
  <c r="T989" i="10"/>
  <c r="S989" i="10"/>
  <c r="R989" i="10"/>
  <c r="Q989" i="10"/>
  <c r="P989" i="10"/>
  <c r="O989" i="10"/>
  <c r="AR989" i="10" s="1"/>
  <c r="AS988" i="10"/>
  <c r="U988" i="10"/>
  <c r="T988" i="10"/>
  <c r="S988" i="10"/>
  <c r="R988" i="10"/>
  <c r="Q988" i="10"/>
  <c r="P988" i="10"/>
  <c r="O988" i="10"/>
  <c r="AR988" i="10" s="1"/>
  <c r="AS987" i="10"/>
  <c r="U987" i="10"/>
  <c r="T987" i="10"/>
  <c r="S987" i="10"/>
  <c r="R987" i="10"/>
  <c r="Q987" i="10"/>
  <c r="O987" i="10" s="1"/>
  <c r="AR987" i="10" s="1"/>
  <c r="P987" i="10"/>
  <c r="AS986" i="10"/>
  <c r="U986" i="10"/>
  <c r="T986" i="10"/>
  <c r="S986" i="10"/>
  <c r="R986" i="10"/>
  <c r="Q986" i="10"/>
  <c r="O986" i="10" s="1"/>
  <c r="AR986" i="10" s="1"/>
  <c r="P986" i="10"/>
  <c r="AS985" i="10"/>
  <c r="U985" i="10"/>
  <c r="T985" i="10"/>
  <c r="S985" i="10"/>
  <c r="R985" i="10"/>
  <c r="Q985" i="10"/>
  <c r="P985" i="10"/>
  <c r="O985" i="10"/>
  <c r="AR985" i="10" s="1"/>
  <c r="AS984" i="10"/>
  <c r="U984" i="10"/>
  <c r="T984" i="10"/>
  <c r="S984" i="10"/>
  <c r="R984" i="10"/>
  <c r="Q984" i="10"/>
  <c r="P984" i="10"/>
  <c r="O984" i="10"/>
  <c r="AR984" i="10" s="1"/>
  <c r="AS983" i="10"/>
  <c r="U983" i="10"/>
  <c r="T983" i="10"/>
  <c r="S983" i="10"/>
  <c r="R983" i="10"/>
  <c r="Q983" i="10"/>
  <c r="P983" i="10"/>
  <c r="O983" i="10"/>
  <c r="AR983" i="10" s="1"/>
  <c r="AS982" i="10"/>
  <c r="U982" i="10"/>
  <c r="T982" i="10"/>
  <c r="S982" i="10"/>
  <c r="R982" i="10"/>
  <c r="Q982" i="10"/>
  <c r="O982" i="10" s="1"/>
  <c r="AR982" i="10" s="1"/>
  <c r="P982" i="10"/>
  <c r="AS981" i="10"/>
  <c r="U981" i="10"/>
  <c r="T981" i="10"/>
  <c r="S981" i="10"/>
  <c r="R981" i="10"/>
  <c r="Q981" i="10"/>
  <c r="P981" i="10"/>
  <c r="O981" i="10"/>
  <c r="AR981" i="10" s="1"/>
  <c r="AS980" i="10"/>
  <c r="U980" i="10"/>
  <c r="T980" i="10"/>
  <c r="S980" i="10"/>
  <c r="R980" i="10"/>
  <c r="Q980" i="10"/>
  <c r="O980" i="10" s="1"/>
  <c r="AR980" i="10" s="1"/>
  <c r="P980" i="10"/>
  <c r="AS979" i="10"/>
  <c r="U979" i="10"/>
  <c r="T979" i="10"/>
  <c r="S979" i="10"/>
  <c r="R979" i="10"/>
  <c r="Q979" i="10"/>
  <c r="O979" i="10" s="1"/>
  <c r="AR979" i="10" s="1"/>
  <c r="P979" i="10"/>
  <c r="AS978" i="10"/>
  <c r="U978" i="10"/>
  <c r="T978" i="10"/>
  <c r="S978" i="10"/>
  <c r="R978" i="10"/>
  <c r="Q978" i="10"/>
  <c r="P978" i="10"/>
  <c r="O978" i="10"/>
  <c r="AR978" i="10" s="1"/>
  <c r="AS977" i="10"/>
  <c r="U977" i="10"/>
  <c r="T977" i="10"/>
  <c r="S977" i="10"/>
  <c r="R977" i="10"/>
  <c r="Q977" i="10"/>
  <c r="P977" i="10"/>
  <c r="O977" i="10"/>
  <c r="AR977" i="10" s="1"/>
  <c r="AS976" i="10"/>
  <c r="U976" i="10"/>
  <c r="T976" i="10"/>
  <c r="S976" i="10"/>
  <c r="R976" i="10"/>
  <c r="Q976" i="10"/>
  <c r="P976" i="10"/>
  <c r="O976" i="10"/>
  <c r="AR976" i="10" s="1"/>
  <c r="AS975" i="10"/>
  <c r="U975" i="10"/>
  <c r="T975" i="10"/>
  <c r="S975" i="10"/>
  <c r="R975" i="10"/>
  <c r="Q975" i="10"/>
  <c r="O975" i="10" s="1"/>
  <c r="AR975" i="10" s="1"/>
  <c r="P975" i="10"/>
  <c r="AS974" i="10"/>
  <c r="AR974" i="10"/>
  <c r="U974" i="10"/>
  <c r="T974" i="10"/>
  <c r="S974" i="10"/>
  <c r="R974" i="10"/>
  <c r="Q974" i="10"/>
  <c r="P974" i="10"/>
  <c r="O974" i="10"/>
  <c r="AS973" i="10"/>
  <c r="U973" i="10"/>
  <c r="T973" i="10"/>
  <c r="S973" i="10"/>
  <c r="R973" i="10"/>
  <c r="Q973" i="10"/>
  <c r="O973" i="10" s="1"/>
  <c r="AR973" i="10" s="1"/>
  <c r="P973" i="10"/>
  <c r="AS972" i="10"/>
  <c r="U972" i="10"/>
  <c r="T972" i="10"/>
  <c r="S972" i="10"/>
  <c r="R972" i="10"/>
  <c r="Q972" i="10"/>
  <c r="O972" i="10" s="1"/>
  <c r="AR972" i="10" s="1"/>
  <c r="P972" i="10"/>
  <c r="AS971" i="10"/>
  <c r="U971" i="10"/>
  <c r="T971" i="10"/>
  <c r="S971" i="10"/>
  <c r="R971" i="10"/>
  <c r="Q971" i="10"/>
  <c r="O971" i="10" s="1"/>
  <c r="AR971" i="10" s="1"/>
  <c r="P971" i="10"/>
  <c r="AS970" i="10"/>
  <c r="U970" i="10"/>
  <c r="T970" i="10"/>
  <c r="S970" i="10"/>
  <c r="R970" i="10"/>
  <c r="Q970" i="10"/>
  <c r="P970" i="10"/>
  <c r="O970" i="10"/>
  <c r="AR970" i="10" s="1"/>
  <c r="AS969" i="10"/>
  <c r="U969" i="10"/>
  <c r="T969" i="10"/>
  <c r="S969" i="10"/>
  <c r="R969" i="10"/>
  <c r="Q969" i="10"/>
  <c r="O969" i="10" s="1"/>
  <c r="AR969" i="10" s="1"/>
  <c r="P969" i="10"/>
  <c r="AS968" i="10"/>
  <c r="U968" i="10"/>
  <c r="T968" i="10"/>
  <c r="S968" i="10"/>
  <c r="R968" i="10"/>
  <c r="Q968" i="10"/>
  <c r="P968" i="10"/>
  <c r="O968" i="10"/>
  <c r="AR968" i="10" s="1"/>
  <c r="AS967" i="10"/>
  <c r="U967" i="10"/>
  <c r="T967" i="10"/>
  <c r="S967" i="10"/>
  <c r="R967" i="10"/>
  <c r="Q967" i="10"/>
  <c r="P967" i="10"/>
  <c r="O967" i="10"/>
  <c r="AR967" i="10" s="1"/>
  <c r="AS966" i="10"/>
  <c r="U966" i="10"/>
  <c r="T966" i="10"/>
  <c r="S966" i="10"/>
  <c r="R966" i="10"/>
  <c r="Q966" i="10"/>
  <c r="O966" i="10" s="1"/>
  <c r="AR966" i="10" s="1"/>
  <c r="P966" i="10"/>
  <c r="AS965" i="10"/>
  <c r="U965" i="10"/>
  <c r="T965" i="10"/>
  <c r="S965" i="10"/>
  <c r="R965" i="10"/>
  <c r="Q965" i="10"/>
  <c r="O965" i="10" s="1"/>
  <c r="AR965" i="10" s="1"/>
  <c r="P965" i="10"/>
  <c r="AS964" i="10"/>
  <c r="U964" i="10"/>
  <c r="T964" i="10"/>
  <c r="S964" i="10"/>
  <c r="R964" i="10"/>
  <c r="Q964" i="10"/>
  <c r="P964" i="10"/>
  <c r="O964" i="10"/>
  <c r="AR964" i="10" s="1"/>
  <c r="AS963" i="10"/>
  <c r="U963" i="10"/>
  <c r="T963" i="10"/>
  <c r="S963" i="10"/>
  <c r="R963" i="10"/>
  <c r="Q963" i="10"/>
  <c r="O963" i="10" s="1"/>
  <c r="AR963" i="10" s="1"/>
  <c r="P963" i="10"/>
  <c r="AS962" i="10"/>
  <c r="U962" i="10"/>
  <c r="T962" i="10"/>
  <c r="S962" i="10"/>
  <c r="R962" i="10"/>
  <c r="Q962" i="10"/>
  <c r="O962" i="10" s="1"/>
  <c r="AR962" i="10" s="1"/>
  <c r="P962" i="10"/>
  <c r="AS961" i="10"/>
  <c r="U961" i="10"/>
  <c r="T961" i="10"/>
  <c r="S961" i="10"/>
  <c r="R961" i="10"/>
  <c r="Q961" i="10"/>
  <c r="O961" i="10" s="1"/>
  <c r="AR961" i="10" s="1"/>
  <c r="P961" i="10"/>
  <c r="AS960" i="10"/>
  <c r="U960" i="10"/>
  <c r="T960" i="10"/>
  <c r="S960" i="10"/>
  <c r="R960" i="10"/>
  <c r="Q960" i="10"/>
  <c r="P960" i="10"/>
  <c r="O960" i="10"/>
  <c r="AR960" i="10" s="1"/>
  <c r="AS959" i="10"/>
  <c r="U959" i="10"/>
  <c r="T959" i="10"/>
  <c r="S959" i="10"/>
  <c r="R959" i="10"/>
  <c r="Q959" i="10"/>
  <c r="O959" i="10" s="1"/>
  <c r="AR959" i="10" s="1"/>
  <c r="P959" i="10"/>
  <c r="AS958" i="10"/>
  <c r="U958" i="10"/>
  <c r="T958" i="10"/>
  <c r="S958" i="10"/>
  <c r="R958" i="10"/>
  <c r="Q958" i="10"/>
  <c r="P958" i="10"/>
  <c r="O958" i="10"/>
  <c r="AR958" i="10" s="1"/>
  <c r="AS957" i="10"/>
  <c r="U957" i="10"/>
  <c r="T957" i="10"/>
  <c r="S957" i="10"/>
  <c r="R957" i="10"/>
  <c r="Q957" i="10"/>
  <c r="P957" i="10"/>
  <c r="O957" i="10"/>
  <c r="AR957" i="10" s="1"/>
  <c r="AS956" i="10"/>
  <c r="U956" i="10"/>
  <c r="T956" i="10"/>
  <c r="S956" i="10"/>
  <c r="R956" i="10"/>
  <c r="Q956" i="10"/>
  <c r="O956" i="10" s="1"/>
  <c r="AR956" i="10" s="1"/>
  <c r="P956" i="10"/>
  <c r="AS955" i="10"/>
  <c r="U955" i="10"/>
  <c r="T955" i="10"/>
  <c r="S955" i="10"/>
  <c r="R955" i="10"/>
  <c r="Q955" i="10"/>
  <c r="O955" i="10" s="1"/>
  <c r="AR955" i="10" s="1"/>
  <c r="P955" i="10"/>
  <c r="AS954" i="10"/>
  <c r="U954" i="10"/>
  <c r="T954" i="10"/>
  <c r="S954" i="10"/>
  <c r="R954" i="10"/>
  <c r="Q954" i="10"/>
  <c r="O954" i="10" s="1"/>
  <c r="AR954" i="10" s="1"/>
  <c r="P954" i="10"/>
  <c r="AS953" i="10"/>
  <c r="U953" i="10"/>
  <c r="T953" i="10"/>
  <c r="S953" i="10"/>
  <c r="R953" i="10"/>
  <c r="Q953" i="10"/>
  <c r="O953" i="10" s="1"/>
  <c r="AR953" i="10" s="1"/>
  <c r="P953" i="10"/>
  <c r="AS952" i="10"/>
  <c r="U952" i="10"/>
  <c r="T952" i="10"/>
  <c r="S952" i="10"/>
  <c r="R952" i="10"/>
  <c r="Q952" i="10"/>
  <c r="P952" i="10"/>
  <c r="O952" i="10"/>
  <c r="AR952" i="10" s="1"/>
  <c r="AS951" i="10"/>
  <c r="U951" i="10"/>
  <c r="T951" i="10"/>
  <c r="S951" i="10"/>
  <c r="R951" i="10"/>
  <c r="Q951" i="10"/>
  <c r="O951" i="10" s="1"/>
  <c r="AR951" i="10" s="1"/>
  <c r="P951" i="10"/>
  <c r="AS950" i="10"/>
  <c r="U950" i="10"/>
  <c r="T950" i="10"/>
  <c r="S950" i="10"/>
  <c r="R950" i="10"/>
  <c r="Q950" i="10"/>
  <c r="P950" i="10"/>
  <c r="O950" i="10"/>
  <c r="AR950" i="10" s="1"/>
  <c r="AS949" i="10"/>
  <c r="U949" i="10"/>
  <c r="T949" i="10"/>
  <c r="S949" i="10"/>
  <c r="R949" i="10"/>
  <c r="Q949" i="10"/>
  <c r="O949" i="10" s="1"/>
  <c r="AR949" i="10" s="1"/>
  <c r="P949" i="10"/>
  <c r="AS948" i="10"/>
  <c r="U948" i="10"/>
  <c r="T948" i="10"/>
  <c r="S948" i="10"/>
  <c r="R948" i="10"/>
  <c r="Q948" i="10"/>
  <c r="O948" i="10" s="1"/>
  <c r="AR948" i="10" s="1"/>
  <c r="P948" i="10"/>
  <c r="AS947" i="10"/>
  <c r="U947" i="10"/>
  <c r="T947" i="10"/>
  <c r="S947" i="10"/>
  <c r="R947" i="10"/>
  <c r="Q947" i="10"/>
  <c r="P947" i="10"/>
  <c r="O947" i="10"/>
  <c r="AR947" i="10" s="1"/>
  <c r="AS946" i="10"/>
  <c r="U946" i="10"/>
  <c r="T946" i="10"/>
  <c r="S946" i="10"/>
  <c r="R946" i="10"/>
  <c r="Q946" i="10"/>
  <c r="P946" i="10"/>
  <c r="O946" i="10"/>
  <c r="AR946" i="10" s="1"/>
  <c r="AS945" i="10"/>
  <c r="U945" i="10"/>
  <c r="T945" i="10"/>
  <c r="S945" i="10"/>
  <c r="R945" i="10"/>
  <c r="Q945" i="10"/>
  <c r="O945" i="10" s="1"/>
  <c r="AR945" i="10" s="1"/>
  <c r="P945" i="10"/>
  <c r="AS944" i="10"/>
  <c r="U944" i="10"/>
  <c r="T944" i="10"/>
  <c r="S944" i="10"/>
  <c r="R944" i="10"/>
  <c r="Q944" i="10"/>
  <c r="P944" i="10"/>
  <c r="O944" i="10"/>
  <c r="AR944" i="10" s="1"/>
  <c r="AS943" i="10"/>
  <c r="U943" i="10"/>
  <c r="T943" i="10"/>
  <c r="S943" i="10"/>
  <c r="R943" i="10"/>
  <c r="Q943" i="10"/>
  <c r="P943" i="10"/>
  <c r="O943" i="10"/>
  <c r="AR943" i="10" s="1"/>
  <c r="AS942" i="10"/>
  <c r="U942" i="10"/>
  <c r="T942" i="10"/>
  <c r="S942" i="10"/>
  <c r="R942" i="10"/>
  <c r="Q942" i="10"/>
  <c r="O942" i="10" s="1"/>
  <c r="AR942" i="10" s="1"/>
  <c r="P942" i="10"/>
  <c r="AS941" i="10"/>
  <c r="U941" i="10"/>
  <c r="T941" i="10"/>
  <c r="S941" i="10"/>
  <c r="R941" i="10"/>
  <c r="Q941" i="10"/>
  <c r="P941" i="10"/>
  <c r="O941" i="10"/>
  <c r="AR941" i="10" s="1"/>
  <c r="AS940" i="10"/>
  <c r="U940" i="10"/>
  <c r="T940" i="10"/>
  <c r="S940" i="10"/>
  <c r="R940" i="10"/>
  <c r="Q940" i="10"/>
  <c r="P940" i="10"/>
  <c r="O940" i="10"/>
  <c r="AR940" i="10" s="1"/>
  <c r="AS939" i="10"/>
  <c r="U939" i="10"/>
  <c r="T939" i="10"/>
  <c r="S939" i="10"/>
  <c r="R939" i="10"/>
  <c r="Q939" i="10"/>
  <c r="P939" i="10"/>
  <c r="O939" i="10"/>
  <c r="AR939" i="10" s="1"/>
  <c r="AS938" i="10"/>
  <c r="U938" i="10"/>
  <c r="T938" i="10"/>
  <c r="S938" i="10"/>
  <c r="R938" i="10"/>
  <c r="Q938" i="10"/>
  <c r="O938" i="10" s="1"/>
  <c r="AR938" i="10" s="1"/>
  <c r="P938" i="10"/>
  <c r="AS937" i="10"/>
  <c r="U937" i="10"/>
  <c r="T937" i="10"/>
  <c r="S937" i="10"/>
  <c r="R937" i="10"/>
  <c r="Q937" i="10"/>
  <c r="P937" i="10"/>
  <c r="O937" i="10"/>
  <c r="AR937" i="10" s="1"/>
  <c r="AS936" i="10"/>
  <c r="U936" i="10"/>
  <c r="T936" i="10"/>
  <c r="S936" i="10"/>
  <c r="R936" i="10"/>
  <c r="Q936" i="10"/>
  <c r="P936" i="10"/>
  <c r="O936" i="10"/>
  <c r="AR936" i="10" s="1"/>
  <c r="AS935" i="10"/>
  <c r="U935" i="10"/>
  <c r="T935" i="10"/>
  <c r="S935" i="10"/>
  <c r="R935" i="10"/>
  <c r="Q935" i="10"/>
  <c r="O935" i="10" s="1"/>
  <c r="AR935" i="10" s="1"/>
  <c r="P935" i="10"/>
  <c r="AS934" i="10"/>
  <c r="U934" i="10"/>
  <c r="T934" i="10"/>
  <c r="S934" i="10"/>
  <c r="R934" i="10"/>
  <c r="Q934" i="10"/>
  <c r="P934" i="10"/>
  <c r="O934" i="10"/>
  <c r="AR934" i="10" s="1"/>
  <c r="AS933" i="10"/>
  <c r="U933" i="10"/>
  <c r="T933" i="10"/>
  <c r="S933" i="10"/>
  <c r="R933" i="10"/>
  <c r="Q933" i="10"/>
  <c r="O933" i="10" s="1"/>
  <c r="AR933" i="10" s="1"/>
  <c r="P933" i="10"/>
  <c r="AS932" i="10"/>
  <c r="U932" i="10"/>
  <c r="T932" i="10"/>
  <c r="S932" i="10"/>
  <c r="R932" i="10"/>
  <c r="Q932" i="10"/>
  <c r="P932" i="10"/>
  <c r="O932" i="10"/>
  <c r="AR932" i="10" s="1"/>
  <c r="AS931" i="10"/>
  <c r="U931" i="10"/>
  <c r="T931" i="10"/>
  <c r="S931" i="10"/>
  <c r="R931" i="10"/>
  <c r="Q931" i="10"/>
  <c r="P931" i="10"/>
  <c r="O931" i="10"/>
  <c r="AR931" i="10" s="1"/>
  <c r="AS930" i="10"/>
  <c r="U930" i="10"/>
  <c r="T930" i="10"/>
  <c r="S930" i="10"/>
  <c r="R930" i="10"/>
  <c r="Q930" i="10"/>
  <c r="P930" i="10"/>
  <c r="O930" i="10"/>
  <c r="AR930" i="10" s="1"/>
  <c r="AS929" i="10"/>
  <c r="U929" i="10"/>
  <c r="T929" i="10"/>
  <c r="S929" i="10"/>
  <c r="R929" i="10"/>
  <c r="Q929" i="10"/>
  <c r="O929" i="10" s="1"/>
  <c r="AR929" i="10" s="1"/>
  <c r="P929" i="10"/>
  <c r="AS928" i="10"/>
  <c r="U928" i="10"/>
  <c r="T928" i="10"/>
  <c r="S928" i="10"/>
  <c r="R928" i="10"/>
  <c r="Q928" i="10"/>
  <c r="O928" i="10" s="1"/>
  <c r="AR928" i="10" s="1"/>
  <c r="P928" i="10"/>
  <c r="AS927" i="10"/>
  <c r="U927" i="10"/>
  <c r="T927" i="10"/>
  <c r="S927" i="10"/>
  <c r="R927" i="10"/>
  <c r="Q927" i="10"/>
  <c r="P927" i="10"/>
  <c r="O927" i="10"/>
  <c r="AR927" i="10" s="1"/>
  <c r="AS926" i="10"/>
  <c r="U926" i="10"/>
  <c r="T926" i="10"/>
  <c r="S926" i="10"/>
  <c r="R926" i="10"/>
  <c r="Q926" i="10"/>
  <c r="O926" i="10" s="1"/>
  <c r="AR926" i="10" s="1"/>
  <c r="P926" i="10"/>
  <c r="AS925" i="10"/>
  <c r="U925" i="10"/>
  <c r="T925" i="10"/>
  <c r="S925" i="10"/>
  <c r="R925" i="10"/>
  <c r="Q925" i="10"/>
  <c r="O925" i="10" s="1"/>
  <c r="AR925" i="10" s="1"/>
  <c r="P925" i="10"/>
  <c r="AS924" i="10"/>
  <c r="U924" i="10"/>
  <c r="T924" i="10"/>
  <c r="S924" i="10"/>
  <c r="R924" i="10"/>
  <c r="Q924" i="10"/>
  <c r="P924" i="10"/>
  <c r="O924" i="10"/>
  <c r="AR924" i="10" s="1"/>
  <c r="AS923" i="10"/>
  <c r="AR923" i="10"/>
  <c r="U923" i="10"/>
  <c r="T923" i="10"/>
  <c r="S923" i="10"/>
  <c r="R923" i="10"/>
  <c r="Q923" i="10"/>
  <c r="P923" i="10"/>
  <c r="O923" i="10"/>
  <c r="AS922" i="10"/>
  <c r="U922" i="10"/>
  <c r="T922" i="10"/>
  <c r="S922" i="10"/>
  <c r="R922" i="10"/>
  <c r="Q922" i="10"/>
  <c r="O922" i="10" s="1"/>
  <c r="AR922" i="10" s="1"/>
  <c r="P922" i="10"/>
  <c r="AS921" i="10"/>
  <c r="U921" i="10"/>
  <c r="T921" i="10"/>
  <c r="S921" i="10"/>
  <c r="R921" i="10"/>
  <c r="Q921" i="10"/>
  <c r="P921" i="10"/>
  <c r="O921" i="10"/>
  <c r="AR921" i="10" s="1"/>
  <c r="AS920" i="10"/>
  <c r="U920" i="10"/>
  <c r="T920" i="10"/>
  <c r="S920" i="10"/>
  <c r="R920" i="10"/>
  <c r="Q920" i="10"/>
  <c r="P920" i="10"/>
  <c r="O920" i="10"/>
  <c r="AR920" i="10" s="1"/>
  <c r="AS919" i="10"/>
  <c r="U919" i="10"/>
  <c r="T919" i="10"/>
  <c r="S919" i="10"/>
  <c r="R919" i="10"/>
  <c r="Q919" i="10"/>
  <c r="O919" i="10" s="1"/>
  <c r="AR919" i="10" s="1"/>
  <c r="P919" i="10"/>
  <c r="AS918" i="10"/>
  <c r="U918" i="10"/>
  <c r="T918" i="10"/>
  <c r="S918" i="10"/>
  <c r="R918" i="10"/>
  <c r="Q918" i="10"/>
  <c r="P918" i="10"/>
  <c r="O918" i="10"/>
  <c r="AR918" i="10" s="1"/>
  <c r="AS917" i="10"/>
  <c r="U917" i="10"/>
  <c r="T917" i="10"/>
  <c r="S917" i="10"/>
  <c r="R917" i="10"/>
  <c r="Q917" i="10"/>
  <c r="P917" i="10"/>
  <c r="O917" i="10"/>
  <c r="AR917" i="10" s="1"/>
  <c r="AS916" i="10"/>
  <c r="U916" i="10"/>
  <c r="T916" i="10"/>
  <c r="S916" i="10"/>
  <c r="R916" i="10"/>
  <c r="Q916" i="10"/>
  <c r="O916" i="10" s="1"/>
  <c r="AR916" i="10" s="1"/>
  <c r="P916" i="10"/>
  <c r="AS915" i="10"/>
  <c r="U915" i="10"/>
  <c r="T915" i="10"/>
  <c r="S915" i="10"/>
  <c r="R915" i="10"/>
  <c r="Q915" i="10"/>
  <c r="O915" i="10" s="1"/>
  <c r="AR915" i="10" s="1"/>
  <c r="P915" i="10"/>
  <c r="AS914" i="10"/>
  <c r="AR914" i="10"/>
  <c r="U914" i="10"/>
  <c r="T914" i="10"/>
  <c r="S914" i="10"/>
  <c r="R914" i="10"/>
  <c r="Q914" i="10"/>
  <c r="P914" i="10"/>
  <c r="O914" i="10"/>
  <c r="AS913" i="10"/>
  <c r="U913" i="10"/>
  <c r="T913" i="10"/>
  <c r="S913" i="10"/>
  <c r="R913" i="10"/>
  <c r="Q913" i="10"/>
  <c r="O913" i="10" s="1"/>
  <c r="AR913" i="10" s="1"/>
  <c r="P913" i="10"/>
  <c r="AS912" i="10"/>
  <c r="U912" i="10"/>
  <c r="T912" i="10"/>
  <c r="S912" i="10"/>
  <c r="R912" i="10"/>
  <c r="Q912" i="10"/>
  <c r="O912" i="10" s="1"/>
  <c r="AR912" i="10" s="1"/>
  <c r="P912" i="10"/>
  <c r="AS911" i="10"/>
  <c r="U911" i="10"/>
  <c r="T911" i="10"/>
  <c r="S911" i="10"/>
  <c r="R911" i="10"/>
  <c r="Q911" i="10"/>
  <c r="P911" i="10"/>
  <c r="O911" i="10"/>
  <c r="AR911" i="10" s="1"/>
  <c r="AS910" i="10"/>
  <c r="U910" i="10"/>
  <c r="T910" i="10"/>
  <c r="S910" i="10"/>
  <c r="R910" i="10"/>
  <c r="Q910" i="10"/>
  <c r="P910" i="10"/>
  <c r="O910" i="10"/>
  <c r="AR910" i="10" s="1"/>
  <c r="AS909" i="10"/>
  <c r="U909" i="10"/>
  <c r="T909" i="10"/>
  <c r="S909" i="10"/>
  <c r="R909" i="10"/>
  <c r="Q909" i="10"/>
  <c r="P909" i="10"/>
  <c r="O909" i="10"/>
  <c r="AR909" i="10" s="1"/>
  <c r="AS908" i="10"/>
  <c r="U908" i="10"/>
  <c r="T908" i="10"/>
  <c r="S908" i="10"/>
  <c r="R908" i="10"/>
  <c r="Q908" i="10"/>
  <c r="O908" i="10" s="1"/>
  <c r="AR908" i="10" s="1"/>
  <c r="P908" i="10"/>
  <c r="AS907" i="10"/>
  <c r="AR907" i="10"/>
  <c r="U907" i="10"/>
  <c r="T907" i="10"/>
  <c r="S907" i="10"/>
  <c r="R907" i="10"/>
  <c r="Q907" i="10"/>
  <c r="P907" i="10"/>
  <c r="O907" i="10"/>
  <c r="AS906" i="10"/>
  <c r="U906" i="10"/>
  <c r="T906" i="10"/>
  <c r="S906" i="10"/>
  <c r="R906" i="10"/>
  <c r="Q906" i="10"/>
  <c r="O906" i="10" s="1"/>
  <c r="AR906" i="10" s="1"/>
  <c r="P906" i="10"/>
  <c r="AS905" i="10"/>
  <c r="U905" i="10"/>
  <c r="T905" i="10"/>
  <c r="S905" i="10"/>
  <c r="R905" i="10"/>
  <c r="Q905" i="10"/>
  <c r="O905" i="10" s="1"/>
  <c r="AR905" i="10" s="1"/>
  <c r="P905" i="10"/>
  <c r="AS904" i="10"/>
  <c r="U904" i="10"/>
  <c r="T904" i="10"/>
  <c r="S904" i="10"/>
  <c r="R904" i="10"/>
  <c r="Q904" i="10"/>
  <c r="P904" i="10"/>
  <c r="O904" i="10"/>
  <c r="AR904" i="10" s="1"/>
  <c r="AS903" i="10"/>
  <c r="U903" i="10"/>
  <c r="T903" i="10"/>
  <c r="S903" i="10"/>
  <c r="R903" i="10"/>
  <c r="Q903" i="10"/>
  <c r="O903" i="10" s="1"/>
  <c r="AR903" i="10" s="1"/>
  <c r="P903" i="10"/>
  <c r="AS902" i="10"/>
  <c r="U902" i="10"/>
  <c r="T902" i="10"/>
  <c r="S902" i="10"/>
  <c r="R902" i="10"/>
  <c r="Q902" i="10"/>
  <c r="O902" i="10" s="1"/>
  <c r="AR902" i="10" s="1"/>
  <c r="P902" i="10"/>
  <c r="AS901" i="10"/>
  <c r="U901" i="10"/>
  <c r="T901" i="10"/>
  <c r="S901" i="10"/>
  <c r="R901" i="10"/>
  <c r="Q901" i="10"/>
  <c r="O901" i="10" s="1"/>
  <c r="AR901" i="10" s="1"/>
  <c r="P901" i="10"/>
  <c r="AS900" i="10"/>
  <c r="U900" i="10"/>
  <c r="T900" i="10"/>
  <c r="S900" i="10"/>
  <c r="R900" i="10"/>
  <c r="Q900" i="10"/>
  <c r="P900" i="10"/>
  <c r="O900" i="10"/>
  <c r="AR900" i="10" s="1"/>
  <c r="AS899" i="10"/>
  <c r="U899" i="10"/>
  <c r="T899" i="10"/>
  <c r="S899" i="10"/>
  <c r="R899" i="10"/>
  <c r="Q899" i="10"/>
  <c r="P899" i="10"/>
  <c r="O899" i="10"/>
  <c r="AR899" i="10" s="1"/>
  <c r="AS898" i="10"/>
  <c r="U898" i="10"/>
  <c r="T898" i="10"/>
  <c r="S898" i="10"/>
  <c r="R898" i="10"/>
  <c r="Q898" i="10"/>
  <c r="P898" i="10"/>
  <c r="O898" i="10"/>
  <c r="AR898" i="10" s="1"/>
  <c r="AS897" i="10"/>
  <c r="U897" i="10"/>
  <c r="T897" i="10"/>
  <c r="S897" i="10"/>
  <c r="R897" i="10"/>
  <c r="Q897" i="10"/>
  <c r="P897" i="10"/>
  <c r="O897" i="10"/>
  <c r="AR897" i="10" s="1"/>
  <c r="AS896" i="10"/>
  <c r="U896" i="10"/>
  <c r="T896" i="10"/>
  <c r="S896" i="10"/>
  <c r="R896" i="10"/>
  <c r="Q896" i="10"/>
  <c r="O896" i="10" s="1"/>
  <c r="AR896" i="10" s="1"/>
  <c r="P896" i="10"/>
  <c r="AS895" i="10"/>
  <c r="U895" i="10"/>
  <c r="T895" i="10"/>
  <c r="S895" i="10"/>
  <c r="R895" i="10"/>
  <c r="Q895" i="10"/>
  <c r="O895" i="10" s="1"/>
  <c r="AR895" i="10" s="1"/>
  <c r="P895" i="10"/>
  <c r="AS894" i="10"/>
  <c r="U894" i="10"/>
  <c r="T894" i="10"/>
  <c r="S894" i="10"/>
  <c r="R894" i="10"/>
  <c r="Q894" i="10"/>
  <c r="O894" i="10" s="1"/>
  <c r="AR894" i="10" s="1"/>
  <c r="P894" i="10"/>
  <c r="AS893" i="10"/>
  <c r="U893" i="10"/>
  <c r="T893" i="10"/>
  <c r="S893" i="10"/>
  <c r="R893" i="10"/>
  <c r="Q893" i="10"/>
  <c r="O893" i="10" s="1"/>
  <c r="AR893" i="10" s="1"/>
  <c r="P893" i="10"/>
  <c r="AS892" i="10"/>
  <c r="U892" i="10"/>
  <c r="T892" i="10"/>
  <c r="S892" i="10"/>
  <c r="R892" i="10"/>
  <c r="Q892" i="10"/>
  <c r="O892" i="10" s="1"/>
  <c r="AR892" i="10" s="1"/>
  <c r="P892" i="10"/>
  <c r="AS891" i="10"/>
  <c r="U891" i="10"/>
  <c r="T891" i="10"/>
  <c r="S891" i="10"/>
  <c r="R891" i="10"/>
  <c r="Q891" i="10"/>
  <c r="P891" i="10"/>
  <c r="O891" i="10"/>
  <c r="AR891" i="10" s="1"/>
  <c r="AS890" i="10"/>
  <c r="U890" i="10"/>
  <c r="T890" i="10"/>
  <c r="S890" i="10"/>
  <c r="R890" i="10"/>
  <c r="Q890" i="10"/>
  <c r="P890" i="10"/>
  <c r="O890" i="10"/>
  <c r="AR890" i="10" s="1"/>
  <c r="AS889" i="10"/>
  <c r="U889" i="10"/>
  <c r="T889" i="10"/>
  <c r="S889" i="10"/>
  <c r="R889" i="10"/>
  <c r="Q889" i="10"/>
  <c r="O889" i="10" s="1"/>
  <c r="AR889" i="10" s="1"/>
  <c r="P889" i="10"/>
  <c r="AS888" i="10"/>
  <c r="U888" i="10"/>
  <c r="T888" i="10"/>
  <c r="S888" i="10"/>
  <c r="R888" i="10"/>
  <c r="Q888" i="10"/>
  <c r="P888" i="10"/>
  <c r="O888" i="10"/>
  <c r="AR888" i="10" s="1"/>
  <c r="AS887" i="10"/>
  <c r="U887" i="10"/>
  <c r="T887" i="10"/>
  <c r="S887" i="10"/>
  <c r="R887" i="10"/>
  <c r="Q887" i="10"/>
  <c r="P887" i="10"/>
  <c r="O887" i="10"/>
  <c r="AR887" i="10" s="1"/>
  <c r="AS886" i="10"/>
  <c r="U886" i="10"/>
  <c r="T886" i="10"/>
  <c r="S886" i="10"/>
  <c r="R886" i="10"/>
  <c r="Q886" i="10"/>
  <c r="O886" i="10" s="1"/>
  <c r="AR886" i="10" s="1"/>
  <c r="P886" i="10"/>
  <c r="AS885" i="10"/>
  <c r="U885" i="10"/>
  <c r="T885" i="10"/>
  <c r="S885" i="10"/>
  <c r="R885" i="10"/>
  <c r="Q885" i="10"/>
  <c r="P885" i="10"/>
  <c r="O885" i="10"/>
  <c r="AR885" i="10" s="1"/>
  <c r="AS884" i="10"/>
  <c r="U884" i="10"/>
  <c r="T884" i="10"/>
  <c r="S884" i="10"/>
  <c r="R884" i="10"/>
  <c r="Q884" i="10"/>
  <c r="P884" i="10"/>
  <c r="O884" i="10"/>
  <c r="AR884" i="10" s="1"/>
  <c r="AS883" i="10"/>
  <c r="U883" i="10"/>
  <c r="T883" i="10"/>
  <c r="S883" i="10"/>
  <c r="R883" i="10"/>
  <c r="Q883" i="10"/>
  <c r="O883" i="10" s="1"/>
  <c r="AR883" i="10" s="1"/>
  <c r="P883" i="10"/>
  <c r="AS882" i="10"/>
  <c r="U882" i="10"/>
  <c r="T882" i="10"/>
  <c r="S882" i="10"/>
  <c r="R882" i="10"/>
  <c r="Q882" i="10"/>
  <c r="O882" i="10" s="1"/>
  <c r="AR882" i="10" s="1"/>
  <c r="P882" i="10"/>
  <c r="AS881" i="10"/>
  <c r="U881" i="10"/>
  <c r="T881" i="10"/>
  <c r="S881" i="10"/>
  <c r="R881" i="10"/>
  <c r="Q881" i="10"/>
  <c r="P881" i="10"/>
  <c r="O881" i="10"/>
  <c r="AR881" i="10" s="1"/>
  <c r="AS880" i="10"/>
  <c r="U880" i="10"/>
  <c r="T880" i="10"/>
  <c r="S880" i="10"/>
  <c r="R880" i="10"/>
  <c r="Q880" i="10"/>
  <c r="O880" i="10" s="1"/>
  <c r="AR880" i="10" s="1"/>
  <c r="P880" i="10"/>
  <c r="AS879" i="10"/>
  <c r="U879" i="10"/>
  <c r="T879" i="10"/>
  <c r="S879" i="10"/>
  <c r="R879" i="10"/>
  <c r="Q879" i="10"/>
  <c r="O879" i="10" s="1"/>
  <c r="AR879" i="10" s="1"/>
  <c r="P879" i="10"/>
  <c r="AS878" i="10"/>
  <c r="U878" i="10"/>
  <c r="T878" i="10"/>
  <c r="S878" i="10"/>
  <c r="R878" i="10"/>
  <c r="Q878" i="10"/>
  <c r="O878" i="10" s="1"/>
  <c r="AR878" i="10" s="1"/>
  <c r="P878" i="10"/>
  <c r="AS877" i="10"/>
  <c r="U877" i="10"/>
  <c r="T877" i="10"/>
  <c r="S877" i="10"/>
  <c r="R877" i="10"/>
  <c r="Q877" i="10"/>
  <c r="P877" i="10"/>
  <c r="O877" i="10"/>
  <c r="AR877" i="10" s="1"/>
  <c r="AS876" i="10"/>
  <c r="U876" i="10"/>
  <c r="T876" i="10"/>
  <c r="S876" i="10"/>
  <c r="R876" i="10"/>
  <c r="Q876" i="10"/>
  <c r="P876" i="10"/>
  <c r="O876" i="10"/>
  <c r="AR876" i="10" s="1"/>
  <c r="AS875" i="10"/>
  <c r="U875" i="10"/>
  <c r="T875" i="10"/>
  <c r="S875" i="10"/>
  <c r="R875" i="10"/>
  <c r="Q875" i="10"/>
  <c r="O875" i="10" s="1"/>
  <c r="AR875" i="10" s="1"/>
  <c r="P875" i="10"/>
  <c r="AS874" i="10"/>
  <c r="U874" i="10"/>
  <c r="T874" i="10"/>
  <c r="S874" i="10"/>
  <c r="R874" i="10"/>
  <c r="Q874" i="10"/>
  <c r="P874" i="10"/>
  <c r="O874" i="10"/>
  <c r="AR874" i="10" s="1"/>
  <c r="AS873" i="10"/>
  <c r="U873" i="10"/>
  <c r="T873" i="10"/>
  <c r="S873" i="10"/>
  <c r="R873" i="10"/>
  <c r="Q873" i="10"/>
  <c r="O873" i="10" s="1"/>
  <c r="AR873" i="10" s="1"/>
  <c r="P873" i="10"/>
  <c r="AS872" i="10"/>
  <c r="U872" i="10"/>
  <c r="T872" i="10"/>
  <c r="S872" i="10"/>
  <c r="R872" i="10"/>
  <c r="Q872" i="10"/>
  <c r="O872" i="10" s="1"/>
  <c r="AR872" i="10" s="1"/>
  <c r="P872" i="10"/>
  <c r="AS871" i="10"/>
  <c r="U871" i="10"/>
  <c r="T871" i="10"/>
  <c r="S871" i="10"/>
  <c r="R871" i="10"/>
  <c r="Q871" i="10"/>
  <c r="O871" i="10" s="1"/>
  <c r="AR871" i="10" s="1"/>
  <c r="P871" i="10"/>
  <c r="AS870" i="10"/>
  <c r="U870" i="10"/>
  <c r="T870" i="10"/>
  <c r="S870" i="10"/>
  <c r="R870" i="10"/>
  <c r="Q870" i="10"/>
  <c r="P870" i="10"/>
  <c r="O870" i="10"/>
  <c r="AR870" i="10" s="1"/>
  <c r="AS869" i="10"/>
  <c r="U869" i="10"/>
  <c r="T869" i="10"/>
  <c r="S869" i="10"/>
  <c r="R869" i="10"/>
  <c r="Q869" i="10"/>
  <c r="P869" i="10"/>
  <c r="O869" i="10"/>
  <c r="AR869" i="10" s="1"/>
  <c r="AS868" i="10"/>
  <c r="U868" i="10"/>
  <c r="T868" i="10"/>
  <c r="S868" i="10"/>
  <c r="R868" i="10"/>
  <c r="Q868" i="10"/>
  <c r="P868" i="10"/>
  <c r="O868" i="10"/>
  <c r="AR868" i="10" s="1"/>
  <c r="AS867" i="10"/>
  <c r="U867" i="10"/>
  <c r="T867" i="10"/>
  <c r="S867" i="10"/>
  <c r="R867" i="10"/>
  <c r="Q867" i="10"/>
  <c r="P867" i="10"/>
  <c r="O867" i="10"/>
  <c r="AR867" i="10" s="1"/>
  <c r="AS866" i="10"/>
  <c r="U866" i="10"/>
  <c r="T866" i="10"/>
  <c r="S866" i="10"/>
  <c r="R866" i="10"/>
  <c r="Q866" i="10"/>
  <c r="O866" i="10" s="1"/>
  <c r="AR866" i="10" s="1"/>
  <c r="P866" i="10"/>
  <c r="AS865" i="10"/>
  <c r="U865" i="10"/>
  <c r="T865" i="10"/>
  <c r="S865" i="10"/>
  <c r="R865" i="10"/>
  <c r="Q865" i="10"/>
  <c r="O865" i="10" s="1"/>
  <c r="AR865" i="10" s="1"/>
  <c r="P865" i="10"/>
  <c r="AS864" i="10"/>
  <c r="U864" i="10"/>
  <c r="T864" i="10"/>
  <c r="S864" i="10"/>
  <c r="R864" i="10"/>
  <c r="Q864" i="10"/>
  <c r="P864" i="10"/>
  <c r="O864" i="10"/>
  <c r="AR864" i="10" s="1"/>
  <c r="AS863" i="10"/>
  <c r="U863" i="10"/>
  <c r="T863" i="10"/>
  <c r="S863" i="10"/>
  <c r="R863" i="10"/>
  <c r="Q863" i="10"/>
  <c r="P863" i="10"/>
  <c r="O863" i="10"/>
  <c r="AR863" i="10" s="1"/>
  <c r="AS862" i="10"/>
  <c r="U862" i="10"/>
  <c r="T862" i="10"/>
  <c r="S862" i="10"/>
  <c r="R862" i="10"/>
  <c r="Q862" i="10"/>
  <c r="O862" i="10" s="1"/>
  <c r="AR862" i="10" s="1"/>
  <c r="P862" i="10"/>
  <c r="AS861" i="10"/>
  <c r="U861" i="10"/>
  <c r="T861" i="10"/>
  <c r="S861" i="10"/>
  <c r="R861" i="10"/>
  <c r="Q861" i="10"/>
  <c r="P861" i="10"/>
  <c r="O861" i="10"/>
  <c r="AR861" i="10" s="1"/>
  <c r="AS860" i="10"/>
  <c r="U860" i="10"/>
  <c r="T860" i="10"/>
  <c r="S860" i="10"/>
  <c r="R860" i="10"/>
  <c r="Q860" i="10"/>
  <c r="O860" i="10" s="1"/>
  <c r="AR860" i="10" s="1"/>
  <c r="P860" i="10"/>
  <c r="AS859" i="10"/>
  <c r="U859" i="10"/>
  <c r="T859" i="10"/>
  <c r="S859" i="10"/>
  <c r="R859" i="10"/>
  <c r="Q859" i="10"/>
  <c r="O859" i="10" s="1"/>
  <c r="AR859" i="10" s="1"/>
  <c r="P859" i="10"/>
  <c r="AS858" i="10"/>
  <c r="U858" i="10"/>
  <c r="T858" i="10"/>
  <c r="S858" i="10"/>
  <c r="R858" i="10"/>
  <c r="Q858" i="10"/>
  <c r="P858" i="10"/>
  <c r="O858" i="10"/>
  <c r="AR858" i="10" s="1"/>
  <c r="AS857" i="10"/>
  <c r="U857" i="10"/>
  <c r="T857" i="10"/>
  <c r="S857" i="10"/>
  <c r="R857" i="10"/>
  <c r="Q857" i="10"/>
  <c r="P857" i="10"/>
  <c r="O857" i="10"/>
  <c r="AR857" i="10" s="1"/>
  <c r="AS856" i="10"/>
  <c r="U856" i="10"/>
  <c r="T856" i="10"/>
  <c r="S856" i="10"/>
  <c r="R856" i="10"/>
  <c r="Q856" i="10"/>
  <c r="P856" i="10"/>
  <c r="O856" i="10"/>
  <c r="AR856" i="10" s="1"/>
  <c r="AS855" i="10"/>
  <c r="U855" i="10"/>
  <c r="T855" i="10"/>
  <c r="S855" i="10"/>
  <c r="R855" i="10"/>
  <c r="Q855" i="10"/>
  <c r="O855" i="10" s="1"/>
  <c r="AR855" i="10" s="1"/>
  <c r="P855" i="10"/>
  <c r="AS854" i="10"/>
  <c r="U854" i="10"/>
  <c r="T854" i="10"/>
  <c r="S854" i="10"/>
  <c r="R854" i="10"/>
  <c r="Q854" i="10"/>
  <c r="P854" i="10"/>
  <c r="O854" i="10"/>
  <c r="AR854" i="10" s="1"/>
  <c r="AS853" i="10"/>
  <c r="U853" i="10"/>
  <c r="T853" i="10"/>
  <c r="S853" i="10"/>
  <c r="R853" i="10"/>
  <c r="Q853" i="10"/>
  <c r="O853" i="10" s="1"/>
  <c r="AR853" i="10" s="1"/>
  <c r="P853" i="10"/>
  <c r="AS852" i="10"/>
  <c r="U852" i="10"/>
  <c r="T852" i="10"/>
  <c r="S852" i="10"/>
  <c r="R852" i="10"/>
  <c r="Q852" i="10"/>
  <c r="O852" i="10" s="1"/>
  <c r="AR852" i="10" s="1"/>
  <c r="P852" i="10"/>
  <c r="AS851" i="10"/>
  <c r="U851" i="10"/>
  <c r="T851" i="10"/>
  <c r="S851" i="10"/>
  <c r="R851" i="10"/>
  <c r="Q851" i="10"/>
  <c r="P851" i="10"/>
  <c r="O851" i="10"/>
  <c r="AR851" i="10" s="1"/>
  <c r="AS850" i="10"/>
  <c r="U850" i="10"/>
  <c r="T850" i="10"/>
  <c r="S850" i="10"/>
  <c r="R850" i="10"/>
  <c r="Q850" i="10"/>
  <c r="O850" i="10" s="1"/>
  <c r="AR850" i="10" s="1"/>
  <c r="P850" i="10"/>
  <c r="AS849" i="10"/>
  <c r="U849" i="10"/>
  <c r="T849" i="10"/>
  <c r="S849" i="10"/>
  <c r="R849" i="10"/>
  <c r="Q849" i="10"/>
  <c r="O849" i="10" s="1"/>
  <c r="AR849" i="10" s="1"/>
  <c r="P849" i="10"/>
  <c r="AS848" i="10"/>
  <c r="U848" i="10"/>
  <c r="T848" i="10"/>
  <c r="S848" i="10"/>
  <c r="R848" i="10"/>
  <c r="Q848" i="10"/>
  <c r="P848" i="10"/>
  <c r="O848" i="10"/>
  <c r="AR848" i="10" s="1"/>
  <c r="AS847" i="10"/>
  <c r="U847" i="10"/>
  <c r="T847" i="10"/>
  <c r="S847" i="10"/>
  <c r="R847" i="10"/>
  <c r="Q847" i="10"/>
  <c r="P847" i="10"/>
  <c r="O847" i="10"/>
  <c r="AR847" i="10" s="1"/>
  <c r="AS846" i="10"/>
  <c r="U846" i="10"/>
  <c r="T846" i="10"/>
  <c r="S846" i="10"/>
  <c r="R846" i="10"/>
  <c r="Q846" i="10"/>
  <c r="P846" i="10"/>
  <c r="O846" i="10"/>
  <c r="AR846" i="10" s="1"/>
  <c r="AS845" i="10"/>
  <c r="U845" i="10"/>
  <c r="T845" i="10"/>
  <c r="S845" i="10"/>
  <c r="R845" i="10"/>
  <c r="Q845" i="10"/>
  <c r="P845" i="10"/>
  <c r="O845" i="10"/>
  <c r="AR845" i="10" s="1"/>
  <c r="AS844" i="10"/>
  <c r="U844" i="10"/>
  <c r="T844" i="10"/>
  <c r="S844" i="10"/>
  <c r="R844" i="10"/>
  <c r="Q844" i="10"/>
  <c r="P844" i="10"/>
  <c r="O844" i="10"/>
  <c r="AR844" i="10" s="1"/>
  <c r="AS843" i="10"/>
  <c r="U843" i="10"/>
  <c r="T843" i="10"/>
  <c r="S843" i="10"/>
  <c r="R843" i="10"/>
  <c r="Q843" i="10"/>
  <c r="O843" i="10" s="1"/>
  <c r="AR843" i="10" s="1"/>
  <c r="P843" i="10"/>
  <c r="AS842" i="10"/>
  <c r="U842" i="10"/>
  <c r="T842" i="10"/>
  <c r="S842" i="10"/>
  <c r="R842" i="10"/>
  <c r="Q842" i="10"/>
  <c r="O842" i="10" s="1"/>
  <c r="AR842" i="10" s="1"/>
  <c r="P842" i="10"/>
  <c r="AS841" i="10"/>
  <c r="U841" i="10"/>
  <c r="T841" i="10"/>
  <c r="S841" i="10"/>
  <c r="R841" i="10"/>
  <c r="Q841" i="10"/>
  <c r="O841" i="10" s="1"/>
  <c r="AR841" i="10" s="1"/>
  <c r="P841" i="10"/>
  <c r="AS840" i="10"/>
  <c r="U840" i="10"/>
  <c r="T840" i="10"/>
  <c r="S840" i="10"/>
  <c r="R840" i="10"/>
  <c r="Q840" i="10"/>
  <c r="P840" i="10"/>
  <c r="O840" i="10"/>
  <c r="AR840" i="10" s="1"/>
  <c r="AS839" i="10"/>
  <c r="U839" i="10"/>
  <c r="T839" i="10"/>
  <c r="S839" i="10"/>
  <c r="R839" i="10"/>
  <c r="Q839" i="10"/>
  <c r="O839" i="10" s="1"/>
  <c r="AR839" i="10" s="1"/>
  <c r="P839" i="10"/>
  <c r="AS838" i="10"/>
  <c r="U838" i="10"/>
  <c r="T838" i="10"/>
  <c r="S838" i="10"/>
  <c r="R838" i="10"/>
  <c r="Q838" i="10"/>
  <c r="P838" i="10"/>
  <c r="O838" i="10"/>
  <c r="AR838" i="10" s="1"/>
  <c r="AS837" i="10"/>
  <c r="U837" i="10"/>
  <c r="T837" i="10"/>
  <c r="S837" i="10"/>
  <c r="R837" i="10"/>
  <c r="Q837" i="10"/>
  <c r="P837" i="10"/>
  <c r="O837" i="10"/>
  <c r="AR837" i="10" s="1"/>
  <c r="AS836" i="10"/>
  <c r="U836" i="10"/>
  <c r="T836" i="10"/>
  <c r="S836" i="10"/>
  <c r="R836" i="10"/>
  <c r="Q836" i="10"/>
  <c r="P836" i="10"/>
  <c r="O836" i="10"/>
  <c r="AR836" i="10" s="1"/>
  <c r="AS835" i="10"/>
  <c r="U835" i="10"/>
  <c r="T835" i="10"/>
  <c r="S835" i="10"/>
  <c r="R835" i="10"/>
  <c r="Q835" i="10"/>
  <c r="O835" i="10" s="1"/>
  <c r="AR835" i="10" s="1"/>
  <c r="P835" i="10"/>
  <c r="AS834" i="10"/>
  <c r="U834" i="10"/>
  <c r="T834" i="10"/>
  <c r="S834" i="10"/>
  <c r="R834" i="10"/>
  <c r="Q834" i="10"/>
  <c r="O834" i="10" s="1"/>
  <c r="AR834" i="10" s="1"/>
  <c r="P834" i="10"/>
  <c r="AS833" i="10"/>
  <c r="U833" i="10"/>
  <c r="T833" i="10"/>
  <c r="S833" i="10"/>
  <c r="R833" i="10"/>
  <c r="Q833" i="10"/>
  <c r="O833" i="10" s="1"/>
  <c r="AR833" i="10" s="1"/>
  <c r="P833" i="10"/>
  <c r="AS832" i="10"/>
  <c r="U832" i="10"/>
  <c r="T832" i="10"/>
  <c r="S832" i="10"/>
  <c r="R832" i="10"/>
  <c r="Q832" i="10"/>
  <c r="P832" i="10"/>
  <c r="O832" i="10"/>
  <c r="AR832" i="10" s="1"/>
  <c r="AS831" i="10"/>
  <c r="AR831" i="10"/>
  <c r="U831" i="10"/>
  <c r="T831" i="10"/>
  <c r="S831" i="10"/>
  <c r="R831" i="10"/>
  <c r="Q831" i="10"/>
  <c r="P831" i="10"/>
  <c r="O831" i="10"/>
  <c r="AS830" i="10"/>
  <c r="U830" i="10"/>
  <c r="T830" i="10"/>
  <c r="S830" i="10"/>
  <c r="R830" i="10"/>
  <c r="Q830" i="10"/>
  <c r="O830" i="10" s="1"/>
  <c r="AR830" i="10" s="1"/>
  <c r="P830" i="10"/>
  <c r="AS829" i="10"/>
  <c r="U829" i="10"/>
  <c r="T829" i="10"/>
  <c r="S829" i="10"/>
  <c r="R829" i="10"/>
  <c r="Q829" i="10"/>
  <c r="O829" i="10" s="1"/>
  <c r="AR829" i="10" s="1"/>
  <c r="P829" i="10"/>
  <c r="AS828" i="10"/>
  <c r="U828" i="10"/>
  <c r="T828" i="10"/>
  <c r="S828" i="10"/>
  <c r="R828" i="10"/>
  <c r="Q828" i="10"/>
  <c r="P828" i="10"/>
  <c r="O828" i="10"/>
  <c r="AR828" i="10" s="1"/>
  <c r="AS827" i="10"/>
  <c r="U827" i="10"/>
  <c r="T827" i="10"/>
  <c r="S827" i="10"/>
  <c r="R827" i="10"/>
  <c r="Q827" i="10"/>
  <c r="O827" i="10" s="1"/>
  <c r="AR827" i="10" s="1"/>
  <c r="P827" i="10"/>
  <c r="AS826" i="10"/>
  <c r="U826" i="10"/>
  <c r="T826" i="10"/>
  <c r="S826" i="10"/>
  <c r="R826" i="10"/>
  <c r="Q826" i="10"/>
  <c r="P826" i="10"/>
  <c r="O826" i="10"/>
  <c r="AR826" i="10" s="1"/>
  <c r="AS825" i="10"/>
  <c r="U825" i="10"/>
  <c r="T825" i="10"/>
  <c r="S825" i="10"/>
  <c r="R825" i="10"/>
  <c r="Q825" i="10"/>
  <c r="P825" i="10"/>
  <c r="O825" i="10"/>
  <c r="AR825" i="10" s="1"/>
  <c r="AS824" i="10"/>
  <c r="U824" i="10"/>
  <c r="T824" i="10"/>
  <c r="S824" i="10"/>
  <c r="R824" i="10"/>
  <c r="Q824" i="10"/>
  <c r="P824" i="10"/>
  <c r="O824" i="10"/>
  <c r="AR824" i="10" s="1"/>
  <c r="AS823" i="10"/>
  <c r="U823" i="10"/>
  <c r="T823" i="10"/>
  <c r="S823" i="10"/>
  <c r="R823" i="10"/>
  <c r="Q823" i="10"/>
  <c r="O823" i="10" s="1"/>
  <c r="AR823" i="10" s="1"/>
  <c r="P823" i="10"/>
  <c r="AS822" i="10"/>
  <c r="U822" i="10"/>
  <c r="T822" i="10"/>
  <c r="S822" i="10"/>
  <c r="R822" i="10"/>
  <c r="Q822" i="10"/>
  <c r="O822" i="10" s="1"/>
  <c r="AR822" i="10" s="1"/>
  <c r="P822" i="10"/>
  <c r="AS821" i="10"/>
  <c r="U821" i="10"/>
  <c r="T821" i="10"/>
  <c r="S821" i="10"/>
  <c r="R821" i="10"/>
  <c r="Q821" i="10"/>
  <c r="P821" i="10"/>
  <c r="O821" i="10"/>
  <c r="AR821" i="10" s="1"/>
  <c r="AS820" i="10"/>
  <c r="U820" i="10"/>
  <c r="T820" i="10"/>
  <c r="S820" i="10"/>
  <c r="R820" i="10"/>
  <c r="Q820" i="10"/>
  <c r="O820" i="10" s="1"/>
  <c r="AR820" i="10" s="1"/>
  <c r="P820" i="10"/>
  <c r="AS819" i="10"/>
  <c r="U819" i="10"/>
  <c r="T819" i="10"/>
  <c r="S819" i="10"/>
  <c r="R819" i="10"/>
  <c r="Q819" i="10"/>
  <c r="O819" i="10" s="1"/>
  <c r="AR819" i="10" s="1"/>
  <c r="P819" i="10"/>
  <c r="AS818" i="10"/>
  <c r="U818" i="10"/>
  <c r="T818" i="10"/>
  <c r="S818" i="10"/>
  <c r="R818" i="10"/>
  <c r="Q818" i="10"/>
  <c r="P818" i="10"/>
  <c r="O818" i="10"/>
  <c r="AR818" i="10" s="1"/>
  <c r="AS817" i="10"/>
  <c r="U817" i="10"/>
  <c r="T817" i="10"/>
  <c r="S817" i="10"/>
  <c r="R817" i="10"/>
  <c r="Q817" i="10"/>
  <c r="P817" i="10"/>
  <c r="O817" i="10"/>
  <c r="AR817" i="10" s="1"/>
  <c r="AS816" i="10"/>
  <c r="U816" i="10"/>
  <c r="T816" i="10"/>
  <c r="S816" i="10"/>
  <c r="R816" i="10"/>
  <c r="Q816" i="10"/>
  <c r="P816" i="10"/>
  <c r="O816" i="10"/>
  <c r="AR816" i="10" s="1"/>
  <c r="AS815" i="10"/>
  <c r="U815" i="10"/>
  <c r="T815" i="10"/>
  <c r="S815" i="10"/>
  <c r="R815" i="10"/>
  <c r="Q815" i="10"/>
  <c r="O815" i="10" s="1"/>
  <c r="AR815" i="10" s="1"/>
  <c r="P815" i="10"/>
  <c r="AS814" i="10"/>
  <c r="U814" i="10"/>
  <c r="T814" i="10"/>
  <c r="S814" i="10"/>
  <c r="R814" i="10"/>
  <c r="Q814" i="10"/>
  <c r="P814" i="10"/>
  <c r="O814" i="10"/>
  <c r="AR814" i="10" s="1"/>
  <c r="AS813" i="10"/>
  <c r="AR813" i="10"/>
  <c r="U813" i="10"/>
  <c r="T813" i="10"/>
  <c r="S813" i="10"/>
  <c r="R813" i="10"/>
  <c r="Q813" i="10"/>
  <c r="O813" i="10" s="1"/>
  <c r="P813" i="10"/>
  <c r="AS812" i="10"/>
  <c r="U812" i="10"/>
  <c r="T812" i="10"/>
  <c r="S812" i="10"/>
  <c r="R812" i="10"/>
  <c r="Q812" i="10"/>
  <c r="O812" i="10" s="1"/>
  <c r="AR812" i="10" s="1"/>
  <c r="P812" i="10"/>
  <c r="AS811" i="10"/>
  <c r="U811" i="10"/>
  <c r="T811" i="10"/>
  <c r="S811" i="10"/>
  <c r="R811" i="10"/>
  <c r="Q811" i="10"/>
  <c r="O811" i="10" s="1"/>
  <c r="AR811" i="10" s="1"/>
  <c r="P811" i="10"/>
  <c r="AS810" i="10"/>
  <c r="U810" i="10"/>
  <c r="T810" i="10"/>
  <c r="S810" i="10"/>
  <c r="R810" i="10"/>
  <c r="Q810" i="10"/>
  <c r="O810" i="10" s="1"/>
  <c r="AR810" i="10" s="1"/>
  <c r="P810" i="10"/>
  <c r="AS809" i="10"/>
  <c r="U809" i="10"/>
  <c r="T809" i="10"/>
  <c r="S809" i="10"/>
  <c r="R809" i="10"/>
  <c r="Q809" i="10"/>
  <c r="P809" i="10"/>
  <c r="O809" i="10"/>
  <c r="AR809" i="10" s="1"/>
  <c r="AS808" i="10"/>
  <c r="U808" i="10"/>
  <c r="T808" i="10"/>
  <c r="S808" i="10"/>
  <c r="R808" i="10"/>
  <c r="Q808" i="10"/>
  <c r="P808" i="10"/>
  <c r="O808" i="10"/>
  <c r="AR808" i="10" s="1"/>
  <c r="AS807" i="10"/>
  <c r="U807" i="10"/>
  <c r="T807" i="10"/>
  <c r="S807" i="10"/>
  <c r="R807" i="10"/>
  <c r="Q807" i="10"/>
  <c r="O807" i="10" s="1"/>
  <c r="AR807" i="10" s="1"/>
  <c r="P807" i="10"/>
  <c r="AS806" i="10"/>
  <c r="U806" i="10"/>
  <c r="T806" i="10"/>
  <c r="S806" i="10"/>
  <c r="R806" i="10"/>
  <c r="Q806" i="10"/>
  <c r="P806" i="10"/>
  <c r="O806" i="10"/>
  <c r="AR806" i="10" s="1"/>
  <c r="AS805" i="10"/>
  <c r="AR805" i="10"/>
  <c r="U805" i="10"/>
  <c r="T805" i="10"/>
  <c r="S805" i="10"/>
  <c r="R805" i="10"/>
  <c r="Q805" i="10"/>
  <c r="P805" i="10"/>
  <c r="O805" i="10"/>
  <c r="AS804" i="10"/>
  <c r="U804" i="10"/>
  <c r="T804" i="10"/>
  <c r="S804" i="10"/>
  <c r="R804" i="10"/>
  <c r="Q804" i="10"/>
  <c r="P804" i="10"/>
  <c r="O804" i="10"/>
  <c r="AR804" i="10" s="1"/>
  <c r="AS803" i="10"/>
  <c r="U803" i="10"/>
  <c r="T803" i="10"/>
  <c r="S803" i="10"/>
  <c r="R803" i="10"/>
  <c r="Q803" i="10"/>
  <c r="O803" i="10" s="1"/>
  <c r="AR803" i="10" s="1"/>
  <c r="P803" i="10"/>
  <c r="AS802" i="10"/>
  <c r="U802" i="10"/>
  <c r="T802" i="10"/>
  <c r="S802" i="10"/>
  <c r="R802" i="10"/>
  <c r="Q802" i="10"/>
  <c r="O802" i="10" s="1"/>
  <c r="AR802" i="10" s="1"/>
  <c r="P802" i="10"/>
  <c r="AS801" i="10"/>
  <c r="U801" i="10"/>
  <c r="T801" i="10"/>
  <c r="S801" i="10"/>
  <c r="R801" i="10"/>
  <c r="Q801" i="10"/>
  <c r="O801" i="10" s="1"/>
  <c r="AR801" i="10" s="1"/>
  <c r="P801" i="10"/>
  <c r="AS800" i="10"/>
  <c r="U800" i="10"/>
  <c r="T800" i="10"/>
  <c r="S800" i="10"/>
  <c r="R800" i="10"/>
  <c r="Q800" i="10"/>
  <c r="O800" i="10" s="1"/>
  <c r="AR800" i="10" s="1"/>
  <c r="P800" i="10"/>
  <c r="AS799" i="10"/>
  <c r="U799" i="10"/>
  <c r="T799" i="10"/>
  <c r="S799" i="10"/>
  <c r="R799" i="10"/>
  <c r="Q799" i="10"/>
  <c r="P799" i="10"/>
  <c r="O799" i="10"/>
  <c r="AR799" i="10" s="1"/>
  <c r="AS798" i="10"/>
  <c r="U798" i="10"/>
  <c r="T798" i="10"/>
  <c r="S798" i="10"/>
  <c r="R798" i="10"/>
  <c r="Q798" i="10"/>
  <c r="P798" i="10"/>
  <c r="O798" i="10"/>
  <c r="AR798" i="10" s="1"/>
  <c r="AS797" i="10"/>
  <c r="AR797" i="10"/>
  <c r="U797" i="10"/>
  <c r="T797" i="10"/>
  <c r="S797" i="10"/>
  <c r="R797" i="10"/>
  <c r="Q797" i="10"/>
  <c r="P797" i="10"/>
  <c r="O797" i="10"/>
  <c r="AS796" i="10"/>
  <c r="U796" i="10"/>
  <c r="T796" i="10"/>
  <c r="S796" i="10"/>
  <c r="R796" i="10"/>
  <c r="Q796" i="10"/>
  <c r="P796" i="10"/>
  <c r="O796" i="10"/>
  <c r="AR796" i="10" s="1"/>
  <c r="AS795" i="10"/>
  <c r="AR795" i="10"/>
  <c r="U795" i="10"/>
  <c r="T795" i="10"/>
  <c r="S795" i="10"/>
  <c r="R795" i="10"/>
  <c r="Q795" i="10"/>
  <c r="O795" i="10" s="1"/>
  <c r="P795" i="10"/>
  <c r="AS794" i="10"/>
  <c r="U794" i="10"/>
  <c r="T794" i="10"/>
  <c r="S794" i="10"/>
  <c r="R794" i="10"/>
  <c r="Q794" i="10"/>
  <c r="O794" i="10" s="1"/>
  <c r="AR794" i="10" s="1"/>
  <c r="P794" i="10"/>
  <c r="AS793" i="10"/>
  <c r="U793" i="10"/>
  <c r="T793" i="10"/>
  <c r="S793" i="10"/>
  <c r="R793" i="10"/>
  <c r="Q793" i="10"/>
  <c r="O793" i="10" s="1"/>
  <c r="AR793" i="10" s="1"/>
  <c r="P793" i="10"/>
  <c r="AS792" i="10"/>
  <c r="U792" i="10"/>
  <c r="T792" i="10"/>
  <c r="S792" i="10"/>
  <c r="R792" i="10"/>
  <c r="Q792" i="10"/>
  <c r="P792" i="10"/>
  <c r="O792" i="10"/>
  <c r="AR792" i="10" s="1"/>
  <c r="AS791" i="10"/>
  <c r="U791" i="10"/>
  <c r="T791" i="10"/>
  <c r="S791" i="10"/>
  <c r="R791" i="10"/>
  <c r="Q791" i="10"/>
  <c r="O791" i="10" s="1"/>
  <c r="AR791" i="10" s="1"/>
  <c r="P791" i="10"/>
  <c r="AS790" i="10"/>
  <c r="U790" i="10"/>
  <c r="T790" i="10"/>
  <c r="S790" i="10"/>
  <c r="R790" i="10"/>
  <c r="Q790" i="10"/>
  <c r="O790" i="10" s="1"/>
  <c r="AR790" i="10" s="1"/>
  <c r="P790" i="10"/>
  <c r="AS789" i="10"/>
  <c r="U789" i="10"/>
  <c r="T789" i="10"/>
  <c r="S789" i="10"/>
  <c r="R789" i="10"/>
  <c r="Q789" i="10"/>
  <c r="O789" i="10" s="1"/>
  <c r="AR789" i="10" s="1"/>
  <c r="P789" i="10"/>
  <c r="AS788" i="10"/>
  <c r="U788" i="10"/>
  <c r="T788" i="10"/>
  <c r="S788" i="10"/>
  <c r="R788" i="10"/>
  <c r="Q788" i="10"/>
  <c r="P788" i="10"/>
  <c r="O788" i="10"/>
  <c r="AR788" i="10" s="1"/>
  <c r="AS787" i="10"/>
  <c r="U787" i="10"/>
  <c r="T787" i="10"/>
  <c r="S787" i="10"/>
  <c r="R787" i="10"/>
  <c r="Q787" i="10"/>
  <c r="P787" i="10"/>
  <c r="O787" i="10"/>
  <c r="AR787" i="10" s="1"/>
  <c r="AS786" i="10"/>
  <c r="U786" i="10"/>
  <c r="T786" i="10"/>
  <c r="S786" i="10"/>
  <c r="R786" i="10"/>
  <c r="Q786" i="10"/>
  <c r="O786" i="10" s="1"/>
  <c r="AR786" i="10" s="1"/>
  <c r="P786" i="10"/>
  <c r="AS785" i="10"/>
  <c r="U785" i="10"/>
  <c r="T785" i="10"/>
  <c r="S785" i="10"/>
  <c r="R785" i="10"/>
  <c r="Q785" i="10"/>
  <c r="P785" i="10"/>
  <c r="O785" i="10"/>
  <c r="AR785" i="10" s="1"/>
  <c r="AS784" i="10"/>
  <c r="AR784" i="10"/>
  <c r="U784" i="10"/>
  <c r="T784" i="10"/>
  <c r="S784" i="10"/>
  <c r="R784" i="10"/>
  <c r="Q784" i="10"/>
  <c r="P784" i="10"/>
  <c r="O784" i="10"/>
  <c r="AS783" i="10"/>
  <c r="U783" i="10"/>
  <c r="T783" i="10"/>
  <c r="S783" i="10"/>
  <c r="R783" i="10"/>
  <c r="Q783" i="10"/>
  <c r="P783" i="10"/>
  <c r="O783" i="10"/>
  <c r="AR783" i="10" s="1"/>
  <c r="AS782" i="10"/>
  <c r="U782" i="10"/>
  <c r="T782" i="10"/>
  <c r="S782" i="10"/>
  <c r="R782" i="10"/>
  <c r="Q782" i="10"/>
  <c r="O782" i="10" s="1"/>
  <c r="AR782" i="10" s="1"/>
  <c r="P782" i="10"/>
  <c r="AS781" i="10"/>
  <c r="U781" i="10"/>
  <c r="T781" i="10"/>
  <c r="S781" i="10"/>
  <c r="R781" i="10"/>
  <c r="Q781" i="10"/>
  <c r="O781" i="10" s="1"/>
  <c r="AR781" i="10" s="1"/>
  <c r="P781" i="10"/>
  <c r="AS780" i="10"/>
  <c r="U780" i="10"/>
  <c r="T780" i="10"/>
  <c r="S780" i="10"/>
  <c r="R780" i="10"/>
  <c r="Q780" i="10"/>
  <c r="P780" i="10"/>
  <c r="O780" i="10"/>
  <c r="AR780" i="10" s="1"/>
  <c r="AS779" i="10"/>
  <c r="U779" i="10"/>
  <c r="T779" i="10"/>
  <c r="S779" i="10"/>
  <c r="R779" i="10"/>
  <c r="Q779" i="10"/>
  <c r="O779" i="10" s="1"/>
  <c r="AR779" i="10" s="1"/>
  <c r="P779" i="10"/>
  <c r="AS778" i="10"/>
  <c r="U778" i="10"/>
  <c r="T778" i="10"/>
  <c r="S778" i="10"/>
  <c r="R778" i="10"/>
  <c r="Q778" i="10"/>
  <c r="O778" i="10" s="1"/>
  <c r="AR778" i="10" s="1"/>
  <c r="P778" i="10"/>
  <c r="AS777" i="10"/>
  <c r="U777" i="10"/>
  <c r="T777" i="10"/>
  <c r="S777" i="10"/>
  <c r="R777" i="10"/>
  <c r="Q777" i="10"/>
  <c r="P777" i="10"/>
  <c r="O777" i="10"/>
  <c r="AR777" i="10" s="1"/>
  <c r="AS776" i="10"/>
  <c r="U776" i="10"/>
  <c r="T776" i="10"/>
  <c r="S776" i="10"/>
  <c r="R776" i="10"/>
  <c r="Q776" i="10"/>
  <c r="P776" i="10"/>
  <c r="O776" i="10"/>
  <c r="AR776" i="10" s="1"/>
  <c r="AS775" i="10"/>
  <c r="U775" i="10"/>
  <c r="T775" i="10"/>
  <c r="S775" i="10"/>
  <c r="R775" i="10"/>
  <c r="Q775" i="10"/>
  <c r="O775" i="10" s="1"/>
  <c r="AR775" i="10" s="1"/>
  <c r="P775" i="10"/>
  <c r="AS774" i="10"/>
  <c r="U774" i="10"/>
  <c r="T774" i="10"/>
  <c r="S774" i="10"/>
  <c r="R774" i="10"/>
  <c r="Q774" i="10"/>
  <c r="O774" i="10" s="1"/>
  <c r="AR774" i="10" s="1"/>
  <c r="P774" i="10"/>
  <c r="AS773" i="10"/>
  <c r="U773" i="10"/>
  <c r="T773" i="10"/>
  <c r="S773" i="10"/>
  <c r="R773" i="10"/>
  <c r="Q773" i="10"/>
  <c r="O773" i="10" s="1"/>
  <c r="AR773" i="10" s="1"/>
  <c r="P773" i="10"/>
  <c r="AS772" i="10"/>
  <c r="U772" i="10"/>
  <c r="T772" i="10"/>
  <c r="S772" i="10"/>
  <c r="R772" i="10"/>
  <c r="Q772" i="10"/>
  <c r="O772" i="10" s="1"/>
  <c r="AR772" i="10" s="1"/>
  <c r="P772" i="10"/>
  <c r="AS771" i="10"/>
  <c r="AR771" i="10"/>
  <c r="U771" i="10"/>
  <c r="T771" i="10"/>
  <c r="S771" i="10"/>
  <c r="R771" i="10"/>
  <c r="Q771" i="10"/>
  <c r="O771" i="10" s="1"/>
  <c r="P771" i="10"/>
  <c r="AS770" i="10"/>
  <c r="U770" i="10"/>
  <c r="T770" i="10"/>
  <c r="S770" i="10"/>
  <c r="R770" i="10"/>
  <c r="Q770" i="10"/>
  <c r="P770" i="10"/>
  <c r="O770" i="10"/>
  <c r="AR770" i="10" s="1"/>
  <c r="AS769" i="10"/>
  <c r="U769" i="10"/>
  <c r="T769" i="10"/>
  <c r="S769" i="10"/>
  <c r="R769" i="10"/>
  <c r="Q769" i="10"/>
  <c r="P769" i="10"/>
  <c r="O769" i="10"/>
  <c r="AR769" i="10" s="1"/>
  <c r="AS768" i="10"/>
  <c r="U768" i="10"/>
  <c r="T768" i="10"/>
  <c r="S768" i="10"/>
  <c r="R768" i="10"/>
  <c r="Q768" i="10"/>
  <c r="P768" i="10"/>
  <c r="O768" i="10"/>
  <c r="AR768" i="10" s="1"/>
  <c r="AS767" i="10"/>
  <c r="U767" i="10"/>
  <c r="T767" i="10"/>
  <c r="S767" i="10"/>
  <c r="R767" i="10"/>
  <c r="Q767" i="10"/>
  <c r="O767" i="10" s="1"/>
  <c r="AR767" i="10" s="1"/>
  <c r="P767" i="10"/>
  <c r="AS766" i="10"/>
  <c r="U766" i="10"/>
  <c r="T766" i="10"/>
  <c r="S766" i="10"/>
  <c r="R766" i="10"/>
  <c r="Q766" i="10"/>
  <c r="P766" i="10"/>
  <c r="O766" i="10"/>
  <c r="AR766" i="10" s="1"/>
  <c r="AS765" i="10"/>
  <c r="U765" i="10"/>
  <c r="T765" i="10"/>
  <c r="S765" i="10"/>
  <c r="R765" i="10"/>
  <c r="Q765" i="10"/>
  <c r="O765" i="10" s="1"/>
  <c r="AR765" i="10" s="1"/>
  <c r="P765" i="10"/>
  <c r="AS764" i="10"/>
  <c r="U764" i="10"/>
  <c r="T764" i="10"/>
  <c r="S764" i="10"/>
  <c r="R764" i="10"/>
  <c r="Q764" i="10"/>
  <c r="P764" i="10"/>
  <c r="O764" i="10"/>
  <c r="AR764" i="10" s="1"/>
  <c r="AS763" i="10"/>
  <c r="AR763" i="10"/>
  <c r="U763" i="10"/>
  <c r="T763" i="10"/>
  <c r="S763" i="10"/>
  <c r="R763" i="10"/>
  <c r="Q763" i="10"/>
  <c r="P763" i="10"/>
  <c r="O763" i="10"/>
  <c r="AS762" i="10"/>
  <c r="U762" i="10"/>
  <c r="T762" i="10"/>
  <c r="S762" i="10"/>
  <c r="R762" i="10"/>
  <c r="Q762" i="10"/>
  <c r="O762" i="10" s="1"/>
  <c r="AR762" i="10" s="1"/>
  <c r="P762" i="10"/>
  <c r="AS761" i="10"/>
  <c r="U761" i="10"/>
  <c r="T761" i="10"/>
  <c r="S761" i="10"/>
  <c r="R761" i="10"/>
  <c r="Q761" i="10"/>
  <c r="O761" i="10" s="1"/>
  <c r="AR761" i="10" s="1"/>
  <c r="P761" i="10"/>
  <c r="AS760" i="10"/>
  <c r="U760" i="10"/>
  <c r="T760" i="10"/>
  <c r="S760" i="10"/>
  <c r="R760" i="10"/>
  <c r="Q760" i="10"/>
  <c r="P760" i="10"/>
  <c r="O760" i="10"/>
  <c r="AR760" i="10" s="1"/>
  <c r="AS759" i="10"/>
  <c r="U759" i="10"/>
  <c r="T759" i="10"/>
  <c r="S759" i="10"/>
  <c r="R759" i="10"/>
  <c r="Q759" i="10"/>
  <c r="O759" i="10" s="1"/>
  <c r="AR759" i="10" s="1"/>
  <c r="P759" i="10"/>
  <c r="AS758" i="10"/>
  <c r="U758" i="10"/>
  <c r="T758" i="10"/>
  <c r="S758" i="10"/>
  <c r="R758" i="10"/>
  <c r="Q758" i="10"/>
  <c r="O758" i="10" s="1"/>
  <c r="AR758" i="10" s="1"/>
  <c r="P758" i="10"/>
  <c r="AS757" i="10"/>
  <c r="U757" i="10"/>
  <c r="T757" i="10"/>
  <c r="S757" i="10"/>
  <c r="R757" i="10"/>
  <c r="Q757" i="10"/>
  <c r="P757" i="10"/>
  <c r="O757" i="10"/>
  <c r="AR757" i="10" s="1"/>
  <c r="AS756" i="10"/>
  <c r="U756" i="10"/>
  <c r="T756" i="10"/>
  <c r="S756" i="10"/>
  <c r="R756" i="10"/>
  <c r="Q756" i="10"/>
  <c r="P756" i="10"/>
  <c r="O756" i="10"/>
  <c r="AR756" i="10" s="1"/>
  <c r="AS755" i="10"/>
  <c r="U755" i="10"/>
  <c r="T755" i="10"/>
  <c r="S755" i="10"/>
  <c r="R755" i="10"/>
  <c r="Q755" i="10"/>
  <c r="O755" i="10" s="1"/>
  <c r="AR755" i="10" s="1"/>
  <c r="P755" i="10"/>
  <c r="AS754" i="10"/>
  <c r="U754" i="10"/>
  <c r="T754" i="10"/>
  <c r="S754" i="10"/>
  <c r="R754" i="10"/>
  <c r="Q754" i="10"/>
  <c r="O754" i="10" s="1"/>
  <c r="AR754" i="10" s="1"/>
  <c r="P754" i="10"/>
  <c r="AS753" i="10"/>
  <c r="U753" i="10"/>
  <c r="T753" i="10"/>
  <c r="S753" i="10"/>
  <c r="R753" i="10"/>
  <c r="Q753" i="10"/>
  <c r="P753" i="10"/>
  <c r="O753" i="10"/>
  <c r="AR753" i="10" s="1"/>
  <c r="AS752" i="10"/>
  <c r="U752" i="10"/>
  <c r="T752" i="10"/>
  <c r="S752" i="10"/>
  <c r="R752" i="10"/>
  <c r="Q752" i="10"/>
  <c r="P752" i="10"/>
  <c r="O752" i="10"/>
  <c r="AR752" i="10" s="1"/>
  <c r="AS751" i="10"/>
  <c r="U751" i="10"/>
  <c r="T751" i="10"/>
  <c r="S751" i="10"/>
  <c r="R751" i="10"/>
  <c r="Q751" i="10"/>
  <c r="O751" i="10" s="1"/>
  <c r="AR751" i="10" s="1"/>
  <c r="P751" i="10"/>
  <c r="AS750" i="10"/>
  <c r="U750" i="10"/>
  <c r="T750" i="10"/>
  <c r="S750" i="10"/>
  <c r="R750" i="10"/>
  <c r="Q750" i="10"/>
  <c r="P750" i="10"/>
  <c r="O750" i="10"/>
  <c r="AR750" i="10" s="1"/>
  <c r="AS749" i="10"/>
  <c r="U749" i="10"/>
  <c r="T749" i="10"/>
  <c r="S749" i="10"/>
  <c r="R749" i="10"/>
  <c r="Q749" i="10"/>
  <c r="O749" i="10" s="1"/>
  <c r="AR749" i="10" s="1"/>
  <c r="P749" i="10"/>
  <c r="AS748" i="10"/>
  <c r="U748" i="10"/>
  <c r="T748" i="10"/>
  <c r="S748" i="10"/>
  <c r="R748" i="10"/>
  <c r="Q748" i="10"/>
  <c r="P748" i="10"/>
  <c r="O748" i="10"/>
  <c r="AR748" i="10" s="1"/>
  <c r="AS747" i="10"/>
  <c r="U747" i="10"/>
  <c r="T747" i="10"/>
  <c r="S747" i="10"/>
  <c r="R747" i="10"/>
  <c r="Q747" i="10"/>
  <c r="P747" i="10"/>
  <c r="O747" i="10"/>
  <c r="AR747" i="10" s="1"/>
  <c r="AS746" i="10"/>
  <c r="U746" i="10"/>
  <c r="T746" i="10"/>
  <c r="S746" i="10"/>
  <c r="R746" i="10"/>
  <c r="Q746" i="10"/>
  <c r="O746" i="10" s="1"/>
  <c r="AR746" i="10" s="1"/>
  <c r="P746" i="10"/>
  <c r="AS745" i="10"/>
  <c r="U745" i="10"/>
  <c r="T745" i="10"/>
  <c r="S745" i="10"/>
  <c r="R745" i="10"/>
  <c r="Q745" i="10"/>
  <c r="O745" i="10" s="1"/>
  <c r="AR745" i="10" s="1"/>
  <c r="P745" i="10"/>
  <c r="AS744" i="10"/>
  <c r="U744" i="10"/>
  <c r="T744" i="10"/>
  <c r="S744" i="10"/>
  <c r="R744" i="10"/>
  <c r="Q744" i="10"/>
  <c r="P744" i="10"/>
  <c r="O744" i="10"/>
  <c r="AR744" i="10" s="1"/>
  <c r="AS743" i="10"/>
  <c r="U743" i="10"/>
  <c r="T743" i="10"/>
  <c r="S743" i="10"/>
  <c r="R743" i="10"/>
  <c r="Q743" i="10"/>
  <c r="P743" i="10"/>
  <c r="O743" i="10"/>
  <c r="AR743" i="10" s="1"/>
  <c r="AS742" i="10"/>
  <c r="U742" i="10"/>
  <c r="T742" i="10"/>
  <c r="S742" i="10"/>
  <c r="R742" i="10"/>
  <c r="Q742" i="10"/>
  <c r="O742" i="10" s="1"/>
  <c r="AR742" i="10" s="1"/>
  <c r="P742" i="10"/>
  <c r="AS741" i="10"/>
  <c r="U741" i="10"/>
  <c r="T741" i="10"/>
  <c r="S741" i="10"/>
  <c r="R741" i="10"/>
  <c r="Q741" i="10"/>
  <c r="P741" i="10"/>
  <c r="O741" i="10"/>
  <c r="AR741" i="10" s="1"/>
  <c r="AS740" i="10"/>
  <c r="U740" i="10"/>
  <c r="T740" i="10"/>
  <c r="S740" i="10"/>
  <c r="R740" i="10"/>
  <c r="Q740" i="10"/>
  <c r="P740" i="10"/>
  <c r="O740" i="10"/>
  <c r="AR740" i="10" s="1"/>
  <c r="AS739" i="10"/>
  <c r="U739" i="10"/>
  <c r="T739" i="10"/>
  <c r="S739" i="10"/>
  <c r="R739" i="10"/>
  <c r="Q739" i="10"/>
  <c r="P739" i="10"/>
  <c r="O739" i="10"/>
  <c r="AR739" i="10" s="1"/>
  <c r="AS738" i="10"/>
  <c r="U738" i="10"/>
  <c r="T738" i="10"/>
  <c r="S738" i="10"/>
  <c r="R738" i="10"/>
  <c r="Q738" i="10"/>
  <c r="O738" i="10" s="1"/>
  <c r="AR738" i="10" s="1"/>
  <c r="P738" i="10"/>
  <c r="AS737" i="10"/>
  <c r="U737" i="10"/>
  <c r="T737" i="10"/>
  <c r="S737" i="10"/>
  <c r="R737" i="10"/>
  <c r="Q737" i="10"/>
  <c r="P737" i="10"/>
  <c r="O737" i="10"/>
  <c r="AR737" i="10" s="1"/>
  <c r="AS736" i="10"/>
  <c r="U736" i="10"/>
  <c r="T736" i="10"/>
  <c r="S736" i="10"/>
  <c r="R736" i="10"/>
  <c r="Q736" i="10"/>
  <c r="P736" i="10"/>
  <c r="O736" i="10"/>
  <c r="AR736" i="10" s="1"/>
  <c r="AS735" i="10"/>
  <c r="U735" i="10"/>
  <c r="T735" i="10"/>
  <c r="S735" i="10"/>
  <c r="R735" i="10"/>
  <c r="Q735" i="10"/>
  <c r="O735" i="10" s="1"/>
  <c r="AR735" i="10" s="1"/>
  <c r="P735" i="10"/>
  <c r="AS734" i="10"/>
  <c r="U734" i="10"/>
  <c r="T734" i="10"/>
  <c r="S734" i="10"/>
  <c r="R734" i="10"/>
  <c r="Q734" i="10"/>
  <c r="O734" i="10" s="1"/>
  <c r="AR734" i="10" s="1"/>
  <c r="P734" i="10"/>
  <c r="AS733" i="10"/>
  <c r="U733" i="10"/>
  <c r="T733" i="10"/>
  <c r="S733" i="10"/>
  <c r="R733" i="10"/>
  <c r="Q733" i="10"/>
  <c r="O733" i="10" s="1"/>
  <c r="AR733" i="10" s="1"/>
  <c r="P733" i="10"/>
  <c r="AS732" i="10"/>
  <c r="U732" i="10"/>
  <c r="T732" i="10"/>
  <c r="S732" i="10"/>
  <c r="R732" i="10"/>
  <c r="Q732" i="10"/>
  <c r="P732" i="10"/>
  <c r="O732" i="10"/>
  <c r="AR732" i="10" s="1"/>
  <c r="AS731" i="10"/>
  <c r="U731" i="10"/>
  <c r="T731" i="10"/>
  <c r="S731" i="10"/>
  <c r="R731" i="10"/>
  <c r="Q731" i="10"/>
  <c r="O731" i="10" s="1"/>
  <c r="AR731" i="10" s="1"/>
  <c r="P731" i="10"/>
  <c r="AS730" i="10"/>
  <c r="U730" i="10"/>
  <c r="T730" i="10"/>
  <c r="S730" i="10"/>
  <c r="R730" i="10"/>
  <c r="Q730" i="10"/>
  <c r="O730" i="10" s="1"/>
  <c r="AR730" i="10" s="1"/>
  <c r="P730" i="10"/>
  <c r="AS729" i="10"/>
  <c r="U729" i="10"/>
  <c r="T729" i="10"/>
  <c r="S729" i="10"/>
  <c r="R729" i="10"/>
  <c r="Q729" i="10"/>
  <c r="O729" i="10" s="1"/>
  <c r="AR729" i="10" s="1"/>
  <c r="P729" i="10"/>
  <c r="AS728" i="10"/>
  <c r="U728" i="10"/>
  <c r="T728" i="10"/>
  <c r="S728" i="10"/>
  <c r="R728" i="10"/>
  <c r="Q728" i="10"/>
  <c r="P728" i="10"/>
  <c r="O728" i="10"/>
  <c r="AR728" i="10" s="1"/>
  <c r="AS727" i="10"/>
  <c r="U727" i="10"/>
  <c r="T727" i="10"/>
  <c r="S727" i="10"/>
  <c r="R727" i="10"/>
  <c r="Q727" i="10"/>
  <c r="P727" i="10"/>
  <c r="O727" i="10"/>
  <c r="AR727" i="10" s="1"/>
  <c r="AS726" i="10"/>
  <c r="U726" i="10"/>
  <c r="T726" i="10"/>
  <c r="S726" i="10"/>
  <c r="R726" i="10"/>
  <c r="Q726" i="10"/>
  <c r="P726" i="10"/>
  <c r="O726" i="10"/>
  <c r="AR726" i="10" s="1"/>
  <c r="AS725" i="10"/>
  <c r="U725" i="10"/>
  <c r="T725" i="10"/>
  <c r="S725" i="10"/>
  <c r="R725" i="10"/>
  <c r="Q725" i="10"/>
  <c r="P725" i="10"/>
  <c r="O725" i="10"/>
  <c r="AR725" i="10" s="1"/>
  <c r="AS724" i="10"/>
  <c r="U724" i="10"/>
  <c r="T724" i="10"/>
  <c r="S724" i="10"/>
  <c r="R724" i="10"/>
  <c r="Q724" i="10"/>
  <c r="P724" i="10"/>
  <c r="O724" i="10"/>
  <c r="AR724" i="10" s="1"/>
  <c r="AS723" i="10"/>
  <c r="U723" i="10"/>
  <c r="T723" i="10"/>
  <c r="S723" i="10"/>
  <c r="R723" i="10"/>
  <c r="Q723" i="10"/>
  <c r="O723" i="10" s="1"/>
  <c r="AR723" i="10" s="1"/>
  <c r="P723" i="10"/>
  <c r="AS722" i="10"/>
  <c r="U722" i="10"/>
  <c r="T722" i="10"/>
  <c r="S722" i="10"/>
  <c r="R722" i="10"/>
  <c r="Q722" i="10"/>
  <c r="O722" i="10" s="1"/>
  <c r="AR722" i="10" s="1"/>
  <c r="P722" i="10"/>
  <c r="AS721" i="10"/>
  <c r="U721" i="10"/>
  <c r="T721" i="10"/>
  <c r="S721" i="10"/>
  <c r="R721" i="10"/>
  <c r="Q721" i="10"/>
  <c r="O721" i="10" s="1"/>
  <c r="AR721" i="10" s="1"/>
  <c r="P721" i="10"/>
  <c r="AS720" i="10"/>
  <c r="U720" i="10"/>
  <c r="T720" i="10"/>
  <c r="S720" i="10"/>
  <c r="R720" i="10"/>
  <c r="Q720" i="10"/>
  <c r="P720" i="10"/>
  <c r="O720" i="10"/>
  <c r="AR720" i="10" s="1"/>
  <c r="AS719" i="10"/>
  <c r="U719" i="10"/>
  <c r="T719" i="10"/>
  <c r="S719" i="10"/>
  <c r="R719" i="10"/>
  <c r="Q719" i="10"/>
  <c r="P719" i="10"/>
  <c r="O719" i="10"/>
  <c r="AR719" i="10" s="1"/>
  <c r="AS718" i="10"/>
  <c r="U718" i="10"/>
  <c r="T718" i="10"/>
  <c r="S718" i="10"/>
  <c r="R718" i="10"/>
  <c r="Q718" i="10"/>
  <c r="O718" i="10" s="1"/>
  <c r="AR718" i="10" s="1"/>
  <c r="P718" i="10"/>
  <c r="AS717" i="10"/>
  <c r="U717" i="10"/>
  <c r="T717" i="10"/>
  <c r="S717" i="10"/>
  <c r="R717" i="10"/>
  <c r="Q717" i="10"/>
  <c r="P717" i="10"/>
  <c r="O717" i="10"/>
  <c r="AR717" i="10" s="1"/>
  <c r="AS716" i="10"/>
  <c r="U716" i="10"/>
  <c r="T716" i="10"/>
  <c r="S716" i="10"/>
  <c r="R716" i="10"/>
  <c r="Q716" i="10"/>
  <c r="P716" i="10"/>
  <c r="O716" i="10"/>
  <c r="AR716" i="10" s="1"/>
  <c r="AS715" i="10"/>
  <c r="U715" i="10"/>
  <c r="T715" i="10"/>
  <c r="S715" i="10"/>
  <c r="R715" i="10"/>
  <c r="Q715" i="10"/>
  <c r="O715" i="10" s="1"/>
  <c r="AR715" i="10" s="1"/>
  <c r="P715" i="10"/>
  <c r="AS714" i="10"/>
  <c r="U714" i="10"/>
  <c r="T714" i="10"/>
  <c r="S714" i="10"/>
  <c r="R714" i="10"/>
  <c r="Q714" i="10"/>
  <c r="O714" i="10" s="1"/>
  <c r="AR714" i="10" s="1"/>
  <c r="P714" i="10"/>
  <c r="AS713" i="10"/>
  <c r="U713" i="10"/>
  <c r="T713" i="10"/>
  <c r="S713" i="10"/>
  <c r="R713" i="10"/>
  <c r="Q713" i="10"/>
  <c r="P713" i="10"/>
  <c r="O713" i="10"/>
  <c r="AR713" i="10" s="1"/>
  <c r="AS712" i="10"/>
  <c r="U712" i="10"/>
  <c r="T712" i="10"/>
  <c r="S712" i="10"/>
  <c r="R712" i="10"/>
  <c r="Q712" i="10"/>
  <c r="P712" i="10"/>
  <c r="O712" i="10"/>
  <c r="AR712" i="10" s="1"/>
  <c r="AS711" i="10"/>
  <c r="U711" i="10"/>
  <c r="T711" i="10"/>
  <c r="S711" i="10"/>
  <c r="R711" i="10"/>
  <c r="Q711" i="10"/>
  <c r="O711" i="10" s="1"/>
  <c r="AR711" i="10" s="1"/>
  <c r="P711" i="10"/>
  <c r="AS710" i="10"/>
  <c r="U710" i="10"/>
  <c r="T710" i="10"/>
  <c r="S710" i="10"/>
  <c r="R710" i="10"/>
  <c r="Q710" i="10"/>
  <c r="P710" i="10"/>
  <c r="O710" i="10"/>
  <c r="AR710" i="10" s="1"/>
  <c r="AS709" i="10"/>
  <c r="U709" i="10"/>
  <c r="T709" i="10"/>
  <c r="S709" i="10"/>
  <c r="R709" i="10"/>
  <c r="Q709" i="10"/>
  <c r="P709" i="10"/>
  <c r="O709" i="10"/>
  <c r="AR709" i="10" s="1"/>
  <c r="AS708" i="10"/>
  <c r="AR708" i="10"/>
  <c r="U708" i="10"/>
  <c r="T708" i="10"/>
  <c r="S708" i="10"/>
  <c r="R708" i="10"/>
  <c r="Q708" i="10"/>
  <c r="O708" i="10" s="1"/>
  <c r="P708" i="10"/>
  <c r="AS707" i="10"/>
  <c r="U707" i="10"/>
  <c r="T707" i="10"/>
  <c r="S707" i="10"/>
  <c r="R707" i="10"/>
  <c r="Q707" i="10"/>
  <c r="O707" i="10" s="1"/>
  <c r="AR707" i="10" s="1"/>
  <c r="P707" i="10"/>
  <c r="AS706" i="10"/>
  <c r="U706" i="10"/>
  <c r="T706" i="10"/>
  <c r="S706" i="10"/>
  <c r="R706" i="10"/>
  <c r="Q706" i="10"/>
  <c r="P706" i="10"/>
  <c r="O706" i="10"/>
  <c r="AR706" i="10" s="1"/>
  <c r="AS705" i="10"/>
  <c r="U705" i="10"/>
  <c r="T705" i="10"/>
  <c r="S705" i="10"/>
  <c r="R705" i="10"/>
  <c r="Q705" i="10"/>
  <c r="P705" i="10"/>
  <c r="O705" i="10"/>
  <c r="AR705" i="10" s="1"/>
  <c r="AS704" i="10"/>
  <c r="U704" i="10"/>
  <c r="T704" i="10"/>
  <c r="S704" i="10"/>
  <c r="R704" i="10"/>
  <c r="Q704" i="10"/>
  <c r="P704" i="10"/>
  <c r="O704" i="10"/>
  <c r="AR704" i="10" s="1"/>
  <c r="AS703" i="10"/>
  <c r="U703" i="10"/>
  <c r="T703" i="10"/>
  <c r="S703" i="10"/>
  <c r="R703" i="10"/>
  <c r="Q703" i="10"/>
  <c r="P703" i="10"/>
  <c r="O703" i="10"/>
  <c r="AR703" i="10" s="1"/>
  <c r="AS702" i="10"/>
  <c r="U702" i="10"/>
  <c r="T702" i="10"/>
  <c r="S702" i="10"/>
  <c r="R702" i="10"/>
  <c r="Q702" i="10"/>
  <c r="O702" i="10" s="1"/>
  <c r="AR702" i="10" s="1"/>
  <c r="P702" i="10"/>
  <c r="AS701" i="10"/>
  <c r="U701" i="10"/>
  <c r="T701" i="10"/>
  <c r="S701" i="10"/>
  <c r="R701" i="10"/>
  <c r="Q701" i="10"/>
  <c r="P701" i="10"/>
  <c r="O701" i="10"/>
  <c r="AR701" i="10" s="1"/>
  <c r="AS700" i="10"/>
  <c r="U700" i="10"/>
  <c r="T700" i="10"/>
  <c r="S700" i="10"/>
  <c r="R700" i="10"/>
  <c r="Q700" i="10"/>
  <c r="O700" i="10" s="1"/>
  <c r="AR700" i="10" s="1"/>
  <c r="P700" i="10"/>
  <c r="AS699" i="10"/>
  <c r="U699" i="10"/>
  <c r="T699" i="10"/>
  <c r="S699" i="10"/>
  <c r="R699" i="10"/>
  <c r="Q699" i="10"/>
  <c r="P699" i="10"/>
  <c r="O699" i="10"/>
  <c r="AR699" i="10" s="1"/>
  <c r="AS698" i="10"/>
  <c r="U698" i="10"/>
  <c r="T698" i="10"/>
  <c r="S698" i="10"/>
  <c r="R698" i="10"/>
  <c r="Q698" i="10"/>
  <c r="P698" i="10"/>
  <c r="O698" i="10"/>
  <c r="AR698" i="10" s="1"/>
  <c r="AS697" i="10"/>
  <c r="U697" i="10"/>
  <c r="T697" i="10"/>
  <c r="S697" i="10"/>
  <c r="R697" i="10"/>
  <c r="Q697" i="10"/>
  <c r="P697" i="10"/>
  <c r="O697" i="10"/>
  <c r="AR697" i="10" s="1"/>
  <c r="AS696" i="10"/>
  <c r="U696" i="10"/>
  <c r="T696" i="10"/>
  <c r="S696" i="10"/>
  <c r="R696" i="10"/>
  <c r="Q696" i="10"/>
  <c r="O696" i="10" s="1"/>
  <c r="AR696" i="10" s="1"/>
  <c r="P696" i="10"/>
  <c r="AS695" i="10"/>
  <c r="U695" i="10"/>
  <c r="T695" i="10"/>
  <c r="S695" i="10"/>
  <c r="R695" i="10"/>
  <c r="Q695" i="10"/>
  <c r="O695" i="10" s="1"/>
  <c r="AR695" i="10" s="1"/>
  <c r="P695" i="10"/>
  <c r="AS694" i="10"/>
  <c r="U694" i="10"/>
  <c r="T694" i="10"/>
  <c r="S694" i="10"/>
  <c r="R694" i="10"/>
  <c r="Q694" i="10"/>
  <c r="P694" i="10"/>
  <c r="O694" i="10"/>
  <c r="AR694" i="10" s="1"/>
  <c r="AS693" i="10"/>
  <c r="U693" i="10"/>
  <c r="T693" i="10"/>
  <c r="S693" i="10"/>
  <c r="R693" i="10"/>
  <c r="Q693" i="10"/>
  <c r="O693" i="10" s="1"/>
  <c r="AR693" i="10" s="1"/>
  <c r="P693" i="10"/>
  <c r="AS692" i="10"/>
  <c r="U692" i="10"/>
  <c r="T692" i="10"/>
  <c r="S692" i="10"/>
  <c r="R692" i="10"/>
  <c r="Q692" i="10"/>
  <c r="O692" i="10" s="1"/>
  <c r="AR692" i="10" s="1"/>
  <c r="P692" i="10"/>
  <c r="AS691" i="10"/>
  <c r="U691" i="10"/>
  <c r="T691" i="10"/>
  <c r="S691" i="10"/>
  <c r="R691" i="10"/>
  <c r="Q691" i="10"/>
  <c r="O691" i="10" s="1"/>
  <c r="AR691" i="10" s="1"/>
  <c r="P691" i="10"/>
  <c r="AS690" i="10"/>
  <c r="U690" i="10"/>
  <c r="T690" i="10"/>
  <c r="S690" i="10"/>
  <c r="R690" i="10"/>
  <c r="Q690" i="10"/>
  <c r="P690" i="10"/>
  <c r="O690" i="10"/>
  <c r="AR690" i="10" s="1"/>
  <c r="AS689" i="10"/>
  <c r="U689" i="10"/>
  <c r="T689" i="10"/>
  <c r="S689" i="10"/>
  <c r="R689" i="10"/>
  <c r="Q689" i="10"/>
  <c r="P689" i="10"/>
  <c r="O689" i="10"/>
  <c r="AR689" i="10" s="1"/>
  <c r="AS688" i="10"/>
  <c r="U688" i="10"/>
  <c r="T688" i="10"/>
  <c r="S688" i="10"/>
  <c r="R688" i="10"/>
  <c r="Q688" i="10"/>
  <c r="O688" i="10" s="1"/>
  <c r="AR688" i="10" s="1"/>
  <c r="P688" i="10"/>
  <c r="AS687" i="10"/>
  <c r="U687" i="10"/>
  <c r="T687" i="10"/>
  <c r="S687" i="10"/>
  <c r="R687" i="10"/>
  <c r="Q687" i="10"/>
  <c r="P687" i="10"/>
  <c r="O687" i="10"/>
  <c r="AR687" i="10" s="1"/>
  <c r="AS686" i="10"/>
  <c r="U686" i="10"/>
  <c r="T686" i="10"/>
  <c r="S686" i="10"/>
  <c r="R686" i="10"/>
  <c r="Q686" i="10"/>
  <c r="P686" i="10"/>
  <c r="O686" i="10"/>
  <c r="AR686" i="10" s="1"/>
  <c r="AS685" i="10"/>
  <c r="U685" i="10"/>
  <c r="T685" i="10"/>
  <c r="S685" i="10"/>
  <c r="R685" i="10"/>
  <c r="Q685" i="10"/>
  <c r="P685" i="10"/>
  <c r="O685" i="10"/>
  <c r="AR685" i="10" s="1"/>
  <c r="AS684" i="10"/>
  <c r="U684" i="10"/>
  <c r="T684" i="10"/>
  <c r="S684" i="10"/>
  <c r="R684" i="10"/>
  <c r="Q684" i="10"/>
  <c r="P684" i="10"/>
  <c r="O684" i="10"/>
  <c r="AR684" i="10" s="1"/>
  <c r="AS683" i="10"/>
  <c r="U683" i="10"/>
  <c r="T683" i="10"/>
  <c r="S683" i="10"/>
  <c r="R683" i="10"/>
  <c r="Q683" i="10"/>
  <c r="O683" i="10" s="1"/>
  <c r="AR683" i="10" s="1"/>
  <c r="P683" i="10"/>
  <c r="AS682" i="10"/>
  <c r="U682" i="10"/>
  <c r="T682" i="10"/>
  <c r="S682" i="10"/>
  <c r="R682" i="10"/>
  <c r="Q682" i="10"/>
  <c r="O682" i="10" s="1"/>
  <c r="AR682" i="10" s="1"/>
  <c r="P682" i="10"/>
  <c r="AS681" i="10"/>
  <c r="U681" i="10"/>
  <c r="T681" i="10"/>
  <c r="S681" i="10"/>
  <c r="R681" i="10"/>
  <c r="Q681" i="10"/>
  <c r="O681" i="10" s="1"/>
  <c r="AR681" i="10" s="1"/>
  <c r="P681" i="10"/>
  <c r="AS680" i="10"/>
  <c r="U680" i="10"/>
  <c r="T680" i="10"/>
  <c r="S680" i="10"/>
  <c r="R680" i="10"/>
  <c r="Q680" i="10"/>
  <c r="O680" i="10" s="1"/>
  <c r="AR680" i="10" s="1"/>
  <c r="P680" i="10"/>
  <c r="AS679" i="10"/>
  <c r="U679" i="10"/>
  <c r="T679" i="10"/>
  <c r="S679" i="10"/>
  <c r="R679" i="10"/>
  <c r="Q679" i="10"/>
  <c r="P679" i="10"/>
  <c r="O679" i="10"/>
  <c r="AR679" i="10" s="1"/>
  <c r="AS678" i="10"/>
  <c r="U678" i="10"/>
  <c r="T678" i="10"/>
  <c r="S678" i="10"/>
  <c r="R678" i="10"/>
  <c r="Q678" i="10"/>
  <c r="P678" i="10"/>
  <c r="O678" i="10"/>
  <c r="AR678" i="10" s="1"/>
  <c r="AS677" i="10"/>
  <c r="U677" i="10"/>
  <c r="T677" i="10"/>
  <c r="S677" i="10"/>
  <c r="R677" i="10"/>
  <c r="Q677" i="10"/>
  <c r="P677" i="10"/>
  <c r="O677" i="10"/>
  <c r="AR677" i="10" s="1"/>
  <c r="AS676" i="10"/>
  <c r="U676" i="10"/>
  <c r="T676" i="10"/>
  <c r="S676" i="10"/>
  <c r="R676" i="10"/>
  <c r="Q676" i="10"/>
  <c r="P676" i="10"/>
  <c r="O676" i="10"/>
  <c r="AR676" i="10" s="1"/>
  <c r="AS675" i="10"/>
  <c r="U675" i="10"/>
  <c r="T675" i="10"/>
  <c r="S675" i="10"/>
  <c r="R675" i="10"/>
  <c r="Q675" i="10"/>
  <c r="O675" i="10" s="1"/>
  <c r="AR675" i="10" s="1"/>
  <c r="P675" i="10"/>
  <c r="AS674" i="10"/>
  <c r="U674" i="10"/>
  <c r="T674" i="10"/>
  <c r="S674" i="10"/>
  <c r="R674" i="10"/>
  <c r="Q674" i="10"/>
  <c r="O674" i="10" s="1"/>
  <c r="AR674" i="10" s="1"/>
  <c r="P674" i="10"/>
  <c r="AS673" i="10"/>
  <c r="U673" i="10"/>
  <c r="T673" i="10"/>
  <c r="S673" i="10"/>
  <c r="R673" i="10"/>
  <c r="Q673" i="10"/>
  <c r="P673" i="10"/>
  <c r="O673" i="10"/>
  <c r="AR673" i="10" s="1"/>
  <c r="AS672" i="10"/>
  <c r="U672" i="10"/>
  <c r="T672" i="10"/>
  <c r="S672" i="10"/>
  <c r="R672" i="10"/>
  <c r="Q672" i="10"/>
  <c r="O672" i="10" s="1"/>
  <c r="AR672" i="10" s="1"/>
  <c r="P672" i="10"/>
  <c r="AS671" i="10"/>
  <c r="U671" i="10"/>
  <c r="T671" i="10"/>
  <c r="S671" i="10"/>
  <c r="R671" i="10"/>
  <c r="Q671" i="10"/>
  <c r="P671" i="10"/>
  <c r="O671" i="10"/>
  <c r="AR671" i="10" s="1"/>
  <c r="AS670" i="10"/>
  <c r="U670" i="10"/>
  <c r="T670" i="10"/>
  <c r="S670" i="10"/>
  <c r="R670" i="10"/>
  <c r="Q670" i="10"/>
  <c r="P670" i="10"/>
  <c r="O670" i="10"/>
  <c r="AR670" i="10" s="1"/>
  <c r="AS669" i="10"/>
  <c r="U669" i="10"/>
  <c r="T669" i="10"/>
  <c r="S669" i="10"/>
  <c r="R669" i="10"/>
  <c r="Q669" i="10"/>
  <c r="P669" i="10"/>
  <c r="O669" i="10"/>
  <c r="AR669" i="10" s="1"/>
  <c r="AS668" i="10"/>
  <c r="AR668" i="10"/>
  <c r="U668" i="10"/>
  <c r="T668" i="10"/>
  <c r="S668" i="10"/>
  <c r="R668" i="10"/>
  <c r="Q668" i="10"/>
  <c r="P668" i="10"/>
  <c r="O668" i="10"/>
  <c r="AS667" i="10"/>
  <c r="U667" i="10"/>
  <c r="T667" i="10"/>
  <c r="S667" i="10"/>
  <c r="R667" i="10"/>
  <c r="Q667" i="10"/>
  <c r="O667" i="10" s="1"/>
  <c r="AR667" i="10" s="1"/>
  <c r="P667" i="10"/>
  <c r="AS666" i="10"/>
  <c r="U666" i="10"/>
  <c r="T666" i="10"/>
  <c r="S666" i="10"/>
  <c r="R666" i="10"/>
  <c r="Q666" i="10"/>
  <c r="O666" i="10" s="1"/>
  <c r="AR666" i="10" s="1"/>
  <c r="P666" i="10"/>
  <c r="AS665" i="10"/>
  <c r="U665" i="10"/>
  <c r="T665" i="10"/>
  <c r="S665" i="10"/>
  <c r="R665" i="10"/>
  <c r="Q665" i="10"/>
  <c r="P665" i="10"/>
  <c r="O665" i="10"/>
  <c r="AR665" i="10" s="1"/>
  <c r="AS664" i="10"/>
  <c r="U664" i="10"/>
  <c r="T664" i="10"/>
  <c r="S664" i="10"/>
  <c r="R664" i="10"/>
  <c r="Q664" i="10"/>
  <c r="P664" i="10"/>
  <c r="O664" i="10"/>
  <c r="AR664" i="10" s="1"/>
  <c r="AS663" i="10"/>
  <c r="U663" i="10"/>
  <c r="T663" i="10"/>
  <c r="S663" i="10"/>
  <c r="R663" i="10"/>
  <c r="Q663" i="10"/>
  <c r="O663" i="10" s="1"/>
  <c r="AR663" i="10" s="1"/>
  <c r="P663" i="10"/>
  <c r="AS662" i="10"/>
  <c r="U662" i="10"/>
  <c r="T662" i="10"/>
  <c r="S662" i="10"/>
  <c r="R662" i="10"/>
  <c r="Q662" i="10"/>
  <c r="O662" i="10" s="1"/>
  <c r="AR662" i="10" s="1"/>
  <c r="P662" i="10"/>
  <c r="AS661" i="10"/>
  <c r="U661" i="10"/>
  <c r="T661" i="10"/>
  <c r="S661" i="10"/>
  <c r="R661" i="10"/>
  <c r="Q661" i="10"/>
  <c r="P661" i="10"/>
  <c r="O661" i="10"/>
  <c r="AR661" i="10" s="1"/>
  <c r="AS660" i="10"/>
  <c r="U660" i="10"/>
  <c r="T660" i="10"/>
  <c r="S660" i="10"/>
  <c r="R660" i="10"/>
  <c r="Q660" i="10"/>
  <c r="P660" i="10"/>
  <c r="O660" i="10"/>
  <c r="AR660" i="10" s="1"/>
  <c r="AS659" i="10"/>
  <c r="U659" i="10"/>
  <c r="T659" i="10"/>
  <c r="S659" i="10"/>
  <c r="R659" i="10"/>
  <c r="Q659" i="10"/>
  <c r="O659" i="10" s="1"/>
  <c r="AR659" i="10" s="1"/>
  <c r="P659" i="10"/>
  <c r="AS658" i="10"/>
  <c r="U658" i="10"/>
  <c r="T658" i="10"/>
  <c r="S658" i="10"/>
  <c r="R658" i="10"/>
  <c r="Q658" i="10"/>
  <c r="O658" i="10" s="1"/>
  <c r="AR658" i="10" s="1"/>
  <c r="P658" i="10"/>
  <c r="AS657" i="10"/>
  <c r="U657" i="10"/>
  <c r="T657" i="10"/>
  <c r="S657" i="10"/>
  <c r="R657" i="10"/>
  <c r="Q657" i="10"/>
  <c r="P657" i="10"/>
  <c r="O657" i="10"/>
  <c r="AR657" i="10" s="1"/>
  <c r="AS656" i="10"/>
  <c r="U656" i="10"/>
  <c r="T656" i="10"/>
  <c r="S656" i="10"/>
  <c r="R656" i="10"/>
  <c r="Q656" i="10"/>
  <c r="P656" i="10"/>
  <c r="O656" i="10"/>
  <c r="AR656" i="10" s="1"/>
  <c r="AS655" i="10"/>
  <c r="U655" i="10"/>
  <c r="T655" i="10"/>
  <c r="S655" i="10"/>
  <c r="R655" i="10"/>
  <c r="Q655" i="10"/>
  <c r="O655" i="10" s="1"/>
  <c r="AR655" i="10" s="1"/>
  <c r="P655" i="10"/>
  <c r="AS654" i="10"/>
  <c r="U654" i="10"/>
  <c r="T654" i="10"/>
  <c r="S654" i="10"/>
  <c r="R654" i="10"/>
  <c r="Q654" i="10"/>
  <c r="P654" i="10"/>
  <c r="O654" i="10"/>
  <c r="AR654" i="10" s="1"/>
  <c r="AS653" i="10"/>
  <c r="U653" i="10"/>
  <c r="T653" i="10"/>
  <c r="S653" i="10"/>
  <c r="R653" i="10"/>
  <c r="Q653" i="10"/>
  <c r="P653" i="10"/>
  <c r="O653" i="10"/>
  <c r="AR653" i="10" s="1"/>
  <c r="AS652" i="10"/>
  <c r="U652" i="10"/>
  <c r="T652" i="10"/>
  <c r="S652" i="10"/>
  <c r="R652" i="10"/>
  <c r="Q652" i="10"/>
  <c r="O652" i="10" s="1"/>
  <c r="AR652" i="10" s="1"/>
  <c r="P652" i="10"/>
  <c r="AS651" i="10"/>
  <c r="U651" i="10"/>
  <c r="T651" i="10"/>
  <c r="S651" i="10"/>
  <c r="R651" i="10"/>
  <c r="Q651" i="10"/>
  <c r="O651" i="10" s="1"/>
  <c r="AR651" i="10" s="1"/>
  <c r="P651" i="10"/>
  <c r="AS650" i="10"/>
  <c r="U650" i="10"/>
  <c r="T650" i="10"/>
  <c r="S650" i="10"/>
  <c r="R650" i="10"/>
  <c r="Q650" i="10"/>
  <c r="P650" i="10"/>
  <c r="O650" i="10"/>
  <c r="AR650" i="10" s="1"/>
  <c r="AS649" i="10"/>
  <c r="U649" i="10"/>
  <c r="T649" i="10"/>
  <c r="S649" i="10"/>
  <c r="R649" i="10"/>
  <c r="Q649" i="10"/>
  <c r="P649" i="10"/>
  <c r="O649" i="10"/>
  <c r="AR649" i="10" s="1"/>
  <c r="AS648" i="10"/>
  <c r="U648" i="10"/>
  <c r="T648" i="10"/>
  <c r="S648" i="10"/>
  <c r="R648" i="10"/>
  <c r="Q648" i="10"/>
  <c r="P648" i="10"/>
  <c r="O648" i="10"/>
  <c r="AR648" i="10" s="1"/>
  <c r="AS647" i="10"/>
  <c r="AR647" i="10"/>
  <c r="U647" i="10"/>
  <c r="T647" i="10"/>
  <c r="S647" i="10"/>
  <c r="R647" i="10"/>
  <c r="Q647" i="10"/>
  <c r="P647" i="10"/>
  <c r="O647" i="10"/>
  <c r="AS646" i="10"/>
  <c r="U646" i="10"/>
  <c r="T646" i="10"/>
  <c r="S646" i="10"/>
  <c r="R646" i="10"/>
  <c r="Q646" i="10"/>
  <c r="O646" i="10" s="1"/>
  <c r="AR646" i="10" s="1"/>
  <c r="P646" i="10"/>
  <c r="AS645" i="10"/>
  <c r="U645" i="10"/>
  <c r="T645" i="10"/>
  <c r="S645" i="10"/>
  <c r="R645" i="10"/>
  <c r="Q645" i="10"/>
  <c r="O645" i="10" s="1"/>
  <c r="AR645" i="10" s="1"/>
  <c r="P645" i="10"/>
  <c r="AS644" i="10"/>
  <c r="U644" i="10"/>
  <c r="T644" i="10"/>
  <c r="S644" i="10"/>
  <c r="R644" i="10"/>
  <c r="Q644" i="10"/>
  <c r="P644" i="10"/>
  <c r="O644" i="10"/>
  <c r="AR644" i="10" s="1"/>
  <c r="AS643" i="10"/>
  <c r="U643" i="10"/>
  <c r="T643" i="10"/>
  <c r="S643" i="10"/>
  <c r="R643" i="10"/>
  <c r="Q643" i="10"/>
  <c r="P643" i="10"/>
  <c r="O643" i="10"/>
  <c r="AR643" i="10" s="1"/>
  <c r="AS642" i="10"/>
  <c r="U642" i="10"/>
  <c r="T642" i="10"/>
  <c r="S642" i="10"/>
  <c r="R642" i="10"/>
  <c r="Q642" i="10"/>
  <c r="O642" i="10" s="1"/>
  <c r="AR642" i="10" s="1"/>
  <c r="P642" i="10"/>
  <c r="AS641" i="10"/>
  <c r="U641" i="10"/>
  <c r="T641" i="10"/>
  <c r="S641" i="10"/>
  <c r="R641" i="10"/>
  <c r="Q641" i="10"/>
  <c r="O641" i="10" s="1"/>
  <c r="AR641" i="10" s="1"/>
  <c r="P641" i="10"/>
  <c r="AS640" i="10"/>
  <c r="U640" i="10"/>
  <c r="T640" i="10"/>
  <c r="S640" i="10"/>
  <c r="R640" i="10"/>
  <c r="Q640" i="10"/>
  <c r="P640" i="10"/>
  <c r="O640" i="10"/>
  <c r="AR640" i="10" s="1"/>
  <c r="AS639" i="10"/>
  <c r="U639" i="10"/>
  <c r="T639" i="10"/>
  <c r="S639" i="10"/>
  <c r="R639" i="10"/>
  <c r="Q639" i="10"/>
  <c r="P639" i="10"/>
  <c r="O639" i="10"/>
  <c r="AR639" i="10" s="1"/>
  <c r="AS638" i="10"/>
  <c r="U638" i="10"/>
  <c r="T638" i="10"/>
  <c r="S638" i="10"/>
  <c r="R638" i="10"/>
  <c r="Q638" i="10"/>
  <c r="O638" i="10" s="1"/>
  <c r="AR638" i="10" s="1"/>
  <c r="P638" i="10"/>
  <c r="AS637" i="10"/>
  <c r="U637" i="10"/>
  <c r="T637" i="10"/>
  <c r="S637" i="10"/>
  <c r="R637" i="10"/>
  <c r="Q637" i="10"/>
  <c r="P637" i="10"/>
  <c r="O637" i="10"/>
  <c r="AR637" i="10" s="1"/>
  <c r="AS636" i="10"/>
  <c r="U636" i="10"/>
  <c r="T636" i="10"/>
  <c r="S636" i="10"/>
  <c r="R636" i="10"/>
  <c r="Q636" i="10"/>
  <c r="P636" i="10"/>
  <c r="O636" i="10"/>
  <c r="AR636" i="10" s="1"/>
  <c r="AS635" i="10"/>
  <c r="U635" i="10"/>
  <c r="T635" i="10"/>
  <c r="S635" i="10"/>
  <c r="R635" i="10"/>
  <c r="Q635" i="10"/>
  <c r="O635" i="10" s="1"/>
  <c r="AR635" i="10" s="1"/>
  <c r="P635" i="10"/>
  <c r="AS634" i="10"/>
  <c r="U634" i="10"/>
  <c r="T634" i="10"/>
  <c r="S634" i="10"/>
  <c r="R634" i="10"/>
  <c r="Q634" i="10"/>
  <c r="O634" i="10" s="1"/>
  <c r="AR634" i="10" s="1"/>
  <c r="P634" i="10"/>
  <c r="AS633" i="10"/>
  <c r="U633" i="10"/>
  <c r="T633" i="10"/>
  <c r="S633" i="10"/>
  <c r="R633" i="10"/>
  <c r="Q633" i="10"/>
  <c r="O633" i="10" s="1"/>
  <c r="AR633" i="10" s="1"/>
  <c r="P633" i="10"/>
  <c r="AS632" i="10"/>
  <c r="U632" i="10"/>
  <c r="T632" i="10"/>
  <c r="S632" i="10"/>
  <c r="R632" i="10"/>
  <c r="Q632" i="10"/>
  <c r="P632" i="10"/>
  <c r="O632" i="10"/>
  <c r="AR632" i="10" s="1"/>
  <c r="AS631" i="10"/>
  <c r="U631" i="10"/>
  <c r="T631" i="10"/>
  <c r="S631" i="10"/>
  <c r="R631" i="10"/>
  <c r="Q631" i="10"/>
  <c r="O631" i="10" s="1"/>
  <c r="AR631" i="10" s="1"/>
  <c r="P631" i="10"/>
  <c r="AS630" i="10"/>
  <c r="U630" i="10"/>
  <c r="T630" i="10"/>
  <c r="S630" i="10"/>
  <c r="R630" i="10"/>
  <c r="Q630" i="10"/>
  <c r="O630" i="10" s="1"/>
  <c r="AR630" i="10" s="1"/>
  <c r="P630" i="10"/>
  <c r="AS629" i="10"/>
  <c r="U629" i="10"/>
  <c r="T629" i="10"/>
  <c r="S629" i="10"/>
  <c r="R629" i="10"/>
  <c r="Q629" i="10"/>
  <c r="P629" i="10"/>
  <c r="O629" i="10"/>
  <c r="AR629" i="10" s="1"/>
  <c r="AS628" i="10"/>
  <c r="U628" i="10"/>
  <c r="T628" i="10"/>
  <c r="S628" i="10"/>
  <c r="R628" i="10"/>
  <c r="Q628" i="10"/>
  <c r="P628" i="10"/>
  <c r="O628" i="10"/>
  <c r="AR628" i="10" s="1"/>
  <c r="AS627" i="10"/>
  <c r="U627" i="10"/>
  <c r="T627" i="10"/>
  <c r="S627" i="10"/>
  <c r="R627" i="10"/>
  <c r="Q627" i="10"/>
  <c r="O627" i="10" s="1"/>
  <c r="AR627" i="10" s="1"/>
  <c r="P627" i="10"/>
  <c r="AS626" i="10"/>
  <c r="U626" i="10"/>
  <c r="T626" i="10"/>
  <c r="S626" i="10"/>
  <c r="R626" i="10"/>
  <c r="Q626" i="10"/>
  <c r="P626" i="10"/>
  <c r="O626" i="10"/>
  <c r="AR626" i="10" s="1"/>
  <c r="AS625" i="10"/>
  <c r="U625" i="10"/>
  <c r="T625" i="10"/>
  <c r="S625" i="10"/>
  <c r="R625" i="10"/>
  <c r="Q625" i="10"/>
  <c r="P625" i="10"/>
  <c r="O625" i="10"/>
  <c r="AR625" i="10" s="1"/>
  <c r="AS624" i="10"/>
  <c r="AR624" i="10"/>
  <c r="U624" i="10"/>
  <c r="T624" i="10"/>
  <c r="S624" i="10"/>
  <c r="R624" i="10"/>
  <c r="Q624" i="10"/>
  <c r="P624" i="10"/>
  <c r="O624" i="10"/>
  <c r="AS623" i="10"/>
  <c r="U623" i="10"/>
  <c r="T623" i="10"/>
  <c r="S623" i="10"/>
  <c r="R623" i="10"/>
  <c r="Q623" i="10"/>
  <c r="O623" i="10" s="1"/>
  <c r="AR623" i="10" s="1"/>
  <c r="P623" i="10"/>
  <c r="AS622" i="10"/>
  <c r="U622" i="10"/>
  <c r="T622" i="10"/>
  <c r="S622" i="10"/>
  <c r="R622" i="10"/>
  <c r="Q622" i="10"/>
  <c r="O622" i="10" s="1"/>
  <c r="AR622" i="10" s="1"/>
  <c r="P622" i="10"/>
  <c r="AS621" i="10"/>
  <c r="AR621" i="10"/>
  <c r="U621" i="10"/>
  <c r="T621" i="10"/>
  <c r="S621" i="10"/>
  <c r="R621" i="10"/>
  <c r="Q621" i="10"/>
  <c r="O621" i="10" s="1"/>
  <c r="P621" i="10"/>
  <c r="AS620" i="10"/>
  <c r="U620" i="10"/>
  <c r="T620" i="10"/>
  <c r="S620" i="10"/>
  <c r="R620" i="10"/>
  <c r="Q620" i="10"/>
  <c r="O620" i="10" s="1"/>
  <c r="AR620" i="10" s="1"/>
  <c r="P620" i="10"/>
  <c r="AS619" i="10"/>
  <c r="U619" i="10"/>
  <c r="T619" i="10"/>
  <c r="S619" i="10"/>
  <c r="R619" i="10"/>
  <c r="Q619" i="10"/>
  <c r="P619" i="10"/>
  <c r="O619" i="10"/>
  <c r="AR619" i="10" s="1"/>
  <c r="AS618" i="10"/>
  <c r="U618" i="10"/>
  <c r="T618" i="10"/>
  <c r="S618" i="10"/>
  <c r="R618" i="10"/>
  <c r="Q618" i="10"/>
  <c r="P618" i="10"/>
  <c r="O618" i="10"/>
  <c r="AR618" i="10" s="1"/>
  <c r="AS617" i="10"/>
  <c r="U617" i="10"/>
  <c r="T617" i="10"/>
  <c r="S617" i="10"/>
  <c r="R617" i="10"/>
  <c r="Q617" i="10"/>
  <c r="O617" i="10" s="1"/>
  <c r="AR617" i="10" s="1"/>
  <c r="P617" i="10"/>
  <c r="AS616" i="10"/>
  <c r="U616" i="10"/>
  <c r="T616" i="10"/>
  <c r="S616" i="10"/>
  <c r="R616" i="10"/>
  <c r="Q616" i="10"/>
  <c r="O616" i="10" s="1"/>
  <c r="AR616" i="10" s="1"/>
  <c r="P616" i="10"/>
  <c r="AS615" i="10"/>
  <c r="U615" i="10"/>
  <c r="T615" i="10"/>
  <c r="S615" i="10"/>
  <c r="R615" i="10"/>
  <c r="Q615" i="10"/>
  <c r="P615" i="10"/>
  <c r="O615" i="10"/>
  <c r="AR615" i="10" s="1"/>
  <c r="AS614" i="10"/>
  <c r="U614" i="10"/>
  <c r="T614" i="10"/>
  <c r="S614" i="10"/>
  <c r="R614" i="10"/>
  <c r="Q614" i="10"/>
  <c r="P614" i="10"/>
  <c r="O614" i="10"/>
  <c r="AR614" i="10" s="1"/>
  <c r="AS613" i="10"/>
  <c r="U613" i="10"/>
  <c r="T613" i="10"/>
  <c r="S613" i="10"/>
  <c r="R613" i="10"/>
  <c r="Q613" i="10"/>
  <c r="O613" i="10" s="1"/>
  <c r="AR613" i="10" s="1"/>
  <c r="P613" i="10"/>
  <c r="AS612" i="10"/>
  <c r="U612" i="10"/>
  <c r="T612" i="10"/>
  <c r="S612" i="10"/>
  <c r="R612" i="10"/>
  <c r="Q612" i="10"/>
  <c r="O612" i="10" s="1"/>
  <c r="AR612" i="10" s="1"/>
  <c r="P612" i="10"/>
  <c r="AS611" i="10"/>
  <c r="U611" i="10"/>
  <c r="T611" i="10"/>
  <c r="S611" i="10"/>
  <c r="R611" i="10"/>
  <c r="Q611" i="10"/>
  <c r="P611" i="10"/>
  <c r="O611" i="10"/>
  <c r="AR611" i="10" s="1"/>
  <c r="AS610" i="10"/>
  <c r="U610" i="10"/>
  <c r="T610" i="10"/>
  <c r="S610" i="10"/>
  <c r="R610" i="10"/>
  <c r="Q610" i="10"/>
  <c r="P610" i="10"/>
  <c r="O610" i="10"/>
  <c r="AR610" i="10" s="1"/>
  <c r="AS609" i="10"/>
  <c r="U609" i="10"/>
  <c r="T609" i="10"/>
  <c r="S609" i="10"/>
  <c r="R609" i="10"/>
  <c r="Q609" i="10"/>
  <c r="O609" i="10" s="1"/>
  <c r="AR609" i="10" s="1"/>
  <c r="P609" i="10"/>
  <c r="AS608" i="10"/>
  <c r="AR608" i="10"/>
  <c r="U608" i="10"/>
  <c r="T608" i="10"/>
  <c r="S608" i="10"/>
  <c r="R608" i="10"/>
  <c r="Q608" i="10"/>
  <c r="P608" i="10"/>
  <c r="O608" i="10"/>
  <c r="AS607" i="10"/>
  <c r="U607" i="10"/>
  <c r="T607" i="10"/>
  <c r="S607" i="10"/>
  <c r="R607" i="10"/>
  <c r="Q607" i="10"/>
  <c r="P607" i="10"/>
  <c r="O607" i="10"/>
  <c r="AR607" i="10" s="1"/>
  <c r="AS606" i="10"/>
  <c r="U606" i="10"/>
  <c r="T606" i="10"/>
  <c r="S606" i="10"/>
  <c r="R606" i="10"/>
  <c r="Q606" i="10"/>
  <c r="O606" i="10" s="1"/>
  <c r="AR606" i="10" s="1"/>
  <c r="P606" i="10"/>
  <c r="AS605" i="10"/>
  <c r="U605" i="10"/>
  <c r="T605" i="10"/>
  <c r="S605" i="10"/>
  <c r="R605" i="10"/>
  <c r="Q605" i="10"/>
  <c r="O605" i="10" s="1"/>
  <c r="AR605" i="10" s="1"/>
  <c r="P605" i="10"/>
  <c r="AS604" i="10"/>
  <c r="U604" i="10"/>
  <c r="T604" i="10"/>
  <c r="S604" i="10"/>
  <c r="R604" i="10"/>
  <c r="Q604" i="10"/>
  <c r="P604" i="10"/>
  <c r="O604" i="10"/>
  <c r="AR604" i="10" s="1"/>
  <c r="AS603" i="10"/>
  <c r="U603" i="10"/>
  <c r="T603" i="10"/>
  <c r="S603" i="10"/>
  <c r="R603" i="10"/>
  <c r="Q603" i="10"/>
  <c r="O603" i="10" s="1"/>
  <c r="AR603" i="10" s="1"/>
  <c r="P603" i="10"/>
  <c r="AS602" i="10"/>
  <c r="U602" i="10"/>
  <c r="T602" i="10"/>
  <c r="S602" i="10"/>
  <c r="R602" i="10"/>
  <c r="Q602" i="10"/>
  <c r="O602" i="10" s="1"/>
  <c r="AR602" i="10" s="1"/>
  <c r="P602" i="10"/>
  <c r="AS601" i="10"/>
  <c r="U601" i="10"/>
  <c r="T601" i="10"/>
  <c r="S601" i="10"/>
  <c r="R601" i="10"/>
  <c r="Q601" i="10"/>
  <c r="P601" i="10"/>
  <c r="O601" i="10"/>
  <c r="AR601" i="10" s="1"/>
  <c r="AS600" i="10"/>
  <c r="U600" i="10"/>
  <c r="T600" i="10"/>
  <c r="S600" i="10"/>
  <c r="R600" i="10"/>
  <c r="Q600" i="10"/>
  <c r="P600" i="10"/>
  <c r="O600" i="10"/>
  <c r="AR600" i="10" s="1"/>
  <c r="AS599" i="10"/>
  <c r="U599" i="10"/>
  <c r="T599" i="10"/>
  <c r="S599" i="10"/>
  <c r="R599" i="10"/>
  <c r="Q599" i="10"/>
  <c r="O599" i="10" s="1"/>
  <c r="AR599" i="10" s="1"/>
  <c r="P599" i="10"/>
  <c r="AS598" i="10"/>
  <c r="U598" i="10"/>
  <c r="T598" i="10"/>
  <c r="S598" i="10"/>
  <c r="R598" i="10"/>
  <c r="Q598" i="10"/>
  <c r="O598" i="10" s="1"/>
  <c r="AR598" i="10" s="1"/>
  <c r="P598" i="10"/>
  <c r="AS597" i="10"/>
  <c r="U597" i="10"/>
  <c r="T597" i="10"/>
  <c r="S597" i="10"/>
  <c r="R597" i="10"/>
  <c r="Q597" i="10"/>
  <c r="O597" i="10" s="1"/>
  <c r="AR597" i="10" s="1"/>
  <c r="P597" i="10"/>
  <c r="AS596" i="10"/>
  <c r="U596" i="10"/>
  <c r="T596" i="10"/>
  <c r="S596" i="10"/>
  <c r="R596" i="10"/>
  <c r="Q596" i="10"/>
  <c r="P596" i="10"/>
  <c r="O596" i="10"/>
  <c r="AR596" i="10" s="1"/>
  <c r="AS595" i="10"/>
  <c r="U595" i="10"/>
  <c r="T595" i="10"/>
  <c r="S595" i="10"/>
  <c r="R595" i="10"/>
  <c r="Q595" i="10"/>
  <c r="P595" i="10"/>
  <c r="O595" i="10"/>
  <c r="AR595" i="10" s="1"/>
  <c r="AS594" i="10"/>
  <c r="U594" i="10"/>
  <c r="T594" i="10"/>
  <c r="S594" i="10"/>
  <c r="R594" i="10"/>
  <c r="Q594" i="10"/>
  <c r="O594" i="10" s="1"/>
  <c r="AR594" i="10" s="1"/>
  <c r="P594" i="10"/>
  <c r="AS593" i="10"/>
  <c r="U593" i="10"/>
  <c r="T593" i="10"/>
  <c r="S593" i="10"/>
  <c r="R593" i="10"/>
  <c r="Q593" i="10"/>
  <c r="P593" i="10"/>
  <c r="O593" i="10"/>
  <c r="AR593" i="10" s="1"/>
  <c r="AS592" i="10"/>
  <c r="U592" i="10"/>
  <c r="T592" i="10"/>
  <c r="S592" i="10"/>
  <c r="R592" i="10"/>
  <c r="Q592" i="10"/>
  <c r="P592" i="10"/>
  <c r="O592" i="10"/>
  <c r="AR592" i="10" s="1"/>
  <c r="AS591" i="10"/>
  <c r="U591" i="10"/>
  <c r="T591" i="10"/>
  <c r="S591" i="10"/>
  <c r="R591" i="10"/>
  <c r="Q591" i="10"/>
  <c r="O591" i="10" s="1"/>
  <c r="AR591" i="10" s="1"/>
  <c r="P591" i="10"/>
  <c r="AS590" i="10"/>
  <c r="AR590" i="10"/>
  <c r="U590" i="10"/>
  <c r="T590" i="10"/>
  <c r="S590" i="10"/>
  <c r="R590" i="10"/>
  <c r="Q590" i="10"/>
  <c r="P590" i="10"/>
  <c r="O590" i="10"/>
  <c r="AS589" i="10"/>
  <c r="U589" i="10"/>
  <c r="T589" i="10"/>
  <c r="S589" i="10"/>
  <c r="R589" i="10"/>
  <c r="Q589" i="10"/>
  <c r="O589" i="10" s="1"/>
  <c r="AR589" i="10" s="1"/>
  <c r="P589" i="10"/>
  <c r="AS588" i="10"/>
  <c r="U588" i="10"/>
  <c r="T588" i="10"/>
  <c r="S588" i="10"/>
  <c r="R588" i="10"/>
  <c r="Q588" i="10"/>
  <c r="O588" i="10" s="1"/>
  <c r="AR588" i="10" s="1"/>
  <c r="P588" i="10"/>
  <c r="AS587" i="10"/>
  <c r="U587" i="10"/>
  <c r="T587" i="10"/>
  <c r="S587" i="10"/>
  <c r="R587" i="10"/>
  <c r="Q587" i="10"/>
  <c r="P587" i="10"/>
  <c r="O587" i="10"/>
  <c r="AR587" i="10" s="1"/>
  <c r="AS586" i="10"/>
  <c r="U586" i="10"/>
  <c r="T586" i="10"/>
  <c r="S586" i="10"/>
  <c r="R586" i="10"/>
  <c r="Q586" i="10"/>
  <c r="P586" i="10"/>
  <c r="O586" i="10"/>
  <c r="AR586" i="10" s="1"/>
  <c r="AS585" i="10"/>
  <c r="U585" i="10"/>
  <c r="T585" i="10"/>
  <c r="S585" i="10"/>
  <c r="R585" i="10"/>
  <c r="Q585" i="10"/>
  <c r="O585" i="10" s="1"/>
  <c r="AR585" i="10" s="1"/>
  <c r="P585" i="10"/>
  <c r="AS584" i="10"/>
  <c r="U584" i="10"/>
  <c r="T584" i="10"/>
  <c r="S584" i="10"/>
  <c r="R584" i="10"/>
  <c r="Q584" i="10"/>
  <c r="O584" i="10" s="1"/>
  <c r="AR584" i="10" s="1"/>
  <c r="P584" i="10"/>
  <c r="AS583" i="10"/>
  <c r="U583" i="10"/>
  <c r="T583" i="10"/>
  <c r="S583" i="10"/>
  <c r="R583" i="10"/>
  <c r="Q583" i="10"/>
  <c r="P583" i="10"/>
  <c r="O583" i="10"/>
  <c r="AR583" i="10" s="1"/>
  <c r="AS582" i="10"/>
  <c r="U582" i="10"/>
  <c r="T582" i="10"/>
  <c r="S582" i="10"/>
  <c r="R582" i="10"/>
  <c r="Q582" i="10"/>
  <c r="O582" i="10" s="1"/>
  <c r="AR582" i="10" s="1"/>
  <c r="P582" i="10"/>
  <c r="AS581" i="10"/>
  <c r="U581" i="10"/>
  <c r="T581" i="10"/>
  <c r="S581" i="10"/>
  <c r="R581" i="10"/>
  <c r="Q581" i="10"/>
  <c r="P581" i="10"/>
  <c r="O581" i="10"/>
  <c r="AR581" i="10" s="1"/>
  <c r="AS580" i="10"/>
  <c r="U580" i="10"/>
  <c r="T580" i="10"/>
  <c r="S580" i="10"/>
  <c r="R580" i="10"/>
  <c r="Q580" i="10"/>
  <c r="P580" i="10"/>
  <c r="O580" i="10"/>
  <c r="AR580" i="10" s="1"/>
  <c r="AS579" i="10"/>
  <c r="U579" i="10"/>
  <c r="T579" i="10"/>
  <c r="S579" i="10"/>
  <c r="R579" i="10"/>
  <c r="Q579" i="10"/>
  <c r="O579" i="10" s="1"/>
  <c r="AR579" i="10" s="1"/>
  <c r="P579" i="10"/>
  <c r="AS578" i="10"/>
  <c r="U578" i="10"/>
  <c r="T578" i="10"/>
  <c r="S578" i="10"/>
  <c r="R578" i="10"/>
  <c r="Q578" i="10"/>
  <c r="O578" i="10" s="1"/>
  <c r="AR578" i="10" s="1"/>
  <c r="P578" i="10"/>
  <c r="AS577" i="10"/>
  <c r="U577" i="10"/>
  <c r="T577" i="10"/>
  <c r="S577" i="10"/>
  <c r="R577" i="10"/>
  <c r="Q577" i="10"/>
  <c r="P577" i="10"/>
  <c r="O577" i="10"/>
  <c r="AR577" i="10" s="1"/>
  <c r="AS576" i="10"/>
  <c r="U576" i="10"/>
  <c r="T576" i="10"/>
  <c r="S576" i="10"/>
  <c r="R576" i="10"/>
  <c r="Q576" i="10"/>
  <c r="P576" i="10"/>
  <c r="O576" i="10"/>
  <c r="AR576" i="10" s="1"/>
  <c r="AS575" i="10"/>
  <c r="U575" i="10"/>
  <c r="T575" i="10"/>
  <c r="S575" i="10"/>
  <c r="R575" i="10"/>
  <c r="Q575" i="10"/>
  <c r="O575" i="10" s="1"/>
  <c r="AR575" i="10" s="1"/>
  <c r="P575" i="10"/>
  <c r="AS574" i="10"/>
  <c r="U574" i="10"/>
  <c r="T574" i="10"/>
  <c r="S574" i="10"/>
  <c r="R574" i="10"/>
  <c r="Q574" i="10"/>
  <c r="P574" i="10"/>
  <c r="O574" i="10"/>
  <c r="AR574" i="10" s="1"/>
  <c r="AS573" i="10"/>
  <c r="U573" i="10"/>
  <c r="T573" i="10"/>
  <c r="S573" i="10"/>
  <c r="R573" i="10"/>
  <c r="Q573" i="10"/>
  <c r="O573" i="10" s="1"/>
  <c r="AR573" i="10" s="1"/>
  <c r="P573" i="10"/>
  <c r="AS572" i="10"/>
  <c r="U572" i="10"/>
  <c r="T572" i="10"/>
  <c r="S572" i="10"/>
  <c r="R572" i="10"/>
  <c r="Q572" i="10"/>
  <c r="P572" i="10"/>
  <c r="O572" i="10"/>
  <c r="AR572" i="10" s="1"/>
  <c r="AS571" i="10"/>
  <c r="U571" i="10"/>
  <c r="T571" i="10"/>
  <c r="S571" i="10"/>
  <c r="R571" i="10"/>
  <c r="Q571" i="10"/>
  <c r="P571" i="10"/>
  <c r="O571" i="10"/>
  <c r="AR571" i="10" s="1"/>
  <c r="AS570" i="10"/>
  <c r="U570" i="10"/>
  <c r="T570" i="10"/>
  <c r="S570" i="10"/>
  <c r="R570" i="10"/>
  <c r="Q570" i="10"/>
  <c r="P570" i="10"/>
  <c r="O570" i="10"/>
  <c r="AR570" i="10" s="1"/>
  <c r="AS569" i="10"/>
  <c r="U569" i="10"/>
  <c r="T569" i="10"/>
  <c r="S569" i="10"/>
  <c r="R569" i="10"/>
  <c r="Q569" i="10"/>
  <c r="O569" i="10" s="1"/>
  <c r="AR569" i="10" s="1"/>
  <c r="P569" i="10"/>
  <c r="AS568" i="10"/>
  <c r="U568" i="10"/>
  <c r="T568" i="10"/>
  <c r="S568" i="10"/>
  <c r="R568" i="10"/>
  <c r="Q568" i="10"/>
  <c r="O568" i="10" s="1"/>
  <c r="AR568" i="10" s="1"/>
  <c r="P568" i="10"/>
  <c r="AS567" i="10"/>
  <c r="U567" i="10"/>
  <c r="T567" i="10"/>
  <c r="S567" i="10"/>
  <c r="R567" i="10"/>
  <c r="Q567" i="10"/>
  <c r="P567" i="10"/>
  <c r="O567" i="10"/>
  <c r="AR567" i="10" s="1"/>
  <c r="AS566" i="10"/>
  <c r="U566" i="10"/>
  <c r="T566" i="10"/>
  <c r="S566" i="10"/>
  <c r="R566" i="10"/>
  <c r="Q566" i="10"/>
  <c r="O566" i="10" s="1"/>
  <c r="AR566" i="10" s="1"/>
  <c r="P566" i="10"/>
  <c r="AS565" i="10"/>
  <c r="U565" i="10"/>
  <c r="T565" i="10"/>
  <c r="S565" i="10"/>
  <c r="R565" i="10"/>
  <c r="Q565" i="10"/>
  <c r="O565" i="10" s="1"/>
  <c r="AR565" i="10" s="1"/>
  <c r="P565" i="10"/>
  <c r="AS564" i="10"/>
  <c r="U564" i="10"/>
  <c r="T564" i="10"/>
  <c r="S564" i="10"/>
  <c r="R564" i="10"/>
  <c r="Q564" i="10"/>
  <c r="P564" i="10"/>
  <c r="O564" i="10"/>
  <c r="AR564" i="10" s="1"/>
  <c r="AS563" i="10"/>
  <c r="U563" i="10"/>
  <c r="T563" i="10"/>
  <c r="S563" i="10"/>
  <c r="R563" i="10"/>
  <c r="Q563" i="10"/>
  <c r="P563" i="10"/>
  <c r="O563" i="10"/>
  <c r="AR563" i="10" s="1"/>
  <c r="AS562" i="10"/>
  <c r="U562" i="10"/>
  <c r="T562" i="10"/>
  <c r="S562" i="10"/>
  <c r="R562" i="10"/>
  <c r="Q562" i="10"/>
  <c r="O562" i="10" s="1"/>
  <c r="AR562" i="10" s="1"/>
  <c r="P562" i="10"/>
  <c r="AS561" i="10"/>
  <c r="U561" i="10"/>
  <c r="T561" i="10"/>
  <c r="S561" i="10"/>
  <c r="R561" i="10"/>
  <c r="Q561" i="10"/>
  <c r="P561" i="10"/>
  <c r="O561" i="10"/>
  <c r="AR561" i="10" s="1"/>
  <c r="AS560" i="10"/>
  <c r="U560" i="10"/>
  <c r="T560" i="10"/>
  <c r="S560" i="10"/>
  <c r="R560" i="10"/>
  <c r="Q560" i="10"/>
  <c r="O560" i="10" s="1"/>
  <c r="AR560" i="10" s="1"/>
  <c r="P560" i="10"/>
  <c r="AS559" i="10"/>
  <c r="U559" i="10"/>
  <c r="T559" i="10"/>
  <c r="S559" i="10"/>
  <c r="R559" i="10"/>
  <c r="Q559" i="10"/>
  <c r="O559" i="10" s="1"/>
  <c r="AR559" i="10" s="1"/>
  <c r="P559" i="10"/>
  <c r="AS558" i="10"/>
  <c r="U558" i="10"/>
  <c r="T558" i="10"/>
  <c r="S558" i="10"/>
  <c r="R558" i="10"/>
  <c r="Q558" i="10"/>
  <c r="P558" i="10"/>
  <c r="O558" i="10"/>
  <c r="AR558" i="10" s="1"/>
  <c r="AS557" i="10"/>
  <c r="U557" i="10"/>
  <c r="T557" i="10"/>
  <c r="S557" i="10"/>
  <c r="R557" i="10"/>
  <c r="Q557" i="10"/>
  <c r="O557" i="10" s="1"/>
  <c r="AR557" i="10" s="1"/>
  <c r="P557" i="10"/>
  <c r="AS556" i="10"/>
  <c r="U556" i="10"/>
  <c r="T556" i="10"/>
  <c r="S556" i="10"/>
  <c r="R556" i="10"/>
  <c r="Q556" i="10"/>
  <c r="P556" i="10"/>
  <c r="O556" i="10"/>
  <c r="AR556" i="10" s="1"/>
  <c r="AS555" i="10"/>
  <c r="U555" i="10"/>
  <c r="T555" i="10"/>
  <c r="S555" i="10"/>
  <c r="R555" i="10"/>
  <c r="Q555" i="10"/>
  <c r="P555" i="10"/>
  <c r="O555" i="10"/>
  <c r="AR555" i="10" s="1"/>
  <c r="AS554" i="10"/>
  <c r="U554" i="10"/>
  <c r="T554" i="10"/>
  <c r="S554" i="10"/>
  <c r="R554" i="10"/>
  <c r="Q554" i="10"/>
  <c r="P554" i="10"/>
  <c r="O554" i="10"/>
  <c r="AR554" i="10" s="1"/>
  <c r="AS553" i="10"/>
  <c r="U553" i="10"/>
  <c r="T553" i="10"/>
  <c r="S553" i="10"/>
  <c r="R553" i="10"/>
  <c r="Q553" i="10"/>
  <c r="O553" i="10" s="1"/>
  <c r="AR553" i="10" s="1"/>
  <c r="P553" i="10"/>
  <c r="AS552" i="10"/>
  <c r="U552" i="10"/>
  <c r="T552" i="10"/>
  <c r="S552" i="10"/>
  <c r="R552" i="10"/>
  <c r="Q552" i="10"/>
  <c r="P552" i="10"/>
  <c r="O552" i="10"/>
  <c r="AR552" i="10" s="1"/>
  <c r="AS551" i="10"/>
  <c r="U551" i="10"/>
  <c r="T551" i="10"/>
  <c r="S551" i="10"/>
  <c r="R551" i="10"/>
  <c r="Q551" i="10"/>
  <c r="P551" i="10"/>
  <c r="O551" i="10"/>
  <c r="AR551" i="10" s="1"/>
  <c r="AS550" i="10"/>
  <c r="U550" i="10"/>
  <c r="T550" i="10"/>
  <c r="S550" i="10"/>
  <c r="R550" i="10"/>
  <c r="Q550" i="10"/>
  <c r="P550" i="10"/>
  <c r="O550" i="10"/>
  <c r="AR550" i="10" s="1"/>
  <c r="AS549" i="10"/>
  <c r="U549" i="10"/>
  <c r="T549" i="10"/>
  <c r="S549" i="10"/>
  <c r="R549" i="10"/>
  <c r="Q549" i="10"/>
  <c r="P549" i="10"/>
  <c r="O549" i="10"/>
  <c r="AR549" i="10" s="1"/>
  <c r="AS548" i="10"/>
  <c r="U548" i="10"/>
  <c r="T548" i="10"/>
  <c r="S548" i="10"/>
  <c r="R548" i="10"/>
  <c r="Q548" i="10"/>
  <c r="O548" i="10" s="1"/>
  <c r="AR548" i="10" s="1"/>
  <c r="P548" i="10"/>
  <c r="AS547" i="10"/>
  <c r="U547" i="10"/>
  <c r="T547" i="10"/>
  <c r="S547" i="10"/>
  <c r="R547" i="10"/>
  <c r="Q547" i="10"/>
  <c r="P547" i="10"/>
  <c r="O547" i="10"/>
  <c r="AR547" i="10" s="1"/>
  <c r="AS546" i="10"/>
  <c r="U546" i="10"/>
  <c r="T546" i="10"/>
  <c r="S546" i="10"/>
  <c r="R546" i="10"/>
  <c r="Q546" i="10"/>
  <c r="O546" i="10" s="1"/>
  <c r="AR546" i="10" s="1"/>
  <c r="P546" i="10"/>
  <c r="AS545" i="10"/>
  <c r="U545" i="10"/>
  <c r="T545" i="10"/>
  <c r="S545" i="10"/>
  <c r="R545" i="10"/>
  <c r="Q545" i="10"/>
  <c r="P545" i="10"/>
  <c r="O545" i="10"/>
  <c r="AR545" i="10" s="1"/>
  <c r="AS544" i="10"/>
  <c r="U544" i="10"/>
  <c r="T544" i="10"/>
  <c r="S544" i="10"/>
  <c r="R544" i="10"/>
  <c r="Q544" i="10"/>
  <c r="P544" i="10"/>
  <c r="O544" i="10"/>
  <c r="AR544" i="10" s="1"/>
  <c r="AS543" i="10"/>
  <c r="U543" i="10"/>
  <c r="T543" i="10"/>
  <c r="S543" i="10"/>
  <c r="R543" i="10"/>
  <c r="Q543" i="10"/>
  <c r="O543" i="10" s="1"/>
  <c r="AR543" i="10" s="1"/>
  <c r="P543" i="10"/>
  <c r="AS542" i="10"/>
  <c r="U542" i="10"/>
  <c r="T542" i="10"/>
  <c r="S542" i="10"/>
  <c r="R542" i="10"/>
  <c r="Q542" i="10"/>
  <c r="P542" i="10"/>
  <c r="O542" i="10"/>
  <c r="AR542" i="10" s="1"/>
  <c r="AS541" i="10"/>
  <c r="U541" i="10"/>
  <c r="T541" i="10"/>
  <c r="S541" i="10"/>
  <c r="R541" i="10"/>
  <c r="Q541" i="10"/>
  <c r="P541" i="10"/>
  <c r="O541" i="10"/>
  <c r="AR541" i="10" s="1"/>
  <c r="AS540" i="10"/>
  <c r="U540" i="10"/>
  <c r="T540" i="10"/>
  <c r="S540" i="10"/>
  <c r="R540" i="10"/>
  <c r="Q540" i="10"/>
  <c r="O540" i="10" s="1"/>
  <c r="AR540" i="10" s="1"/>
  <c r="P540" i="10"/>
  <c r="AS539" i="10"/>
  <c r="U539" i="10"/>
  <c r="T539" i="10"/>
  <c r="S539" i="10"/>
  <c r="R539" i="10"/>
  <c r="Q539" i="10"/>
  <c r="O539" i="10" s="1"/>
  <c r="AR539" i="10" s="1"/>
  <c r="P539" i="10"/>
  <c r="AS538" i="10"/>
  <c r="U538" i="10"/>
  <c r="T538" i="10"/>
  <c r="S538" i="10"/>
  <c r="R538" i="10"/>
  <c r="Q538" i="10"/>
  <c r="P538" i="10"/>
  <c r="O538" i="10"/>
  <c r="AR538" i="10" s="1"/>
  <c r="AS537" i="10"/>
  <c r="U537" i="10"/>
  <c r="T537" i="10"/>
  <c r="S537" i="10"/>
  <c r="R537" i="10"/>
  <c r="Q537" i="10"/>
  <c r="O537" i="10" s="1"/>
  <c r="AR537" i="10" s="1"/>
  <c r="P537" i="10"/>
  <c r="AS536" i="10"/>
  <c r="U536" i="10"/>
  <c r="T536" i="10"/>
  <c r="S536" i="10"/>
  <c r="R536" i="10"/>
  <c r="Q536" i="10"/>
  <c r="O536" i="10" s="1"/>
  <c r="AR536" i="10" s="1"/>
  <c r="P536" i="10"/>
  <c r="AS535" i="10"/>
  <c r="U535" i="10"/>
  <c r="T535" i="10"/>
  <c r="S535" i="10"/>
  <c r="R535" i="10"/>
  <c r="Q535" i="10"/>
  <c r="P535" i="10"/>
  <c r="O535" i="10"/>
  <c r="AR535" i="10" s="1"/>
  <c r="AS534" i="10"/>
  <c r="U534" i="10"/>
  <c r="T534" i="10"/>
  <c r="S534" i="10"/>
  <c r="R534" i="10"/>
  <c r="Q534" i="10"/>
  <c r="O534" i="10" s="1"/>
  <c r="AR534" i="10" s="1"/>
  <c r="P534" i="10"/>
  <c r="AS533" i="10"/>
  <c r="U533" i="10"/>
  <c r="T533" i="10"/>
  <c r="S533" i="10"/>
  <c r="R533" i="10"/>
  <c r="Q533" i="10"/>
  <c r="O533" i="10" s="1"/>
  <c r="AR533" i="10" s="1"/>
  <c r="P533" i="10"/>
  <c r="AS532" i="10"/>
  <c r="U532" i="10"/>
  <c r="T532" i="10"/>
  <c r="S532" i="10"/>
  <c r="R532" i="10"/>
  <c r="Q532" i="10"/>
  <c r="P532" i="10"/>
  <c r="O532" i="10"/>
  <c r="AR532" i="10" s="1"/>
  <c r="AS531" i="10"/>
  <c r="U531" i="10"/>
  <c r="T531" i="10"/>
  <c r="S531" i="10"/>
  <c r="R531" i="10"/>
  <c r="Q531" i="10"/>
  <c r="P531" i="10"/>
  <c r="O531" i="10"/>
  <c r="AR531" i="10" s="1"/>
  <c r="AS530" i="10"/>
  <c r="U530" i="10"/>
  <c r="T530" i="10"/>
  <c r="S530" i="10"/>
  <c r="R530" i="10"/>
  <c r="Q530" i="10"/>
  <c r="P530" i="10"/>
  <c r="O530" i="10"/>
  <c r="AR530" i="10" s="1"/>
  <c r="AS529" i="10"/>
  <c r="AR529" i="10"/>
  <c r="U529" i="10"/>
  <c r="T529" i="10"/>
  <c r="S529" i="10"/>
  <c r="R529" i="10"/>
  <c r="Q529" i="10"/>
  <c r="P529" i="10"/>
  <c r="O529" i="10"/>
  <c r="AS528" i="10"/>
  <c r="U528" i="10"/>
  <c r="T528" i="10"/>
  <c r="S528" i="10"/>
  <c r="R528" i="10"/>
  <c r="Q528" i="10"/>
  <c r="O528" i="10" s="1"/>
  <c r="AR528" i="10" s="1"/>
  <c r="P528" i="10"/>
  <c r="AS527" i="10"/>
  <c r="U527" i="10"/>
  <c r="T527" i="10"/>
  <c r="S527" i="10"/>
  <c r="R527" i="10"/>
  <c r="Q527" i="10"/>
  <c r="O527" i="10" s="1"/>
  <c r="AR527" i="10" s="1"/>
  <c r="P527" i="10"/>
  <c r="AS526" i="10"/>
  <c r="U526" i="10"/>
  <c r="T526" i="10"/>
  <c r="S526" i="10"/>
  <c r="R526" i="10"/>
  <c r="Q526" i="10"/>
  <c r="P526" i="10"/>
  <c r="O526" i="10"/>
  <c r="AR526" i="10" s="1"/>
  <c r="AS525" i="10"/>
  <c r="U525" i="10"/>
  <c r="T525" i="10"/>
  <c r="S525" i="10"/>
  <c r="R525" i="10"/>
  <c r="Q525" i="10"/>
  <c r="P525" i="10"/>
  <c r="O525" i="10"/>
  <c r="AR525" i="10" s="1"/>
  <c r="AS524" i="10"/>
  <c r="U524" i="10"/>
  <c r="T524" i="10"/>
  <c r="S524" i="10"/>
  <c r="R524" i="10"/>
  <c r="Q524" i="10"/>
  <c r="P524" i="10"/>
  <c r="O524" i="10"/>
  <c r="AR524" i="10" s="1"/>
  <c r="AS523" i="10"/>
  <c r="U523" i="10"/>
  <c r="T523" i="10"/>
  <c r="S523" i="10"/>
  <c r="R523" i="10"/>
  <c r="Q523" i="10"/>
  <c r="P523" i="10"/>
  <c r="O523" i="10"/>
  <c r="AR523" i="10" s="1"/>
  <c r="AS522" i="10"/>
  <c r="U522" i="10"/>
  <c r="T522" i="10"/>
  <c r="S522" i="10"/>
  <c r="R522" i="10"/>
  <c r="Q522" i="10"/>
  <c r="P522" i="10"/>
  <c r="O522" i="10"/>
  <c r="AR522" i="10" s="1"/>
  <c r="AS521" i="10"/>
  <c r="U521" i="10"/>
  <c r="T521" i="10"/>
  <c r="S521" i="10"/>
  <c r="R521" i="10"/>
  <c r="Q521" i="10"/>
  <c r="P521" i="10"/>
  <c r="O521" i="10"/>
  <c r="AR521" i="10" s="1"/>
  <c r="AS520" i="10"/>
  <c r="U520" i="10"/>
  <c r="T520" i="10"/>
  <c r="S520" i="10"/>
  <c r="R520" i="10"/>
  <c r="Q520" i="10"/>
  <c r="P520" i="10"/>
  <c r="O520" i="10"/>
  <c r="AR520" i="10" s="1"/>
  <c r="AS519" i="10"/>
  <c r="U519" i="10"/>
  <c r="T519" i="10"/>
  <c r="S519" i="10"/>
  <c r="R519" i="10"/>
  <c r="Q519" i="10"/>
  <c r="O519" i="10" s="1"/>
  <c r="AR519" i="10" s="1"/>
  <c r="P519" i="10"/>
  <c r="AS518" i="10"/>
  <c r="U518" i="10"/>
  <c r="T518" i="10"/>
  <c r="S518" i="10"/>
  <c r="R518" i="10"/>
  <c r="Q518" i="10"/>
  <c r="O518" i="10" s="1"/>
  <c r="AR518" i="10" s="1"/>
  <c r="P518" i="10"/>
  <c r="AS517" i="10"/>
  <c r="U517" i="10"/>
  <c r="T517" i="10"/>
  <c r="S517" i="10"/>
  <c r="R517" i="10"/>
  <c r="Q517" i="10"/>
  <c r="O517" i="10" s="1"/>
  <c r="AR517" i="10" s="1"/>
  <c r="P517" i="10"/>
  <c r="AS516" i="10"/>
  <c r="U516" i="10"/>
  <c r="T516" i="10"/>
  <c r="S516" i="10"/>
  <c r="R516" i="10"/>
  <c r="Q516" i="10"/>
  <c r="P516" i="10"/>
  <c r="O516" i="10"/>
  <c r="AR516" i="10" s="1"/>
  <c r="AS515" i="10"/>
  <c r="U515" i="10"/>
  <c r="T515" i="10"/>
  <c r="S515" i="10"/>
  <c r="R515" i="10"/>
  <c r="Q515" i="10"/>
  <c r="P515" i="10"/>
  <c r="O515" i="10"/>
  <c r="AR515" i="10" s="1"/>
  <c r="AS514" i="10"/>
  <c r="U514" i="10"/>
  <c r="T514" i="10"/>
  <c r="S514" i="10"/>
  <c r="R514" i="10"/>
  <c r="Q514" i="10"/>
  <c r="O514" i="10" s="1"/>
  <c r="AR514" i="10" s="1"/>
  <c r="P514" i="10"/>
  <c r="AS513" i="10"/>
  <c r="U513" i="10"/>
  <c r="T513" i="10"/>
  <c r="S513" i="10"/>
  <c r="R513" i="10"/>
  <c r="Q513" i="10"/>
  <c r="P513" i="10"/>
  <c r="O513" i="10"/>
  <c r="AR513" i="10" s="1"/>
  <c r="AS512" i="10"/>
  <c r="U512" i="10"/>
  <c r="T512" i="10"/>
  <c r="S512" i="10"/>
  <c r="R512" i="10"/>
  <c r="Q512" i="10"/>
  <c r="P512" i="10"/>
  <c r="O512" i="10"/>
  <c r="AR512" i="10" s="1"/>
  <c r="AS511" i="10"/>
  <c r="U511" i="10"/>
  <c r="T511" i="10"/>
  <c r="S511" i="10"/>
  <c r="R511" i="10"/>
  <c r="Q511" i="10"/>
  <c r="O511" i="10" s="1"/>
  <c r="AR511" i="10" s="1"/>
  <c r="P511" i="10"/>
  <c r="AS510" i="10"/>
  <c r="U510" i="10"/>
  <c r="T510" i="10"/>
  <c r="S510" i="10"/>
  <c r="R510" i="10"/>
  <c r="Q510" i="10"/>
  <c r="P510" i="10"/>
  <c r="O510" i="10"/>
  <c r="AR510" i="10" s="1"/>
  <c r="AS509" i="10"/>
  <c r="U509" i="10"/>
  <c r="T509" i="10"/>
  <c r="S509" i="10"/>
  <c r="R509" i="10"/>
  <c r="Q509" i="10"/>
  <c r="O509" i="10" s="1"/>
  <c r="AR509" i="10" s="1"/>
  <c r="P509" i="10"/>
  <c r="AS508" i="10"/>
  <c r="U508" i="10"/>
  <c r="T508" i="10"/>
  <c r="S508" i="10"/>
  <c r="R508" i="10"/>
  <c r="Q508" i="10"/>
  <c r="O508" i="10" s="1"/>
  <c r="AR508" i="10" s="1"/>
  <c r="P508" i="10"/>
  <c r="AS507" i="10"/>
  <c r="U507" i="10"/>
  <c r="T507" i="10"/>
  <c r="S507" i="10"/>
  <c r="R507" i="10"/>
  <c r="Q507" i="10"/>
  <c r="P507" i="10"/>
  <c r="O507" i="10"/>
  <c r="AR507" i="10" s="1"/>
  <c r="AS506" i="10"/>
  <c r="AR506" i="10"/>
  <c r="U506" i="10"/>
  <c r="T506" i="10"/>
  <c r="S506" i="10"/>
  <c r="R506" i="10"/>
  <c r="Q506" i="10"/>
  <c r="P506" i="10"/>
  <c r="O506" i="10"/>
  <c r="AS505" i="10"/>
  <c r="U505" i="10"/>
  <c r="T505" i="10"/>
  <c r="S505" i="10"/>
  <c r="R505" i="10"/>
  <c r="Q505" i="10"/>
  <c r="O505" i="10" s="1"/>
  <c r="AR505" i="10" s="1"/>
  <c r="P505" i="10"/>
  <c r="AS504" i="10"/>
  <c r="U504" i="10"/>
  <c r="T504" i="10"/>
  <c r="S504" i="10"/>
  <c r="R504" i="10"/>
  <c r="Q504" i="10"/>
  <c r="O504" i="10" s="1"/>
  <c r="AR504" i="10" s="1"/>
  <c r="P504" i="10"/>
  <c r="AS503" i="10"/>
  <c r="U503" i="10"/>
  <c r="T503" i="10"/>
  <c r="S503" i="10"/>
  <c r="R503" i="10"/>
  <c r="Q503" i="10"/>
  <c r="P503" i="10"/>
  <c r="O503" i="10"/>
  <c r="AR503" i="10" s="1"/>
  <c r="AS502" i="10"/>
  <c r="U502" i="10"/>
  <c r="T502" i="10"/>
  <c r="S502" i="10"/>
  <c r="R502" i="10"/>
  <c r="Q502" i="10"/>
  <c r="O502" i="10" s="1"/>
  <c r="AR502" i="10" s="1"/>
  <c r="P502" i="10"/>
  <c r="AS501" i="10"/>
  <c r="U501" i="10"/>
  <c r="T501" i="10"/>
  <c r="S501" i="10"/>
  <c r="R501" i="10"/>
  <c r="Q501" i="10"/>
  <c r="P501" i="10"/>
  <c r="O501" i="10"/>
  <c r="AR501" i="10" s="1"/>
  <c r="AS500" i="10"/>
  <c r="U500" i="10"/>
  <c r="T500" i="10"/>
  <c r="S500" i="10"/>
  <c r="R500" i="10"/>
  <c r="Q500" i="10"/>
  <c r="P500" i="10"/>
  <c r="O500" i="10"/>
  <c r="AR500" i="10" s="1"/>
  <c r="AS499" i="10"/>
  <c r="U499" i="10"/>
  <c r="T499" i="10"/>
  <c r="S499" i="10"/>
  <c r="R499" i="10"/>
  <c r="Q499" i="10"/>
  <c r="O499" i="10" s="1"/>
  <c r="AR499" i="10" s="1"/>
  <c r="P499" i="10"/>
  <c r="AS498" i="10"/>
  <c r="U498" i="10"/>
  <c r="T498" i="10"/>
  <c r="S498" i="10"/>
  <c r="R498" i="10"/>
  <c r="Q498" i="10"/>
  <c r="O498" i="10" s="1"/>
  <c r="AR498" i="10" s="1"/>
  <c r="P498" i="10"/>
  <c r="AS497" i="10"/>
  <c r="U497" i="10"/>
  <c r="T497" i="10"/>
  <c r="S497" i="10"/>
  <c r="R497" i="10"/>
  <c r="Q497" i="10"/>
  <c r="P497" i="10"/>
  <c r="O497" i="10"/>
  <c r="AR497" i="10" s="1"/>
  <c r="AS496" i="10"/>
  <c r="U496" i="10"/>
  <c r="T496" i="10"/>
  <c r="S496" i="10"/>
  <c r="R496" i="10"/>
  <c r="Q496" i="10"/>
  <c r="P496" i="10"/>
  <c r="O496" i="10"/>
  <c r="AR496" i="10" s="1"/>
  <c r="AS495" i="10"/>
  <c r="U495" i="10"/>
  <c r="T495" i="10"/>
  <c r="S495" i="10"/>
  <c r="R495" i="10"/>
  <c r="Q495" i="10"/>
  <c r="O495" i="10" s="1"/>
  <c r="AR495" i="10" s="1"/>
  <c r="P495" i="10"/>
  <c r="AS494" i="10"/>
  <c r="U494" i="10"/>
  <c r="T494" i="10"/>
  <c r="S494" i="10"/>
  <c r="R494" i="10"/>
  <c r="Q494" i="10"/>
  <c r="P494" i="10"/>
  <c r="O494" i="10"/>
  <c r="AR494" i="10" s="1"/>
  <c r="AS493" i="10"/>
  <c r="U493" i="10"/>
  <c r="T493" i="10"/>
  <c r="S493" i="10"/>
  <c r="R493" i="10"/>
  <c r="Q493" i="10"/>
  <c r="O493" i="10" s="1"/>
  <c r="AR493" i="10" s="1"/>
  <c r="P493" i="10"/>
  <c r="AS492" i="10"/>
  <c r="U492" i="10"/>
  <c r="T492" i="10"/>
  <c r="S492" i="10"/>
  <c r="R492" i="10"/>
  <c r="Q492" i="10"/>
  <c r="P492" i="10"/>
  <c r="O492" i="10"/>
  <c r="AR492" i="10" s="1"/>
  <c r="AS491" i="10"/>
  <c r="U491" i="10"/>
  <c r="T491" i="10"/>
  <c r="S491" i="10"/>
  <c r="R491" i="10"/>
  <c r="Q491" i="10"/>
  <c r="P491" i="10"/>
  <c r="O491" i="10"/>
  <c r="AR491" i="10" s="1"/>
  <c r="AS490" i="10"/>
  <c r="U490" i="10"/>
  <c r="T490" i="10"/>
  <c r="S490" i="10"/>
  <c r="R490" i="10"/>
  <c r="Q490" i="10"/>
  <c r="P490" i="10"/>
  <c r="O490" i="10"/>
  <c r="AR490" i="10" s="1"/>
  <c r="AS489" i="10"/>
  <c r="U489" i="10"/>
  <c r="T489" i="10"/>
  <c r="S489" i="10"/>
  <c r="R489" i="10"/>
  <c r="Q489" i="10"/>
  <c r="O489" i="10" s="1"/>
  <c r="AR489" i="10" s="1"/>
  <c r="P489" i="10"/>
  <c r="AS488" i="10"/>
  <c r="U488" i="10"/>
  <c r="T488" i="10"/>
  <c r="S488" i="10"/>
  <c r="R488" i="10"/>
  <c r="Q488" i="10"/>
  <c r="O488" i="10" s="1"/>
  <c r="AR488" i="10" s="1"/>
  <c r="P488" i="10"/>
  <c r="AS487" i="10"/>
  <c r="U487" i="10"/>
  <c r="T487" i="10"/>
  <c r="S487" i="10"/>
  <c r="R487" i="10"/>
  <c r="Q487" i="10"/>
  <c r="P487" i="10"/>
  <c r="O487" i="10"/>
  <c r="AR487" i="10" s="1"/>
  <c r="AS486" i="10"/>
  <c r="U486" i="10"/>
  <c r="T486" i="10"/>
  <c r="S486" i="10"/>
  <c r="R486" i="10"/>
  <c r="Q486" i="10"/>
  <c r="O486" i="10" s="1"/>
  <c r="AR486" i="10" s="1"/>
  <c r="P486" i="10"/>
  <c r="AS485" i="10"/>
  <c r="U485" i="10"/>
  <c r="T485" i="10"/>
  <c r="S485" i="10"/>
  <c r="R485" i="10"/>
  <c r="Q485" i="10"/>
  <c r="O485" i="10" s="1"/>
  <c r="AR485" i="10" s="1"/>
  <c r="P485" i="10"/>
  <c r="AS484" i="10"/>
  <c r="U484" i="10"/>
  <c r="T484" i="10"/>
  <c r="S484" i="10"/>
  <c r="R484" i="10"/>
  <c r="Q484" i="10"/>
  <c r="P484" i="10"/>
  <c r="O484" i="10"/>
  <c r="AR484" i="10" s="1"/>
  <c r="AS483" i="10"/>
  <c r="U483" i="10"/>
  <c r="T483" i="10"/>
  <c r="S483" i="10"/>
  <c r="R483" i="10"/>
  <c r="Q483" i="10"/>
  <c r="P483" i="10"/>
  <c r="O483" i="10"/>
  <c r="AR483" i="10" s="1"/>
  <c r="AS482" i="10"/>
  <c r="U482" i="10"/>
  <c r="T482" i="10"/>
  <c r="S482" i="10"/>
  <c r="R482" i="10"/>
  <c r="Q482" i="10"/>
  <c r="O482" i="10" s="1"/>
  <c r="AR482" i="10" s="1"/>
  <c r="P482" i="10"/>
  <c r="AS481" i="10"/>
  <c r="AR481" i="10"/>
  <c r="U481" i="10"/>
  <c r="T481" i="10"/>
  <c r="S481" i="10"/>
  <c r="R481" i="10"/>
  <c r="Q481" i="10"/>
  <c r="P481" i="10"/>
  <c r="O481" i="10"/>
  <c r="AS480" i="10"/>
  <c r="U480" i="10"/>
  <c r="T480" i="10"/>
  <c r="S480" i="10"/>
  <c r="R480" i="10"/>
  <c r="Q480" i="10"/>
  <c r="O480" i="10" s="1"/>
  <c r="AR480" i="10" s="1"/>
  <c r="P480" i="10"/>
  <c r="AS479" i="10"/>
  <c r="AR479" i="10"/>
  <c r="U479" i="10"/>
  <c r="T479" i="10"/>
  <c r="S479" i="10"/>
  <c r="R479" i="10"/>
  <c r="Q479" i="10"/>
  <c r="O479" i="10" s="1"/>
  <c r="P479" i="10"/>
  <c r="AS478" i="10"/>
  <c r="U478" i="10"/>
  <c r="T478" i="10"/>
  <c r="S478" i="10"/>
  <c r="R478" i="10"/>
  <c r="Q478" i="10"/>
  <c r="P478" i="10"/>
  <c r="O478" i="10"/>
  <c r="AR478" i="10" s="1"/>
  <c r="AS477" i="10"/>
  <c r="U477" i="10"/>
  <c r="T477" i="10"/>
  <c r="S477" i="10"/>
  <c r="R477" i="10"/>
  <c r="Q477" i="10"/>
  <c r="O477" i="10" s="1"/>
  <c r="AR477" i="10" s="1"/>
  <c r="P477" i="10"/>
  <c r="AS476" i="10"/>
  <c r="U476" i="10"/>
  <c r="T476" i="10"/>
  <c r="S476" i="10"/>
  <c r="R476" i="10"/>
  <c r="Q476" i="10"/>
  <c r="P476" i="10"/>
  <c r="O476" i="10"/>
  <c r="AR476" i="10" s="1"/>
  <c r="AS475" i="10"/>
  <c r="U475" i="10"/>
  <c r="T475" i="10"/>
  <c r="S475" i="10"/>
  <c r="R475" i="10"/>
  <c r="Q475" i="10"/>
  <c r="P475" i="10"/>
  <c r="O475" i="10"/>
  <c r="AR475" i="10" s="1"/>
  <c r="AS474" i="10"/>
  <c r="U474" i="10"/>
  <c r="T474" i="10"/>
  <c r="S474" i="10"/>
  <c r="R474" i="10"/>
  <c r="Q474" i="10"/>
  <c r="P474" i="10"/>
  <c r="O474" i="10"/>
  <c r="AR474" i="10" s="1"/>
  <c r="AS473" i="10"/>
  <c r="U473" i="10"/>
  <c r="T473" i="10"/>
  <c r="S473" i="10"/>
  <c r="R473" i="10"/>
  <c r="Q473" i="10"/>
  <c r="O473" i="10" s="1"/>
  <c r="AR473" i="10" s="1"/>
  <c r="P473" i="10"/>
  <c r="AS472" i="10"/>
  <c r="U472" i="10"/>
  <c r="T472" i="10"/>
  <c r="S472" i="10"/>
  <c r="R472" i="10"/>
  <c r="Q472" i="10"/>
  <c r="P472" i="10"/>
  <c r="O472" i="10"/>
  <c r="AR472" i="10" s="1"/>
  <c r="AS471" i="10"/>
  <c r="U471" i="10"/>
  <c r="T471" i="10"/>
  <c r="S471" i="10"/>
  <c r="R471" i="10"/>
  <c r="Q471" i="10"/>
  <c r="P471" i="10"/>
  <c r="O471" i="10"/>
  <c r="AR471" i="10" s="1"/>
  <c r="AS470" i="10"/>
  <c r="U470" i="10"/>
  <c r="T470" i="10"/>
  <c r="S470" i="10"/>
  <c r="R470" i="10"/>
  <c r="Q470" i="10"/>
  <c r="P470" i="10"/>
  <c r="O470" i="10"/>
  <c r="AR470" i="10" s="1"/>
  <c r="AS469" i="10"/>
  <c r="U469" i="10"/>
  <c r="T469" i="10"/>
  <c r="S469" i="10"/>
  <c r="R469" i="10"/>
  <c r="Q469" i="10"/>
  <c r="P469" i="10"/>
  <c r="O469" i="10"/>
  <c r="AR469" i="10" s="1"/>
  <c r="AS468" i="10"/>
  <c r="U468" i="10"/>
  <c r="T468" i="10"/>
  <c r="S468" i="10"/>
  <c r="R468" i="10"/>
  <c r="Q468" i="10"/>
  <c r="O468" i="10" s="1"/>
  <c r="AR468" i="10" s="1"/>
  <c r="P468" i="10"/>
  <c r="AS467" i="10"/>
  <c r="U467" i="10"/>
  <c r="T467" i="10"/>
  <c r="S467" i="10"/>
  <c r="R467" i="10"/>
  <c r="Q467" i="10"/>
  <c r="P467" i="10"/>
  <c r="O467" i="10"/>
  <c r="AR467" i="10" s="1"/>
  <c r="AS466" i="10"/>
  <c r="U466" i="10"/>
  <c r="T466" i="10"/>
  <c r="S466" i="10"/>
  <c r="R466" i="10"/>
  <c r="Q466" i="10"/>
  <c r="O466" i="10" s="1"/>
  <c r="AR466" i="10" s="1"/>
  <c r="P466" i="10"/>
  <c r="AS465" i="10"/>
  <c r="U465" i="10"/>
  <c r="T465" i="10"/>
  <c r="S465" i="10"/>
  <c r="R465" i="10"/>
  <c r="Q465" i="10"/>
  <c r="P465" i="10"/>
  <c r="O465" i="10"/>
  <c r="AR465" i="10" s="1"/>
  <c r="AS464" i="10"/>
  <c r="U464" i="10"/>
  <c r="T464" i="10"/>
  <c r="S464" i="10"/>
  <c r="R464" i="10"/>
  <c r="Q464" i="10"/>
  <c r="P464" i="10"/>
  <c r="O464" i="10"/>
  <c r="AR464" i="10" s="1"/>
  <c r="AS463" i="10"/>
  <c r="U463" i="10"/>
  <c r="T463" i="10"/>
  <c r="S463" i="10"/>
  <c r="R463" i="10"/>
  <c r="Q463" i="10"/>
  <c r="O463" i="10" s="1"/>
  <c r="AR463" i="10" s="1"/>
  <c r="P463" i="10"/>
  <c r="AS462" i="10"/>
  <c r="U462" i="10"/>
  <c r="T462" i="10"/>
  <c r="S462" i="10"/>
  <c r="R462" i="10"/>
  <c r="Q462" i="10"/>
  <c r="P462" i="10"/>
  <c r="O462" i="10"/>
  <c r="AR462" i="10" s="1"/>
  <c r="AS461" i="10"/>
  <c r="U461" i="10"/>
  <c r="T461" i="10"/>
  <c r="S461" i="10"/>
  <c r="R461" i="10"/>
  <c r="Q461" i="10"/>
  <c r="P461" i="10"/>
  <c r="O461" i="10"/>
  <c r="AR461" i="10" s="1"/>
  <c r="AS460" i="10"/>
  <c r="U460" i="10"/>
  <c r="T460" i="10"/>
  <c r="S460" i="10"/>
  <c r="R460" i="10"/>
  <c r="Q460" i="10"/>
  <c r="O460" i="10" s="1"/>
  <c r="AR460" i="10" s="1"/>
  <c r="P460" i="10"/>
  <c r="AS459" i="10"/>
  <c r="AR459" i="10"/>
  <c r="U459" i="10"/>
  <c r="T459" i="10"/>
  <c r="S459" i="10"/>
  <c r="R459" i="10"/>
  <c r="Q459" i="10"/>
  <c r="O459" i="10" s="1"/>
  <c r="P459" i="10"/>
  <c r="AS458" i="10"/>
  <c r="U458" i="10"/>
  <c r="T458" i="10"/>
  <c r="S458" i="10"/>
  <c r="R458" i="10"/>
  <c r="Q458" i="10"/>
  <c r="P458" i="10"/>
  <c r="O458" i="10"/>
  <c r="AR458" i="10" s="1"/>
  <c r="AS457" i="10"/>
  <c r="U457" i="10"/>
  <c r="T457" i="10"/>
  <c r="S457" i="10"/>
  <c r="R457" i="10"/>
  <c r="Q457" i="10"/>
  <c r="O457" i="10" s="1"/>
  <c r="AR457" i="10" s="1"/>
  <c r="P457" i="10"/>
  <c r="AS456" i="10"/>
  <c r="U456" i="10"/>
  <c r="T456" i="10"/>
  <c r="S456" i="10"/>
  <c r="R456" i="10"/>
  <c r="Q456" i="10"/>
  <c r="O456" i="10" s="1"/>
  <c r="AR456" i="10" s="1"/>
  <c r="P456" i="10"/>
  <c r="AS455" i="10"/>
  <c r="U455" i="10"/>
  <c r="T455" i="10"/>
  <c r="S455" i="10"/>
  <c r="R455" i="10"/>
  <c r="Q455" i="10"/>
  <c r="P455" i="10"/>
  <c r="O455" i="10"/>
  <c r="AR455" i="10" s="1"/>
  <c r="AS454" i="10"/>
  <c r="U454" i="10"/>
  <c r="T454" i="10"/>
  <c r="S454" i="10"/>
  <c r="R454" i="10"/>
  <c r="Q454" i="10"/>
  <c r="O454" i="10" s="1"/>
  <c r="AR454" i="10" s="1"/>
  <c r="P454" i="10"/>
  <c r="AS453" i="10"/>
  <c r="U453" i="10"/>
  <c r="T453" i="10"/>
  <c r="S453" i="10"/>
  <c r="R453" i="10"/>
  <c r="Q453" i="10"/>
  <c r="O453" i="10" s="1"/>
  <c r="AR453" i="10" s="1"/>
  <c r="P453" i="10"/>
  <c r="AS452" i="10"/>
  <c r="U452" i="10"/>
  <c r="T452" i="10"/>
  <c r="S452" i="10"/>
  <c r="R452" i="10"/>
  <c r="Q452" i="10"/>
  <c r="P452" i="10"/>
  <c r="O452" i="10"/>
  <c r="AR452" i="10" s="1"/>
  <c r="AS451" i="10"/>
  <c r="U451" i="10"/>
  <c r="T451" i="10"/>
  <c r="S451" i="10"/>
  <c r="R451" i="10"/>
  <c r="Q451" i="10"/>
  <c r="P451" i="10"/>
  <c r="O451" i="10"/>
  <c r="AR451" i="10" s="1"/>
  <c r="AS450" i="10"/>
  <c r="AR450" i="10"/>
  <c r="U450" i="10"/>
  <c r="T450" i="10"/>
  <c r="S450" i="10"/>
  <c r="R450" i="10"/>
  <c r="Q450" i="10"/>
  <c r="P450" i="10"/>
  <c r="O450" i="10"/>
  <c r="AS449" i="10"/>
  <c r="U449" i="10"/>
  <c r="T449" i="10"/>
  <c r="S449" i="10"/>
  <c r="R449" i="10"/>
  <c r="Q449" i="10"/>
  <c r="P449" i="10"/>
  <c r="O449" i="10"/>
  <c r="AR449" i="10" s="1"/>
  <c r="AS448" i="10"/>
  <c r="U448" i="10"/>
  <c r="T448" i="10"/>
  <c r="S448" i="10"/>
  <c r="R448" i="10"/>
  <c r="Q448" i="10"/>
  <c r="O448" i="10" s="1"/>
  <c r="AR448" i="10" s="1"/>
  <c r="P448" i="10"/>
  <c r="AS447" i="10"/>
  <c r="U447" i="10"/>
  <c r="T447" i="10"/>
  <c r="S447" i="10"/>
  <c r="R447" i="10"/>
  <c r="Q447" i="10"/>
  <c r="O447" i="10" s="1"/>
  <c r="AR447" i="10" s="1"/>
  <c r="P447" i="10"/>
  <c r="AS446" i="10"/>
  <c r="U446" i="10"/>
  <c r="T446" i="10"/>
  <c r="S446" i="10"/>
  <c r="R446" i="10"/>
  <c r="Q446" i="10"/>
  <c r="P446" i="10"/>
  <c r="O446" i="10"/>
  <c r="AR446" i="10" s="1"/>
  <c r="AS445" i="10"/>
  <c r="U445" i="10"/>
  <c r="T445" i="10"/>
  <c r="S445" i="10"/>
  <c r="R445" i="10"/>
  <c r="Q445" i="10"/>
  <c r="P445" i="10"/>
  <c r="O445" i="10"/>
  <c r="AR445" i="10" s="1"/>
  <c r="AS444" i="10"/>
  <c r="U444" i="10"/>
  <c r="T444" i="10"/>
  <c r="S444" i="10"/>
  <c r="R444" i="10"/>
  <c r="Q444" i="10"/>
  <c r="P444" i="10"/>
  <c r="O444" i="10"/>
  <c r="AR444" i="10" s="1"/>
  <c r="AS443" i="10"/>
  <c r="U443" i="10"/>
  <c r="T443" i="10"/>
  <c r="S443" i="10"/>
  <c r="R443" i="10"/>
  <c r="Q443" i="10"/>
  <c r="P443" i="10"/>
  <c r="O443" i="10"/>
  <c r="AR443" i="10" s="1"/>
  <c r="AS442" i="10"/>
  <c r="U442" i="10"/>
  <c r="T442" i="10"/>
  <c r="S442" i="10"/>
  <c r="R442" i="10"/>
  <c r="Q442" i="10"/>
  <c r="P442" i="10"/>
  <c r="O442" i="10"/>
  <c r="AR442" i="10" s="1"/>
  <c r="AS441" i="10"/>
  <c r="U441" i="10"/>
  <c r="T441" i="10"/>
  <c r="S441" i="10"/>
  <c r="R441" i="10"/>
  <c r="Q441" i="10"/>
  <c r="P441" i="10"/>
  <c r="O441" i="10"/>
  <c r="AR441" i="10" s="1"/>
  <c r="AS440" i="10"/>
  <c r="U440" i="10"/>
  <c r="T440" i="10"/>
  <c r="S440" i="10"/>
  <c r="R440" i="10"/>
  <c r="Q440" i="10"/>
  <c r="P440" i="10"/>
  <c r="O440" i="10"/>
  <c r="AR440" i="10" s="1"/>
  <c r="AS439" i="10"/>
  <c r="U439" i="10"/>
  <c r="T439" i="10"/>
  <c r="S439" i="10"/>
  <c r="R439" i="10"/>
  <c r="Q439" i="10"/>
  <c r="O439" i="10" s="1"/>
  <c r="AR439" i="10" s="1"/>
  <c r="P439" i="10"/>
  <c r="AS438" i="10"/>
  <c r="U438" i="10"/>
  <c r="T438" i="10"/>
  <c r="S438" i="10"/>
  <c r="R438" i="10"/>
  <c r="Q438" i="10"/>
  <c r="O438" i="10" s="1"/>
  <c r="AR438" i="10" s="1"/>
  <c r="P438" i="10"/>
  <c r="AS437" i="10"/>
  <c r="U437" i="10"/>
  <c r="T437" i="10"/>
  <c r="S437" i="10"/>
  <c r="R437" i="10"/>
  <c r="Q437" i="10"/>
  <c r="O437" i="10" s="1"/>
  <c r="AR437" i="10" s="1"/>
  <c r="P437" i="10"/>
  <c r="AS436" i="10"/>
  <c r="U436" i="10"/>
  <c r="T436" i="10"/>
  <c r="S436" i="10"/>
  <c r="R436" i="10"/>
  <c r="Q436" i="10"/>
  <c r="P436" i="10"/>
  <c r="O436" i="10"/>
  <c r="AR436" i="10" s="1"/>
  <c r="AS435" i="10"/>
  <c r="U435" i="10"/>
  <c r="T435" i="10"/>
  <c r="S435" i="10"/>
  <c r="R435" i="10"/>
  <c r="Q435" i="10"/>
  <c r="P435" i="10"/>
  <c r="O435" i="10"/>
  <c r="AR435" i="10" s="1"/>
  <c r="AS434" i="10"/>
  <c r="U434" i="10"/>
  <c r="T434" i="10"/>
  <c r="S434" i="10"/>
  <c r="R434" i="10"/>
  <c r="Q434" i="10"/>
  <c r="O434" i="10" s="1"/>
  <c r="AR434" i="10" s="1"/>
  <c r="P434" i="10"/>
  <c r="AS433" i="10"/>
  <c r="U433" i="10"/>
  <c r="T433" i="10"/>
  <c r="S433" i="10"/>
  <c r="R433" i="10"/>
  <c r="Q433" i="10"/>
  <c r="P433" i="10"/>
  <c r="O433" i="10"/>
  <c r="AR433" i="10" s="1"/>
  <c r="AS432" i="10"/>
  <c r="U432" i="10"/>
  <c r="T432" i="10"/>
  <c r="S432" i="10"/>
  <c r="R432" i="10"/>
  <c r="Q432" i="10"/>
  <c r="P432" i="10"/>
  <c r="O432" i="10"/>
  <c r="AR432" i="10" s="1"/>
  <c r="AS431" i="10"/>
  <c r="U431" i="10"/>
  <c r="T431" i="10"/>
  <c r="S431" i="10"/>
  <c r="R431" i="10"/>
  <c r="Q431" i="10"/>
  <c r="O431" i="10" s="1"/>
  <c r="AR431" i="10" s="1"/>
  <c r="P431" i="10"/>
  <c r="AS430" i="10"/>
  <c r="U430" i="10"/>
  <c r="T430" i="10"/>
  <c r="S430" i="10"/>
  <c r="R430" i="10"/>
  <c r="Q430" i="10"/>
  <c r="P430" i="10"/>
  <c r="O430" i="10"/>
  <c r="AR430" i="10" s="1"/>
  <c r="AS429" i="10"/>
  <c r="U429" i="10"/>
  <c r="T429" i="10"/>
  <c r="S429" i="10"/>
  <c r="R429" i="10"/>
  <c r="Q429" i="10"/>
  <c r="O429" i="10" s="1"/>
  <c r="AR429" i="10" s="1"/>
  <c r="P429" i="10"/>
  <c r="AS428" i="10"/>
  <c r="U428" i="10"/>
  <c r="T428" i="10"/>
  <c r="S428" i="10"/>
  <c r="R428" i="10"/>
  <c r="Q428" i="10"/>
  <c r="O428" i="10" s="1"/>
  <c r="AR428" i="10" s="1"/>
  <c r="P428" i="10"/>
  <c r="AS427" i="10"/>
  <c r="U427" i="10"/>
  <c r="T427" i="10"/>
  <c r="S427" i="10"/>
  <c r="R427" i="10"/>
  <c r="Q427" i="10"/>
  <c r="P427" i="10"/>
  <c r="O427" i="10"/>
  <c r="AR427" i="10" s="1"/>
  <c r="AS426" i="10"/>
  <c r="U426" i="10"/>
  <c r="T426" i="10"/>
  <c r="S426" i="10"/>
  <c r="R426" i="10"/>
  <c r="Q426" i="10"/>
  <c r="P426" i="10"/>
  <c r="O426" i="10"/>
  <c r="AR426" i="10" s="1"/>
  <c r="AS425" i="10"/>
  <c r="U425" i="10"/>
  <c r="T425" i="10"/>
  <c r="S425" i="10"/>
  <c r="R425" i="10"/>
  <c r="Q425" i="10"/>
  <c r="O425" i="10" s="1"/>
  <c r="AR425" i="10" s="1"/>
  <c r="P425" i="10"/>
  <c r="AS424" i="10"/>
  <c r="U424" i="10"/>
  <c r="T424" i="10"/>
  <c r="S424" i="10"/>
  <c r="R424" i="10"/>
  <c r="Q424" i="10"/>
  <c r="O424" i="10" s="1"/>
  <c r="AR424" i="10" s="1"/>
  <c r="P424" i="10"/>
  <c r="AS423" i="10"/>
  <c r="U423" i="10"/>
  <c r="T423" i="10"/>
  <c r="S423" i="10"/>
  <c r="R423" i="10"/>
  <c r="Q423" i="10"/>
  <c r="P423" i="10"/>
  <c r="O423" i="10"/>
  <c r="AR423" i="10" s="1"/>
  <c r="AS422" i="10"/>
  <c r="U422" i="10"/>
  <c r="T422" i="10"/>
  <c r="S422" i="10"/>
  <c r="R422" i="10"/>
  <c r="Q422" i="10"/>
  <c r="O422" i="10" s="1"/>
  <c r="AR422" i="10" s="1"/>
  <c r="P422" i="10"/>
  <c r="AS421" i="10"/>
  <c r="U421" i="10"/>
  <c r="T421" i="10"/>
  <c r="S421" i="10"/>
  <c r="R421" i="10"/>
  <c r="Q421" i="10"/>
  <c r="P421" i="10"/>
  <c r="O421" i="10"/>
  <c r="AR421" i="10" s="1"/>
  <c r="AS420" i="10"/>
  <c r="U420" i="10"/>
  <c r="T420" i="10"/>
  <c r="S420" i="10"/>
  <c r="R420" i="10"/>
  <c r="Q420" i="10"/>
  <c r="P420" i="10"/>
  <c r="O420" i="10"/>
  <c r="AR420" i="10" s="1"/>
  <c r="AS419" i="10"/>
  <c r="U419" i="10"/>
  <c r="T419" i="10"/>
  <c r="S419" i="10"/>
  <c r="R419" i="10"/>
  <c r="Q419" i="10"/>
  <c r="O419" i="10" s="1"/>
  <c r="AR419" i="10" s="1"/>
  <c r="P419" i="10"/>
  <c r="AS418" i="10"/>
  <c r="U418" i="10"/>
  <c r="T418" i="10"/>
  <c r="S418" i="10"/>
  <c r="R418" i="10"/>
  <c r="Q418" i="10"/>
  <c r="O418" i="10" s="1"/>
  <c r="AR418" i="10" s="1"/>
  <c r="P418" i="10"/>
  <c r="AS417" i="10"/>
  <c r="U417" i="10"/>
  <c r="T417" i="10"/>
  <c r="S417" i="10"/>
  <c r="R417" i="10"/>
  <c r="Q417" i="10"/>
  <c r="P417" i="10"/>
  <c r="O417" i="10"/>
  <c r="AR417" i="10" s="1"/>
  <c r="AS416" i="10"/>
  <c r="U416" i="10"/>
  <c r="T416" i="10"/>
  <c r="S416" i="10"/>
  <c r="R416" i="10"/>
  <c r="Q416" i="10"/>
  <c r="O416" i="10" s="1"/>
  <c r="AR416" i="10" s="1"/>
  <c r="P416" i="10"/>
  <c r="AS415" i="10"/>
  <c r="U415" i="10"/>
  <c r="T415" i="10"/>
  <c r="S415" i="10"/>
  <c r="R415" i="10"/>
  <c r="Q415" i="10"/>
  <c r="O415" i="10" s="1"/>
  <c r="AR415" i="10" s="1"/>
  <c r="P415" i="10"/>
  <c r="AS414" i="10"/>
  <c r="U414" i="10"/>
  <c r="T414" i="10"/>
  <c r="S414" i="10"/>
  <c r="R414" i="10"/>
  <c r="Q414" i="10"/>
  <c r="P414" i="10"/>
  <c r="O414" i="10"/>
  <c r="AR414" i="10" s="1"/>
  <c r="AS413" i="10"/>
  <c r="U413" i="10"/>
  <c r="T413" i="10"/>
  <c r="S413" i="10"/>
  <c r="R413" i="10"/>
  <c r="Q413" i="10"/>
  <c r="O413" i="10" s="1"/>
  <c r="AR413" i="10" s="1"/>
  <c r="P413" i="10"/>
  <c r="AS412" i="10"/>
  <c r="U412" i="10"/>
  <c r="T412" i="10"/>
  <c r="S412" i="10"/>
  <c r="R412" i="10"/>
  <c r="Q412" i="10"/>
  <c r="P412" i="10"/>
  <c r="O412" i="10"/>
  <c r="AR412" i="10" s="1"/>
  <c r="AS411" i="10"/>
  <c r="U411" i="10"/>
  <c r="T411" i="10"/>
  <c r="S411" i="10"/>
  <c r="R411" i="10"/>
  <c r="Q411" i="10"/>
  <c r="P411" i="10"/>
  <c r="O411" i="10"/>
  <c r="AR411" i="10" s="1"/>
  <c r="AS410" i="10"/>
  <c r="U410" i="10"/>
  <c r="T410" i="10"/>
  <c r="S410" i="10"/>
  <c r="R410" i="10"/>
  <c r="Q410" i="10"/>
  <c r="P410" i="10"/>
  <c r="O410" i="10"/>
  <c r="AR410" i="10" s="1"/>
  <c r="AS409" i="10"/>
  <c r="U409" i="10"/>
  <c r="T409" i="10"/>
  <c r="S409" i="10"/>
  <c r="R409" i="10"/>
  <c r="Q409" i="10"/>
  <c r="O409" i="10" s="1"/>
  <c r="AR409" i="10" s="1"/>
  <c r="P409" i="10"/>
  <c r="AS408" i="10"/>
  <c r="U408" i="10"/>
  <c r="T408" i="10"/>
  <c r="S408" i="10"/>
  <c r="R408" i="10"/>
  <c r="Q408" i="10"/>
  <c r="O408" i="10" s="1"/>
  <c r="AR408" i="10" s="1"/>
  <c r="P408" i="10"/>
  <c r="AS407" i="10"/>
  <c r="U407" i="10"/>
  <c r="T407" i="10"/>
  <c r="S407" i="10"/>
  <c r="R407" i="10"/>
  <c r="Q407" i="10"/>
  <c r="O407" i="10" s="1"/>
  <c r="AR407" i="10" s="1"/>
  <c r="P407" i="10"/>
  <c r="AS406" i="10"/>
  <c r="U406" i="10"/>
  <c r="T406" i="10"/>
  <c r="S406" i="10"/>
  <c r="R406" i="10"/>
  <c r="Q406" i="10"/>
  <c r="O406" i="10" s="1"/>
  <c r="AR406" i="10" s="1"/>
  <c r="P406" i="10"/>
  <c r="AS405" i="10"/>
  <c r="U405" i="10"/>
  <c r="T405" i="10"/>
  <c r="S405" i="10"/>
  <c r="R405" i="10"/>
  <c r="Q405" i="10"/>
  <c r="O405" i="10" s="1"/>
  <c r="AR405" i="10" s="1"/>
  <c r="P405" i="10"/>
  <c r="AS404" i="10"/>
  <c r="U404" i="10"/>
  <c r="T404" i="10"/>
  <c r="S404" i="10"/>
  <c r="R404" i="10"/>
  <c r="Q404" i="10"/>
  <c r="P404" i="10"/>
  <c r="O404" i="10"/>
  <c r="AR404" i="10" s="1"/>
  <c r="AS403" i="10"/>
  <c r="U403" i="10"/>
  <c r="T403" i="10"/>
  <c r="S403" i="10"/>
  <c r="R403" i="10"/>
  <c r="Q403" i="10"/>
  <c r="P403" i="10"/>
  <c r="O403" i="10"/>
  <c r="AR403" i="10" s="1"/>
  <c r="AS402" i="10"/>
  <c r="U402" i="10"/>
  <c r="T402" i="10"/>
  <c r="S402" i="10"/>
  <c r="R402" i="10"/>
  <c r="Q402" i="10"/>
  <c r="P402" i="10"/>
  <c r="O402" i="10"/>
  <c r="AR402" i="10" s="1"/>
  <c r="AS401" i="10"/>
  <c r="U401" i="10"/>
  <c r="T401" i="10"/>
  <c r="S401" i="10"/>
  <c r="R401" i="10"/>
  <c r="Q401" i="10"/>
  <c r="P401" i="10"/>
  <c r="O401" i="10"/>
  <c r="AR401" i="10" s="1"/>
  <c r="AS400" i="10"/>
  <c r="U400" i="10"/>
  <c r="T400" i="10"/>
  <c r="S400" i="10"/>
  <c r="R400" i="10"/>
  <c r="Q400" i="10"/>
  <c r="O400" i="10" s="1"/>
  <c r="AR400" i="10" s="1"/>
  <c r="P400" i="10"/>
  <c r="AS399" i="10"/>
  <c r="U399" i="10"/>
  <c r="T399" i="10"/>
  <c r="S399" i="10"/>
  <c r="R399" i="10"/>
  <c r="Q399" i="10"/>
  <c r="O399" i="10" s="1"/>
  <c r="AR399" i="10" s="1"/>
  <c r="P399" i="10"/>
  <c r="AS398" i="10"/>
  <c r="U398" i="10"/>
  <c r="T398" i="10"/>
  <c r="S398" i="10"/>
  <c r="R398" i="10"/>
  <c r="Q398" i="10"/>
  <c r="P398" i="10"/>
  <c r="O398" i="10"/>
  <c r="AR398" i="10" s="1"/>
  <c r="AS397" i="10"/>
  <c r="U397" i="10"/>
  <c r="T397" i="10"/>
  <c r="S397" i="10"/>
  <c r="R397" i="10"/>
  <c r="Q397" i="10"/>
  <c r="O397" i="10" s="1"/>
  <c r="AR397" i="10" s="1"/>
  <c r="P397" i="10"/>
  <c r="AS396" i="10"/>
  <c r="U396" i="10"/>
  <c r="T396" i="10"/>
  <c r="S396" i="10"/>
  <c r="R396" i="10"/>
  <c r="Q396" i="10"/>
  <c r="O396" i="10" s="1"/>
  <c r="AR396" i="10" s="1"/>
  <c r="P396" i="10"/>
  <c r="AS395" i="10"/>
  <c r="U395" i="10"/>
  <c r="T395" i="10"/>
  <c r="S395" i="10"/>
  <c r="R395" i="10"/>
  <c r="Q395" i="10"/>
  <c r="P395" i="10"/>
  <c r="O395" i="10"/>
  <c r="AR395" i="10" s="1"/>
  <c r="AS394" i="10"/>
  <c r="U394" i="10"/>
  <c r="T394" i="10"/>
  <c r="S394" i="10"/>
  <c r="R394" i="10"/>
  <c r="Q394" i="10"/>
  <c r="P394" i="10"/>
  <c r="O394" i="10"/>
  <c r="AR394" i="10" s="1"/>
  <c r="AS393" i="10"/>
  <c r="U393" i="10"/>
  <c r="T393" i="10"/>
  <c r="S393" i="10"/>
  <c r="R393" i="10"/>
  <c r="Q393" i="10"/>
  <c r="O393" i="10" s="1"/>
  <c r="AR393" i="10" s="1"/>
  <c r="P393" i="10"/>
  <c r="AS392" i="10"/>
  <c r="U392" i="10"/>
  <c r="T392" i="10"/>
  <c r="S392" i="10"/>
  <c r="R392" i="10"/>
  <c r="Q392" i="10"/>
  <c r="P392" i="10"/>
  <c r="O392" i="10"/>
  <c r="AR392" i="10" s="1"/>
  <c r="AS391" i="10"/>
  <c r="U391" i="10"/>
  <c r="T391" i="10"/>
  <c r="S391" i="10"/>
  <c r="R391" i="10"/>
  <c r="Q391" i="10"/>
  <c r="O391" i="10" s="1"/>
  <c r="AR391" i="10" s="1"/>
  <c r="P391" i="10"/>
  <c r="AS390" i="10"/>
  <c r="AR390" i="10"/>
  <c r="U390" i="10"/>
  <c r="T390" i="10"/>
  <c r="S390" i="10"/>
  <c r="R390" i="10"/>
  <c r="Q390" i="10"/>
  <c r="P390" i="10"/>
  <c r="O390" i="10"/>
  <c r="AS389" i="10"/>
  <c r="U389" i="10"/>
  <c r="T389" i="10"/>
  <c r="S389" i="10"/>
  <c r="R389" i="10"/>
  <c r="Q389" i="10"/>
  <c r="P389" i="10"/>
  <c r="O389" i="10"/>
  <c r="AR389" i="10" s="1"/>
  <c r="AS388" i="10"/>
  <c r="U388" i="10"/>
  <c r="T388" i="10"/>
  <c r="S388" i="10"/>
  <c r="R388" i="10"/>
  <c r="Q388" i="10"/>
  <c r="O388" i="10" s="1"/>
  <c r="AR388" i="10" s="1"/>
  <c r="P388" i="10"/>
  <c r="AS387" i="10"/>
  <c r="U387" i="10"/>
  <c r="T387" i="10"/>
  <c r="S387" i="10"/>
  <c r="R387" i="10"/>
  <c r="Q387" i="10"/>
  <c r="O387" i="10" s="1"/>
  <c r="AR387" i="10" s="1"/>
  <c r="P387" i="10"/>
  <c r="AS386" i="10"/>
  <c r="U386" i="10"/>
  <c r="T386" i="10"/>
  <c r="S386" i="10"/>
  <c r="R386" i="10"/>
  <c r="Q386" i="10"/>
  <c r="P386" i="10"/>
  <c r="O386" i="10"/>
  <c r="AR386" i="10" s="1"/>
  <c r="AS385" i="10"/>
  <c r="U385" i="10"/>
  <c r="T385" i="10"/>
  <c r="S385" i="10"/>
  <c r="R385" i="10"/>
  <c r="Q385" i="10"/>
  <c r="P385" i="10"/>
  <c r="O385" i="10"/>
  <c r="AR385" i="10" s="1"/>
  <c r="AS384" i="10"/>
  <c r="U384" i="10"/>
  <c r="T384" i="10"/>
  <c r="S384" i="10"/>
  <c r="R384" i="10"/>
  <c r="Q384" i="10"/>
  <c r="O384" i="10" s="1"/>
  <c r="AR384" i="10" s="1"/>
  <c r="P384" i="10"/>
  <c r="AS383" i="10"/>
  <c r="U383" i="10"/>
  <c r="T383" i="10"/>
  <c r="S383" i="10"/>
  <c r="R383" i="10"/>
  <c r="Q383" i="10"/>
  <c r="P383" i="10"/>
  <c r="O383" i="10"/>
  <c r="AR383" i="10" s="1"/>
  <c r="AS382" i="10"/>
  <c r="U382" i="10"/>
  <c r="T382" i="10"/>
  <c r="S382" i="10"/>
  <c r="R382" i="10"/>
  <c r="Q382" i="10"/>
  <c r="O382" i="10" s="1"/>
  <c r="AR382" i="10" s="1"/>
  <c r="P382" i="10"/>
  <c r="AS381" i="10"/>
  <c r="U381" i="10"/>
  <c r="T381" i="10"/>
  <c r="S381" i="10"/>
  <c r="R381" i="10"/>
  <c r="Q381" i="10"/>
  <c r="P381" i="10"/>
  <c r="O381" i="10"/>
  <c r="AR381" i="10" s="1"/>
  <c r="AS380" i="10"/>
  <c r="U380" i="10"/>
  <c r="T380" i="10"/>
  <c r="S380" i="10"/>
  <c r="R380" i="10"/>
  <c r="Q380" i="10"/>
  <c r="P380" i="10"/>
  <c r="O380" i="10"/>
  <c r="AR380" i="10" s="1"/>
  <c r="AS379" i="10"/>
  <c r="U379" i="10"/>
  <c r="T379" i="10"/>
  <c r="S379" i="10"/>
  <c r="R379" i="10"/>
  <c r="Q379" i="10"/>
  <c r="O379" i="10" s="1"/>
  <c r="AR379" i="10" s="1"/>
  <c r="P379" i="10"/>
  <c r="AS378" i="10"/>
  <c r="U378" i="10"/>
  <c r="T378" i="10"/>
  <c r="S378" i="10"/>
  <c r="R378" i="10"/>
  <c r="Q378" i="10"/>
  <c r="P378" i="10"/>
  <c r="O378" i="10"/>
  <c r="AR378" i="10" s="1"/>
  <c r="AS377" i="10"/>
  <c r="U377" i="10"/>
  <c r="T377" i="10"/>
  <c r="S377" i="10"/>
  <c r="R377" i="10"/>
  <c r="Q377" i="10"/>
  <c r="P377" i="10"/>
  <c r="O377" i="10"/>
  <c r="AR377" i="10" s="1"/>
  <c r="AS376" i="10"/>
  <c r="U376" i="10"/>
  <c r="T376" i="10"/>
  <c r="S376" i="10"/>
  <c r="R376" i="10"/>
  <c r="Q376" i="10"/>
  <c r="P376" i="10"/>
  <c r="O376" i="10"/>
  <c r="AR376" i="10" s="1"/>
  <c r="AS375" i="10"/>
  <c r="U375" i="10"/>
  <c r="T375" i="10"/>
  <c r="S375" i="10"/>
  <c r="R375" i="10"/>
  <c r="Q375" i="10"/>
  <c r="O375" i="10" s="1"/>
  <c r="AR375" i="10" s="1"/>
  <c r="P375" i="10"/>
  <c r="AS374" i="10"/>
  <c r="U374" i="10"/>
  <c r="T374" i="10"/>
  <c r="S374" i="10"/>
  <c r="R374" i="10"/>
  <c r="Q374" i="10"/>
  <c r="O374" i="10" s="1"/>
  <c r="AR374" i="10" s="1"/>
  <c r="P374" i="10"/>
  <c r="AS373" i="10"/>
  <c r="U373" i="10"/>
  <c r="T373" i="10"/>
  <c r="S373" i="10"/>
  <c r="R373" i="10"/>
  <c r="Q373" i="10"/>
  <c r="P373" i="10"/>
  <c r="O373" i="10"/>
  <c r="AR373" i="10" s="1"/>
  <c r="AS372" i="10"/>
  <c r="U372" i="10"/>
  <c r="T372" i="10"/>
  <c r="S372" i="10"/>
  <c r="R372" i="10"/>
  <c r="Q372" i="10"/>
  <c r="O372" i="10" s="1"/>
  <c r="AR372" i="10" s="1"/>
  <c r="P372" i="10"/>
  <c r="AS371" i="10"/>
  <c r="U371" i="10"/>
  <c r="T371" i="10"/>
  <c r="S371" i="10"/>
  <c r="R371" i="10"/>
  <c r="Q371" i="10"/>
  <c r="O371" i="10" s="1"/>
  <c r="AR371" i="10" s="1"/>
  <c r="P371" i="10"/>
  <c r="AS370" i="10"/>
  <c r="U370" i="10"/>
  <c r="T370" i="10"/>
  <c r="S370" i="10"/>
  <c r="R370" i="10"/>
  <c r="Q370" i="10"/>
  <c r="P370" i="10"/>
  <c r="O370" i="10"/>
  <c r="AR370" i="10" s="1"/>
  <c r="AS369" i="10"/>
  <c r="U369" i="10"/>
  <c r="T369" i="10"/>
  <c r="S369" i="10"/>
  <c r="R369" i="10"/>
  <c r="Q369" i="10"/>
  <c r="P369" i="10"/>
  <c r="O369" i="10"/>
  <c r="AR369" i="10" s="1"/>
  <c r="AS368" i="10"/>
  <c r="U368" i="10"/>
  <c r="T368" i="10"/>
  <c r="S368" i="10"/>
  <c r="R368" i="10"/>
  <c r="Q368" i="10"/>
  <c r="O368" i="10" s="1"/>
  <c r="AR368" i="10" s="1"/>
  <c r="P368" i="10"/>
  <c r="AS367" i="10"/>
  <c r="U367" i="10"/>
  <c r="T367" i="10"/>
  <c r="S367" i="10"/>
  <c r="R367" i="10"/>
  <c r="Q367" i="10"/>
  <c r="P367" i="10"/>
  <c r="O367" i="10"/>
  <c r="AR367" i="10" s="1"/>
  <c r="AS366" i="10"/>
  <c r="U366" i="10"/>
  <c r="T366" i="10"/>
  <c r="S366" i="10"/>
  <c r="R366" i="10"/>
  <c r="Q366" i="10"/>
  <c r="O366" i="10" s="1"/>
  <c r="AR366" i="10" s="1"/>
  <c r="P366" i="10"/>
  <c r="AS365" i="10"/>
  <c r="U365" i="10"/>
  <c r="T365" i="10"/>
  <c r="S365" i="10"/>
  <c r="R365" i="10"/>
  <c r="Q365" i="10"/>
  <c r="O365" i="10" s="1"/>
  <c r="AR365" i="10" s="1"/>
  <c r="P365" i="10"/>
  <c r="AS364" i="10"/>
  <c r="U364" i="10"/>
  <c r="T364" i="10"/>
  <c r="S364" i="10"/>
  <c r="R364" i="10"/>
  <c r="Q364" i="10"/>
  <c r="P364" i="10"/>
  <c r="O364" i="10"/>
  <c r="AR364" i="10" s="1"/>
  <c r="AS363" i="10"/>
  <c r="U363" i="10"/>
  <c r="T363" i="10"/>
  <c r="S363" i="10"/>
  <c r="R363" i="10"/>
  <c r="Q363" i="10"/>
  <c r="O363" i="10" s="1"/>
  <c r="AR363" i="10" s="1"/>
  <c r="P363" i="10"/>
  <c r="AS362" i="10"/>
  <c r="U362" i="10"/>
  <c r="T362" i="10"/>
  <c r="S362" i="10"/>
  <c r="R362" i="10"/>
  <c r="Q362" i="10"/>
  <c r="O362" i="10" s="1"/>
  <c r="AR362" i="10" s="1"/>
  <c r="P362" i="10"/>
  <c r="AS361" i="10"/>
  <c r="U361" i="10"/>
  <c r="T361" i="10"/>
  <c r="S361" i="10"/>
  <c r="R361" i="10"/>
  <c r="Q361" i="10"/>
  <c r="P361" i="10"/>
  <c r="O361" i="10"/>
  <c r="AR361" i="10" s="1"/>
  <c r="AS360" i="10"/>
  <c r="U360" i="10"/>
  <c r="T360" i="10"/>
  <c r="S360" i="10"/>
  <c r="R360" i="10"/>
  <c r="Q360" i="10"/>
  <c r="P360" i="10"/>
  <c r="O360" i="10"/>
  <c r="AR360" i="10" s="1"/>
  <c r="AS359" i="10"/>
  <c r="U359" i="10"/>
  <c r="T359" i="10"/>
  <c r="S359" i="10"/>
  <c r="R359" i="10"/>
  <c r="Q359" i="10"/>
  <c r="O359" i="10" s="1"/>
  <c r="AR359" i="10" s="1"/>
  <c r="P359" i="10"/>
  <c r="AS358" i="10"/>
  <c r="U358" i="10"/>
  <c r="T358" i="10"/>
  <c r="S358" i="10"/>
  <c r="R358" i="10"/>
  <c r="Q358" i="10"/>
  <c r="P358" i="10"/>
  <c r="O358" i="10"/>
  <c r="AR358" i="10" s="1"/>
  <c r="AS357" i="10"/>
  <c r="U357" i="10"/>
  <c r="T357" i="10"/>
  <c r="S357" i="10"/>
  <c r="R357" i="10"/>
  <c r="Q357" i="10"/>
  <c r="O357" i="10" s="1"/>
  <c r="AR357" i="10" s="1"/>
  <c r="P357" i="10"/>
  <c r="AS356" i="10"/>
  <c r="U356" i="10"/>
  <c r="T356" i="10"/>
  <c r="S356" i="10"/>
  <c r="R356" i="10"/>
  <c r="Q356" i="10"/>
  <c r="O356" i="10" s="1"/>
  <c r="AR356" i="10" s="1"/>
  <c r="P356" i="10"/>
  <c r="AS355" i="10"/>
  <c r="U355" i="10"/>
  <c r="T355" i="10"/>
  <c r="S355" i="10"/>
  <c r="R355" i="10"/>
  <c r="Q355" i="10"/>
  <c r="O355" i="10" s="1"/>
  <c r="AR355" i="10" s="1"/>
  <c r="P355" i="10"/>
  <c r="AS354" i="10"/>
  <c r="U354" i="10"/>
  <c r="T354" i="10"/>
  <c r="S354" i="10"/>
  <c r="R354" i="10"/>
  <c r="Q354" i="10"/>
  <c r="P354" i="10"/>
  <c r="O354" i="10"/>
  <c r="AR354" i="10" s="1"/>
  <c r="AS353" i="10"/>
  <c r="U353" i="10"/>
  <c r="T353" i="10"/>
  <c r="S353" i="10"/>
  <c r="R353" i="10"/>
  <c r="Q353" i="10"/>
  <c r="P353" i="10"/>
  <c r="O353" i="10"/>
  <c r="AR353" i="10" s="1"/>
  <c r="AS352" i="10"/>
  <c r="U352" i="10"/>
  <c r="T352" i="10"/>
  <c r="S352" i="10"/>
  <c r="R352" i="10"/>
  <c r="Q352" i="10"/>
  <c r="P352" i="10"/>
  <c r="O352" i="10"/>
  <c r="AR352" i="10" s="1"/>
  <c r="AS351" i="10"/>
  <c r="U351" i="10"/>
  <c r="T351" i="10"/>
  <c r="S351" i="10"/>
  <c r="R351" i="10"/>
  <c r="Q351" i="10"/>
  <c r="P351" i="10"/>
  <c r="O351" i="10"/>
  <c r="AR351" i="10" s="1"/>
  <c r="AS350" i="10"/>
  <c r="U350" i="10"/>
  <c r="T350" i="10"/>
  <c r="S350" i="10"/>
  <c r="R350" i="10"/>
  <c r="Q350" i="10"/>
  <c r="P350" i="10"/>
  <c r="O350" i="10"/>
  <c r="AR350" i="10" s="1"/>
  <c r="AS349" i="10"/>
  <c r="U349" i="10"/>
  <c r="T349" i="10"/>
  <c r="S349" i="10"/>
  <c r="R349" i="10"/>
  <c r="Q349" i="10"/>
  <c r="P349" i="10"/>
  <c r="O349" i="10"/>
  <c r="AR349" i="10" s="1"/>
  <c r="AS348" i="10"/>
  <c r="U348" i="10"/>
  <c r="T348" i="10"/>
  <c r="S348" i="10"/>
  <c r="R348" i="10"/>
  <c r="Q348" i="10"/>
  <c r="O348" i="10" s="1"/>
  <c r="AR348" i="10" s="1"/>
  <c r="P348" i="10"/>
  <c r="AS347" i="10"/>
  <c r="U347" i="10"/>
  <c r="T347" i="10"/>
  <c r="S347" i="10"/>
  <c r="R347" i="10"/>
  <c r="Q347" i="10"/>
  <c r="O347" i="10" s="1"/>
  <c r="AR347" i="10" s="1"/>
  <c r="P347" i="10"/>
  <c r="AS346" i="10"/>
  <c r="U346" i="10"/>
  <c r="T346" i="10"/>
  <c r="S346" i="10"/>
  <c r="R346" i="10"/>
  <c r="Q346" i="10"/>
  <c r="O346" i="10" s="1"/>
  <c r="AR346" i="10" s="1"/>
  <c r="P346" i="10"/>
  <c r="AS345" i="10"/>
  <c r="U345" i="10"/>
  <c r="T345" i="10"/>
  <c r="S345" i="10"/>
  <c r="R345" i="10"/>
  <c r="Q345" i="10"/>
  <c r="P345" i="10"/>
  <c r="O345" i="10"/>
  <c r="AR345" i="10" s="1"/>
  <c r="AS344" i="10"/>
  <c r="U344" i="10"/>
  <c r="T344" i="10"/>
  <c r="S344" i="10"/>
  <c r="R344" i="10"/>
  <c r="Q344" i="10"/>
  <c r="P344" i="10"/>
  <c r="O344" i="10"/>
  <c r="AR344" i="10" s="1"/>
  <c r="AS343" i="10"/>
  <c r="U343" i="10"/>
  <c r="T343" i="10"/>
  <c r="S343" i="10"/>
  <c r="R343" i="10"/>
  <c r="Q343" i="10"/>
  <c r="O343" i="10" s="1"/>
  <c r="AR343" i="10" s="1"/>
  <c r="P343" i="10"/>
  <c r="AS342" i="10"/>
  <c r="U342" i="10"/>
  <c r="T342" i="10"/>
  <c r="S342" i="10"/>
  <c r="R342" i="10"/>
  <c r="Q342" i="10"/>
  <c r="P342" i="10"/>
  <c r="O342" i="10"/>
  <c r="AR342" i="10" s="1"/>
  <c r="AS341" i="10"/>
  <c r="U341" i="10"/>
  <c r="T341" i="10"/>
  <c r="S341" i="10"/>
  <c r="R341" i="10"/>
  <c r="Q341" i="10"/>
  <c r="P341" i="10"/>
  <c r="O341" i="10"/>
  <c r="AR341" i="10" s="1"/>
  <c r="AS340" i="10"/>
  <c r="U340" i="10"/>
  <c r="T340" i="10"/>
  <c r="S340" i="10"/>
  <c r="R340" i="10"/>
  <c r="Q340" i="10"/>
  <c r="O340" i="10" s="1"/>
  <c r="AR340" i="10" s="1"/>
  <c r="P340" i="10"/>
  <c r="AS339" i="10"/>
  <c r="U339" i="10"/>
  <c r="T339" i="10"/>
  <c r="S339" i="10"/>
  <c r="R339" i="10"/>
  <c r="Q339" i="10"/>
  <c r="O339" i="10" s="1"/>
  <c r="AR339" i="10" s="1"/>
  <c r="P339" i="10"/>
  <c r="AS338" i="10"/>
  <c r="U338" i="10"/>
  <c r="T338" i="10"/>
  <c r="S338" i="10"/>
  <c r="R338" i="10"/>
  <c r="Q338" i="10"/>
  <c r="O338" i="10" s="1"/>
  <c r="AR338" i="10" s="1"/>
  <c r="P338" i="10"/>
  <c r="AS337" i="10"/>
  <c r="U337" i="10"/>
  <c r="T337" i="10"/>
  <c r="S337" i="10"/>
  <c r="R337" i="10"/>
  <c r="Q337" i="10"/>
  <c r="O337" i="10" s="1"/>
  <c r="AR337" i="10" s="1"/>
  <c r="P337" i="10"/>
  <c r="AS336" i="10"/>
  <c r="U336" i="10"/>
  <c r="T336" i="10"/>
  <c r="S336" i="10"/>
  <c r="R336" i="10"/>
  <c r="Q336" i="10"/>
  <c r="P336" i="10"/>
  <c r="O336" i="10"/>
  <c r="AR336" i="10" s="1"/>
  <c r="AS335" i="10"/>
  <c r="AR335" i="10"/>
  <c r="U335" i="10"/>
  <c r="T335" i="10"/>
  <c r="S335" i="10"/>
  <c r="R335" i="10"/>
  <c r="Q335" i="10"/>
  <c r="P335" i="10"/>
  <c r="O335" i="10"/>
  <c r="AS334" i="10"/>
  <c r="U334" i="10"/>
  <c r="T334" i="10"/>
  <c r="S334" i="10"/>
  <c r="R334" i="10"/>
  <c r="Q334" i="10"/>
  <c r="O334" i="10" s="1"/>
  <c r="AR334" i="10" s="1"/>
  <c r="P334" i="10"/>
  <c r="AS333" i="10"/>
  <c r="AR333" i="10"/>
  <c r="U333" i="10"/>
  <c r="T333" i="10"/>
  <c r="S333" i="10"/>
  <c r="R333" i="10"/>
  <c r="Q333" i="10"/>
  <c r="P333" i="10"/>
  <c r="O333" i="10"/>
  <c r="AS332" i="10"/>
  <c r="U332" i="10"/>
  <c r="T332" i="10"/>
  <c r="S332" i="10"/>
  <c r="R332" i="10"/>
  <c r="Q332" i="10"/>
  <c r="O332" i="10" s="1"/>
  <c r="AR332" i="10" s="1"/>
  <c r="P332" i="10"/>
  <c r="AS331" i="10"/>
  <c r="U331" i="10"/>
  <c r="T331" i="10"/>
  <c r="S331" i="10"/>
  <c r="R331" i="10"/>
  <c r="Q331" i="10"/>
  <c r="O331" i="10" s="1"/>
  <c r="AR331" i="10" s="1"/>
  <c r="P331" i="10"/>
  <c r="AS330" i="10"/>
  <c r="U330" i="10"/>
  <c r="T330" i="10"/>
  <c r="S330" i="10"/>
  <c r="R330" i="10"/>
  <c r="Q330" i="10"/>
  <c r="P330" i="10"/>
  <c r="O330" i="10"/>
  <c r="AR330" i="10" s="1"/>
  <c r="AS329" i="10"/>
  <c r="U329" i="10"/>
  <c r="T329" i="10"/>
  <c r="S329" i="10"/>
  <c r="R329" i="10"/>
  <c r="Q329" i="10"/>
  <c r="O329" i="10" s="1"/>
  <c r="AR329" i="10" s="1"/>
  <c r="P329" i="10"/>
  <c r="AS328" i="10"/>
  <c r="U328" i="10"/>
  <c r="T328" i="10"/>
  <c r="S328" i="10"/>
  <c r="R328" i="10"/>
  <c r="Q328" i="10"/>
  <c r="O328" i="10" s="1"/>
  <c r="AR328" i="10" s="1"/>
  <c r="P328" i="10"/>
  <c r="AS327" i="10"/>
  <c r="U327" i="10"/>
  <c r="T327" i="10"/>
  <c r="S327" i="10"/>
  <c r="R327" i="10"/>
  <c r="Q327" i="10"/>
  <c r="P327" i="10"/>
  <c r="O327" i="10"/>
  <c r="AR327" i="10" s="1"/>
  <c r="AS326" i="10"/>
  <c r="U326" i="10"/>
  <c r="T326" i="10"/>
  <c r="S326" i="10"/>
  <c r="R326" i="10"/>
  <c r="Q326" i="10"/>
  <c r="P326" i="10"/>
  <c r="O326" i="10"/>
  <c r="AR326" i="10" s="1"/>
  <c r="AS325" i="10"/>
  <c r="U325" i="10"/>
  <c r="T325" i="10"/>
  <c r="S325" i="10"/>
  <c r="R325" i="10"/>
  <c r="Q325" i="10"/>
  <c r="O325" i="10" s="1"/>
  <c r="AR325" i="10" s="1"/>
  <c r="P325" i="10"/>
  <c r="AS324" i="10"/>
  <c r="U324" i="10"/>
  <c r="T324" i="10"/>
  <c r="S324" i="10"/>
  <c r="R324" i="10"/>
  <c r="Q324" i="10"/>
  <c r="O324" i="10" s="1"/>
  <c r="AR324" i="10" s="1"/>
  <c r="P324" i="10"/>
  <c r="AS323" i="10"/>
  <c r="U323" i="10"/>
  <c r="T323" i="10"/>
  <c r="S323" i="10"/>
  <c r="R323" i="10"/>
  <c r="Q323" i="10"/>
  <c r="P323" i="10"/>
  <c r="O323" i="10"/>
  <c r="AR323" i="10" s="1"/>
  <c r="AS322" i="10"/>
  <c r="U322" i="10"/>
  <c r="T322" i="10"/>
  <c r="S322" i="10"/>
  <c r="R322" i="10"/>
  <c r="Q322" i="10"/>
  <c r="O322" i="10" s="1"/>
  <c r="AR322" i="10" s="1"/>
  <c r="P322" i="10"/>
  <c r="AS321" i="10"/>
  <c r="U321" i="10"/>
  <c r="T321" i="10"/>
  <c r="S321" i="10"/>
  <c r="R321" i="10"/>
  <c r="Q321" i="10"/>
  <c r="P321" i="10"/>
  <c r="O321" i="10"/>
  <c r="AR321" i="10" s="1"/>
  <c r="AS320" i="10"/>
  <c r="U320" i="10"/>
  <c r="T320" i="10"/>
  <c r="S320" i="10"/>
  <c r="R320" i="10"/>
  <c r="Q320" i="10"/>
  <c r="P320" i="10"/>
  <c r="O320" i="10"/>
  <c r="AR320" i="10" s="1"/>
  <c r="AS319" i="10"/>
  <c r="U319" i="10"/>
  <c r="T319" i="10"/>
  <c r="S319" i="10"/>
  <c r="R319" i="10"/>
  <c r="Q319" i="10"/>
  <c r="O319" i="10" s="1"/>
  <c r="AR319" i="10" s="1"/>
  <c r="P319" i="10"/>
  <c r="AS318" i="10"/>
  <c r="U318" i="10"/>
  <c r="T318" i="10"/>
  <c r="S318" i="10"/>
  <c r="R318" i="10"/>
  <c r="Q318" i="10"/>
  <c r="O318" i="10" s="1"/>
  <c r="AR318" i="10" s="1"/>
  <c r="P318" i="10"/>
  <c r="AS317" i="10"/>
  <c r="U317" i="10"/>
  <c r="T317" i="10"/>
  <c r="S317" i="10"/>
  <c r="R317" i="10"/>
  <c r="Q317" i="10"/>
  <c r="P317" i="10"/>
  <c r="O317" i="10"/>
  <c r="AR317" i="10" s="1"/>
  <c r="AS316" i="10"/>
  <c r="U316" i="10"/>
  <c r="T316" i="10"/>
  <c r="S316" i="10"/>
  <c r="R316" i="10"/>
  <c r="Q316" i="10"/>
  <c r="O316" i="10" s="1"/>
  <c r="AR316" i="10" s="1"/>
  <c r="P316" i="10"/>
  <c r="AS315" i="10"/>
  <c r="U315" i="10"/>
  <c r="T315" i="10"/>
  <c r="S315" i="10"/>
  <c r="R315" i="10"/>
  <c r="Q315" i="10"/>
  <c r="O315" i="10" s="1"/>
  <c r="AR315" i="10" s="1"/>
  <c r="P315" i="10"/>
  <c r="AS314" i="10"/>
  <c r="U314" i="10"/>
  <c r="T314" i="10"/>
  <c r="S314" i="10"/>
  <c r="R314" i="10"/>
  <c r="Q314" i="10"/>
  <c r="P314" i="10"/>
  <c r="O314" i="10"/>
  <c r="AR314" i="10" s="1"/>
  <c r="AS313" i="10"/>
  <c r="U313" i="10"/>
  <c r="T313" i="10"/>
  <c r="S313" i="10"/>
  <c r="R313" i="10"/>
  <c r="Q313" i="10"/>
  <c r="O313" i="10" s="1"/>
  <c r="AR313" i="10" s="1"/>
  <c r="P313" i="10"/>
  <c r="AS312" i="10"/>
  <c r="U312" i="10"/>
  <c r="T312" i="10"/>
  <c r="S312" i="10"/>
  <c r="R312" i="10"/>
  <c r="Q312" i="10"/>
  <c r="O312" i="10" s="1"/>
  <c r="AR312" i="10" s="1"/>
  <c r="P312" i="10"/>
  <c r="AS311" i="10"/>
  <c r="U311" i="10"/>
  <c r="T311" i="10"/>
  <c r="S311" i="10"/>
  <c r="R311" i="10"/>
  <c r="Q311" i="10"/>
  <c r="P311" i="10"/>
  <c r="O311" i="10"/>
  <c r="AR311" i="10" s="1"/>
  <c r="AS310" i="10"/>
  <c r="U310" i="10"/>
  <c r="T310" i="10"/>
  <c r="S310" i="10"/>
  <c r="R310" i="10"/>
  <c r="Q310" i="10"/>
  <c r="P310" i="10"/>
  <c r="O310" i="10"/>
  <c r="AR310" i="10" s="1"/>
  <c r="AS309" i="10"/>
  <c r="U309" i="10"/>
  <c r="T309" i="10"/>
  <c r="S309" i="10"/>
  <c r="R309" i="10"/>
  <c r="Q309" i="10"/>
  <c r="O309" i="10" s="1"/>
  <c r="AR309" i="10" s="1"/>
  <c r="P309" i="10"/>
  <c r="AS308" i="10"/>
  <c r="U308" i="10"/>
  <c r="T308" i="10"/>
  <c r="S308" i="10"/>
  <c r="R308" i="10"/>
  <c r="Q308" i="10"/>
  <c r="O308" i="10" s="1"/>
  <c r="AR308" i="10" s="1"/>
  <c r="P308" i="10"/>
  <c r="AS307" i="10"/>
  <c r="U307" i="10"/>
  <c r="T307" i="10"/>
  <c r="S307" i="10"/>
  <c r="R307" i="10"/>
  <c r="Q307" i="10"/>
  <c r="O307" i="10" s="1"/>
  <c r="AR307" i="10" s="1"/>
  <c r="P307" i="10"/>
  <c r="AS306" i="10"/>
  <c r="U306" i="10"/>
  <c r="T306" i="10"/>
  <c r="S306" i="10"/>
  <c r="R306" i="10"/>
  <c r="Q306" i="10"/>
  <c r="O306" i="10" s="1"/>
  <c r="AR306" i="10" s="1"/>
  <c r="P306" i="10"/>
  <c r="AS305" i="10"/>
  <c r="U305" i="10"/>
  <c r="T305" i="10"/>
  <c r="S305" i="10"/>
  <c r="R305" i="10"/>
  <c r="Q305" i="10"/>
  <c r="O305" i="10" s="1"/>
  <c r="AR305" i="10" s="1"/>
  <c r="P305" i="10"/>
  <c r="AS304" i="10"/>
  <c r="U304" i="10"/>
  <c r="T304" i="10"/>
  <c r="S304" i="10"/>
  <c r="R304" i="10"/>
  <c r="Q304" i="10"/>
  <c r="P304" i="10"/>
  <c r="O304" i="10"/>
  <c r="AR304" i="10" s="1"/>
  <c r="AS303" i="10"/>
  <c r="U303" i="10"/>
  <c r="T303" i="10"/>
  <c r="S303" i="10"/>
  <c r="R303" i="10"/>
  <c r="Q303" i="10"/>
  <c r="P303" i="10"/>
  <c r="O303" i="10"/>
  <c r="AR303" i="10" s="1"/>
  <c r="AS302" i="10"/>
  <c r="U302" i="10"/>
  <c r="T302" i="10"/>
  <c r="S302" i="10"/>
  <c r="R302" i="10"/>
  <c r="Q302" i="10"/>
  <c r="P302" i="10"/>
  <c r="O302" i="10"/>
  <c r="AR302" i="10" s="1"/>
  <c r="AS301" i="10"/>
  <c r="AR301" i="10"/>
  <c r="U301" i="10"/>
  <c r="T301" i="10"/>
  <c r="S301" i="10"/>
  <c r="R301" i="10"/>
  <c r="Q301" i="10"/>
  <c r="P301" i="10"/>
  <c r="O301" i="10"/>
  <c r="AS300" i="10"/>
  <c r="U300" i="10"/>
  <c r="T300" i="10"/>
  <c r="S300" i="10"/>
  <c r="R300" i="10"/>
  <c r="Q300" i="10"/>
  <c r="O300" i="10" s="1"/>
  <c r="AR300" i="10" s="1"/>
  <c r="P300" i="10"/>
  <c r="AS299" i="10"/>
  <c r="U299" i="10"/>
  <c r="T299" i="10"/>
  <c r="S299" i="10"/>
  <c r="R299" i="10"/>
  <c r="Q299" i="10"/>
  <c r="P299" i="10"/>
  <c r="O299" i="10"/>
  <c r="AR299" i="10" s="1"/>
  <c r="AS298" i="10"/>
  <c r="U298" i="10"/>
  <c r="T298" i="10"/>
  <c r="S298" i="10"/>
  <c r="R298" i="10"/>
  <c r="Q298" i="10"/>
  <c r="O298" i="10" s="1"/>
  <c r="AR298" i="10" s="1"/>
  <c r="P298" i="10"/>
  <c r="AS297" i="10"/>
  <c r="U297" i="10"/>
  <c r="T297" i="10"/>
  <c r="S297" i="10"/>
  <c r="R297" i="10"/>
  <c r="Q297" i="10"/>
  <c r="O297" i="10" s="1"/>
  <c r="AR297" i="10" s="1"/>
  <c r="P297" i="10"/>
  <c r="AS296" i="10"/>
  <c r="U296" i="10"/>
  <c r="T296" i="10"/>
  <c r="S296" i="10"/>
  <c r="R296" i="10"/>
  <c r="Q296" i="10"/>
  <c r="P296" i="10"/>
  <c r="O296" i="10"/>
  <c r="AR296" i="10" s="1"/>
  <c r="AS295" i="10"/>
  <c r="U295" i="10"/>
  <c r="T295" i="10"/>
  <c r="S295" i="10"/>
  <c r="R295" i="10"/>
  <c r="Q295" i="10"/>
  <c r="O295" i="10" s="1"/>
  <c r="AR295" i="10" s="1"/>
  <c r="P295" i="10"/>
  <c r="AS294" i="10"/>
  <c r="U294" i="10"/>
  <c r="T294" i="10"/>
  <c r="S294" i="10"/>
  <c r="R294" i="10"/>
  <c r="Q294" i="10"/>
  <c r="O294" i="10" s="1"/>
  <c r="AR294" i="10" s="1"/>
  <c r="P294" i="10"/>
  <c r="AS293" i="10"/>
  <c r="U293" i="10"/>
  <c r="T293" i="10"/>
  <c r="S293" i="10"/>
  <c r="R293" i="10"/>
  <c r="Q293" i="10"/>
  <c r="P293" i="10"/>
  <c r="O293" i="10"/>
  <c r="AR293" i="10" s="1"/>
  <c r="AS292" i="10"/>
  <c r="U292" i="10"/>
  <c r="T292" i="10"/>
  <c r="S292" i="10"/>
  <c r="R292" i="10"/>
  <c r="Q292" i="10"/>
  <c r="P292" i="10"/>
  <c r="O292" i="10"/>
  <c r="AR292" i="10" s="1"/>
  <c r="AS291" i="10"/>
  <c r="U291" i="10"/>
  <c r="T291" i="10"/>
  <c r="S291" i="10"/>
  <c r="R291" i="10"/>
  <c r="Q291" i="10"/>
  <c r="O291" i="10" s="1"/>
  <c r="AR291" i="10" s="1"/>
  <c r="P291" i="10"/>
  <c r="AS290" i="10"/>
  <c r="U290" i="10"/>
  <c r="T290" i="10"/>
  <c r="S290" i="10"/>
  <c r="R290" i="10"/>
  <c r="Q290" i="10"/>
  <c r="P290" i="10"/>
  <c r="O290" i="10"/>
  <c r="AR290" i="10" s="1"/>
  <c r="AS289" i="10"/>
  <c r="U289" i="10"/>
  <c r="T289" i="10"/>
  <c r="S289" i="10"/>
  <c r="R289" i="10"/>
  <c r="Q289" i="10"/>
  <c r="O289" i="10" s="1"/>
  <c r="AR289" i="10" s="1"/>
  <c r="P289" i="10"/>
  <c r="AS288" i="10"/>
  <c r="U288" i="10"/>
  <c r="T288" i="10"/>
  <c r="S288" i="10"/>
  <c r="R288" i="10"/>
  <c r="Q288" i="10"/>
  <c r="O288" i="10" s="1"/>
  <c r="AR288" i="10" s="1"/>
  <c r="P288" i="10"/>
  <c r="AS287" i="10"/>
  <c r="U287" i="10"/>
  <c r="T287" i="10"/>
  <c r="S287" i="10"/>
  <c r="R287" i="10"/>
  <c r="Q287" i="10"/>
  <c r="P287" i="10"/>
  <c r="O287" i="10"/>
  <c r="AR287" i="10" s="1"/>
  <c r="AS286" i="10"/>
  <c r="U286" i="10"/>
  <c r="T286" i="10"/>
  <c r="S286" i="10"/>
  <c r="R286" i="10"/>
  <c r="Q286" i="10"/>
  <c r="O286" i="10" s="1"/>
  <c r="AR286" i="10" s="1"/>
  <c r="P286" i="10"/>
  <c r="AS285" i="10"/>
  <c r="U285" i="10"/>
  <c r="T285" i="10"/>
  <c r="S285" i="10"/>
  <c r="R285" i="10"/>
  <c r="Q285" i="10"/>
  <c r="P285" i="10"/>
  <c r="O285" i="10"/>
  <c r="AR285" i="10" s="1"/>
  <c r="AS284" i="10"/>
  <c r="U284" i="10"/>
  <c r="T284" i="10"/>
  <c r="S284" i="10"/>
  <c r="R284" i="10"/>
  <c r="Q284" i="10"/>
  <c r="P284" i="10"/>
  <c r="O284" i="10"/>
  <c r="AR284" i="10" s="1"/>
  <c r="AS283" i="10"/>
  <c r="U283" i="10"/>
  <c r="T283" i="10"/>
  <c r="S283" i="10"/>
  <c r="R283" i="10"/>
  <c r="Q283" i="10"/>
  <c r="P283" i="10"/>
  <c r="O283" i="10"/>
  <c r="AR283" i="10" s="1"/>
  <c r="AS282" i="10"/>
  <c r="U282" i="10"/>
  <c r="T282" i="10"/>
  <c r="S282" i="10"/>
  <c r="R282" i="10"/>
  <c r="Q282" i="10"/>
  <c r="O282" i="10" s="1"/>
  <c r="AR282" i="10" s="1"/>
  <c r="P282" i="10"/>
  <c r="AS281" i="10"/>
  <c r="U281" i="10"/>
  <c r="T281" i="10"/>
  <c r="S281" i="10"/>
  <c r="R281" i="10"/>
  <c r="Q281" i="10"/>
  <c r="P281" i="10"/>
  <c r="O281" i="10"/>
  <c r="AR281" i="10" s="1"/>
  <c r="AS280" i="10"/>
  <c r="U280" i="10"/>
  <c r="T280" i="10"/>
  <c r="S280" i="10"/>
  <c r="R280" i="10"/>
  <c r="Q280" i="10"/>
  <c r="O280" i="10" s="1"/>
  <c r="AR280" i="10" s="1"/>
  <c r="P280" i="10"/>
  <c r="AS279" i="10"/>
  <c r="U279" i="10"/>
  <c r="T279" i="10"/>
  <c r="S279" i="10"/>
  <c r="R279" i="10"/>
  <c r="Q279" i="10"/>
  <c r="O279" i="10" s="1"/>
  <c r="AR279" i="10" s="1"/>
  <c r="P279" i="10"/>
  <c r="AS278" i="10"/>
  <c r="U278" i="10"/>
  <c r="T278" i="10"/>
  <c r="S278" i="10"/>
  <c r="R278" i="10"/>
  <c r="Q278" i="10"/>
  <c r="P278" i="10"/>
  <c r="O278" i="10"/>
  <c r="AR278" i="10" s="1"/>
  <c r="AS277" i="10"/>
  <c r="U277" i="10"/>
  <c r="T277" i="10"/>
  <c r="S277" i="10"/>
  <c r="R277" i="10"/>
  <c r="Q277" i="10"/>
  <c r="O277" i="10" s="1"/>
  <c r="AR277" i="10" s="1"/>
  <c r="P277" i="10"/>
  <c r="AS276" i="10"/>
  <c r="U276" i="10"/>
  <c r="T276" i="10"/>
  <c r="S276" i="10"/>
  <c r="R276" i="10"/>
  <c r="Q276" i="10"/>
  <c r="O276" i="10" s="1"/>
  <c r="AR276" i="10" s="1"/>
  <c r="P276" i="10"/>
  <c r="AS275" i="10"/>
  <c r="U275" i="10"/>
  <c r="T275" i="10"/>
  <c r="S275" i="10"/>
  <c r="R275" i="10"/>
  <c r="Q275" i="10"/>
  <c r="P275" i="10"/>
  <c r="O275" i="10"/>
  <c r="AR275" i="10" s="1"/>
  <c r="AS274" i="10"/>
  <c r="U274" i="10"/>
  <c r="T274" i="10"/>
  <c r="S274" i="10"/>
  <c r="R274" i="10"/>
  <c r="Q274" i="10"/>
  <c r="P274" i="10"/>
  <c r="O274" i="10"/>
  <c r="AR274" i="10" s="1"/>
  <c r="AS273" i="10"/>
  <c r="U273" i="10"/>
  <c r="T273" i="10"/>
  <c r="S273" i="10"/>
  <c r="R273" i="10"/>
  <c r="Q273" i="10"/>
  <c r="O273" i="10" s="1"/>
  <c r="AR273" i="10" s="1"/>
  <c r="P273" i="10"/>
  <c r="AS272" i="10"/>
  <c r="U272" i="10"/>
  <c r="T272" i="10"/>
  <c r="S272" i="10"/>
  <c r="R272" i="10"/>
  <c r="Q272" i="10"/>
  <c r="P272" i="10"/>
  <c r="O272" i="10"/>
  <c r="AR272" i="10" s="1"/>
  <c r="AS271" i="10"/>
  <c r="U271" i="10"/>
  <c r="T271" i="10"/>
  <c r="S271" i="10"/>
  <c r="R271" i="10"/>
  <c r="Q271" i="10"/>
  <c r="O271" i="10" s="1"/>
  <c r="AR271" i="10" s="1"/>
  <c r="P271" i="10"/>
  <c r="AS270" i="10"/>
  <c r="U270" i="10"/>
  <c r="T270" i="10"/>
  <c r="S270" i="10"/>
  <c r="R270" i="10"/>
  <c r="Q270" i="10"/>
  <c r="P270" i="10"/>
  <c r="O270" i="10"/>
  <c r="AR270" i="10" s="1"/>
  <c r="AS269" i="10"/>
  <c r="U269" i="10"/>
  <c r="T269" i="10"/>
  <c r="S269" i="10"/>
  <c r="R269" i="10"/>
  <c r="Q269" i="10"/>
  <c r="P269" i="10"/>
  <c r="O269" i="10"/>
  <c r="AR269" i="10" s="1"/>
  <c r="AS268" i="10"/>
  <c r="U268" i="10"/>
  <c r="T268" i="10"/>
  <c r="S268" i="10"/>
  <c r="R268" i="10"/>
  <c r="Q268" i="10"/>
  <c r="O268" i="10" s="1"/>
  <c r="AR268" i="10" s="1"/>
  <c r="P268" i="10"/>
  <c r="AS267" i="10"/>
  <c r="U267" i="10"/>
  <c r="T267" i="10"/>
  <c r="S267" i="10"/>
  <c r="R267" i="10"/>
  <c r="Q267" i="10"/>
  <c r="O267" i="10" s="1"/>
  <c r="AR267" i="10" s="1"/>
  <c r="P267" i="10"/>
  <c r="AS266" i="10"/>
  <c r="U266" i="10"/>
  <c r="T266" i="10"/>
  <c r="S266" i="10"/>
  <c r="R266" i="10"/>
  <c r="Q266" i="10"/>
  <c r="P266" i="10"/>
  <c r="O266" i="10"/>
  <c r="AR266" i="10" s="1"/>
  <c r="AS265" i="10"/>
  <c r="U265" i="10"/>
  <c r="T265" i="10"/>
  <c r="S265" i="10"/>
  <c r="R265" i="10"/>
  <c r="Q265" i="10"/>
  <c r="P265" i="10"/>
  <c r="O265" i="10"/>
  <c r="AR265" i="10" s="1"/>
  <c r="AS264" i="10"/>
  <c r="U264" i="10"/>
  <c r="T264" i="10"/>
  <c r="S264" i="10"/>
  <c r="R264" i="10"/>
  <c r="Q264" i="10"/>
  <c r="O264" i="10" s="1"/>
  <c r="AR264" i="10" s="1"/>
  <c r="P264" i="10"/>
  <c r="AS263" i="10"/>
  <c r="U263" i="10"/>
  <c r="T263" i="10"/>
  <c r="S263" i="10"/>
  <c r="R263" i="10"/>
  <c r="Q263" i="10"/>
  <c r="P263" i="10"/>
  <c r="O263" i="10"/>
  <c r="AR263" i="10" s="1"/>
  <c r="AS262" i="10"/>
  <c r="U262" i="10"/>
  <c r="T262" i="10"/>
  <c r="S262" i="10"/>
  <c r="R262" i="10"/>
  <c r="Q262" i="10"/>
  <c r="O262" i="10" s="1"/>
  <c r="AR262" i="10" s="1"/>
  <c r="P262" i="10"/>
  <c r="AS261" i="10"/>
  <c r="U261" i="10"/>
  <c r="T261" i="10"/>
  <c r="S261" i="10"/>
  <c r="R261" i="10"/>
  <c r="Q261" i="10"/>
  <c r="O261" i="10" s="1"/>
  <c r="AR261" i="10" s="1"/>
  <c r="P261" i="10"/>
  <c r="AS260" i="10"/>
  <c r="U260" i="10"/>
  <c r="T260" i="10"/>
  <c r="S260" i="10"/>
  <c r="R260" i="10"/>
  <c r="Q260" i="10"/>
  <c r="P260" i="10"/>
  <c r="O260" i="10"/>
  <c r="AR260" i="10" s="1"/>
  <c r="AS259" i="10"/>
  <c r="U259" i="10"/>
  <c r="T259" i="10"/>
  <c r="S259" i="10"/>
  <c r="R259" i="10"/>
  <c r="Q259" i="10"/>
  <c r="O259" i="10" s="1"/>
  <c r="AR259" i="10" s="1"/>
  <c r="P259" i="10"/>
  <c r="AS258" i="10"/>
  <c r="U258" i="10"/>
  <c r="T258" i="10"/>
  <c r="S258" i="10"/>
  <c r="R258" i="10"/>
  <c r="Q258" i="10"/>
  <c r="O258" i="10" s="1"/>
  <c r="AR258" i="10" s="1"/>
  <c r="P258" i="10"/>
  <c r="AS257" i="10"/>
  <c r="U257" i="10"/>
  <c r="T257" i="10"/>
  <c r="S257" i="10"/>
  <c r="R257" i="10"/>
  <c r="Q257" i="10"/>
  <c r="P257" i="10"/>
  <c r="O257" i="10"/>
  <c r="AR257" i="10" s="1"/>
  <c r="AS256" i="10"/>
  <c r="U256" i="10"/>
  <c r="T256" i="10"/>
  <c r="S256" i="10"/>
  <c r="R256" i="10"/>
  <c r="Q256" i="10"/>
  <c r="P256" i="10"/>
  <c r="O256" i="10"/>
  <c r="AR256" i="10" s="1"/>
  <c r="AS255" i="10"/>
  <c r="U255" i="10"/>
  <c r="T255" i="10"/>
  <c r="S255" i="10"/>
  <c r="R255" i="10"/>
  <c r="Q255" i="10"/>
  <c r="O255" i="10" s="1"/>
  <c r="AR255" i="10" s="1"/>
  <c r="P255" i="10"/>
  <c r="AS254" i="10"/>
  <c r="U254" i="10"/>
  <c r="T254" i="10"/>
  <c r="S254" i="10"/>
  <c r="R254" i="10"/>
  <c r="Q254" i="10"/>
  <c r="P254" i="10"/>
  <c r="O254" i="10"/>
  <c r="AR254" i="10" s="1"/>
  <c r="AS253" i="10"/>
  <c r="U253" i="10"/>
  <c r="T253" i="10"/>
  <c r="S253" i="10"/>
  <c r="R253" i="10"/>
  <c r="Q253" i="10"/>
  <c r="O253" i="10" s="1"/>
  <c r="AR253" i="10" s="1"/>
  <c r="P253" i="10"/>
  <c r="AS252" i="10"/>
  <c r="U252" i="10"/>
  <c r="T252" i="10"/>
  <c r="S252" i="10"/>
  <c r="R252" i="10"/>
  <c r="Q252" i="10"/>
  <c r="O252" i="10" s="1"/>
  <c r="AR252" i="10" s="1"/>
  <c r="P252" i="10"/>
  <c r="AS251" i="10"/>
  <c r="U251" i="10"/>
  <c r="T251" i="10"/>
  <c r="S251" i="10"/>
  <c r="R251" i="10"/>
  <c r="Q251" i="10"/>
  <c r="P251" i="10"/>
  <c r="O251" i="10"/>
  <c r="AR251" i="10" s="1"/>
  <c r="AS250" i="10"/>
  <c r="U250" i="10"/>
  <c r="T250" i="10"/>
  <c r="S250" i="10"/>
  <c r="R250" i="10"/>
  <c r="Q250" i="10"/>
  <c r="O250" i="10" s="1"/>
  <c r="AR250" i="10" s="1"/>
  <c r="P250" i="10"/>
  <c r="AS249" i="10"/>
  <c r="U249" i="10"/>
  <c r="T249" i="10"/>
  <c r="S249" i="10"/>
  <c r="R249" i="10"/>
  <c r="Q249" i="10"/>
  <c r="O249" i="10" s="1"/>
  <c r="AR249" i="10" s="1"/>
  <c r="P249" i="10"/>
  <c r="AS248" i="10"/>
  <c r="AR248" i="10"/>
  <c r="U248" i="10"/>
  <c r="T248" i="10"/>
  <c r="S248" i="10"/>
  <c r="R248" i="10"/>
  <c r="Q248" i="10"/>
  <c r="P248" i="10"/>
  <c r="O248" i="10"/>
  <c r="AS247" i="10"/>
  <c r="U247" i="10"/>
  <c r="T247" i="10"/>
  <c r="S247" i="10"/>
  <c r="R247" i="10"/>
  <c r="Q247" i="10"/>
  <c r="P247" i="10"/>
  <c r="O247" i="10"/>
  <c r="AR247" i="10" s="1"/>
  <c r="AS246" i="10"/>
  <c r="U246" i="10"/>
  <c r="T246" i="10"/>
  <c r="S246" i="10"/>
  <c r="R246" i="10"/>
  <c r="Q246" i="10"/>
  <c r="P246" i="10"/>
  <c r="O246" i="10"/>
  <c r="AR246" i="10" s="1"/>
  <c r="AS245" i="10"/>
  <c r="U245" i="10"/>
  <c r="T245" i="10"/>
  <c r="S245" i="10"/>
  <c r="R245" i="10"/>
  <c r="Q245" i="10"/>
  <c r="P245" i="10"/>
  <c r="O245" i="10"/>
  <c r="AR245" i="10" s="1"/>
  <c r="AS244" i="10"/>
  <c r="U244" i="10"/>
  <c r="T244" i="10"/>
  <c r="S244" i="10"/>
  <c r="R244" i="10"/>
  <c r="Q244" i="10"/>
  <c r="O244" i="10" s="1"/>
  <c r="AR244" i="10" s="1"/>
  <c r="P244" i="10"/>
  <c r="AS243" i="10"/>
  <c r="AR243" i="10"/>
  <c r="U243" i="10"/>
  <c r="T243" i="10"/>
  <c r="S243" i="10"/>
  <c r="R243" i="10"/>
  <c r="Q243" i="10"/>
  <c r="P243" i="10"/>
  <c r="O243" i="10"/>
  <c r="AS242" i="10"/>
  <c r="U242" i="10"/>
  <c r="T242" i="10"/>
  <c r="S242" i="10"/>
  <c r="R242" i="10"/>
  <c r="Q242" i="10"/>
  <c r="O242" i="10" s="1"/>
  <c r="AR242" i="10" s="1"/>
  <c r="P242" i="10"/>
  <c r="AS241" i="10"/>
  <c r="U241" i="10"/>
  <c r="T241" i="10"/>
  <c r="S241" i="10"/>
  <c r="R241" i="10"/>
  <c r="Q241" i="10"/>
  <c r="O241" i="10" s="1"/>
  <c r="AR241" i="10" s="1"/>
  <c r="P241" i="10"/>
  <c r="AS240" i="10"/>
  <c r="U240" i="10"/>
  <c r="T240" i="10"/>
  <c r="S240" i="10"/>
  <c r="R240" i="10"/>
  <c r="Q240" i="10"/>
  <c r="P240" i="10"/>
  <c r="O240" i="10"/>
  <c r="AR240" i="10" s="1"/>
  <c r="AS239" i="10"/>
  <c r="U239" i="10"/>
  <c r="T239" i="10"/>
  <c r="S239" i="10"/>
  <c r="R239" i="10"/>
  <c r="Q239" i="10"/>
  <c r="O239" i="10" s="1"/>
  <c r="AR239" i="10" s="1"/>
  <c r="P239" i="10"/>
  <c r="AS238" i="10"/>
  <c r="U238" i="10"/>
  <c r="T238" i="10"/>
  <c r="S238" i="10"/>
  <c r="R238" i="10"/>
  <c r="Q238" i="10"/>
  <c r="O238" i="10" s="1"/>
  <c r="AR238" i="10" s="1"/>
  <c r="P238" i="10"/>
  <c r="AS237" i="10"/>
  <c r="U237" i="10"/>
  <c r="T237" i="10"/>
  <c r="S237" i="10"/>
  <c r="R237" i="10"/>
  <c r="Q237" i="10"/>
  <c r="P237" i="10"/>
  <c r="O237" i="10"/>
  <c r="AR237" i="10" s="1"/>
  <c r="AS236" i="10"/>
  <c r="U236" i="10"/>
  <c r="T236" i="10"/>
  <c r="S236" i="10"/>
  <c r="R236" i="10"/>
  <c r="Q236" i="10"/>
  <c r="P236" i="10"/>
  <c r="O236" i="10"/>
  <c r="AR236" i="10" s="1"/>
  <c r="AS235" i="10"/>
  <c r="U235" i="10"/>
  <c r="T235" i="10"/>
  <c r="S235" i="10"/>
  <c r="R235" i="10"/>
  <c r="Q235" i="10"/>
  <c r="O235" i="10" s="1"/>
  <c r="AR235" i="10" s="1"/>
  <c r="P235" i="10"/>
  <c r="AS234" i="10"/>
  <c r="U234" i="10"/>
  <c r="T234" i="10"/>
  <c r="S234" i="10"/>
  <c r="R234" i="10"/>
  <c r="Q234" i="10"/>
  <c r="P234" i="10"/>
  <c r="O234" i="10"/>
  <c r="AR234" i="10" s="1"/>
  <c r="AS233" i="10"/>
  <c r="U233" i="10"/>
  <c r="T233" i="10"/>
  <c r="S233" i="10"/>
  <c r="R233" i="10"/>
  <c r="Q233" i="10"/>
  <c r="O233" i="10" s="1"/>
  <c r="AR233" i="10" s="1"/>
  <c r="P233" i="10"/>
  <c r="AS232" i="10"/>
  <c r="U232" i="10"/>
  <c r="T232" i="10"/>
  <c r="S232" i="10"/>
  <c r="R232" i="10"/>
  <c r="Q232" i="10"/>
  <c r="O232" i="10" s="1"/>
  <c r="AR232" i="10" s="1"/>
  <c r="P232" i="10"/>
  <c r="AS231" i="10"/>
  <c r="U231" i="10"/>
  <c r="T231" i="10"/>
  <c r="S231" i="10"/>
  <c r="R231" i="10"/>
  <c r="Q231" i="10"/>
  <c r="P231" i="10"/>
  <c r="O231" i="10"/>
  <c r="AR231" i="10" s="1"/>
  <c r="AS230" i="10"/>
  <c r="U230" i="10"/>
  <c r="T230" i="10"/>
  <c r="S230" i="10"/>
  <c r="R230" i="10"/>
  <c r="Q230" i="10"/>
  <c r="O230" i="10" s="1"/>
  <c r="AR230" i="10" s="1"/>
  <c r="P230" i="10"/>
  <c r="AS229" i="10"/>
  <c r="U229" i="10"/>
  <c r="T229" i="10"/>
  <c r="S229" i="10"/>
  <c r="R229" i="10"/>
  <c r="Q229" i="10"/>
  <c r="O229" i="10" s="1"/>
  <c r="AR229" i="10" s="1"/>
  <c r="P229" i="10"/>
  <c r="AS228" i="10"/>
  <c r="U228" i="10"/>
  <c r="T228" i="10"/>
  <c r="S228" i="10"/>
  <c r="R228" i="10"/>
  <c r="Q228" i="10"/>
  <c r="P228" i="10"/>
  <c r="O228" i="10"/>
  <c r="AR228" i="10" s="1"/>
  <c r="AS227" i="10"/>
  <c r="U227" i="10"/>
  <c r="T227" i="10"/>
  <c r="S227" i="10"/>
  <c r="R227" i="10"/>
  <c r="Q227" i="10"/>
  <c r="P227" i="10"/>
  <c r="O227" i="10"/>
  <c r="AR227" i="10" s="1"/>
  <c r="AS226" i="10"/>
  <c r="U226" i="10"/>
  <c r="T226" i="10"/>
  <c r="S226" i="10"/>
  <c r="R226" i="10"/>
  <c r="Q226" i="10"/>
  <c r="P226" i="10"/>
  <c r="O226" i="10"/>
  <c r="AR226" i="10" s="1"/>
  <c r="AS225" i="10"/>
  <c r="U225" i="10"/>
  <c r="T225" i="10"/>
  <c r="S225" i="10"/>
  <c r="R225" i="10"/>
  <c r="Q225" i="10"/>
  <c r="P225" i="10"/>
  <c r="O225" i="10"/>
  <c r="AR225" i="10" s="1"/>
  <c r="AS224" i="10"/>
  <c r="U224" i="10"/>
  <c r="T224" i="10"/>
  <c r="S224" i="10"/>
  <c r="R224" i="10"/>
  <c r="Q224" i="10"/>
  <c r="O224" i="10" s="1"/>
  <c r="AR224" i="10" s="1"/>
  <c r="P224" i="10"/>
  <c r="AS223" i="10"/>
  <c r="U223" i="10"/>
  <c r="T223" i="10"/>
  <c r="S223" i="10"/>
  <c r="R223" i="10"/>
  <c r="Q223" i="10"/>
  <c r="P223" i="10"/>
  <c r="O223" i="10"/>
  <c r="AR223" i="10" s="1"/>
  <c r="AS222" i="10"/>
  <c r="U222" i="10"/>
  <c r="T222" i="10"/>
  <c r="S222" i="10"/>
  <c r="R222" i="10"/>
  <c r="Q222" i="10"/>
  <c r="O222" i="10" s="1"/>
  <c r="AR222" i="10" s="1"/>
  <c r="P222" i="10"/>
  <c r="AS221" i="10"/>
  <c r="U221" i="10"/>
  <c r="T221" i="10"/>
  <c r="S221" i="10"/>
  <c r="R221" i="10"/>
  <c r="Q221" i="10"/>
  <c r="O221" i="10" s="1"/>
  <c r="AR221" i="10" s="1"/>
  <c r="P221" i="10"/>
  <c r="AS220" i="10"/>
  <c r="U220" i="10"/>
  <c r="T220" i="10"/>
  <c r="S220" i="10"/>
  <c r="R220" i="10"/>
  <c r="Q220" i="10"/>
  <c r="P220" i="10"/>
  <c r="O220" i="10"/>
  <c r="AR220" i="10" s="1"/>
  <c r="AS219" i="10"/>
  <c r="U219" i="10"/>
  <c r="T219" i="10"/>
  <c r="S219" i="10"/>
  <c r="R219" i="10"/>
  <c r="Q219" i="10"/>
  <c r="O219" i="10" s="1"/>
  <c r="AR219" i="10" s="1"/>
  <c r="P219" i="10"/>
  <c r="AS218" i="10"/>
  <c r="U218" i="10"/>
  <c r="T218" i="10"/>
  <c r="S218" i="10"/>
  <c r="R218" i="10"/>
  <c r="Q218" i="10"/>
  <c r="O218" i="10" s="1"/>
  <c r="AR218" i="10" s="1"/>
  <c r="P218" i="10"/>
  <c r="AS217" i="10"/>
  <c r="U217" i="10"/>
  <c r="T217" i="10"/>
  <c r="S217" i="10"/>
  <c r="R217" i="10"/>
  <c r="Q217" i="10"/>
  <c r="P217" i="10"/>
  <c r="O217" i="10"/>
  <c r="AR217" i="10" s="1"/>
  <c r="AS216" i="10"/>
  <c r="U216" i="10"/>
  <c r="T216" i="10"/>
  <c r="S216" i="10"/>
  <c r="R216" i="10"/>
  <c r="Q216" i="10"/>
  <c r="P216" i="10"/>
  <c r="O216" i="10"/>
  <c r="AR216" i="10" s="1"/>
  <c r="AS215" i="10"/>
  <c r="U215" i="10"/>
  <c r="T215" i="10"/>
  <c r="S215" i="10"/>
  <c r="R215" i="10"/>
  <c r="Q215" i="10"/>
  <c r="O215" i="10" s="1"/>
  <c r="AR215" i="10" s="1"/>
  <c r="P215" i="10"/>
  <c r="AS214" i="10"/>
  <c r="U214" i="10"/>
  <c r="T214" i="10"/>
  <c r="S214" i="10"/>
  <c r="R214" i="10"/>
  <c r="Q214" i="10"/>
  <c r="P214" i="10"/>
  <c r="O214" i="10"/>
  <c r="AR214" i="10" s="1"/>
  <c r="AS213" i="10"/>
  <c r="U213" i="10"/>
  <c r="T213" i="10"/>
  <c r="S213" i="10"/>
  <c r="R213" i="10"/>
  <c r="Q213" i="10"/>
  <c r="O213" i="10" s="1"/>
  <c r="AR213" i="10" s="1"/>
  <c r="P213" i="10"/>
  <c r="AS212" i="10"/>
  <c r="U212" i="10"/>
  <c r="T212" i="10"/>
  <c r="S212" i="10"/>
  <c r="R212" i="10"/>
  <c r="Q212" i="10"/>
  <c r="O212" i="10" s="1"/>
  <c r="AR212" i="10" s="1"/>
  <c r="P212" i="10"/>
  <c r="AS211" i="10"/>
  <c r="U211" i="10"/>
  <c r="T211" i="10"/>
  <c r="S211" i="10"/>
  <c r="R211" i="10"/>
  <c r="Q211" i="10"/>
  <c r="P211" i="10"/>
  <c r="O211" i="10"/>
  <c r="AR211" i="10" s="1"/>
  <c r="AS210" i="10"/>
  <c r="U210" i="10"/>
  <c r="T210" i="10"/>
  <c r="S210" i="10"/>
  <c r="R210" i="10"/>
  <c r="Q210" i="10"/>
  <c r="O210" i="10" s="1"/>
  <c r="AR210" i="10" s="1"/>
  <c r="P210" i="10"/>
  <c r="AS209" i="10"/>
  <c r="U209" i="10"/>
  <c r="T209" i="10"/>
  <c r="S209" i="10"/>
  <c r="R209" i="10"/>
  <c r="Q209" i="10"/>
  <c r="O209" i="10" s="1"/>
  <c r="AR209" i="10" s="1"/>
  <c r="P209" i="10"/>
  <c r="AS208" i="10"/>
  <c r="AR208" i="10"/>
  <c r="U208" i="10"/>
  <c r="T208" i="10"/>
  <c r="S208" i="10"/>
  <c r="R208" i="10"/>
  <c r="Q208" i="10"/>
  <c r="P208" i="10"/>
  <c r="O208" i="10"/>
  <c r="AS207" i="10"/>
  <c r="U207" i="10"/>
  <c r="T207" i="10"/>
  <c r="S207" i="10"/>
  <c r="R207" i="10"/>
  <c r="Q207" i="10"/>
  <c r="P207" i="10"/>
  <c r="O207" i="10"/>
  <c r="AR207" i="10" s="1"/>
  <c r="AS206" i="10"/>
  <c r="U206" i="10"/>
  <c r="T206" i="10"/>
  <c r="S206" i="10"/>
  <c r="R206" i="10"/>
  <c r="Q206" i="10"/>
  <c r="P206" i="10"/>
  <c r="O206" i="10"/>
  <c r="AR206" i="10" s="1"/>
  <c r="AS205" i="10"/>
  <c r="U205" i="10"/>
  <c r="T205" i="10"/>
  <c r="S205" i="10"/>
  <c r="R205" i="10"/>
  <c r="Q205" i="10"/>
  <c r="P205" i="10"/>
  <c r="O205" i="10"/>
  <c r="AR205" i="10" s="1"/>
  <c r="AS204" i="10"/>
  <c r="U204" i="10"/>
  <c r="T204" i="10"/>
  <c r="S204" i="10"/>
  <c r="R204" i="10"/>
  <c r="Q204" i="10"/>
  <c r="O204" i="10" s="1"/>
  <c r="AR204" i="10" s="1"/>
  <c r="P204" i="10"/>
  <c r="AS203" i="10"/>
  <c r="U203" i="10"/>
  <c r="T203" i="10"/>
  <c r="S203" i="10"/>
  <c r="R203" i="10"/>
  <c r="Q203" i="10"/>
  <c r="P203" i="10"/>
  <c r="O203" i="10"/>
  <c r="AR203" i="10" s="1"/>
  <c r="AS202" i="10"/>
  <c r="U202" i="10"/>
  <c r="T202" i="10"/>
  <c r="S202" i="10"/>
  <c r="R202" i="10"/>
  <c r="Q202" i="10"/>
  <c r="O202" i="10" s="1"/>
  <c r="AR202" i="10" s="1"/>
  <c r="P202" i="10"/>
  <c r="AS201" i="10"/>
  <c r="U201" i="10"/>
  <c r="T201" i="10"/>
  <c r="S201" i="10"/>
  <c r="R201" i="10"/>
  <c r="Q201" i="10"/>
  <c r="O201" i="10" s="1"/>
  <c r="AR201" i="10" s="1"/>
  <c r="P201" i="10"/>
  <c r="AS200" i="10"/>
  <c r="U200" i="10"/>
  <c r="T200" i="10"/>
  <c r="S200" i="10"/>
  <c r="R200" i="10"/>
  <c r="Q200" i="10"/>
  <c r="P200" i="10"/>
  <c r="O200" i="10"/>
  <c r="AR200" i="10" s="1"/>
  <c r="AS199" i="10"/>
  <c r="U199" i="10"/>
  <c r="T199" i="10"/>
  <c r="S199" i="10"/>
  <c r="R199" i="10"/>
  <c r="Q199" i="10"/>
  <c r="O199" i="10" s="1"/>
  <c r="AR199" i="10" s="1"/>
  <c r="P199" i="10"/>
  <c r="AS198" i="10"/>
  <c r="U198" i="10"/>
  <c r="T198" i="10"/>
  <c r="S198" i="10"/>
  <c r="R198" i="10"/>
  <c r="Q198" i="10"/>
  <c r="O198" i="10" s="1"/>
  <c r="AR198" i="10" s="1"/>
  <c r="P198" i="10"/>
  <c r="AS197" i="10"/>
  <c r="U197" i="10"/>
  <c r="T197" i="10"/>
  <c r="S197" i="10"/>
  <c r="R197" i="10"/>
  <c r="Q197" i="10"/>
  <c r="P197" i="10"/>
  <c r="O197" i="10"/>
  <c r="AR197" i="10" s="1"/>
  <c r="AS196" i="10"/>
  <c r="U196" i="10"/>
  <c r="T196" i="10"/>
  <c r="S196" i="10"/>
  <c r="R196" i="10"/>
  <c r="Q196" i="10"/>
  <c r="P196" i="10"/>
  <c r="O196" i="10"/>
  <c r="AR196" i="10" s="1"/>
  <c r="AS195" i="10"/>
  <c r="U195" i="10"/>
  <c r="T195" i="10"/>
  <c r="S195" i="10"/>
  <c r="R195" i="10"/>
  <c r="Q195" i="10"/>
  <c r="O195" i="10" s="1"/>
  <c r="AR195" i="10" s="1"/>
  <c r="P195" i="10"/>
  <c r="AS194" i="10"/>
  <c r="U194" i="10"/>
  <c r="T194" i="10"/>
  <c r="S194" i="10"/>
  <c r="R194" i="10"/>
  <c r="Q194" i="10"/>
  <c r="P194" i="10"/>
  <c r="O194" i="10"/>
  <c r="AR194" i="10" s="1"/>
  <c r="AS193" i="10"/>
  <c r="U193" i="10"/>
  <c r="T193" i="10"/>
  <c r="S193" i="10"/>
  <c r="R193" i="10"/>
  <c r="Q193" i="10"/>
  <c r="O193" i="10" s="1"/>
  <c r="AR193" i="10" s="1"/>
  <c r="P193" i="10"/>
  <c r="AS192" i="10"/>
  <c r="U192" i="10"/>
  <c r="T192" i="10"/>
  <c r="S192" i="10"/>
  <c r="R192" i="10"/>
  <c r="Q192" i="10"/>
  <c r="O192" i="10" s="1"/>
  <c r="AR192" i="10" s="1"/>
  <c r="P192" i="10"/>
  <c r="AS191" i="10"/>
  <c r="U191" i="10"/>
  <c r="T191" i="10"/>
  <c r="S191" i="10"/>
  <c r="R191" i="10"/>
  <c r="Q191" i="10"/>
  <c r="P191" i="10"/>
  <c r="O191" i="10"/>
  <c r="AR191" i="10" s="1"/>
  <c r="AS190" i="10"/>
  <c r="U190" i="10"/>
  <c r="T190" i="10"/>
  <c r="S190" i="10"/>
  <c r="R190" i="10"/>
  <c r="Q190" i="10"/>
  <c r="O190" i="10" s="1"/>
  <c r="AR190" i="10" s="1"/>
  <c r="P190" i="10"/>
  <c r="AS189" i="10"/>
  <c r="U189" i="10"/>
  <c r="T189" i="10"/>
  <c r="S189" i="10"/>
  <c r="R189" i="10"/>
  <c r="Q189" i="10"/>
  <c r="O189" i="10" s="1"/>
  <c r="AR189" i="10" s="1"/>
  <c r="P189" i="10"/>
  <c r="AS188" i="10"/>
  <c r="U188" i="10"/>
  <c r="T188" i="10"/>
  <c r="S188" i="10"/>
  <c r="R188" i="10"/>
  <c r="Q188" i="10"/>
  <c r="P188" i="10"/>
  <c r="O188" i="10"/>
  <c r="AR188" i="10" s="1"/>
  <c r="AS187" i="10"/>
  <c r="U187" i="10"/>
  <c r="T187" i="10"/>
  <c r="S187" i="10"/>
  <c r="R187" i="10"/>
  <c r="Q187" i="10"/>
  <c r="P187" i="10"/>
  <c r="O187" i="10"/>
  <c r="AR187" i="10" s="1"/>
  <c r="AS186" i="10"/>
  <c r="U186" i="10"/>
  <c r="T186" i="10"/>
  <c r="S186" i="10"/>
  <c r="R186" i="10"/>
  <c r="Q186" i="10"/>
  <c r="P186" i="10"/>
  <c r="O186" i="10"/>
  <c r="AR186" i="10" s="1"/>
  <c r="AS185" i="10"/>
  <c r="U185" i="10"/>
  <c r="T185" i="10"/>
  <c r="S185" i="10"/>
  <c r="R185" i="10"/>
  <c r="Q185" i="10"/>
  <c r="P185" i="10"/>
  <c r="O185" i="10"/>
  <c r="AR185" i="10" s="1"/>
  <c r="AS184" i="10"/>
  <c r="U184" i="10"/>
  <c r="T184" i="10"/>
  <c r="S184" i="10"/>
  <c r="R184" i="10"/>
  <c r="Q184" i="10"/>
  <c r="O184" i="10" s="1"/>
  <c r="AR184" i="10" s="1"/>
  <c r="P184" i="10"/>
  <c r="AS183" i="10"/>
  <c r="U183" i="10"/>
  <c r="T183" i="10"/>
  <c r="S183" i="10"/>
  <c r="R183" i="10"/>
  <c r="Q183" i="10"/>
  <c r="P183" i="10"/>
  <c r="O183" i="10"/>
  <c r="AR183" i="10" s="1"/>
  <c r="AS182" i="10"/>
  <c r="U182" i="10"/>
  <c r="T182" i="10"/>
  <c r="S182" i="10"/>
  <c r="R182" i="10"/>
  <c r="Q182" i="10"/>
  <c r="O182" i="10" s="1"/>
  <c r="AR182" i="10" s="1"/>
  <c r="P182" i="10"/>
  <c r="AS181" i="10"/>
  <c r="U181" i="10"/>
  <c r="T181" i="10"/>
  <c r="S181" i="10"/>
  <c r="R181" i="10"/>
  <c r="Q181" i="10"/>
  <c r="O181" i="10" s="1"/>
  <c r="AR181" i="10" s="1"/>
  <c r="P181" i="10"/>
  <c r="AS180" i="10"/>
  <c r="U180" i="10"/>
  <c r="T180" i="10"/>
  <c r="S180" i="10"/>
  <c r="R180" i="10"/>
  <c r="Q180" i="10"/>
  <c r="P180" i="10"/>
  <c r="O180" i="10"/>
  <c r="AR180" i="10" s="1"/>
  <c r="AS179" i="10"/>
  <c r="U179" i="10"/>
  <c r="T179" i="10"/>
  <c r="S179" i="10"/>
  <c r="R179" i="10"/>
  <c r="Q179" i="10"/>
  <c r="O179" i="10" s="1"/>
  <c r="AR179" i="10" s="1"/>
  <c r="P179" i="10"/>
  <c r="AS178" i="10"/>
  <c r="U178" i="10"/>
  <c r="T178" i="10"/>
  <c r="S178" i="10"/>
  <c r="R178" i="10"/>
  <c r="Q178" i="10"/>
  <c r="O178" i="10" s="1"/>
  <c r="AR178" i="10" s="1"/>
  <c r="P178" i="10"/>
  <c r="AS177" i="10"/>
  <c r="U177" i="10"/>
  <c r="T177" i="10"/>
  <c r="S177" i="10"/>
  <c r="R177" i="10"/>
  <c r="Q177" i="10"/>
  <c r="P177" i="10"/>
  <c r="O177" i="10"/>
  <c r="AR177" i="10" s="1"/>
  <c r="AS176" i="10"/>
  <c r="U176" i="10"/>
  <c r="T176" i="10"/>
  <c r="S176" i="10"/>
  <c r="R176" i="10"/>
  <c r="Q176" i="10"/>
  <c r="P176" i="10"/>
  <c r="O176" i="10"/>
  <c r="AR176" i="10" s="1"/>
  <c r="AS175" i="10"/>
  <c r="U175" i="10"/>
  <c r="T175" i="10"/>
  <c r="S175" i="10"/>
  <c r="R175" i="10"/>
  <c r="Q175" i="10"/>
  <c r="O175" i="10" s="1"/>
  <c r="AR175" i="10" s="1"/>
  <c r="P175" i="10"/>
  <c r="AS174" i="10"/>
  <c r="U174" i="10"/>
  <c r="T174" i="10"/>
  <c r="S174" i="10"/>
  <c r="R174" i="10"/>
  <c r="Q174" i="10"/>
  <c r="P174" i="10"/>
  <c r="O174" i="10"/>
  <c r="AR174" i="10" s="1"/>
  <c r="AS173" i="10"/>
  <c r="U173" i="10"/>
  <c r="T173" i="10"/>
  <c r="S173" i="10"/>
  <c r="R173" i="10"/>
  <c r="Q173" i="10"/>
  <c r="O173" i="10" s="1"/>
  <c r="AR173" i="10" s="1"/>
  <c r="P173" i="10"/>
  <c r="AS172" i="10"/>
  <c r="U172" i="10"/>
  <c r="T172" i="10"/>
  <c r="S172" i="10"/>
  <c r="R172" i="10"/>
  <c r="Q172" i="10"/>
  <c r="O172" i="10" s="1"/>
  <c r="AR172" i="10" s="1"/>
  <c r="P172" i="10"/>
  <c r="AS171" i="10"/>
  <c r="U171" i="10"/>
  <c r="T171" i="10"/>
  <c r="S171" i="10"/>
  <c r="R171" i="10"/>
  <c r="Q171" i="10"/>
  <c r="P171" i="10"/>
  <c r="O171" i="10"/>
  <c r="AR171" i="10" s="1"/>
  <c r="AS170" i="10"/>
  <c r="U170" i="10"/>
  <c r="T170" i="10"/>
  <c r="S170" i="10"/>
  <c r="R170" i="10"/>
  <c r="Q170" i="10"/>
  <c r="O170" i="10" s="1"/>
  <c r="AR170" i="10" s="1"/>
  <c r="P170" i="10"/>
  <c r="AS169" i="10"/>
  <c r="U169" i="10"/>
  <c r="T169" i="10"/>
  <c r="S169" i="10"/>
  <c r="R169" i="10"/>
  <c r="Q169" i="10"/>
  <c r="O169" i="10" s="1"/>
  <c r="AR169" i="10" s="1"/>
  <c r="P169" i="10"/>
  <c r="AS168" i="10"/>
  <c r="U168" i="10"/>
  <c r="T168" i="10"/>
  <c r="S168" i="10"/>
  <c r="R168" i="10"/>
  <c r="Q168" i="10"/>
  <c r="P168" i="10"/>
  <c r="O168" i="10"/>
  <c r="AR168" i="10" s="1"/>
  <c r="AS167" i="10"/>
  <c r="U167" i="10"/>
  <c r="T167" i="10"/>
  <c r="S167" i="10"/>
  <c r="R167" i="10"/>
  <c r="Q167" i="10"/>
  <c r="P167" i="10"/>
  <c r="O167" i="10"/>
  <c r="AR167" i="10" s="1"/>
  <c r="AS166" i="10"/>
  <c r="U166" i="10"/>
  <c r="T166" i="10"/>
  <c r="S166" i="10"/>
  <c r="R166" i="10"/>
  <c r="Q166" i="10"/>
  <c r="P166" i="10"/>
  <c r="O166" i="10"/>
  <c r="AR166" i="10" s="1"/>
  <c r="AS165" i="10"/>
  <c r="U165" i="10"/>
  <c r="T165" i="10"/>
  <c r="S165" i="10"/>
  <c r="R165" i="10"/>
  <c r="Q165" i="10"/>
  <c r="P165" i="10"/>
  <c r="O165" i="10"/>
  <c r="AR165" i="10" s="1"/>
  <c r="AS164" i="10"/>
  <c r="U164" i="10"/>
  <c r="T164" i="10"/>
  <c r="S164" i="10"/>
  <c r="R164" i="10"/>
  <c r="Q164" i="10"/>
  <c r="O164" i="10" s="1"/>
  <c r="AR164" i="10" s="1"/>
  <c r="P164" i="10"/>
  <c r="AS163" i="10"/>
  <c r="U163" i="10"/>
  <c r="T163" i="10"/>
  <c r="S163" i="10"/>
  <c r="R163" i="10"/>
  <c r="Q163" i="10"/>
  <c r="P163" i="10"/>
  <c r="O163" i="10"/>
  <c r="AR163" i="10" s="1"/>
  <c r="AS162" i="10"/>
  <c r="U162" i="10"/>
  <c r="T162" i="10"/>
  <c r="S162" i="10"/>
  <c r="R162" i="10"/>
  <c r="Q162" i="10"/>
  <c r="O162" i="10" s="1"/>
  <c r="AR162" i="10" s="1"/>
  <c r="P162" i="10"/>
  <c r="AS161" i="10"/>
  <c r="U161" i="10"/>
  <c r="T161" i="10"/>
  <c r="S161" i="10"/>
  <c r="R161" i="10"/>
  <c r="Q161" i="10"/>
  <c r="O161" i="10" s="1"/>
  <c r="AR161" i="10" s="1"/>
  <c r="P161" i="10"/>
  <c r="AS160" i="10"/>
  <c r="U160" i="10"/>
  <c r="T160" i="10"/>
  <c r="S160" i="10"/>
  <c r="R160" i="10"/>
  <c r="Q160" i="10"/>
  <c r="P160" i="10"/>
  <c r="O160" i="10"/>
  <c r="AR160" i="10" s="1"/>
  <c r="AS159" i="10"/>
  <c r="U159" i="10"/>
  <c r="T159" i="10"/>
  <c r="S159" i="10"/>
  <c r="R159" i="10"/>
  <c r="Q159" i="10"/>
  <c r="O159" i="10" s="1"/>
  <c r="AR159" i="10" s="1"/>
  <c r="P159" i="10"/>
  <c r="AS158" i="10"/>
  <c r="U158" i="10"/>
  <c r="T158" i="10"/>
  <c r="S158" i="10"/>
  <c r="R158" i="10"/>
  <c r="Q158" i="10"/>
  <c r="O158" i="10" s="1"/>
  <c r="AR158" i="10" s="1"/>
  <c r="P158" i="10"/>
  <c r="AS157" i="10"/>
  <c r="U157" i="10"/>
  <c r="T157" i="10"/>
  <c r="S157" i="10"/>
  <c r="R157" i="10"/>
  <c r="Q157" i="10"/>
  <c r="P157" i="10"/>
  <c r="O157" i="10"/>
  <c r="AR157" i="10" s="1"/>
  <c r="AS156" i="10"/>
  <c r="U156" i="10"/>
  <c r="T156" i="10"/>
  <c r="S156" i="10"/>
  <c r="R156" i="10"/>
  <c r="Q156" i="10"/>
  <c r="P156" i="10"/>
  <c r="O156" i="10"/>
  <c r="AR156" i="10" s="1"/>
  <c r="AS155" i="10"/>
  <c r="U155" i="10"/>
  <c r="T155" i="10"/>
  <c r="S155" i="10"/>
  <c r="R155" i="10"/>
  <c r="Q155" i="10"/>
  <c r="O155" i="10" s="1"/>
  <c r="AR155" i="10" s="1"/>
  <c r="P155" i="10"/>
  <c r="AS154" i="10"/>
  <c r="U154" i="10"/>
  <c r="T154" i="10"/>
  <c r="S154" i="10"/>
  <c r="R154" i="10"/>
  <c r="Q154" i="10"/>
  <c r="P154" i="10"/>
  <c r="O154" i="10"/>
  <c r="AR154" i="10" s="1"/>
  <c r="AS153" i="10"/>
  <c r="U153" i="10"/>
  <c r="T153" i="10"/>
  <c r="S153" i="10"/>
  <c r="R153" i="10"/>
  <c r="Q153" i="10"/>
  <c r="O153" i="10" s="1"/>
  <c r="AR153" i="10" s="1"/>
  <c r="P153" i="10"/>
  <c r="AS152" i="10"/>
  <c r="U152" i="10"/>
  <c r="T152" i="10"/>
  <c r="S152" i="10"/>
  <c r="R152" i="10"/>
  <c r="Q152" i="10"/>
  <c r="O152" i="10" s="1"/>
  <c r="AR152" i="10" s="1"/>
  <c r="P152" i="10"/>
  <c r="AS151" i="10"/>
  <c r="U151" i="10"/>
  <c r="T151" i="10"/>
  <c r="S151" i="10"/>
  <c r="R151" i="10"/>
  <c r="Q151" i="10"/>
  <c r="P151" i="10"/>
  <c r="O151" i="10"/>
  <c r="AR151" i="10" s="1"/>
  <c r="AS150" i="10"/>
  <c r="U150" i="10"/>
  <c r="T150" i="10"/>
  <c r="S150" i="10"/>
  <c r="R150" i="10"/>
  <c r="Q150" i="10"/>
  <c r="O150" i="10" s="1"/>
  <c r="AR150" i="10" s="1"/>
  <c r="P150" i="10"/>
  <c r="AS149" i="10"/>
  <c r="U149" i="10"/>
  <c r="T149" i="10"/>
  <c r="S149" i="10"/>
  <c r="R149" i="10"/>
  <c r="Q149" i="10"/>
  <c r="O149" i="10" s="1"/>
  <c r="AR149" i="10" s="1"/>
  <c r="P149" i="10"/>
  <c r="AS148" i="10"/>
  <c r="U148" i="10"/>
  <c r="T148" i="10"/>
  <c r="S148" i="10"/>
  <c r="R148" i="10"/>
  <c r="Q148" i="10"/>
  <c r="P148" i="10"/>
  <c r="O148" i="10"/>
  <c r="AR148" i="10" s="1"/>
  <c r="AS147" i="10"/>
  <c r="U147" i="10"/>
  <c r="T147" i="10"/>
  <c r="S147" i="10"/>
  <c r="R147" i="10"/>
  <c r="Q147" i="10"/>
  <c r="P147" i="10"/>
  <c r="O147" i="10"/>
  <c r="AR147" i="10" s="1"/>
  <c r="AS146" i="10"/>
  <c r="U146" i="10"/>
  <c r="T146" i="10"/>
  <c r="S146" i="10"/>
  <c r="R146" i="10"/>
  <c r="Q146" i="10"/>
  <c r="P146" i="10"/>
  <c r="O146" i="10"/>
  <c r="AR146" i="10" s="1"/>
  <c r="AS145" i="10"/>
  <c r="U145" i="10"/>
  <c r="T145" i="10"/>
  <c r="S145" i="10"/>
  <c r="R145" i="10"/>
  <c r="Q145" i="10"/>
  <c r="P145" i="10"/>
  <c r="O145" i="10"/>
  <c r="AR145" i="10" s="1"/>
  <c r="AS144" i="10"/>
  <c r="U144" i="10"/>
  <c r="T144" i="10"/>
  <c r="S144" i="10"/>
  <c r="R144" i="10"/>
  <c r="Q144" i="10"/>
  <c r="O144" i="10" s="1"/>
  <c r="AR144" i="10" s="1"/>
  <c r="P144" i="10"/>
  <c r="AS143" i="10"/>
  <c r="U143" i="10"/>
  <c r="T143" i="10"/>
  <c r="S143" i="10"/>
  <c r="R143" i="10"/>
  <c r="Q143" i="10"/>
  <c r="P143" i="10"/>
  <c r="O143" i="10"/>
  <c r="AR143" i="10" s="1"/>
  <c r="AS142" i="10"/>
  <c r="U142" i="10"/>
  <c r="T142" i="10"/>
  <c r="S142" i="10"/>
  <c r="R142" i="10"/>
  <c r="Q142" i="10"/>
  <c r="O142" i="10" s="1"/>
  <c r="AR142" i="10" s="1"/>
  <c r="P142" i="10"/>
  <c r="AS141" i="10"/>
  <c r="U141" i="10"/>
  <c r="T141" i="10"/>
  <c r="S141" i="10"/>
  <c r="R141" i="10"/>
  <c r="Q141" i="10"/>
  <c r="O141" i="10" s="1"/>
  <c r="AR141" i="10" s="1"/>
  <c r="P141" i="10"/>
  <c r="AS140" i="10"/>
  <c r="U140" i="10"/>
  <c r="T140" i="10"/>
  <c r="S140" i="10"/>
  <c r="R140" i="10"/>
  <c r="Q140" i="10"/>
  <c r="P140" i="10"/>
  <c r="O140" i="10"/>
  <c r="AR140" i="10" s="1"/>
  <c r="AS139" i="10"/>
  <c r="U139" i="10"/>
  <c r="T139" i="10"/>
  <c r="S139" i="10"/>
  <c r="R139" i="10"/>
  <c r="Q139" i="10"/>
  <c r="O139" i="10" s="1"/>
  <c r="AR139" i="10" s="1"/>
  <c r="P139" i="10"/>
  <c r="AS138" i="10"/>
  <c r="U138" i="10"/>
  <c r="T138" i="10"/>
  <c r="S138" i="10"/>
  <c r="R138" i="10"/>
  <c r="Q138" i="10"/>
  <c r="O138" i="10" s="1"/>
  <c r="AR138" i="10" s="1"/>
  <c r="P138" i="10"/>
  <c r="AS137" i="10"/>
  <c r="U137" i="10"/>
  <c r="T137" i="10"/>
  <c r="S137" i="10"/>
  <c r="R137" i="10"/>
  <c r="Q137" i="10"/>
  <c r="P137" i="10"/>
  <c r="O137" i="10"/>
  <c r="AR137" i="10" s="1"/>
  <c r="AS136" i="10"/>
  <c r="U136" i="10"/>
  <c r="T136" i="10"/>
  <c r="S136" i="10"/>
  <c r="R136" i="10"/>
  <c r="Q136" i="10"/>
  <c r="P136" i="10"/>
  <c r="O136" i="10"/>
  <c r="AR136" i="10" s="1"/>
  <c r="AS135" i="10"/>
  <c r="U135" i="10"/>
  <c r="T135" i="10"/>
  <c r="S135" i="10"/>
  <c r="R135" i="10"/>
  <c r="Q135" i="10"/>
  <c r="O135" i="10" s="1"/>
  <c r="AR135" i="10" s="1"/>
  <c r="P135" i="10"/>
  <c r="AS134" i="10"/>
  <c r="U134" i="10"/>
  <c r="T134" i="10"/>
  <c r="S134" i="10"/>
  <c r="R134" i="10"/>
  <c r="Q134" i="10"/>
  <c r="P134" i="10"/>
  <c r="O134" i="10"/>
  <c r="AR134" i="10" s="1"/>
  <c r="AS133" i="10"/>
  <c r="U133" i="10"/>
  <c r="T133" i="10"/>
  <c r="S133" i="10"/>
  <c r="R133" i="10"/>
  <c r="Q133" i="10"/>
  <c r="O133" i="10" s="1"/>
  <c r="AR133" i="10" s="1"/>
  <c r="P133" i="10"/>
  <c r="AS132" i="10"/>
  <c r="U132" i="10"/>
  <c r="T132" i="10"/>
  <c r="S132" i="10"/>
  <c r="R132" i="10"/>
  <c r="Q132" i="10"/>
  <c r="O132" i="10" s="1"/>
  <c r="AR132" i="10" s="1"/>
  <c r="P132" i="10"/>
  <c r="AS131" i="10"/>
  <c r="U131" i="10"/>
  <c r="T131" i="10"/>
  <c r="S131" i="10"/>
  <c r="R131" i="10"/>
  <c r="Q131" i="10"/>
  <c r="P131" i="10"/>
  <c r="O131" i="10"/>
  <c r="AR131" i="10" s="1"/>
  <c r="AS130" i="10"/>
  <c r="U130" i="10"/>
  <c r="T130" i="10"/>
  <c r="S130" i="10"/>
  <c r="R130" i="10"/>
  <c r="Q130" i="10"/>
  <c r="O130" i="10" s="1"/>
  <c r="AR130" i="10" s="1"/>
  <c r="P130" i="10"/>
  <c r="AS129" i="10"/>
  <c r="U129" i="10"/>
  <c r="T129" i="10"/>
  <c r="S129" i="10"/>
  <c r="R129" i="10"/>
  <c r="Q129" i="10"/>
  <c r="O129" i="10" s="1"/>
  <c r="AR129" i="10" s="1"/>
  <c r="P129" i="10"/>
  <c r="AS128" i="10"/>
  <c r="U128" i="10"/>
  <c r="T128" i="10"/>
  <c r="S128" i="10"/>
  <c r="R128" i="10"/>
  <c r="Q128" i="10"/>
  <c r="P128" i="10"/>
  <c r="O128" i="10"/>
  <c r="AR128" i="10" s="1"/>
  <c r="AS127" i="10"/>
  <c r="U127" i="10"/>
  <c r="T127" i="10"/>
  <c r="S127" i="10"/>
  <c r="R127" i="10"/>
  <c r="Q127" i="10"/>
  <c r="P127" i="10"/>
  <c r="O127" i="10"/>
  <c r="AR127" i="10" s="1"/>
  <c r="AS126" i="10"/>
  <c r="U126" i="10"/>
  <c r="T126" i="10"/>
  <c r="S126" i="10"/>
  <c r="R126" i="10"/>
  <c r="Q126" i="10"/>
  <c r="P126" i="10"/>
  <c r="O126" i="10"/>
  <c r="AR126" i="10" s="1"/>
  <c r="AS125" i="10"/>
  <c r="U125" i="10"/>
  <c r="T125" i="10"/>
  <c r="S125" i="10"/>
  <c r="R125" i="10"/>
  <c r="Q125" i="10"/>
  <c r="P125" i="10"/>
  <c r="O125" i="10"/>
  <c r="AR125" i="10" s="1"/>
  <c r="AS124" i="10"/>
  <c r="U124" i="10"/>
  <c r="T124" i="10"/>
  <c r="S124" i="10"/>
  <c r="R124" i="10"/>
  <c r="Q124" i="10"/>
  <c r="O124" i="10" s="1"/>
  <c r="AR124" i="10" s="1"/>
  <c r="P124" i="10"/>
  <c r="AS123" i="10"/>
  <c r="U123" i="10"/>
  <c r="T123" i="10"/>
  <c r="S123" i="10"/>
  <c r="R123" i="10"/>
  <c r="Q123" i="10"/>
  <c r="P123" i="10"/>
  <c r="O123" i="10"/>
  <c r="AR123" i="10" s="1"/>
  <c r="AS122" i="10"/>
  <c r="U122" i="10"/>
  <c r="T122" i="10"/>
  <c r="S122" i="10"/>
  <c r="R122" i="10"/>
  <c r="Q122" i="10"/>
  <c r="O122" i="10" s="1"/>
  <c r="AR122" i="10" s="1"/>
  <c r="P122" i="10"/>
  <c r="AS121" i="10"/>
  <c r="U121" i="10"/>
  <c r="T121" i="10"/>
  <c r="S121" i="10"/>
  <c r="R121" i="10"/>
  <c r="Q121" i="10"/>
  <c r="O121" i="10" s="1"/>
  <c r="AR121" i="10" s="1"/>
  <c r="P121" i="10"/>
  <c r="AS120" i="10"/>
  <c r="U120" i="10"/>
  <c r="T120" i="10"/>
  <c r="S120" i="10"/>
  <c r="R120" i="10"/>
  <c r="Q120" i="10"/>
  <c r="P120" i="10"/>
  <c r="O120" i="10"/>
  <c r="AR120" i="10" s="1"/>
  <c r="AS119" i="10"/>
  <c r="U119" i="10"/>
  <c r="T119" i="10"/>
  <c r="S119" i="10"/>
  <c r="R119" i="10"/>
  <c r="Q119" i="10"/>
  <c r="O119" i="10" s="1"/>
  <c r="AR119" i="10" s="1"/>
  <c r="P119" i="10"/>
  <c r="AS118" i="10"/>
  <c r="U118" i="10"/>
  <c r="T118" i="10"/>
  <c r="S118" i="10"/>
  <c r="R118" i="10"/>
  <c r="Q118" i="10"/>
  <c r="O118" i="10" s="1"/>
  <c r="AR118" i="10" s="1"/>
  <c r="P118" i="10"/>
  <c r="AS117" i="10"/>
  <c r="U117" i="10"/>
  <c r="T117" i="10"/>
  <c r="S117" i="10"/>
  <c r="R117" i="10"/>
  <c r="Q117" i="10"/>
  <c r="P117" i="10"/>
  <c r="O117" i="10"/>
  <c r="AR117" i="10" s="1"/>
  <c r="AS116" i="10"/>
  <c r="U116" i="10"/>
  <c r="T116" i="10"/>
  <c r="S116" i="10"/>
  <c r="R116" i="10"/>
  <c r="Q116" i="10"/>
  <c r="P116" i="10"/>
  <c r="O116" i="10"/>
  <c r="AR116" i="10" s="1"/>
  <c r="AS115" i="10"/>
  <c r="U115" i="10"/>
  <c r="T115" i="10"/>
  <c r="S115" i="10"/>
  <c r="R115" i="10"/>
  <c r="Q115" i="10"/>
  <c r="O115" i="10" s="1"/>
  <c r="AR115" i="10" s="1"/>
  <c r="P115" i="10"/>
  <c r="AS114" i="10"/>
  <c r="U114" i="10"/>
  <c r="T114" i="10"/>
  <c r="S114" i="10"/>
  <c r="R114" i="10"/>
  <c r="Q114" i="10"/>
  <c r="P114" i="10"/>
  <c r="O114" i="10"/>
  <c r="AR114" i="10" s="1"/>
  <c r="AS113" i="10"/>
  <c r="U113" i="10"/>
  <c r="T113" i="10"/>
  <c r="S113" i="10"/>
  <c r="R113" i="10"/>
  <c r="Q113" i="10"/>
  <c r="O113" i="10" s="1"/>
  <c r="AR113" i="10" s="1"/>
  <c r="P113" i="10"/>
  <c r="AS112" i="10"/>
  <c r="U112" i="10"/>
  <c r="T112" i="10"/>
  <c r="S112" i="10"/>
  <c r="R112" i="10"/>
  <c r="Q112" i="10"/>
  <c r="O112" i="10" s="1"/>
  <c r="AR112" i="10" s="1"/>
  <c r="P112" i="10"/>
  <c r="AS111" i="10"/>
  <c r="U111" i="10"/>
  <c r="T111" i="10"/>
  <c r="S111" i="10"/>
  <c r="R111" i="10"/>
  <c r="Q111" i="10"/>
  <c r="P111" i="10"/>
  <c r="O111" i="10"/>
  <c r="AR111" i="10" s="1"/>
  <c r="AS110" i="10"/>
  <c r="U110" i="10"/>
  <c r="T110" i="10"/>
  <c r="S110" i="10"/>
  <c r="R110" i="10"/>
  <c r="Q110" i="10"/>
  <c r="O110" i="10" s="1"/>
  <c r="AR110" i="10" s="1"/>
  <c r="P110" i="10"/>
  <c r="AS109" i="10"/>
  <c r="U109" i="10"/>
  <c r="T109" i="10"/>
  <c r="S109" i="10"/>
  <c r="R109" i="10"/>
  <c r="Q109" i="10"/>
  <c r="O109" i="10" s="1"/>
  <c r="AR109" i="10" s="1"/>
  <c r="P109" i="10"/>
  <c r="AS108" i="10"/>
  <c r="U108" i="10"/>
  <c r="T108" i="10"/>
  <c r="S108" i="10"/>
  <c r="R108" i="10"/>
  <c r="Q108" i="10"/>
  <c r="P108" i="10"/>
  <c r="O108" i="10"/>
  <c r="AR108" i="10" s="1"/>
  <c r="AS107" i="10"/>
  <c r="U107" i="10"/>
  <c r="T107" i="10"/>
  <c r="S107" i="10"/>
  <c r="R107" i="10"/>
  <c r="Q107" i="10"/>
  <c r="P107" i="10"/>
  <c r="O107" i="10"/>
  <c r="AR107" i="10" s="1"/>
  <c r="AS106" i="10"/>
  <c r="U106" i="10"/>
  <c r="T106" i="10"/>
  <c r="S106" i="10"/>
  <c r="R106" i="10"/>
  <c r="Q106" i="10"/>
  <c r="P106" i="10"/>
  <c r="O106" i="10"/>
  <c r="AR106" i="10" s="1"/>
  <c r="AS105" i="10"/>
  <c r="U105" i="10"/>
  <c r="T105" i="10"/>
  <c r="S105" i="10"/>
  <c r="R105" i="10"/>
  <c r="Q105" i="10"/>
  <c r="P105" i="10"/>
  <c r="O105" i="10"/>
  <c r="AR105" i="10" s="1"/>
  <c r="AS104" i="10"/>
  <c r="U104" i="10"/>
  <c r="T104" i="10"/>
  <c r="S104" i="10"/>
  <c r="R104" i="10"/>
  <c r="Q104" i="10"/>
  <c r="O104" i="10" s="1"/>
  <c r="AR104" i="10" s="1"/>
  <c r="P104" i="10"/>
  <c r="AS103" i="10"/>
  <c r="U103" i="10"/>
  <c r="T103" i="10"/>
  <c r="S103" i="10"/>
  <c r="R103" i="10"/>
  <c r="Q103" i="10"/>
  <c r="P103" i="10"/>
  <c r="O103" i="10"/>
  <c r="AR103" i="10" s="1"/>
  <c r="AS102" i="10"/>
  <c r="U102" i="10"/>
  <c r="T102" i="10"/>
  <c r="S102" i="10"/>
  <c r="R102" i="10"/>
  <c r="Q102" i="10"/>
  <c r="O102" i="10" s="1"/>
  <c r="AR102" i="10" s="1"/>
  <c r="P102" i="10"/>
  <c r="AS101" i="10"/>
  <c r="U101" i="10"/>
  <c r="T101" i="10"/>
  <c r="S101" i="10"/>
  <c r="R101" i="10"/>
  <c r="Q101" i="10"/>
  <c r="O101" i="10" s="1"/>
  <c r="AR101" i="10" s="1"/>
  <c r="P101" i="10"/>
  <c r="AS100" i="10"/>
  <c r="U100" i="10"/>
  <c r="T100" i="10"/>
  <c r="S100" i="10"/>
  <c r="R100" i="10"/>
  <c r="Q100" i="10"/>
  <c r="P100" i="10"/>
  <c r="O100" i="10"/>
  <c r="AR100" i="10" s="1"/>
  <c r="AS99" i="10"/>
  <c r="U99" i="10"/>
  <c r="T99" i="10"/>
  <c r="S99" i="10"/>
  <c r="R99" i="10"/>
  <c r="Q99" i="10"/>
  <c r="O99" i="10" s="1"/>
  <c r="AR99" i="10" s="1"/>
  <c r="P99" i="10"/>
  <c r="AS98" i="10"/>
  <c r="U98" i="10"/>
  <c r="T98" i="10"/>
  <c r="S98" i="10"/>
  <c r="R98" i="10"/>
  <c r="Q98" i="10"/>
  <c r="O98" i="10" s="1"/>
  <c r="AR98" i="10" s="1"/>
  <c r="P98" i="10"/>
  <c r="AS97" i="10"/>
  <c r="U97" i="10"/>
  <c r="T97" i="10"/>
  <c r="S97" i="10"/>
  <c r="R97" i="10"/>
  <c r="Q97" i="10"/>
  <c r="P97" i="10"/>
  <c r="O97" i="10"/>
  <c r="AR97" i="10" s="1"/>
  <c r="AS96" i="10"/>
  <c r="U96" i="10"/>
  <c r="T96" i="10"/>
  <c r="S96" i="10"/>
  <c r="R96" i="10"/>
  <c r="Q96" i="10"/>
  <c r="P96" i="10"/>
  <c r="O96" i="10"/>
  <c r="AR96" i="10" s="1"/>
  <c r="AS95" i="10"/>
  <c r="U95" i="10"/>
  <c r="T95" i="10"/>
  <c r="S95" i="10"/>
  <c r="R95" i="10"/>
  <c r="Q95" i="10"/>
  <c r="O95" i="10" s="1"/>
  <c r="AR95" i="10" s="1"/>
  <c r="P95" i="10"/>
  <c r="AS94" i="10"/>
  <c r="U94" i="10"/>
  <c r="T94" i="10"/>
  <c r="S94" i="10"/>
  <c r="R94" i="10"/>
  <c r="Q94" i="10"/>
  <c r="P94" i="10"/>
  <c r="O94" i="10"/>
  <c r="AR94" i="10" s="1"/>
  <c r="AS93" i="10"/>
  <c r="U93" i="10"/>
  <c r="T93" i="10"/>
  <c r="S93" i="10"/>
  <c r="R93" i="10"/>
  <c r="Q93" i="10"/>
  <c r="O93" i="10" s="1"/>
  <c r="AR93" i="10" s="1"/>
  <c r="P93" i="10"/>
  <c r="AS92" i="10"/>
  <c r="U92" i="10"/>
  <c r="T92" i="10"/>
  <c r="S92" i="10"/>
  <c r="R92" i="10"/>
  <c r="Q92" i="10"/>
  <c r="O92" i="10" s="1"/>
  <c r="AR92" i="10" s="1"/>
  <c r="P92" i="10"/>
  <c r="AS91" i="10"/>
  <c r="U91" i="10"/>
  <c r="T91" i="10"/>
  <c r="S91" i="10"/>
  <c r="R91" i="10"/>
  <c r="Q91" i="10"/>
  <c r="P91" i="10"/>
  <c r="O91" i="10"/>
  <c r="AR91" i="10" s="1"/>
  <c r="AS90" i="10"/>
  <c r="U90" i="10"/>
  <c r="T90" i="10"/>
  <c r="S90" i="10"/>
  <c r="R90" i="10"/>
  <c r="Q90" i="10"/>
  <c r="O90" i="10" s="1"/>
  <c r="AR90" i="10" s="1"/>
  <c r="P90" i="10"/>
  <c r="AS89" i="10"/>
  <c r="U89" i="10"/>
  <c r="T89" i="10"/>
  <c r="S89" i="10"/>
  <c r="R89" i="10"/>
  <c r="Q89" i="10"/>
  <c r="O89" i="10" s="1"/>
  <c r="AR89" i="10" s="1"/>
  <c r="P89" i="10"/>
  <c r="AS88" i="10"/>
  <c r="AR88" i="10"/>
  <c r="U88" i="10"/>
  <c r="T88" i="10"/>
  <c r="S88" i="10"/>
  <c r="R88" i="10"/>
  <c r="Q88" i="10"/>
  <c r="P88" i="10"/>
  <c r="O88" i="10"/>
  <c r="AS87" i="10"/>
  <c r="U87" i="10"/>
  <c r="T87" i="10"/>
  <c r="S87" i="10"/>
  <c r="R87" i="10"/>
  <c r="Q87" i="10"/>
  <c r="P87" i="10"/>
  <c r="O87" i="10"/>
  <c r="AR87" i="10" s="1"/>
  <c r="AS86" i="10"/>
  <c r="U86" i="10"/>
  <c r="T86" i="10"/>
  <c r="S86" i="10"/>
  <c r="R86" i="10"/>
  <c r="Q86" i="10"/>
  <c r="P86" i="10"/>
  <c r="O86" i="10"/>
  <c r="AR86" i="10" s="1"/>
  <c r="AS85" i="10"/>
  <c r="U85" i="10"/>
  <c r="T85" i="10"/>
  <c r="S85" i="10"/>
  <c r="R85" i="10"/>
  <c r="Q85" i="10"/>
  <c r="P85" i="10"/>
  <c r="O85" i="10"/>
  <c r="AR85" i="10" s="1"/>
  <c r="AS84" i="10"/>
  <c r="U84" i="10"/>
  <c r="T84" i="10"/>
  <c r="S84" i="10"/>
  <c r="R84" i="10"/>
  <c r="Q84" i="10"/>
  <c r="O84" i="10" s="1"/>
  <c r="AR84" i="10" s="1"/>
  <c r="P84" i="10"/>
  <c r="AS83" i="10"/>
  <c r="AR83" i="10"/>
  <c r="U83" i="10"/>
  <c r="T83" i="10"/>
  <c r="S83" i="10"/>
  <c r="R83" i="10"/>
  <c r="Q83" i="10"/>
  <c r="P83" i="10"/>
  <c r="O83" i="10"/>
  <c r="AS82" i="10"/>
  <c r="U82" i="10"/>
  <c r="T82" i="10"/>
  <c r="S82" i="10"/>
  <c r="R82" i="10"/>
  <c r="Q82" i="10"/>
  <c r="O82" i="10" s="1"/>
  <c r="AR82" i="10" s="1"/>
  <c r="P82" i="10"/>
  <c r="AS81" i="10"/>
  <c r="U81" i="10"/>
  <c r="T81" i="10"/>
  <c r="S81" i="10"/>
  <c r="R81" i="10"/>
  <c r="Q81" i="10"/>
  <c r="O81" i="10" s="1"/>
  <c r="AR81" i="10" s="1"/>
  <c r="P81" i="10"/>
  <c r="AS80" i="10"/>
  <c r="U80" i="10"/>
  <c r="T80" i="10"/>
  <c r="S80" i="10"/>
  <c r="R80" i="10"/>
  <c r="Q80" i="10"/>
  <c r="P80" i="10"/>
  <c r="O80" i="10"/>
  <c r="AR80" i="10" s="1"/>
  <c r="AS79" i="10"/>
  <c r="U79" i="10"/>
  <c r="T79" i="10"/>
  <c r="S79" i="10"/>
  <c r="R79" i="10"/>
  <c r="Q79" i="10"/>
  <c r="O79" i="10" s="1"/>
  <c r="AR79" i="10" s="1"/>
  <c r="P79" i="10"/>
  <c r="AS78" i="10"/>
  <c r="U78" i="10"/>
  <c r="T78" i="10"/>
  <c r="S78" i="10"/>
  <c r="R78" i="10"/>
  <c r="Q78" i="10"/>
  <c r="O78" i="10" s="1"/>
  <c r="AR78" i="10" s="1"/>
  <c r="P78" i="10"/>
  <c r="AS77" i="10"/>
  <c r="U77" i="10"/>
  <c r="T77" i="10"/>
  <c r="S77" i="10"/>
  <c r="R77" i="10"/>
  <c r="Q77" i="10"/>
  <c r="P77" i="10"/>
  <c r="O77" i="10"/>
  <c r="AR77" i="10" s="1"/>
  <c r="AS76" i="10"/>
  <c r="U76" i="10"/>
  <c r="T76" i="10"/>
  <c r="S76" i="10"/>
  <c r="R76" i="10"/>
  <c r="Q76" i="10"/>
  <c r="P76" i="10"/>
  <c r="O76" i="10"/>
  <c r="AR76" i="10" s="1"/>
  <c r="AS75" i="10"/>
  <c r="U75" i="10"/>
  <c r="T75" i="10"/>
  <c r="S75" i="10"/>
  <c r="R75" i="10"/>
  <c r="Q75" i="10"/>
  <c r="O75" i="10" s="1"/>
  <c r="AR75" i="10" s="1"/>
  <c r="P75" i="10"/>
  <c r="AS74" i="10"/>
  <c r="U74" i="10"/>
  <c r="T74" i="10"/>
  <c r="S74" i="10"/>
  <c r="R74" i="10"/>
  <c r="Q74" i="10"/>
  <c r="P74" i="10"/>
  <c r="O74" i="10"/>
  <c r="AR74" i="10" s="1"/>
  <c r="AS73" i="10"/>
  <c r="U73" i="10"/>
  <c r="T73" i="10"/>
  <c r="S73" i="10"/>
  <c r="R73" i="10"/>
  <c r="Q73" i="10"/>
  <c r="O73" i="10" s="1"/>
  <c r="AR73" i="10" s="1"/>
  <c r="P73" i="10"/>
  <c r="AS72" i="10"/>
  <c r="U72" i="10"/>
  <c r="T72" i="10"/>
  <c r="S72" i="10"/>
  <c r="R72" i="10"/>
  <c r="Q72" i="10"/>
  <c r="O72" i="10" s="1"/>
  <c r="AR72" i="10" s="1"/>
  <c r="P72" i="10"/>
  <c r="AS71" i="10"/>
  <c r="U71" i="10"/>
  <c r="T71" i="10"/>
  <c r="S71" i="10"/>
  <c r="R71" i="10"/>
  <c r="Q71" i="10"/>
  <c r="P71" i="10"/>
  <c r="O71" i="10"/>
  <c r="AR71" i="10" s="1"/>
  <c r="AS70" i="10"/>
  <c r="U70" i="10"/>
  <c r="T70" i="10"/>
  <c r="S70" i="10"/>
  <c r="R70" i="10"/>
  <c r="Q70" i="10"/>
  <c r="O70" i="10" s="1"/>
  <c r="AR70" i="10" s="1"/>
  <c r="P70" i="10"/>
  <c r="AS69" i="10"/>
  <c r="U69" i="10"/>
  <c r="T69" i="10"/>
  <c r="S69" i="10"/>
  <c r="R69" i="10"/>
  <c r="Q69" i="10"/>
  <c r="O69" i="10" s="1"/>
  <c r="AR69" i="10" s="1"/>
  <c r="P69" i="10"/>
  <c r="AS68" i="10"/>
  <c r="U68" i="10"/>
  <c r="T68" i="10"/>
  <c r="S68" i="10"/>
  <c r="R68" i="10"/>
  <c r="Q68" i="10"/>
  <c r="P68" i="10"/>
  <c r="O68" i="10"/>
  <c r="AR68" i="10" s="1"/>
  <c r="AS67" i="10"/>
  <c r="U67" i="10"/>
  <c r="T67" i="10"/>
  <c r="S67" i="10"/>
  <c r="R67" i="10"/>
  <c r="Q67" i="10"/>
  <c r="P67" i="10"/>
  <c r="O67" i="10"/>
  <c r="AR67" i="10" s="1"/>
  <c r="AS66" i="10"/>
  <c r="U66" i="10"/>
  <c r="T66" i="10"/>
  <c r="S66" i="10"/>
  <c r="R66" i="10"/>
  <c r="Q66" i="10"/>
  <c r="P66" i="10"/>
  <c r="O66" i="10"/>
  <c r="AR66" i="10" s="1"/>
  <c r="AS65" i="10"/>
  <c r="AR65" i="10"/>
  <c r="U65" i="10"/>
  <c r="T65" i="10"/>
  <c r="S65" i="10"/>
  <c r="R65" i="10"/>
  <c r="Q65" i="10"/>
  <c r="P65" i="10"/>
  <c r="O65" i="10"/>
  <c r="AS64" i="10"/>
  <c r="U64" i="10"/>
  <c r="T64" i="10"/>
  <c r="S64" i="10"/>
  <c r="R64" i="10"/>
  <c r="Q64" i="10"/>
  <c r="O64" i="10" s="1"/>
  <c r="AR64" i="10" s="1"/>
  <c r="P64" i="10"/>
  <c r="AS63" i="10"/>
  <c r="U63" i="10"/>
  <c r="T63" i="10"/>
  <c r="S63" i="10"/>
  <c r="R63" i="10"/>
  <c r="Q63" i="10"/>
  <c r="P63" i="10"/>
  <c r="O63" i="10"/>
  <c r="AR63" i="10" s="1"/>
  <c r="AS62" i="10"/>
  <c r="U62" i="10"/>
  <c r="T62" i="10"/>
  <c r="S62" i="10"/>
  <c r="R62" i="10"/>
  <c r="Q62" i="10"/>
  <c r="O62" i="10" s="1"/>
  <c r="AR62" i="10" s="1"/>
  <c r="P62" i="10"/>
  <c r="AS61" i="10"/>
  <c r="U61" i="10"/>
  <c r="T61" i="10"/>
  <c r="S61" i="10"/>
  <c r="R61" i="10"/>
  <c r="Q61" i="10"/>
  <c r="O61" i="10" s="1"/>
  <c r="AR61" i="10" s="1"/>
  <c r="P61" i="10"/>
  <c r="AS60" i="10"/>
  <c r="U60" i="10"/>
  <c r="T60" i="10"/>
  <c r="S60" i="10"/>
  <c r="R60" i="10"/>
  <c r="Q60" i="10"/>
  <c r="P60" i="10"/>
  <c r="O60" i="10"/>
  <c r="AR60" i="10" s="1"/>
  <c r="AS59" i="10"/>
  <c r="U59" i="10"/>
  <c r="T59" i="10"/>
  <c r="S59" i="10"/>
  <c r="R59" i="10"/>
  <c r="Q59" i="10"/>
  <c r="O59" i="10" s="1"/>
  <c r="AR59" i="10" s="1"/>
  <c r="P59" i="10"/>
  <c r="AS58" i="10"/>
  <c r="U58" i="10"/>
  <c r="T58" i="10"/>
  <c r="S58" i="10"/>
  <c r="R58" i="10"/>
  <c r="Q58" i="10"/>
  <c r="O58" i="10" s="1"/>
  <c r="AR58" i="10" s="1"/>
  <c r="P58" i="10"/>
  <c r="AS57" i="10"/>
  <c r="AR57" i="10"/>
  <c r="U57" i="10"/>
  <c r="T57" i="10"/>
  <c r="S57" i="10"/>
  <c r="R57" i="10"/>
  <c r="Q57" i="10"/>
  <c r="P57" i="10"/>
  <c r="O57" i="10"/>
  <c r="AS56" i="10"/>
  <c r="U56" i="10"/>
  <c r="T56" i="10"/>
  <c r="S56" i="10"/>
  <c r="R56" i="10"/>
  <c r="Q56" i="10"/>
  <c r="P56" i="10"/>
  <c r="O56" i="10"/>
  <c r="AR56" i="10" s="1"/>
  <c r="AS55" i="10"/>
  <c r="U55" i="10"/>
  <c r="T55" i="10"/>
  <c r="S55" i="10"/>
  <c r="R55" i="10"/>
  <c r="Q55" i="10"/>
  <c r="O55" i="10" s="1"/>
  <c r="AR55" i="10" s="1"/>
  <c r="P55" i="10"/>
  <c r="AS54" i="10"/>
  <c r="U54" i="10"/>
  <c r="T54" i="10"/>
  <c r="S54" i="10"/>
  <c r="R54" i="10"/>
  <c r="Q54" i="10"/>
  <c r="P54" i="10"/>
  <c r="O54" i="10"/>
  <c r="AR54" i="10" s="1"/>
  <c r="AS53" i="10"/>
  <c r="U53" i="10"/>
  <c r="T53" i="10"/>
  <c r="S53" i="10"/>
  <c r="R53" i="10"/>
  <c r="Q53" i="10"/>
  <c r="O53" i="10" s="1"/>
  <c r="AR53" i="10" s="1"/>
  <c r="P53" i="10"/>
  <c r="AS52" i="10"/>
  <c r="U52" i="10"/>
  <c r="T52" i="10"/>
  <c r="S52" i="10"/>
  <c r="R52" i="10"/>
  <c r="Q52" i="10"/>
  <c r="O52" i="10" s="1"/>
  <c r="AR52" i="10" s="1"/>
  <c r="P52" i="10"/>
  <c r="AS51" i="10"/>
  <c r="U51" i="10"/>
  <c r="T51" i="10"/>
  <c r="S51" i="10"/>
  <c r="R51" i="10"/>
  <c r="Q51" i="10"/>
  <c r="P51" i="10"/>
  <c r="O51" i="10"/>
  <c r="AR51" i="10" s="1"/>
  <c r="AS50" i="10"/>
  <c r="U50" i="10"/>
  <c r="T50" i="10"/>
  <c r="S50" i="10"/>
  <c r="R50" i="10"/>
  <c r="Q50" i="10"/>
  <c r="O50" i="10" s="1"/>
  <c r="AR50" i="10" s="1"/>
  <c r="P50" i="10"/>
  <c r="AS49" i="10"/>
  <c r="U49" i="10"/>
  <c r="T49" i="10"/>
  <c r="S49" i="10"/>
  <c r="R49" i="10"/>
  <c r="Q49" i="10"/>
  <c r="O49" i="10" s="1"/>
  <c r="AR49" i="10" s="1"/>
  <c r="P49" i="10"/>
  <c r="AS48" i="10"/>
  <c r="U48" i="10"/>
  <c r="T48" i="10"/>
  <c r="S48" i="10"/>
  <c r="R48" i="10"/>
  <c r="Q48" i="10"/>
  <c r="P48" i="10"/>
  <c r="O48" i="10"/>
  <c r="AR48" i="10" s="1"/>
  <c r="AS47" i="10"/>
  <c r="U47" i="10"/>
  <c r="T47" i="10"/>
  <c r="S47" i="10"/>
  <c r="R47" i="10"/>
  <c r="Q47" i="10"/>
  <c r="P47" i="10"/>
  <c r="O47" i="10"/>
  <c r="AR47" i="10" s="1"/>
  <c r="AS46" i="10"/>
  <c r="U46" i="10"/>
  <c r="T46" i="10"/>
  <c r="S46" i="10"/>
  <c r="R46" i="10"/>
  <c r="Q46" i="10"/>
  <c r="P46" i="10"/>
  <c r="O46" i="10"/>
  <c r="AR46" i="10" s="1"/>
  <c r="AS45" i="10"/>
  <c r="U45" i="10"/>
  <c r="T45" i="10"/>
  <c r="S45" i="10"/>
  <c r="R45" i="10"/>
  <c r="Q45" i="10"/>
  <c r="P45" i="10"/>
  <c r="O45" i="10"/>
  <c r="AR45" i="10" s="1"/>
  <c r="AS44" i="10"/>
  <c r="U44" i="10"/>
  <c r="T44" i="10"/>
  <c r="S44" i="10"/>
  <c r="R44" i="10"/>
  <c r="Q44" i="10"/>
  <c r="O44" i="10" s="1"/>
  <c r="AR44" i="10" s="1"/>
  <c r="P44" i="10"/>
  <c r="AS43" i="10"/>
  <c r="U43" i="10"/>
  <c r="T43" i="10"/>
  <c r="S43" i="10"/>
  <c r="R43" i="10"/>
  <c r="Q43" i="10"/>
  <c r="P43" i="10"/>
  <c r="O43" i="10"/>
  <c r="AR43" i="10" s="1"/>
  <c r="AS42" i="10"/>
  <c r="U42" i="10"/>
  <c r="T42" i="10"/>
  <c r="S42" i="10"/>
  <c r="R42" i="10"/>
  <c r="Q42" i="10"/>
  <c r="O42" i="10" s="1"/>
  <c r="AR42" i="10" s="1"/>
  <c r="P42" i="10"/>
  <c r="AS41" i="10"/>
  <c r="U41" i="10"/>
  <c r="T41" i="10"/>
  <c r="S41" i="10"/>
  <c r="R41" i="10"/>
  <c r="Q41" i="10"/>
  <c r="O41" i="10" s="1"/>
  <c r="AR41" i="10" s="1"/>
  <c r="P41" i="10"/>
  <c r="AS40" i="10"/>
  <c r="U40" i="10"/>
  <c r="T40" i="10"/>
  <c r="S40" i="10"/>
  <c r="R40" i="10"/>
  <c r="Q40" i="10"/>
  <c r="P40" i="10"/>
  <c r="O40" i="10"/>
  <c r="AR40" i="10" s="1"/>
  <c r="AS39" i="10"/>
  <c r="U39" i="10"/>
  <c r="T39" i="10"/>
  <c r="S39" i="10"/>
  <c r="R39" i="10"/>
  <c r="Q39" i="10"/>
  <c r="O39" i="10" s="1"/>
  <c r="AR39" i="10" s="1"/>
  <c r="P39" i="10"/>
  <c r="AS38" i="10"/>
  <c r="U38" i="10"/>
  <c r="T38" i="10"/>
  <c r="S38" i="10"/>
  <c r="R38" i="10"/>
  <c r="Q38" i="10"/>
  <c r="O38" i="10" s="1"/>
  <c r="AR38" i="10" s="1"/>
  <c r="P38" i="10"/>
  <c r="AS37" i="10"/>
  <c r="U37" i="10"/>
  <c r="T37" i="10"/>
  <c r="S37" i="10"/>
  <c r="R37" i="10"/>
  <c r="Q37" i="10"/>
  <c r="P37" i="10"/>
  <c r="O37" i="10"/>
  <c r="AR37" i="10" s="1"/>
  <c r="AS36" i="10"/>
  <c r="U36" i="10"/>
  <c r="T36" i="10"/>
  <c r="S36" i="10"/>
  <c r="R36" i="10"/>
  <c r="Q36" i="10"/>
  <c r="P36" i="10"/>
  <c r="O36" i="10"/>
  <c r="AR36" i="10" s="1"/>
  <c r="AS35" i="10"/>
  <c r="U35" i="10"/>
  <c r="T35" i="10"/>
  <c r="S35" i="10"/>
  <c r="R35" i="10"/>
  <c r="Q35" i="10"/>
  <c r="O35" i="10" s="1"/>
  <c r="AR35" i="10" s="1"/>
  <c r="P35" i="10"/>
  <c r="AS34" i="10"/>
  <c r="U34" i="10"/>
  <c r="T34" i="10"/>
  <c r="S34" i="10"/>
  <c r="R34" i="10"/>
  <c r="Q34" i="10"/>
  <c r="P34" i="10"/>
  <c r="O34" i="10"/>
  <c r="AR34" i="10" s="1"/>
  <c r="AS33" i="10"/>
  <c r="U33" i="10"/>
  <c r="T33" i="10"/>
  <c r="S33" i="10"/>
  <c r="R33" i="10"/>
  <c r="Q33" i="10"/>
  <c r="O33" i="10" s="1"/>
  <c r="AR33" i="10" s="1"/>
  <c r="P33" i="10"/>
  <c r="AS32" i="10"/>
  <c r="U32" i="10"/>
  <c r="T32" i="10"/>
  <c r="S32" i="10"/>
  <c r="R32" i="10"/>
  <c r="Q32" i="10"/>
  <c r="O32" i="10" s="1"/>
  <c r="AR32" i="10" s="1"/>
  <c r="P32" i="10"/>
  <c r="AS31" i="10"/>
  <c r="U31" i="10"/>
  <c r="T31" i="10"/>
  <c r="S31" i="10"/>
  <c r="R31" i="10"/>
  <c r="Q31" i="10"/>
  <c r="P31" i="10"/>
  <c r="O31" i="10"/>
  <c r="AR31" i="10" s="1"/>
  <c r="AS30" i="10"/>
  <c r="U30" i="10"/>
  <c r="T30" i="10"/>
  <c r="S30" i="10"/>
  <c r="R30" i="10"/>
  <c r="Q30" i="10"/>
  <c r="O30" i="10" s="1"/>
  <c r="AR30" i="10" s="1"/>
  <c r="P30" i="10"/>
  <c r="AS29" i="10"/>
  <c r="U29" i="10"/>
  <c r="T29" i="10"/>
  <c r="S29" i="10"/>
  <c r="R29" i="10"/>
  <c r="Q29" i="10"/>
  <c r="O29" i="10" s="1"/>
  <c r="AR29" i="10" s="1"/>
  <c r="P29" i="10"/>
  <c r="AS28" i="10"/>
  <c r="U28" i="10"/>
  <c r="T28" i="10"/>
  <c r="S28" i="10"/>
  <c r="R28" i="10"/>
  <c r="Q28" i="10"/>
  <c r="P28" i="10"/>
  <c r="O28" i="10"/>
  <c r="AR28" i="10" s="1"/>
  <c r="AS27" i="10"/>
  <c r="U27" i="10"/>
  <c r="T27" i="10"/>
  <c r="S27" i="10"/>
  <c r="R27" i="10"/>
  <c r="Q27" i="10"/>
  <c r="P27" i="10"/>
  <c r="O27" i="10"/>
  <c r="AR27" i="10" s="1"/>
  <c r="AS26" i="10"/>
  <c r="U26" i="10"/>
  <c r="T26" i="10"/>
  <c r="S26" i="10"/>
  <c r="R26" i="10"/>
  <c r="Q26" i="10"/>
  <c r="P26" i="10"/>
  <c r="O26" i="10"/>
  <c r="AR26" i="10" s="1"/>
  <c r="AS25" i="10"/>
  <c r="AR25" i="10"/>
  <c r="U25" i="10"/>
  <c r="T25" i="10"/>
  <c r="S25" i="10"/>
  <c r="R25" i="10"/>
  <c r="Q25" i="10"/>
  <c r="P25" i="10"/>
  <c r="O25" i="10"/>
  <c r="AS24" i="10"/>
  <c r="U24" i="10"/>
  <c r="T24" i="10"/>
  <c r="S24" i="10"/>
  <c r="R24" i="10"/>
  <c r="Q24" i="10"/>
  <c r="O24" i="10" s="1"/>
  <c r="AR24" i="10" s="1"/>
  <c r="P24" i="10"/>
  <c r="AS23" i="10"/>
  <c r="AR23" i="10"/>
  <c r="U23" i="10"/>
  <c r="T23" i="10"/>
  <c r="S23" i="10"/>
  <c r="R23" i="10"/>
  <c r="Q23" i="10"/>
  <c r="P23" i="10"/>
  <c r="O23" i="10"/>
  <c r="AS22" i="10"/>
  <c r="U22" i="10"/>
  <c r="T22" i="10"/>
  <c r="S22" i="10"/>
  <c r="R22" i="10"/>
  <c r="Q22" i="10"/>
  <c r="O22" i="10" s="1"/>
  <c r="AR22" i="10" s="1"/>
  <c r="P22" i="10"/>
  <c r="AS21" i="10"/>
  <c r="U21" i="10"/>
  <c r="T21" i="10"/>
  <c r="S21" i="10"/>
  <c r="R21" i="10"/>
  <c r="Q21" i="10"/>
  <c r="O21" i="10" s="1"/>
  <c r="AR21" i="10" s="1"/>
  <c r="P21" i="10"/>
  <c r="AS20" i="10"/>
  <c r="U20" i="10"/>
  <c r="T20" i="10"/>
  <c r="S20" i="10"/>
  <c r="R20" i="10"/>
  <c r="Q20" i="10"/>
  <c r="P20" i="10"/>
  <c r="O20" i="10"/>
  <c r="AR20" i="10" s="1"/>
  <c r="AS19" i="10"/>
  <c r="U19" i="10"/>
  <c r="T19" i="10"/>
  <c r="S19" i="10"/>
  <c r="R19" i="10"/>
  <c r="Q19" i="10"/>
  <c r="O19" i="10" s="1"/>
  <c r="AR19" i="10" s="1"/>
  <c r="P19" i="10"/>
  <c r="AS18" i="10"/>
  <c r="U18" i="10"/>
  <c r="T18" i="10"/>
  <c r="S18" i="10"/>
  <c r="R18" i="10"/>
  <c r="Q18" i="10"/>
  <c r="O18" i="10" s="1"/>
  <c r="AR18" i="10" s="1"/>
  <c r="P18" i="10"/>
  <c r="AS17" i="10"/>
  <c r="U17" i="10"/>
  <c r="T17" i="10"/>
  <c r="S17" i="10"/>
  <c r="R17" i="10"/>
  <c r="Q17" i="10"/>
  <c r="P17" i="10"/>
  <c r="O17" i="10"/>
  <c r="AR17" i="10" s="1"/>
  <c r="AS16" i="10"/>
  <c r="U16" i="10"/>
  <c r="T16" i="10"/>
  <c r="S16" i="10"/>
  <c r="R16" i="10"/>
  <c r="Q16" i="10"/>
  <c r="P16" i="10"/>
  <c r="O16" i="10"/>
  <c r="AR16" i="10" s="1"/>
  <c r="AS15" i="10"/>
  <c r="U15" i="10"/>
  <c r="T15" i="10"/>
  <c r="S15" i="10"/>
  <c r="R15" i="10"/>
  <c r="Q15" i="10"/>
  <c r="O15" i="10" s="1"/>
  <c r="AR15" i="10" s="1"/>
  <c r="P15" i="10"/>
  <c r="AS14" i="10"/>
  <c r="U14" i="10"/>
  <c r="T14" i="10"/>
  <c r="S14" i="10"/>
  <c r="R14" i="10"/>
  <c r="Q14" i="10"/>
  <c r="P14" i="10"/>
  <c r="O14" i="10"/>
  <c r="AR14" i="10" s="1"/>
  <c r="AS13" i="10"/>
  <c r="U13" i="10"/>
  <c r="T13" i="10"/>
  <c r="S13" i="10"/>
  <c r="R13" i="10"/>
  <c r="Q13" i="10"/>
  <c r="O13" i="10" s="1"/>
  <c r="AR13" i="10" s="1"/>
  <c r="P13" i="10"/>
  <c r="AS12" i="10"/>
  <c r="U12" i="10"/>
  <c r="T12" i="10"/>
  <c r="S12" i="10"/>
  <c r="R12" i="10"/>
  <c r="Q12" i="10"/>
  <c r="O12" i="10" s="1"/>
  <c r="AR12" i="10" s="1"/>
  <c r="P12" i="10"/>
  <c r="AS11" i="10"/>
  <c r="U11" i="10"/>
  <c r="T11" i="10"/>
  <c r="S11" i="10"/>
  <c r="R11" i="10"/>
  <c r="Q11" i="10"/>
  <c r="P11" i="10"/>
  <c r="AS10" i="10"/>
  <c r="U10" i="10"/>
  <c r="T10" i="10"/>
  <c r="S10" i="10"/>
  <c r="R10" i="10"/>
  <c r="Q10" i="10"/>
  <c r="P10" i="10"/>
  <c r="AS9" i="10"/>
  <c r="U9" i="10"/>
  <c r="T9" i="10"/>
  <c r="S9" i="10"/>
  <c r="R9" i="10"/>
  <c r="Q9" i="10"/>
  <c r="P9" i="10"/>
  <c r="AS8" i="10"/>
  <c r="U8" i="10"/>
  <c r="T8" i="10"/>
  <c r="S8" i="10"/>
  <c r="R8" i="10"/>
  <c r="Q8" i="10"/>
  <c r="P8" i="10"/>
  <c r="AS7" i="10"/>
  <c r="Y7" i="10"/>
  <c r="U7" i="10"/>
  <c r="T7" i="10"/>
  <c r="S7" i="10"/>
  <c r="R7" i="10"/>
  <c r="Q7" i="10"/>
  <c r="P7" i="10"/>
  <c r="AS6" i="10"/>
  <c r="Y6" i="10"/>
  <c r="U6" i="10"/>
  <c r="T6" i="10"/>
  <c r="S6" i="10"/>
  <c r="R6" i="10"/>
  <c r="Q6" i="10"/>
  <c r="P6" i="10"/>
  <c r="AS5" i="10"/>
  <c r="Y5" i="10"/>
  <c r="U5" i="10"/>
  <c r="T5" i="10"/>
  <c r="S5" i="10"/>
  <c r="R5" i="10"/>
  <c r="Q5" i="10"/>
  <c r="P5" i="10"/>
  <c r="AS4" i="10"/>
  <c r="Y4" i="10"/>
  <c r="U4" i="10"/>
  <c r="T4" i="10"/>
  <c r="S4" i="10"/>
  <c r="R4" i="10"/>
  <c r="Q4" i="10"/>
  <c r="O4" i="10" s="1"/>
  <c r="P4" i="10"/>
  <c r="A2" i="10"/>
  <c r="A2" i="9"/>
  <c r="D8" i="6"/>
  <c r="D7" i="6"/>
  <c r="D6" i="6"/>
  <c r="D5" i="6"/>
  <c r="D4" i="6"/>
  <c r="D3" i="6"/>
  <c r="D2" i="6"/>
  <c r="C2" i="6"/>
  <c r="R35" i="3"/>
  <c r="Q35" i="3"/>
  <c r="H37" i="14" s="1"/>
  <c r="N35" i="3"/>
  <c r="G37" i="14" s="1"/>
  <c r="R34" i="3"/>
  <c r="Q34" i="3"/>
  <c r="H36" i="14" s="1"/>
  <c r="N34" i="3"/>
  <c r="G36" i="14" s="1"/>
  <c r="R33" i="3"/>
  <c r="Q33" i="3"/>
  <c r="H35" i="14" s="1"/>
  <c r="N33" i="3"/>
  <c r="G35" i="14" s="1"/>
  <c r="R32" i="3"/>
  <c r="Q32" i="3"/>
  <c r="H34" i="14" s="1"/>
  <c r="N32" i="3"/>
  <c r="G34" i="14" s="1"/>
  <c r="Q22" i="3"/>
  <c r="H24" i="14" s="1"/>
  <c r="N22" i="3"/>
  <c r="G24" i="14" s="1"/>
  <c r="R21" i="3"/>
  <c r="Q21" i="3"/>
  <c r="H23" i="14" s="1"/>
  <c r="N21" i="3"/>
  <c r="G23" i="14" s="1"/>
  <c r="R20" i="3"/>
  <c r="Q20" i="3"/>
  <c r="H22" i="14" s="1"/>
  <c r="N20" i="3"/>
  <c r="G22" i="14" s="1"/>
  <c r="R19" i="3"/>
  <c r="Q19" i="3"/>
  <c r="H21" i="14" s="1"/>
  <c r="N19" i="3"/>
  <c r="G21" i="14" s="1"/>
  <c r="R18" i="3"/>
  <c r="Q18" i="3"/>
  <c r="H20" i="14" s="1"/>
  <c r="N18" i="3"/>
  <c r="G20" i="14" s="1"/>
  <c r="R17" i="3"/>
  <c r="Q17" i="3"/>
  <c r="H19" i="14" s="1"/>
  <c r="N17" i="3"/>
  <c r="G19" i="14" s="1"/>
  <c r="R16" i="3"/>
  <c r="Q16" i="3"/>
  <c r="H18" i="14" s="1"/>
  <c r="N16" i="3"/>
  <c r="G18" i="14" s="1"/>
  <c r="R15" i="3"/>
  <c r="Q15" i="3"/>
  <c r="H17" i="14" s="1"/>
  <c r="N15" i="3"/>
  <c r="G17" i="14" s="1"/>
  <c r="R14" i="3"/>
  <c r="Q14" i="3"/>
  <c r="H16" i="14" s="1"/>
  <c r="N14" i="3"/>
  <c r="G16" i="14" s="1"/>
  <c r="R13" i="3"/>
  <c r="Q13" i="3"/>
  <c r="H15" i="14" s="1"/>
  <c r="N13" i="3"/>
  <c r="G15" i="14" s="1"/>
  <c r="R12" i="3"/>
  <c r="Q12" i="3"/>
  <c r="H14" i="14" s="1"/>
  <c r="N12" i="3"/>
  <c r="G14" i="14" s="1"/>
  <c r="R11" i="3"/>
  <c r="Q11" i="3"/>
  <c r="H13" i="14" s="1"/>
  <c r="N11" i="3"/>
  <c r="G13" i="14" s="1"/>
  <c r="AG10" i="3"/>
  <c r="AH10" i="3" s="1"/>
  <c r="AH9" i="3"/>
  <c r="AG9" i="3"/>
  <c r="AF9" i="3"/>
  <c r="AH8" i="3"/>
  <c r="F9" i="3" s="1"/>
  <c r="AG8" i="3"/>
  <c r="AF8" i="3"/>
  <c r="R6" i="3"/>
  <c r="R5" i="3"/>
  <c r="AB10" i="11" l="1"/>
  <c r="AG9" i="13" s="1"/>
  <c r="J12" i="13" s="1"/>
  <c r="AB4" i="11"/>
  <c r="AG3" i="13" s="1"/>
  <c r="J32" i="13" s="1"/>
  <c r="Z10" i="11"/>
  <c r="AC9" i="12" s="1"/>
  <c r="J12" i="12" s="1"/>
  <c r="S68" i="12"/>
  <c r="S69" i="12"/>
  <c r="AB10" i="10"/>
  <c r="AC9" i="13" s="1"/>
  <c r="I12" i="13" s="1"/>
  <c r="D24" i="14"/>
  <c r="O11" i="10"/>
  <c r="AR11" i="10" s="1"/>
  <c r="D27" i="14"/>
  <c r="O6" i="10"/>
  <c r="AR6" i="10" s="1"/>
  <c r="F35" i="14"/>
  <c r="AB5" i="10"/>
  <c r="AC4" i="13" s="1"/>
  <c r="I33" i="13" s="1"/>
  <c r="K33" i="13" s="1"/>
  <c r="F15" i="14"/>
  <c r="AA9" i="10"/>
  <c r="AB8" i="13" s="1"/>
  <c r="I17" i="13" s="1"/>
  <c r="AA4" i="10"/>
  <c r="AB3" i="13" s="1"/>
  <c r="D16" i="14"/>
  <c r="D33" i="14"/>
  <c r="F13" i="14"/>
  <c r="F24" i="14"/>
  <c r="F16" i="14"/>
  <c r="D19" i="14"/>
  <c r="D31" i="14"/>
  <c r="AR5" i="14" s="1"/>
  <c r="F33" i="14"/>
  <c r="Z9" i="10"/>
  <c r="AA8" i="12" s="1"/>
  <c r="I11" i="12" s="1"/>
  <c r="O9" i="10"/>
  <c r="AR9" i="10" s="1"/>
  <c r="S66" i="12"/>
  <c r="F19" i="14"/>
  <c r="D29" i="14"/>
  <c r="F31" i="14"/>
  <c r="D36" i="14"/>
  <c r="AA5" i="10"/>
  <c r="AB4" i="13" s="1"/>
  <c r="O7" i="10"/>
  <c r="AR7" i="10" s="1"/>
  <c r="S67" i="12"/>
  <c r="D22" i="14"/>
  <c r="F22" i="14"/>
  <c r="D25" i="14"/>
  <c r="T5" i="14" s="1"/>
  <c r="D14" i="14"/>
  <c r="F29" i="14"/>
  <c r="F14" i="14"/>
  <c r="D17" i="14"/>
  <c r="F27" i="14"/>
  <c r="AH5" i="14" s="1"/>
  <c r="F36" i="14"/>
  <c r="O5" i="10"/>
  <c r="AR5" i="10" s="1"/>
  <c r="D20" i="14"/>
  <c r="F25" i="14"/>
  <c r="V5" i="14" s="1"/>
  <c r="D34" i="14"/>
  <c r="Z10" i="10"/>
  <c r="AA9" i="12" s="1"/>
  <c r="I12" i="12" s="1"/>
  <c r="F17" i="14"/>
  <c r="O10" i="10"/>
  <c r="AR10" i="10" s="1"/>
  <c r="F20" i="14"/>
  <c r="D32" i="14"/>
  <c r="AX5" i="14" s="1"/>
  <c r="F34" i="14"/>
  <c r="D37" i="14"/>
  <c r="D23" i="14"/>
  <c r="D15" i="14"/>
  <c r="D30" i="14"/>
  <c r="AL5" i="14" s="1"/>
  <c r="F32" i="14"/>
  <c r="AZ5" i="14" s="1"/>
  <c r="F37" i="14"/>
  <c r="F23" i="14"/>
  <c r="AB4" i="10"/>
  <c r="AC3" i="13" s="1"/>
  <c r="I32" i="13" s="1"/>
  <c r="O8" i="10"/>
  <c r="AR8" i="10" s="1"/>
  <c r="D18" i="14"/>
  <c r="D28" i="14"/>
  <c r="F30" i="14"/>
  <c r="F18" i="14"/>
  <c r="D21" i="14"/>
  <c r="D26" i="14"/>
  <c r="F28" i="14"/>
  <c r="D35" i="14"/>
  <c r="D13" i="14"/>
  <c r="F21" i="14"/>
  <c r="F26" i="14"/>
  <c r="R22" i="3"/>
  <c r="AR4" i="10"/>
  <c r="F27" i="13"/>
  <c r="F28" i="12"/>
  <c r="F11" i="3"/>
  <c r="G11" i="3" s="1"/>
  <c r="F59" i="13" s="1"/>
  <c r="Y10" i="10"/>
  <c r="Z6" i="13"/>
  <c r="I27" i="13" s="1"/>
  <c r="Z6" i="12"/>
  <c r="I21" i="12" s="1"/>
  <c r="Z3" i="13"/>
  <c r="I24" i="13" s="1"/>
  <c r="Z3" i="12"/>
  <c r="I18" i="12" s="1"/>
  <c r="Z7" i="10"/>
  <c r="AA10" i="10"/>
  <c r="AB9" i="13" s="1"/>
  <c r="I18" i="13" s="1"/>
  <c r="Z4" i="10"/>
  <c r="AA7" i="10"/>
  <c r="AB6" i="13" s="1"/>
  <c r="AB7" i="10"/>
  <c r="AC6" i="13" s="1"/>
  <c r="I35" i="13" s="1"/>
  <c r="J14" i="12"/>
  <c r="J20" i="13"/>
  <c r="AV5" i="14"/>
  <c r="AU5" i="14"/>
  <c r="AS5" i="14"/>
  <c r="AT5" i="14"/>
  <c r="AA9" i="11"/>
  <c r="AF8" i="13" s="1"/>
  <c r="J17" i="13" s="1"/>
  <c r="K17" i="13" s="1"/>
  <c r="AA10" i="11"/>
  <c r="AF9" i="13" s="1"/>
  <c r="J18" i="13" s="1"/>
  <c r="Z5" i="12"/>
  <c r="I20" i="12" s="1"/>
  <c r="Z5" i="13"/>
  <c r="I26" i="13" s="1"/>
  <c r="K26" i="13" s="1"/>
  <c r="Z4" i="11"/>
  <c r="AA6" i="11"/>
  <c r="AF5" i="13" s="1"/>
  <c r="I14" i="12"/>
  <c r="I20" i="13"/>
  <c r="G9" i="3"/>
  <c r="E46" i="12" s="1"/>
  <c r="F10" i="3"/>
  <c r="G10" i="3" s="1"/>
  <c r="Z6" i="10"/>
  <c r="AA4" i="11"/>
  <c r="AF3" i="13" s="1"/>
  <c r="AA6" i="10"/>
  <c r="AB5" i="13" s="1"/>
  <c r="AB6" i="10"/>
  <c r="AC5" i="13" s="1"/>
  <c r="I34" i="13" s="1"/>
  <c r="Y10" i="11"/>
  <c r="O5" i="11"/>
  <c r="AR5" i="11" s="1"/>
  <c r="Z4" i="13"/>
  <c r="I25" i="13" s="1"/>
  <c r="E58" i="13" s="1"/>
  <c r="Z4" i="12"/>
  <c r="I19" i="12" s="1"/>
  <c r="Z8" i="10"/>
  <c r="Z9" i="11"/>
  <c r="C36" i="14"/>
  <c r="C31" i="14"/>
  <c r="AQ5" i="14" s="1"/>
  <c r="C26" i="14"/>
  <c r="C21" i="14"/>
  <c r="C16" i="14"/>
  <c r="C34" i="14"/>
  <c r="C29" i="14"/>
  <c r="C24" i="14"/>
  <c r="C19" i="14"/>
  <c r="C14" i="14"/>
  <c r="C37" i="14"/>
  <c r="C32" i="14"/>
  <c r="AW5" i="14" s="1"/>
  <c r="C27" i="14"/>
  <c r="AE5" i="14" s="1"/>
  <c r="C22" i="14"/>
  <c r="C17" i="14"/>
  <c r="C35" i="14"/>
  <c r="C30" i="14"/>
  <c r="AK5" i="14" s="1"/>
  <c r="C25" i="14"/>
  <c r="S5" i="14" s="1"/>
  <c r="C20" i="14"/>
  <c r="C15" i="14"/>
  <c r="C33" i="14"/>
  <c r="C28" i="14"/>
  <c r="C23" i="14"/>
  <c r="C18" i="14"/>
  <c r="C13" i="14"/>
  <c r="Z5" i="10"/>
  <c r="AA8" i="10"/>
  <c r="AB7" i="13" s="1"/>
  <c r="AB7" i="11"/>
  <c r="AG6" i="13" s="1"/>
  <c r="J35" i="13" s="1"/>
  <c r="AB6" i="11"/>
  <c r="AG5" i="13" s="1"/>
  <c r="J34" i="13" s="1"/>
  <c r="Z6" i="11"/>
  <c r="AB8" i="10"/>
  <c r="AC7" i="13" s="1"/>
  <c r="I36" i="13" s="1"/>
  <c r="Y8" i="11"/>
  <c r="AB8" i="11"/>
  <c r="AG7" i="13" s="1"/>
  <c r="J36" i="13" s="1"/>
  <c r="Z5" i="11"/>
  <c r="Z8" i="11"/>
  <c r="AD6" i="13"/>
  <c r="J27" i="13" s="1"/>
  <c r="AB6" i="12"/>
  <c r="J21" i="12" s="1"/>
  <c r="Z7" i="11"/>
  <c r="AA5" i="11"/>
  <c r="AF4" i="13" s="1"/>
  <c r="AA8" i="11"/>
  <c r="AF7" i="13" s="1"/>
  <c r="AA7" i="11"/>
  <c r="AF6" i="13" s="1"/>
  <c r="Y9" i="11"/>
  <c r="AB3" i="12"/>
  <c r="J18" i="12" s="1"/>
  <c r="AD3" i="13"/>
  <c r="J24" i="13" s="1"/>
  <c r="AB5" i="12"/>
  <c r="J20" i="12" s="1"/>
  <c r="AP5" i="14"/>
  <c r="AO5" i="14"/>
  <c r="AN5" i="14"/>
  <c r="AM5" i="14"/>
  <c r="AD4" i="13"/>
  <c r="J25" i="13" s="1"/>
  <c r="AB4" i="12"/>
  <c r="J19" i="12" s="1"/>
  <c r="BB5" i="14"/>
  <c r="BA5" i="14"/>
  <c r="AY5" i="14"/>
  <c r="Z27" i="14"/>
  <c r="K14" i="14"/>
  <c r="Z33" i="14"/>
  <c r="Z13" i="14"/>
  <c r="X5" i="14"/>
  <c r="W5" i="14"/>
  <c r="U5" i="14"/>
  <c r="AG5" i="14"/>
  <c r="AF5" i="14"/>
  <c r="AJ5" i="14"/>
  <c r="AI5" i="14"/>
  <c r="Z28" i="14"/>
  <c r="K18" i="14"/>
  <c r="K13" i="14"/>
  <c r="K21" i="14"/>
  <c r="K30" i="14"/>
  <c r="K32" i="14"/>
  <c r="Z35" i="14"/>
  <c r="K16" i="14"/>
  <c r="K26" i="14"/>
  <c r="M5" i="14" s="1"/>
  <c r="Z17" i="14"/>
  <c r="K28" i="14"/>
  <c r="AE9" i="13" l="1"/>
  <c r="J15" i="13" s="1"/>
  <c r="K12" i="13"/>
  <c r="AA8" i="13"/>
  <c r="I14" i="13" s="1"/>
  <c r="K18" i="13"/>
  <c r="K35" i="13"/>
  <c r="K32" i="13"/>
  <c r="Y9" i="10"/>
  <c r="Z8" i="13" s="1"/>
  <c r="I8" i="13" s="1"/>
  <c r="E56" i="13" s="1"/>
  <c r="Y8" i="10"/>
  <c r="Z7" i="13" s="1"/>
  <c r="I28" i="13" s="1"/>
  <c r="E61" i="13" s="1"/>
  <c r="K36" i="13"/>
  <c r="K34" i="13"/>
  <c r="AA9" i="13"/>
  <c r="I15" i="13" s="1"/>
  <c r="K20" i="13"/>
  <c r="K14" i="12"/>
  <c r="AC8" i="12"/>
  <c r="J11" i="12" s="1"/>
  <c r="K11" i="12" s="1"/>
  <c r="AE8" i="13"/>
  <c r="J14" i="13" s="1"/>
  <c r="K14" i="13" s="1"/>
  <c r="AA7" i="13"/>
  <c r="AA7" i="12"/>
  <c r="I30" i="12" s="1"/>
  <c r="Z9" i="13"/>
  <c r="I9" i="13" s="1"/>
  <c r="Z9" i="12"/>
  <c r="I9" i="12" s="1"/>
  <c r="AC6" i="12"/>
  <c r="J29" i="12" s="1"/>
  <c r="AE6" i="13"/>
  <c r="F54" i="12"/>
  <c r="K21" i="12"/>
  <c r="F60" i="13"/>
  <c r="K27" i="13"/>
  <c r="E52" i="12"/>
  <c r="AB9" i="11"/>
  <c r="AG8" i="13" s="1"/>
  <c r="J11" i="13" s="1"/>
  <c r="AE4" i="13"/>
  <c r="AC4" i="12"/>
  <c r="J27" i="12" s="1"/>
  <c r="AB9" i="10"/>
  <c r="AC8" i="13" s="1"/>
  <c r="I11" i="13" s="1"/>
  <c r="AD9" i="13"/>
  <c r="J9" i="13" s="1"/>
  <c r="AB9" i="12"/>
  <c r="J9" i="12" s="1"/>
  <c r="E52" i="13"/>
  <c r="AA5" i="12"/>
  <c r="I28" i="12" s="1"/>
  <c r="AA5" i="13"/>
  <c r="AE5" i="13"/>
  <c r="AC5" i="12"/>
  <c r="J28" i="12" s="1"/>
  <c r="F28" i="13"/>
  <c r="F29" i="12"/>
  <c r="AA3" i="12"/>
  <c r="I26" i="12" s="1"/>
  <c r="AA3" i="13"/>
  <c r="AA6" i="12"/>
  <c r="I29" i="12" s="1"/>
  <c r="AA6" i="13"/>
  <c r="AC7" i="12"/>
  <c r="J30" i="12" s="1"/>
  <c r="AE7" i="13"/>
  <c r="F52" i="12"/>
  <c r="K19" i="12"/>
  <c r="K20" i="12"/>
  <c r="F53" i="12"/>
  <c r="E51" i="12"/>
  <c r="Q70" i="12"/>
  <c r="AB7" i="12"/>
  <c r="J22" i="12" s="1"/>
  <c r="AD7" i="13"/>
  <c r="J28" i="13" s="1"/>
  <c r="AC5" i="14"/>
  <c r="AB5" i="14"/>
  <c r="AA5" i="14"/>
  <c r="Y5" i="14"/>
  <c r="AD5" i="14"/>
  <c r="Z5" i="14"/>
  <c r="AA4" i="12"/>
  <c r="I27" i="12" s="1"/>
  <c r="AA4" i="13"/>
  <c r="E57" i="13"/>
  <c r="K24" i="13"/>
  <c r="F57" i="13"/>
  <c r="K18" i="12"/>
  <c r="F51" i="12"/>
  <c r="R70" i="12"/>
  <c r="AC3" i="12"/>
  <c r="J26" i="12" s="1"/>
  <c r="AE3" i="13"/>
  <c r="E54" i="12"/>
  <c r="K12" i="12"/>
  <c r="E59" i="13"/>
  <c r="E60" i="13"/>
  <c r="K15" i="13"/>
  <c r="F58" i="13"/>
  <c r="K25" i="13"/>
  <c r="AD8" i="13"/>
  <c r="J8" i="13" s="1"/>
  <c r="AB8" i="12"/>
  <c r="J8" i="12" s="1"/>
  <c r="E53" i="12"/>
  <c r="F52" i="13"/>
  <c r="F29" i="13"/>
  <c r="F30" i="12"/>
  <c r="F46" i="12"/>
  <c r="K30" i="12" l="1"/>
  <c r="Z8" i="12"/>
  <c r="I8" i="12" s="1"/>
  <c r="E50" i="12" s="1"/>
  <c r="Z7" i="12"/>
  <c r="I22" i="12" s="1"/>
  <c r="E55" i="12" s="1"/>
  <c r="K28" i="12"/>
  <c r="K9" i="12"/>
  <c r="K9" i="13"/>
  <c r="K27" i="12"/>
  <c r="S70" i="12"/>
  <c r="K22" i="12"/>
  <c r="F55" i="12"/>
  <c r="F61" i="13"/>
  <c r="K28" i="13"/>
  <c r="R71" i="12"/>
  <c r="K26" i="12"/>
  <c r="K11" i="13"/>
  <c r="Q71" i="12"/>
  <c r="K29" i="12"/>
  <c r="K8" i="12"/>
  <c r="F50" i="12"/>
  <c r="K8" i="13"/>
  <c r="F56" i="13"/>
  <c r="S71" i="1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<sst xmlns="http://schemas.openxmlformats.org/spreadsheetml/2006/main" count="9844" uniqueCount="731">
  <si>
    <t>Target Crash Type Guidance - Intersection Treatments</t>
  </si>
  <si>
    <t>Countermeasure</t>
  </si>
  <si>
    <t>Target-1</t>
  </si>
  <si>
    <t>Target-2</t>
  </si>
  <si>
    <t>Target-1 Crash</t>
  </si>
  <si>
    <t>Target-2 Crash</t>
  </si>
  <si>
    <t>Notes</t>
  </si>
  <si>
    <t>Advance Activated Warning Sign (a.k.a. Be Prepared to Stop Signs)</t>
  </si>
  <si>
    <t>Y</t>
  </si>
  <si>
    <t>Frontal Impact Crashes where Vehicle on Treated Approach Ran Red Light</t>
  </si>
  <si>
    <t>Rear End Crashes Approaching Intersection on Treated Approaches</t>
  </si>
  <si>
    <t>Treated Approaches are likely both Mainline Approaches</t>
  </si>
  <si>
    <t>All Way Stop</t>
  </si>
  <si>
    <t>Frontal Impact Crashes in Intersection</t>
  </si>
  <si>
    <t>Reduced Conflict Intersection (RCI)</t>
  </si>
  <si>
    <t>Frontal Impact Crashes involving vehicle making a movement that is restricted in the after period</t>
  </si>
  <si>
    <t xml:space="preserve">If the treatment included the construction of U-turn bulbouts, the entire constructed section may need to be included in the treatment analysis.  If the treatment was ONLY the RCI, analyze downstream U-turn crashes in a separate table. </t>
  </si>
  <si>
    <t>Flashing Traffic Signal (i.e. Overhead Non-Actuated Flasher)</t>
  </si>
  <si>
    <t>Grade Separation</t>
  </si>
  <si>
    <t>Increase Conspicuity of Stop Condition (i.e. Double Indicated Stop Sign, Transverse Rumble Strips, Double Arrow Sign)</t>
  </si>
  <si>
    <t>Frontal Impact Crashes where Vehicle on Treated Approach Ran the Stop Sign</t>
  </si>
  <si>
    <t xml:space="preserve">Include Ran Off Road - Straight Crashes for T Intersections </t>
  </si>
  <si>
    <t>Increase Conspicuity of Traffic Signal (i.e. Double Indicated Red, Backplates)</t>
  </si>
  <si>
    <t xml:space="preserve">Include Rear End crashes from the treated approaches within the Additional Information Table.  </t>
  </si>
  <si>
    <t>Intersection Realignment</t>
  </si>
  <si>
    <t>Varies by Treatment - Other Targets may be necessary depending on the situation (i.e. Rear End Crashes or Lane Departure Crashes)</t>
  </si>
  <si>
    <t>Y-Lines may need to be extended.  Analyze Entire Area impacted by realignment</t>
  </si>
  <si>
    <t>Left Turn Lane - New Installation</t>
  </si>
  <si>
    <t>Left Turn Same Roadway Crashes on Treated Approaches</t>
  </si>
  <si>
    <t>If a multilane facility, rear ends may need to be specific to the inner lanes</t>
  </si>
  <si>
    <t>Left Turn Lane - Offset Existing Lane</t>
  </si>
  <si>
    <t>Median Channelization on an Intersection Approach (i.e. Assess Management for Driveways)</t>
  </si>
  <si>
    <t>Varies by Treatment - Other Targets may be necessary depending on the situation (i.e. rear end crashes alleviated due to a movement restriction)</t>
  </si>
  <si>
    <t>Analyze a Potential Area of Influence / Downstream U-Turn Crashes in the additional information table and/or the discussion</t>
  </si>
  <si>
    <t>New Traffic Signal</t>
  </si>
  <si>
    <t>Pedestrian/Bicycle Treatments</t>
  </si>
  <si>
    <t>Pedestrian and Bicycle Crashes</t>
  </si>
  <si>
    <t>For a Pedestrian signal, rear end crashes may also need to be analyzed</t>
  </si>
  <si>
    <t>Remove Access/Intersection</t>
  </si>
  <si>
    <t>Frontal Impact Crashes in Intersection*</t>
  </si>
  <si>
    <t>Varies by Treatment - Other Targets may be necessary depending on the situation (i.e. Rear End Crashes)</t>
  </si>
  <si>
    <t>*Target crashes can vary depending on the specifics of what was removed</t>
  </si>
  <si>
    <t>Right Turn Lane at Intersection</t>
  </si>
  <si>
    <t>Sideswipe Crashes Approaching Intersection on Treated Approaches</t>
  </si>
  <si>
    <t>If a multilane facility, rear ends and sideswipes may need to be specific to the outer lanes</t>
  </si>
  <si>
    <t>Roundabout</t>
  </si>
  <si>
    <t>Particularly for rural roundabouts, note whether there is lighting present within the discussion and detail any patterns regarding nighttime crashes or nighttime lane departures within the additional information table and/or discussion</t>
  </si>
  <si>
    <t>Sight Distance Improvements at Intersection</t>
  </si>
  <si>
    <t>May need to only include Frontal Impact Crashes involving vehicles making maneuvers directly affected by sight distance improvements (i.e. if one quadrant was cleared)</t>
  </si>
  <si>
    <t>Traffic Signal Revisions - Flashing Yellow Arrow</t>
  </si>
  <si>
    <t>Traffic Signal Revisions - Left Turn Phasing Revisions</t>
  </si>
  <si>
    <t>Vehicle Entering When Flashing</t>
  </si>
  <si>
    <t>Frontal Impact Crashes involving Vehicles from Treated Approaches</t>
  </si>
  <si>
    <t>Look at the sign and loop placement to determine what are the treated approaches.  If the signs are only on one approach, then only include crashes involving vehicles from that approach.  Crashes involving vehicles from the same roadway (Left Turn Same Roadway, Right Turn Same Roadway and Head On Crashes) are typically excluded because the flashers are not displayed to vehicles traveling on the same roadway.</t>
  </si>
  <si>
    <t xml:space="preserve"> Comments/Instructions for Typical Target Crashes:</t>
  </si>
  <si>
    <t>●</t>
  </si>
  <si>
    <t>Frontal impacts crash types: left-turn same roadway, left-turn different roadway, right-turn same roadway, right-turn different roadway, head-on, and angle crashes</t>
  </si>
  <si>
    <t>Date Range Calculator</t>
  </si>
  <si>
    <t>AADT Calculator</t>
  </si>
  <si>
    <t>Most recent TEAAS date</t>
  </si>
  <si>
    <t>Color Key</t>
  </si>
  <si>
    <t>Representative Years Selection:</t>
  </si>
  <si>
    <t>Representative Volumes:</t>
  </si>
  <si>
    <t>Instructions for AADT Calculator:</t>
  </si>
  <si>
    <t>Construction Period Length
(Give Value in Months)</t>
  </si>
  <si>
    <t>Cells that need to be edited</t>
  </si>
  <si>
    <t>Select Before Period Year:</t>
  </si>
  <si>
    <t>Before Period Volume:</t>
  </si>
  <si>
    <t>In cells N5 and N6, select the last year within each period that has available volume data (i.e. actual collected volume data, not estimated/interpolated data)</t>
  </si>
  <si>
    <t>cells needed for calcs:</t>
  </si>
  <si>
    <t>Auto-calculated cells</t>
  </si>
  <si>
    <t>Select After Period Year:</t>
  </si>
  <si>
    <t>After Period Volume:</t>
  </si>
  <si>
    <t>Total # of months in between</t>
  </si>
  <si>
    <t>Time Period</t>
  </si>
  <si>
    <t>Start Date</t>
  </si>
  <si>
    <t>End Date</t>
  </si>
  <si>
    <t># of Years</t>
  </si>
  <si>
    <t># of Months</t>
  </si>
  <si>
    <t>AADTs for every year within the study period</t>
  </si>
  <si>
    <t>When inputting volume data into this tool, use Black font color for values taken directly from the available volume data</t>
  </si>
  <si>
    <t>Before Period</t>
  </si>
  <si>
    <t>Year</t>
  </si>
  <si>
    <t>Major Road - Leg #1</t>
  </si>
  <si>
    <t>Major Road - Leg #2</t>
  </si>
  <si>
    <t>Major Road - Average AADT</t>
  </si>
  <si>
    <t>Minor Rd - Leg #3</t>
  </si>
  <si>
    <t>Minor Rd - Leg #4</t>
  </si>
  <si>
    <t>Minor Road - Average AADT</t>
  </si>
  <si>
    <t>Intersection AADT</t>
  </si>
  <si>
    <t>Construction Period</t>
  </si>
  <si>
    <t>When inputting volume data into this tool, use Red font color for values that need to be calculated, interpolated, or assumed</t>
  </si>
  <si>
    <t>After Period</t>
  </si>
  <si>
    <t>Input AADTs for every year that appears in the study range (Before and After Period).  You do not need to input volumes for the years outside of the study time periods</t>
  </si>
  <si>
    <t xml:space="preserve"> Comments/Instruction on Date Range Calculator:</t>
  </si>
  <si>
    <t>Use a typical 3-month Construction Period unless you have specific information to the contrary (ex. construction dates were provided, info from satellite views, etc.).</t>
  </si>
  <si>
    <t xml:space="preserve">Volumes should be entered in for each leg of the intersection, even if no count data is available.  Legs without available volume counts will need to have their volumes estimated. </t>
  </si>
  <si>
    <t>You CAN input the construction start date directly into cell D10 or simply just enter in the construction period length into cells D5/D6.</t>
  </si>
  <si>
    <t>This tool only works in WHOLE MONTHS.  Construction start dates should be rounded up to the first of the month and construction end dates should be rounded down to the end the month.</t>
  </si>
  <si>
    <t>In the case of a T-intersection, leave leg #4 blank (Column Q)</t>
  </si>
  <si>
    <t>Intersections with 5 or more legs should just have the yearly volumes for the WHOLE intersection calcuated manually and entered into column R.</t>
  </si>
  <si>
    <t>Please note that this tool will not correctly calculate the AADT of an intersection that involves a one-way road.  Should the major or minor road involve one-way traffic, the total entering volume into the intersection by that road should be directly entered into Column O (if the major road is one-way) or column R (if the minor road is one-way)</t>
  </si>
  <si>
    <t>Do not select 2020 as a representative year for a particular time period, due to the effects of the COVID-19 pandemic, even if it is the last year with available AADT data within said time period.</t>
  </si>
  <si>
    <t>LocationID</t>
  </si>
  <si>
    <t>COUNTY</t>
  </si>
  <si>
    <t>RTE_CLS</t>
  </si>
  <si>
    <t>ROUTE</t>
  </si>
  <si>
    <t>LOCATION</t>
  </si>
  <si>
    <t>AADT_2002</t>
  </si>
  <si>
    <t>AADT_2003</t>
  </si>
  <si>
    <t>AADT_2004</t>
  </si>
  <si>
    <t>AADT_2005</t>
  </si>
  <si>
    <t>AADT_2006</t>
  </si>
  <si>
    <t>AADT_2007</t>
  </si>
  <si>
    <t>AADT_2008</t>
  </si>
  <si>
    <t>AADT_2009</t>
  </si>
  <si>
    <t>AADT_2010</t>
  </si>
  <si>
    <t>AADT_2011</t>
  </si>
  <si>
    <t>AADT_2012</t>
  </si>
  <si>
    <t>AADT_2013</t>
  </si>
  <si>
    <t>AADT_2014</t>
  </si>
  <si>
    <t>AADT_2015</t>
  </si>
  <si>
    <t>AADT_2016</t>
  </si>
  <si>
    <t>AADT_2017</t>
  </si>
  <si>
    <t>AADT_2018</t>
  </si>
  <si>
    <t>AADT_2019</t>
  </si>
  <si>
    <t>AADT_2020</t>
  </si>
  <si>
    <t>AADT_2021</t>
  </si>
  <si>
    <t>AADT_2022</t>
  </si>
  <si>
    <t>AADT_2023</t>
  </si>
  <si>
    <t>North Carolina Department of Transportation
Traffic Engineering Accident Analysis System
Fiche Report</t>
  </si>
  <si>
    <t>Muni.
Code</t>
  </si>
  <si>
    <t>On Road</t>
  </si>
  <si>
    <t>Miles</t>
  </si>
  <si>
    <t>Dir
From</t>
  </si>
  <si>
    <t>From Road</t>
  </si>
  <si>
    <t>Toward Road</t>
  </si>
  <si>
    <t>Milepost Road</t>
  </si>
  <si>
    <t>MP</t>
  </si>
  <si>
    <t>IS?</t>
  </si>
  <si>
    <t>MA</t>
  </si>
  <si>
    <t>Crash ID</t>
  </si>
  <si>
    <t>Date</t>
  </si>
  <si>
    <t>T</t>
  </si>
  <si>
    <t>C</t>
  </si>
  <si>
    <t>F</t>
  </si>
  <si>
    <t>L</t>
  </si>
  <si>
    <t>S</t>
  </si>
  <si>
    <t>Type</t>
  </si>
  <si>
    <t>Dir</t>
  </si>
  <si>
    <t>Comment</t>
  </si>
  <si>
    <t>IN STUDY</t>
  </si>
  <si>
    <t>CRASH</t>
  </si>
  <si>
    <t>Fiche?</t>
  </si>
  <si>
    <t>ID</t>
  </si>
  <si>
    <t>ON</t>
  </si>
  <si>
    <t>RD</t>
  </si>
  <si>
    <t>CD</t>
  </si>
  <si>
    <t>SVRTY</t>
  </si>
  <si>
    <t>DATE</t>
  </si>
  <si>
    <t>TYPE</t>
  </si>
  <si>
    <t>unknown</t>
  </si>
  <si>
    <t>ROR-R</t>
  </si>
  <si>
    <t>ROR-L</t>
  </si>
  <si>
    <t>ROR-T</t>
  </si>
  <si>
    <t>jackknife</t>
  </si>
  <si>
    <t>overturn</t>
  </si>
  <si>
    <t>other</t>
  </si>
  <si>
    <t>pedestrian</t>
  </si>
  <si>
    <t>cyclist</t>
  </si>
  <si>
    <t>RR</t>
  </si>
  <si>
    <t>animal</t>
  </si>
  <si>
    <t>MO</t>
  </si>
  <si>
    <t>FO</t>
  </si>
  <si>
    <t>PMV</t>
  </si>
  <si>
    <t>RE</t>
  </si>
  <si>
    <t>RE-T</t>
  </si>
  <si>
    <t>LTSR</t>
  </si>
  <si>
    <t>LTDR</t>
  </si>
  <si>
    <t>RTSR</t>
  </si>
  <si>
    <t>RTDR</t>
  </si>
  <si>
    <t>head-on</t>
  </si>
  <si>
    <t>SSSD</t>
  </si>
  <si>
    <t>SSOD</t>
  </si>
  <si>
    <t>angle</t>
  </si>
  <si>
    <t>backing</t>
  </si>
  <si>
    <t>North Carolina Department of Transportation
Traffic Engineering Accident Analysis System
Intersection Analysis Report</t>
  </si>
  <si>
    <t>Study Criteria Summary</t>
  </si>
  <si>
    <t>County:</t>
  </si>
  <si>
    <t>City:</t>
  </si>
  <si>
    <t>All and Rural</t>
  </si>
  <si>
    <t>Date:</t>
  </si>
  <si>
    <t>to</t>
  </si>
  <si>
    <t>Study:</t>
  </si>
  <si>
    <t>Location:</t>
  </si>
  <si>
    <t>Report Details</t>
  </si>
  <si>
    <t>Acc
No</t>
  </si>
  <si>
    <t>Accident Type</t>
  </si>
  <si>
    <t>Total
Damage</t>
  </si>
  <si>
    <t>Injuries</t>
  </si>
  <si>
    <t>A</t>
  </si>
  <si>
    <t>B</t>
  </si>
  <si>
    <t>R</t>
  </si>
  <si>
    <t>Condition</t>
  </si>
  <si>
    <t>W</t>
  </si>
  <si>
    <t>Road</t>
  </si>
  <si>
    <t>Ch</t>
  </si>
  <si>
    <t>Ci</t>
  </si>
  <si>
    <t>Dv</t>
  </si>
  <si>
    <t>Trfc Ctl</t>
  </si>
  <si>
    <t>Op</t>
  </si>
  <si>
    <t>ANGLE</t>
  </si>
  <si>
    <t>$</t>
  </si>
  <si>
    <t>Unit</t>
  </si>
  <si>
    <t>:</t>
  </si>
  <si>
    <t>Alchl/Drgs:</t>
  </si>
  <si>
    <t>Speed:</t>
  </si>
  <si>
    <t>MPH</t>
  </si>
  <si>
    <t>Dir:</t>
  </si>
  <si>
    <t>E</t>
  </si>
  <si>
    <t>Veh Mnvr / Ped Actn:</t>
  </si>
  <si>
    <t>Obj Strk:</t>
  </si>
  <si>
    <t>N</t>
  </si>
  <si>
    <t>All data presented in this report comes explicitly from the Traffic Engineering Accident Analysis
System based upon various input criteria provided by the report's creator. The onus is strictly upon the user of this report to exercise due diligence in interpreting and further representing this data.</t>
  </si>
  <si>
    <t>-1-</t>
  </si>
  <si>
    <t>Legend for Report Details:</t>
  </si>
  <si>
    <t>Acc No - Accident Number
Injuries: F - Fatal, A - Class A, B - Class B, C - Class C
Condition: R - Road Surface, L - Ambient Light, W - Weather
Rd Ch - Road Character
Rd Ci - Roadway Contributing Circumstances
Trfc Ctl - Traffic Control: Dv - Device, Op - Operating
Alchl/Drgs - Alcohol Drugs Suspected
Veh Mnvr/Ped Actn - Vehicle Maneuver/Pedestrian Action
Obj Strk - Object Struck</t>
  </si>
  <si>
    <t>-2-</t>
  </si>
  <si>
    <t>Summary Statistics</t>
  </si>
  <si>
    <t>High Level Crash Summary</t>
  </si>
  <si>
    <t>Crash Type</t>
  </si>
  <si>
    <t>Number of
Crashes</t>
  </si>
  <si>
    <t>Percent
of Total</t>
  </si>
  <si>
    <t>Total Crashes</t>
  </si>
  <si>
    <t>Fatal Crashes</t>
  </si>
  <si>
    <t>Non-Fatal Injury Crashes</t>
  </si>
  <si>
    <t>Total Injury Crashes</t>
  </si>
  <si>
    <t>Property Damage Only Crashes</t>
  </si>
  <si>
    <t>Night Crashes</t>
  </si>
  <si>
    <t>Wet Crashes</t>
  </si>
  <si>
    <t>Alcohol/Drugs Involvement Crashes</t>
  </si>
  <si>
    <t>Crash Severity Summary</t>
  </si>
  <si>
    <t>Percent 
of Total</t>
  </si>
  <si>
    <t>Class A Crashes</t>
  </si>
  <si>
    <t>Class B Crashes</t>
  </si>
  <si>
    <t>Class C Crashes</t>
  </si>
  <si>
    <t>Vehicle Exposure Statistics</t>
  </si>
  <si>
    <t>Annual ADT =</t>
  </si>
  <si>
    <t>Total Vehicle Exposure =</t>
  </si>
  <si>
    <t>Crash Rate</t>
  </si>
  <si>
    <t>Crashes Per 100 Million
Vehicles Entered</t>
  </si>
  <si>
    <t>Total Crash Rate</t>
  </si>
  <si>
    <t>Fatal Crash Rate</t>
  </si>
  <si>
    <t>Non Fatal Crash Rate</t>
  </si>
  <si>
    <t>Night Crash Rate</t>
  </si>
  <si>
    <t>Wet Crash Rate</t>
  </si>
  <si>
    <t>EPDO Rate</t>
  </si>
  <si>
    <t>-3-</t>
  </si>
  <si>
    <t>Miscellaneous Statistics</t>
  </si>
  <si>
    <t>Severity Index =</t>
  </si>
  <si>
    <t>EPDO Crash Index =</t>
  </si>
  <si>
    <t>Estimated Property Damage Total = $</t>
  </si>
  <si>
    <t>Accident Type Summary</t>
  </si>
  <si>
    <t>Injury Summary</t>
  </si>
  <si>
    <t>Injury Type</t>
  </si>
  <si>
    <t>Number of
Injuries</t>
  </si>
  <si>
    <t>Fatal Injuries</t>
  </si>
  <si>
    <t>Class A Injuries</t>
  </si>
  <si>
    <t>Class B Injuries</t>
  </si>
  <si>
    <t>Class C Injuries</t>
  </si>
  <si>
    <t>Total Non-Fatal Injuries</t>
  </si>
  <si>
    <t>Total Injuries</t>
  </si>
  <si>
    <t>-4-</t>
  </si>
  <si>
    <t>Monthly Summary</t>
  </si>
  <si>
    <t>Month</t>
  </si>
  <si>
    <t>Jan</t>
  </si>
  <si>
    <t>Feb</t>
  </si>
  <si>
    <t>Mar</t>
  </si>
  <si>
    <t>Apr</t>
  </si>
  <si>
    <t>May</t>
  </si>
  <si>
    <t>Jun</t>
  </si>
  <si>
    <t>Jul</t>
  </si>
  <si>
    <t>Aug</t>
  </si>
  <si>
    <t>Sep</t>
  </si>
  <si>
    <t>Oct</t>
  </si>
  <si>
    <t>Nov</t>
  </si>
  <si>
    <t>Dec</t>
  </si>
  <si>
    <t>Daily Summary</t>
  </si>
  <si>
    <t>Day</t>
  </si>
  <si>
    <t>Mon</t>
  </si>
  <si>
    <t>Tue</t>
  </si>
  <si>
    <t>Wed</t>
  </si>
  <si>
    <t>Thu</t>
  </si>
  <si>
    <t>Fri</t>
  </si>
  <si>
    <t>Sat</t>
  </si>
  <si>
    <t>Sun</t>
  </si>
  <si>
    <t>-5-</t>
  </si>
  <si>
    <t>Hourly Summary</t>
  </si>
  <si>
    <t>Hour</t>
  </si>
  <si>
    <t>0000-0059</t>
  </si>
  <si>
    <t>0100-0159</t>
  </si>
  <si>
    <t>0200-0259</t>
  </si>
  <si>
    <t>0300-0359</t>
  </si>
  <si>
    <t>0400-0459</t>
  </si>
  <si>
    <t>0500-0559</t>
  </si>
  <si>
    <t>0600-0659</t>
  </si>
  <si>
    <t>0700-0759</t>
  </si>
  <si>
    <t>0800-0859</t>
  </si>
  <si>
    <t>0900-0959</t>
  </si>
  <si>
    <t>1000-1059</t>
  </si>
  <si>
    <t>1100-1159</t>
  </si>
  <si>
    <t>1200-1259</t>
  </si>
  <si>
    <t>1300-1359</t>
  </si>
  <si>
    <t>1400-1459</t>
  </si>
  <si>
    <t>1500-1559</t>
  </si>
  <si>
    <t>1600-1659</t>
  </si>
  <si>
    <t>1700-1759</t>
  </si>
  <si>
    <t>1800-1859</t>
  </si>
  <si>
    <t>1900-1959</t>
  </si>
  <si>
    <t>2000-2059</t>
  </si>
  <si>
    <t>2100-2159</t>
  </si>
  <si>
    <t>2200-2259</t>
  </si>
  <si>
    <t>2300-2359</t>
  </si>
  <si>
    <t>-6-</t>
  </si>
  <si>
    <t>Light and Road Conditions Summary</t>
  </si>
  <si>
    <t>Dry</t>
  </si>
  <si>
    <t>Wet</t>
  </si>
  <si>
    <t>Other</t>
  </si>
  <si>
    <t>Total</t>
  </si>
  <si>
    <t>Dark</t>
  </si>
  <si>
    <t>Object Struck Summary</t>
  </si>
  <si>
    <t>Object Type</t>
  </si>
  <si>
    <t>Times
Struck</t>
  </si>
  <si>
    <t>DITCH</t>
  </si>
  <si>
    <t>Vehicle Type Summary</t>
  </si>
  <si>
    <t>Vehicle Type</t>
  </si>
  <si>
    <t>Number
Involved</t>
  </si>
  <si>
    <t>PASSENGER CAR</t>
  </si>
  <si>
    <t>PICKUP</t>
  </si>
  <si>
    <t>SPORT UTILITY</t>
  </si>
  <si>
    <t>-7-</t>
  </si>
  <si>
    <t>Yearly Totals Summary</t>
  </si>
  <si>
    <t>Accident Totals</t>
  </si>
  <si>
    <t>Total
Accidents</t>
  </si>
  <si>
    <t>Fatal
Accidents</t>
  </si>
  <si>
    <t>Injury
Accidents</t>
  </si>
  <si>
    <t>Property Damage
Only Accidents</t>
  </si>
  <si>
    <t>Injury Totals</t>
  </si>
  <si>
    <t>Class A, B,
or C Injuries</t>
  </si>
  <si>
    <t>Miscellaneous Totals</t>
  </si>
  <si>
    <t>Property Damage</t>
  </si>
  <si>
    <t>EPDO Index</t>
  </si>
  <si>
    <t>-8-</t>
  </si>
  <si>
    <t>Type of Accident Totals</t>
  </si>
  <si>
    <t>Left Turn</t>
  </si>
  <si>
    <t>Right Turn</t>
  </si>
  <si>
    <t>Rear End</t>
  </si>
  <si>
    <t>Run Off Road &amp;
Fixed Object</t>
  </si>
  <si>
    <t>Angle</t>
  </si>
  <si>
    <t>Side Swipe</t>
  </si>
  <si>
    <t>-9-</t>
  </si>
  <si>
    <t>Study Criteria</t>
  </si>
  <si>
    <t>Study Name</t>
  </si>
  <si>
    <t>Log No.</t>
  </si>
  <si>
    <t>PH No.</t>
  </si>
  <si>
    <t>TIP No.</t>
  </si>
  <si>
    <t>K/A Cf.</t>
  </si>
  <si>
    <t>B/C Cf.</t>
  </si>
  <si>
    <t>ADT</t>
  </si>
  <si>
    <t>ADT Route</t>
  </si>
  <si>
    <t>Request Date</t>
  </si>
  <si>
    <t>Courier Service</t>
  </si>
  <si>
    <t>Phone No.</t>
  </si>
  <si>
    <t>Ext.</t>
  </si>
  <si>
    <t>Fax No.</t>
  </si>
  <si>
    <t>County</t>
  </si>
  <si>
    <t>Municipality</t>
  </si>
  <si>
    <t>Name</t>
  </si>
  <si>
    <t>Code</t>
  </si>
  <si>
    <t>Div.</t>
  </si>
  <si>
    <t>Y-Line Ft.</t>
  </si>
  <si>
    <t>Begin Date</t>
  </si>
  <si>
    <t>Years</t>
  </si>
  <si>
    <t>Location Text</t>
  </si>
  <si>
    <t>Requestor</t>
  </si>
  <si>
    <t>Fiche Roads</t>
  </si>
  <si>
    <t>Intersection Road Combinations</t>
  </si>
  <si>
    <t>-10-</t>
  </si>
  <si>
    <t>Manually Edit These Columns (A -&gt; M)</t>
  </si>
  <si>
    <t>Don't Edit These Columns (N -&gt; ).  Calculations are Automatic.</t>
  </si>
  <si>
    <t>Crash #</t>
  </si>
  <si>
    <t>Crash Year</t>
  </si>
  <si>
    <t>Severity Index</t>
  </si>
  <si>
    <t>Target-1 Severity Index</t>
  </si>
  <si>
    <t>Target-1 KABCO</t>
  </si>
  <si>
    <t>Target-2 Severity Index</t>
  </si>
  <si>
    <t>Target-2 KABCO</t>
  </si>
  <si>
    <t>Analyst's Notes Column 1</t>
  </si>
  <si>
    <t>Analyst's Notes Column 2</t>
  </si>
  <si>
    <t>Analyst's Notes Column 3</t>
  </si>
  <si>
    <t>Analyst's Notes Column 4</t>
  </si>
  <si>
    <t>Target-1?</t>
  </si>
  <si>
    <t>Target-2?</t>
  </si>
  <si>
    <t>All Targets</t>
  </si>
  <si>
    <t>Target Crash?</t>
  </si>
  <si>
    <t>K</t>
  </si>
  <si>
    <t>O</t>
  </si>
  <si>
    <t>SI</t>
  </si>
  <si>
    <t>Steps</t>
  </si>
  <si>
    <t>For the crashes you have determined to be within your study area and in the BEFORE period, copy and paste the Crash ID, Date, T, C, F, L, and S columns from your filtered fiche into this tab's Columns A -&gt; G.</t>
  </si>
  <si>
    <t xml:space="preserve">It is ESSENTIAL that the data you are pasting into these columns corresponds to their above headers.  </t>
  </si>
  <si>
    <t xml:space="preserve">It is recommended that the user of this workbook enters in the crash data in the same order of the TEAAS study’s crash #s.  This allows for consistency between this workbook’s crash #s with the TEAAS study’s crash #s and the collision diagram’s crash #s.  Reviewers would find this consistency helpful.  </t>
  </si>
  <si>
    <t xml:space="preserve">Make sure that rows are not skipped when pasting the fiche's in-study crash data.  Skipping rows will break some of the background formulas  </t>
  </si>
  <si>
    <t>The determination of the crashes in the study should be finalized/set-in-stone before pasting into this tab.  Deleting and adjusting cells in the tab may break the formulas used in the calculations.</t>
  </si>
  <si>
    <t>Different analysts like using different columns for their notes when filtering the Fiche and labeling crashes.  Columns H -&gt; K are your prerogative, feel free to copy in whatever notes you used in the analysis.</t>
  </si>
  <si>
    <t>Columns L and M require manual input to identify Target Crashes</t>
  </si>
  <si>
    <t xml:space="preserve">Type Y in Column L if Target-1 Crash.  </t>
  </si>
  <si>
    <t xml:space="preserve">Type Y in Column M if Target-2 Crash.  </t>
  </si>
  <si>
    <t xml:space="preserve">Leave these columns blank if not a Target Crash. </t>
  </si>
  <si>
    <t>NOTE: If a crash could potentially fall in more than one target group, discuss with SEG Staff on how to prioritize the target placement.  Each target crash should only fall in one target group.  There should not be overlap.</t>
  </si>
  <si>
    <t>The work should now be done for this Tab.  Move on to the "After" Tab where you will repeat these steps for your After period crash data.</t>
  </si>
  <si>
    <t>The work should now be done for this Tab.  Move on to the Results Tab.</t>
  </si>
  <si>
    <t>Before</t>
  </si>
  <si>
    <t>After</t>
  </si>
  <si>
    <t>Cell Shading Key</t>
  </si>
  <si>
    <t>Severity</t>
  </si>
  <si>
    <t>Safety Project Evaluation</t>
  </si>
  <si>
    <t>User Input Required</t>
  </si>
  <si>
    <t>Automatically Calculated</t>
  </si>
  <si>
    <t>Order ID:</t>
  </si>
  <si>
    <t>Treatment Information</t>
  </si>
  <si>
    <t>Percent Reduction (-) 
Percent Increase (+)</t>
  </si>
  <si>
    <t>Project ID:</t>
  </si>
  <si>
    <t>02-20-62356 (SS-6002AD)</t>
  </si>
  <si>
    <t xml:space="preserve"> Comments for the user:</t>
  </si>
  <si>
    <t>Signal ID:</t>
  </si>
  <si>
    <t>n/a</t>
  </si>
  <si>
    <t>Cells that are shaded TAN are not automatic and need to be filled in prior to printing</t>
  </si>
  <si>
    <t>NC 91 at
SR 1225 (Speights Bridge Road)/SR 1303 (Fieldsboro Road)</t>
  </si>
  <si>
    <t>Total Severity Index</t>
  </si>
  <si>
    <t xml:space="preserve">The before, construction, and after period dates table is automated and based off of the Date Range Calculator within the "Evaluation Set-up" tab.  Make sure this tab is finalized before printing. </t>
  </si>
  <si>
    <t>GPS Coordinates:</t>
  </si>
  <si>
    <t>35.584352, -77.699274</t>
  </si>
  <si>
    <t>Target Crashes</t>
  </si>
  <si>
    <t>Greene</t>
  </si>
  <si>
    <t>Target Crash Severity Index</t>
  </si>
  <si>
    <t>If a calculated percent increase is significantly above 100% and you feel this change would be best represented by reporting "100% +" then you should manually change these values.</t>
  </si>
  <si>
    <t>Division:</t>
  </si>
  <si>
    <t>There are 4 rows under the Additional information table that the user should feel free to use (or not use) as they see fit.  If rows are left unused, leave "n/a" in the left most column</t>
  </si>
  <si>
    <t>Countermeasure(s):</t>
  </si>
  <si>
    <t>Convert intersection to All-Way STOP Control (AWSC), including:
   • Installation of dual STOP signs (one 48" oversized R1-1 and one 30" supplemental R1-1) with ALL WAY (R1-3P) plaques and stop bars on the previously uncontrolled NC 91 approaches
   • Installation of STOP Ahead (W3-1) Advance Warning signs with solar-powered flashing beacons, and STOP AHEAD pavement markings, on the previously unsigned NC 91 approaches
   • Addition of ALL WAY (R1-3P) plaques to the existing SR 1225/SR 1303 STOP signs (R1-1) and installation of stop bars on the SR 1225/SR 1303 approaches
   • Relocation of the existing STOP Ahead (W3-1) Advance Warning signs on the SR 1225/SR 1303 approaches</t>
  </si>
  <si>
    <t>Injury Crash Summary</t>
  </si>
  <si>
    <t>Percent Reduction (-)
Percent Increase (+)</t>
  </si>
  <si>
    <t>Fatal Injury Crashes</t>
  </si>
  <si>
    <t>Write any necessary discussion on the evaluation results in the large merged cell at the bottom of the page. If no discussion is necessary, simply write "n/a" in discussion field
TIP: to drop lines within a single cell, press ALT+ENTER</t>
  </si>
  <si>
    <t>Class A Injury Crashes</t>
  </si>
  <si>
    <t>Class B Injury Crashes</t>
  </si>
  <si>
    <t>Class C Injury Crashes</t>
  </si>
  <si>
    <t>Property Damage Only</t>
  </si>
  <si>
    <t>Instructions for printing 1-Pager Results Tab</t>
  </si>
  <si>
    <t>Highlight the cells within but not including the GREEN border</t>
  </si>
  <si>
    <t>Estimated Project Cost:</t>
  </si>
  <si>
    <t>Target Injury Crash Summary</t>
  </si>
  <si>
    <t>Select Print or hit Control + P</t>
  </si>
  <si>
    <t>Completion Date:</t>
  </si>
  <si>
    <t>March 29, 2022</t>
  </si>
  <si>
    <t>Select the printer you wish to use (Microsoft Print to PDF is recommended with 8.5”x11” paper size)</t>
  </si>
  <si>
    <t>Length</t>
  </si>
  <si>
    <t>In the first box under Settings select “Print Selection”.  This will ensure only the cells you have highlighted are printed out, rather than the whole sheet.</t>
  </si>
  <si>
    <t>Select “Custom Margins” in the second to last dropdown box.  Match the margin settings in the pop up box to that of the below image.  The Left/Right margins should be 0.25" and the Top/Bottom margins should be 0.5".  Also make sure that the “Horizontally” and “Vertically” boxes are checked under the "Center on page" section.  This will ensure the print area is centered within the page layout.</t>
  </si>
  <si>
    <t>Analysis Criteria:</t>
  </si>
  <si>
    <t>Additional Information</t>
  </si>
  <si>
    <t>Percent Reduction (-) Percent Increase (+)</t>
  </si>
  <si>
    <t>Target Crashes:</t>
  </si>
  <si>
    <t>Frontal impact crashes including the following types:
• Left-turn, same roadway (LTSR)
• Left-turn, different roadway (LTDR)
• Right-turn, same roadway (RTSR)
• Right-turn, different roadway (RTDR)
• Head-on
• Angle</t>
  </si>
  <si>
    <t>Map/Satellite Views</t>
  </si>
  <si>
    <t>Project Development Comparison</t>
  </si>
  <si>
    <t>Crashes Per Year by Project Time Period</t>
  </si>
  <si>
    <t>Project Development</t>
  </si>
  <si>
    <t>Before
Period</t>
  </si>
  <si>
    <t>After
Period</t>
  </si>
  <si>
    <t>Fatal Injury</t>
  </si>
  <si>
    <t>In the final dropdown box, select “Fit Sheet on One Page”</t>
  </si>
  <si>
    <t>Class A Injury</t>
  </si>
  <si>
    <t>Hit Print!</t>
  </si>
  <si>
    <t>Class B Injury</t>
  </si>
  <si>
    <t>NOTE:</t>
  </si>
  <si>
    <t xml:space="preserve">If you feel that any of the above print settings should be changed to allow for a better print out of this report, contact TSU staff first.  For the vast majority of evaluations, these settings should be best.  </t>
  </si>
  <si>
    <t>Class C Injury</t>
  </si>
  <si>
    <t>Items for Discussion</t>
  </si>
  <si>
    <t>Total Wet Crashes</t>
  </si>
  <si>
    <t>Data Prepared For:</t>
  </si>
  <si>
    <t>Target Wet Crashes</t>
  </si>
  <si>
    <t>The Traffic Safety Unit of the</t>
  </si>
  <si>
    <t>Data Prepared By:</t>
  </si>
  <si>
    <t>Total Dark Crashes</t>
  </si>
  <si>
    <t>Transportation Mobility and Safety Division of the</t>
  </si>
  <si>
    <t>Principal Investigator:</t>
  </si>
  <si>
    <t>Chris Bahret, PE</t>
  </si>
  <si>
    <t>Target Dark Crashes</t>
  </si>
  <si>
    <t>Division of Highways of the</t>
  </si>
  <si>
    <t>Work Group/Consultant:</t>
  </si>
  <si>
    <t>VHB</t>
  </si>
  <si>
    <t>Total KABC</t>
  </si>
  <si>
    <t>North Carolina Department of Transportation</t>
  </si>
  <si>
    <t>Target KABC</t>
  </si>
  <si>
    <t>Target -2</t>
  </si>
  <si>
    <t>All - Targets</t>
  </si>
  <si>
    <t>All Target Crashes</t>
  </si>
  <si>
    <t>All Target Crash Severity Index</t>
  </si>
  <si>
    <t>Target-1 Crashes</t>
  </si>
  <si>
    <t>Target-1 Crash Severity Index</t>
  </si>
  <si>
    <t>Target-2 Crashes</t>
  </si>
  <si>
    <t>Target-2 Crash Severity Index</t>
  </si>
  <si>
    <t>Select “Custom Margins” in the second to last dropdown box.  Match the margin settings in the pop up box to that of the below image.  The Left/Right margins should be 0.1" and the Top/Bottom margins should be 0.3".  Also make sure that the “Horizontally” and “Vertically” boxes are checked under the "Center on page" section.  This will ensure the print area is centered within the page layout.</t>
  </si>
  <si>
    <t>All Target Injury Crash Summary</t>
  </si>
  <si>
    <t>Target-1 Crashes:</t>
  </si>
  <si>
    <t>Target-2 Crashes:</t>
  </si>
  <si>
    <t>Map and Satellite Views</t>
  </si>
  <si>
    <t>Tables used for Multi-treatment EB analysis and CMF tracking - Please DO NOT edit or change any cells in this section</t>
  </si>
  <si>
    <t>B - Yr 1</t>
  </si>
  <si>
    <t>B - Yr 2</t>
  </si>
  <si>
    <t>B - Yr 3</t>
  </si>
  <si>
    <t>A - Yr 1</t>
  </si>
  <si>
    <t>A - Yr 2</t>
  </si>
  <si>
    <t>A - Yr 3</t>
  </si>
  <si>
    <t>Project ID</t>
  </si>
  <si>
    <t>Intersection</t>
  </si>
  <si>
    <t>GPS</t>
  </si>
  <si>
    <t>Project Cost</t>
  </si>
  <si>
    <t>Countermeasure Description</t>
  </si>
  <si>
    <t>Countermeasure Grouping</t>
  </si>
  <si>
    <t>Major Speed Limit</t>
  </si>
  <si>
    <t>Minor Speed Limit</t>
  </si>
  <si>
    <t>Install
Year</t>
  </si>
  <si>
    <t>Before, Yr 1</t>
  </si>
  <si>
    <t>Before, Yr 2</t>
  </si>
  <si>
    <t>Before, Yr 3</t>
  </si>
  <si>
    <t>After, Yr 1</t>
  </si>
  <si>
    <t>After, Yr 2</t>
  </si>
  <si>
    <t>After, Yr 3</t>
  </si>
  <si>
    <t>Intersection Type</t>
  </si>
  <si>
    <t>Frontal Impacts</t>
  </si>
  <si>
    <t>Rear Ends</t>
  </si>
  <si>
    <t>KABC</t>
  </si>
  <si>
    <t>Major AADT</t>
  </si>
  <si>
    <t>Minor AADT</t>
  </si>
  <si>
    <t>* --&gt;</t>
  </si>
  <si>
    <t>*Note for NCDOT Staff: Should only need to copy this row into internal SS/HE project tracking workbook.  Recommended that "values only" paste is used when copying and pasting into tracking workbook.</t>
  </si>
  <si>
    <t>Before Period Table</t>
  </si>
  <si>
    <t>After Period Table</t>
  </si>
  <si>
    <t>year</t>
  </si>
  <si>
    <t>Months in Before</t>
  </si>
  <si>
    <t>Months in After</t>
  </si>
  <si>
    <t>Intx Types</t>
  </si>
  <si>
    <t>Countermeasure Groupings</t>
  </si>
  <si>
    <t>R2-3ST</t>
  </si>
  <si>
    <t>Treatment Grouping</t>
  </si>
  <si>
    <t>R2-4ST</t>
  </si>
  <si>
    <t>R2-4SG</t>
  </si>
  <si>
    <t>R4-3ST</t>
  </si>
  <si>
    <t>Intersection Signing/Marking Enhancement</t>
  </si>
  <si>
    <t>R4-4ST</t>
  </si>
  <si>
    <t>Left Turn Lane (Unsignalized)</t>
  </si>
  <si>
    <t>R4-4SG</t>
  </si>
  <si>
    <t>Median Channelization</t>
  </si>
  <si>
    <t>U-3ST</t>
  </si>
  <si>
    <t>Offset Left Turn Lane</t>
  </si>
  <si>
    <t>U-3SG</t>
  </si>
  <si>
    <t>Sight Distance Improvements</t>
  </si>
  <si>
    <t>U-4ST</t>
  </si>
  <si>
    <t>VEWF</t>
  </si>
  <si>
    <t>U-4SG</t>
  </si>
  <si>
    <t>Advance Activated Warning Sign</t>
  </si>
  <si>
    <t>Traffic Signal Revisions - Left Turn FYA</t>
  </si>
  <si>
    <t>Traffic Signal Revisions - Non-FYA Related</t>
  </si>
  <si>
    <t>Traffic Signal Revisions - Turn Lanes</t>
  </si>
  <si>
    <t>Miscellaneous</t>
  </si>
  <si>
    <t>41000078044 (1 of 2)</t>
  </si>
  <si>
    <t>Target Crashes: Ran Stop Sign</t>
  </si>
  <si>
    <t>Target Crashes: Failed to Yield</t>
  </si>
  <si>
    <t>Secondary Routes</t>
  </si>
  <si>
    <t>AADT_2024</t>
  </si>
  <si>
    <t>GREENE</t>
  </si>
  <si>
    <t>NC Hwys</t>
  </si>
  <si>
    <t>SR 1303 (Fieldsboro Rd)</t>
  </si>
  <si>
    <t>NC 91</t>
  </si>
  <si>
    <t>SR 1225 (Speights Bridge Rd)</t>
  </si>
  <si>
    <t>EAST OF NC 91</t>
  </si>
  <si>
    <t>SOUTH OF SR 1313 Gay Rd</t>
  </si>
  <si>
    <t>SOUTH OF SR 1304 E Railroad St</t>
  </si>
  <si>
    <t>EAST OF SR 1249 Howell Swamp Church Rd</t>
  </si>
  <si>
    <t>County Code</t>
  </si>
  <si>
    <t>Division</t>
  </si>
  <si>
    <t>Municipality
Code</t>
  </si>
  <si>
    <t>Y-Line
Feet</t>
  </si>
  <si>
    <t>Road Name</t>
  </si>
  <si>
    <t>Road Code</t>
  </si>
  <si>
    <t>SR 1303</t>
  </si>
  <si>
    <t>SPEIGHTS BRIDGE</t>
  </si>
  <si>
    <t>WILSON</t>
  </si>
  <si>
    <t>SR 1225</t>
  </si>
  <si>
    <t>FIFTH</t>
  </si>
  <si>
    <t>FIELDSBORO</t>
  </si>
  <si>
    <t>Page 1 of 12</t>
  </si>
  <si>
    <t>Miles  /  Dir
From</t>
  </si>
  <si>
    <t xml:space="preserve">*LCL AUTUMN FLAME RD </t>
  </si>
  <si>
    <t>SR 1228</t>
  </si>
  <si>
    <t xml:space="preserve">*LCL US264A </t>
  </si>
  <si>
    <t>I 587</t>
  </si>
  <si>
    <t xml:space="preserve">*MILE 41 </t>
  </si>
  <si>
    <t>US 264</t>
  </si>
  <si>
    <t xml:space="preserve">*MILE 59 </t>
  </si>
  <si>
    <t>NC 58</t>
  </si>
  <si>
    <t>SR 1253</t>
  </si>
  <si>
    <t>SR 1217</t>
  </si>
  <si>
    <t>US 258</t>
  </si>
  <si>
    <t>SR 1247</t>
  </si>
  <si>
    <t>SR 1400</t>
  </si>
  <si>
    <t>SECOND</t>
  </si>
  <si>
    <t>US 13</t>
  </si>
  <si>
    <t>SR 1364</t>
  </si>
  <si>
    <t>SR 1330</t>
  </si>
  <si>
    <t>SR 1358</t>
  </si>
  <si>
    <t>SR 1357</t>
  </si>
  <si>
    <t>SR 1226</t>
  </si>
  <si>
    <t>Page 2 of 12</t>
  </si>
  <si>
    <t>SR 1222</t>
  </si>
  <si>
    <t>GREENE CENTRAL HIGH SCH</t>
  </si>
  <si>
    <t>PVA GREENE CENTRAL</t>
  </si>
  <si>
    <t>PVA GREENE CENTRAL HIGH SC</t>
  </si>
  <si>
    <t>PVA GREENE CENTRAL HS</t>
  </si>
  <si>
    <t>NC 903</t>
  </si>
  <si>
    <t>Page 3 of 12</t>
  </si>
  <si>
    <t>SR 1245</t>
  </si>
  <si>
    <t>SR 1331</t>
  </si>
  <si>
    <t>SR 1248</t>
  </si>
  <si>
    <t>SR 1300</t>
  </si>
  <si>
    <t>Page 4 of 12</t>
  </si>
  <si>
    <t>SR 1244</t>
  </si>
  <si>
    <t>SR 1301</t>
  </si>
  <si>
    <t>SR 1325</t>
  </si>
  <si>
    <t>SR 1315</t>
  </si>
  <si>
    <t>SR 1257</t>
  </si>
  <si>
    <t>SR 1239</t>
  </si>
  <si>
    <t>Page 5 of 12</t>
  </si>
  <si>
    <t>SR 1312</t>
  </si>
  <si>
    <t>SR 1345</t>
  </si>
  <si>
    <t>SR 1237</t>
  </si>
  <si>
    <t>SR 1313</t>
  </si>
  <si>
    <t>SR 1249</t>
  </si>
  <si>
    <t>Page 6 of 12</t>
  </si>
  <si>
    <t>MAIN</t>
  </si>
  <si>
    <t>WHITLEY</t>
  </si>
  <si>
    <t>MILL</t>
  </si>
  <si>
    <t>SR 1227</t>
  </si>
  <si>
    <t>CHURCH</t>
  </si>
  <si>
    <t>RAILROAD</t>
  </si>
  <si>
    <t>SR 1132</t>
  </si>
  <si>
    <t>SR 1308</t>
  </si>
  <si>
    <t>HOOTING HLLW</t>
  </si>
  <si>
    <t>ML-WALSTONBURG</t>
  </si>
  <si>
    <t>US 264ALT</t>
  </si>
  <si>
    <t>Page 7 of 12</t>
  </si>
  <si>
    <t>SR 1310</t>
  </si>
  <si>
    <t>SCHOOL</t>
  </si>
  <si>
    <t>NW</t>
  </si>
  <si>
    <t>SR 1229</t>
  </si>
  <si>
    <t>CL-WILSON</t>
  </si>
  <si>
    <t>SR 1302</t>
  </si>
  <si>
    <t>SR 1360</t>
  </si>
  <si>
    <t xml:space="preserve">*MILE 60 </t>
  </si>
  <si>
    <t>CL-PITT</t>
  </si>
  <si>
    <t>CL-WAYNE</t>
  </si>
  <si>
    <t>SR 1235</t>
  </si>
  <si>
    <t>SR 1236</t>
  </si>
  <si>
    <t>SR 1223</t>
  </si>
  <si>
    <t>Page 8 of 12</t>
  </si>
  <si>
    <t>GREENWOOD</t>
  </si>
  <si>
    <t>SR 1238</t>
  </si>
  <si>
    <t>SR 1240</t>
  </si>
  <si>
    <t>SW</t>
  </si>
  <si>
    <t>SR 1230</t>
  </si>
  <si>
    <t>PRIVATE PROPERTY</t>
  </si>
  <si>
    <t>Page 9 of 12</t>
  </si>
  <si>
    <t>SR 1242</t>
  </si>
  <si>
    <t>SR 1214</t>
  </si>
  <si>
    <t>SR 1304</t>
  </si>
  <si>
    <t>DEAD END</t>
  </si>
  <si>
    <t>NC 121</t>
  </si>
  <si>
    <t>SR 1324</t>
  </si>
  <si>
    <t>SR 1255</t>
  </si>
  <si>
    <t>Page 10 of 12</t>
  </si>
  <si>
    <t>PROFESSIONAL</t>
  </si>
  <si>
    <t>FOURWAY</t>
  </si>
  <si>
    <t>SR 1254</t>
  </si>
  <si>
    <t>BEL AIR</t>
  </si>
  <si>
    <t>Page 11 of 12</t>
  </si>
  <si>
    <t>Legend:</t>
  </si>
  <si>
    <t>Muni. Code - Municipality Code
Dir - Direction
MP - Milepost
MA - Milepost Assumption</t>
  </si>
  <si>
    <t>T - Accident Type
C - Road Condition
F - Roadway Feature
L - Light Condition
S - Accident Severity</t>
  </si>
  <si>
    <t>Page 12 of 12</t>
  </si>
  <si>
    <t/>
  </si>
  <si>
    <t>IS</t>
  </si>
  <si>
    <t>NIS</t>
  </si>
  <si>
    <t>NC 91 at SR 1225 (Speights Bridge Road)/SR 1303 (Fieldsboro Road)</t>
  </si>
  <si>
    <t>NE</t>
  </si>
  <si>
    <t>LEFT TURN, DIFFERENT ROADWAYS</t>
  </si>
  <si>
    <t>SE</t>
  </si>
  <si>
    <t>4.61 (MEV)</t>
  </si>
  <si>
    <t>OFFICIAL HIGHWAY SIGN NON-BREAKAWAY</t>
  </si>
  <si>
    <t>SINGLE UNIT TRUCK (2-AXLE, 6-TIRE)</t>
  </si>
  <si>
    <t>022062356</t>
  </si>
  <si>
    <t>SS6002AD</t>
  </si>
  <si>
    <t>NOT IN STUDY - REPORT REVIEWED</t>
  </si>
  <si>
    <t>NOT IN STUDY - REPORT NOT REVIEWED</t>
  </si>
  <si>
    <t>failed to yield</t>
  </si>
  <si>
    <t>WBT/SBT</t>
  </si>
  <si>
    <t>EBT/NBT</t>
  </si>
  <si>
    <t>NBT/EBT</t>
  </si>
  <si>
    <t>ran stop sign</t>
  </si>
  <si>
    <t>WBL/SBT</t>
  </si>
  <si>
    <t>not at an intersection</t>
  </si>
  <si>
    <t>EBL/NBT</t>
  </si>
  <si>
    <t>$22,000 (both locations)</t>
  </si>
  <si>
    <t>Convert intersection to All-Way STOP Control (AWSC), including:
   • On NC 91 approaches,
      - Installation of dual STOP signs (one 48" oversized R1-1 and one 30" supplemental R1-1) with ALL WAY (R1-3P) plaques and stop bars
      - Replacement of Cross Road (W2-1) Warning signs with STOP Ahead (W3-1) Warning signs with solar-powered flashing beacons installed closer to intersection alongside of STOP AHEAD pavement markings
   • On SR 1225/SR 1303 approaches,
      - Addition of ALL WAY (R1-3P) plaques to the existing STOP signs (R1-1) and installation of stop bars
      - Relocation of the existing STOP Ahead (W3-1) Warning signs</t>
  </si>
  <si>
    <t>• The single after-period Target Crash involved a NB pickup on NC 91 that ran the STOP sign and struck an EB turning passenger car on the side street during daylight, dry conditions.
• One Target crash occurred during the construction period which involved an EB passenger car on SR 1225 (Speights Bridge Road) that failed to yield when turning left and was struck by a NB single-unit truck on NC 91 during daylight, dry conditions.</t>
  </si>
  <si>
    <t>Treatment data consists of all crashes at the intersection
 of NC 91 and SR 1225/SR 1303
with a Y-line of 150'</t>
  </si>
  <si>
    <t>Target Crashes: WB SR 1303 At-Fault</t>
  </si>
  <si>
    <t>Target Crashes: EB SR 1225 At-Fault</t>
  </si>
  <si>
    <t>Target Crashes: NB NC 91 At-Fault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</si>
</sst>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m/d/yyyy;@"/>
    <numFmt numFmtId="166" formatCode="\$#,##0_);[Red]&quot;($&quot;#,##0\)"/>
    <numFmt numFmtId="167" formatCode="\$#,##0"/>
    <numFmt numFmtId="168" formatCode="yyyy\-mm\-dd\ h:mm:ss"/>
  </numFmts>
  <fonts count="41" x14ac:knownFonts="1">
    <font>
      <sz val="11"/>
      <color theme="1"/>
      <name val="Calibri"/>
      <family val="2"/>
      <charset val="1"/>
    </font>
    <font>
      <b/>
      <sz val="20"/>
      <color theme="1"/>
      <name val="Calibri"/>
      <family val="2"/>
      <charset val="1"/>
    </font>
    <font>
      <b/>
      <sz val="14"/>
      <color theme="1"/>
      <name val="Calibri"/>
      <family val="2"/>
      <charset val="1"/>
    </font>
    <font>
      <b/>
      <sz val="11"/>
      <color theme="1"/>
      <name val="Calibri"/>
      <family val="2"/>
      <charset val="1"/>
    </font>
    <font>
      <sz val="14"/>
      <color theme="1"/>
      <name val="Calibri"/>
      <family val="2"/>
      <charset val="1"/>
    </font>
    <font>
      <b/>
      <sz val="14"/>
      <color rgb="FFFF0000"/>
      <name val="Calibri"/>
      <family val="2"/>
      <charset val="1"/>
    </font>
    <font>
      <b/>
      <sz val="14"/>
      <color rgb="FF0070C0"/>
      <name val="Calibri"/>
      <family val="2"/>
      <charset val="1"/>
    </font>
    <font>
      <sz val="8"/>
      <color theme="1"/>
      <name val="Calibri"/>
      <family val="2"/>
      <charset val="1"/>
    </font>
    <font>
      <sz val="24"/>
      <color theme="1"/>
      <name val="Calibri"/>
      <family val="2"/>
      <charset val="1"/>
    </font>
    <font>
      <sz val="11"/>
      <name val="Calibri"/>
      <family val="2"/>
      <charset val="1"/>
    </font>
    <font>
      <sz val="11"/>
      <color rgb="FFFF0000"/>
      <name val="Calibri"/>
      <family val="2"/>
      <charset val="1"/>
    </font>
    <font>
      <b/>
      <sz val="11"/>
      <color rgb="FFFF0000"/>
      <name val="Calibri"/>
      <family val="2"/>
      <charset val="1"/>
    </font>
    <font>
      <b/>
      <sz val="11"/>
      <color rgb="FF0070C0"/>
      <name val="Calibri"/>
      <family val="2"/>
      <charset val="1"/>
    </font>
    <font>
      <b/>
      <sz val="11"/>
      <color theme="4"/>
      <name val="Calibri"/>
      <family val="2"/>
      <charset val="1"/>
    </font>
    <font>
      <sz val="18"/>
      <color theme="1"/>
      <name val="Calibri"/>
      <family val="2"/>
      <charset val="1"/>
    </font>
    <font>
      <b/>
      <sz val="11"/>
      <name val="Calibri"/>
      <family val="2"/>
      <charset val="1"/>
    </font>
    <font>
      <sz val="11"/>
      <color theme="1"/>
      <name val="Times New Roman"/>
      <family val="1"/>
      <charset val="1"/>
    </font>
    <font>
      <b/>
      <sz val="11"/>
      <color theme="1"/>
      <name val="Times New Roman"/>
      <family val="1"/>
      <charset val="1"/>
    </font>
    <font>
      <b/>
      <sz val="12"/>
      <color theme="1"/>
      <name val="Calibri"/>
      <family val="2"/>
      <charset val="1"/>
    </font>
    <font>
      <b/>
      <sz val="11"/>
      <color rgb="FFFF0000"/>
      <name val="Times New Roman"/>
      <family val="1"/>
      <charset val="1"/>
    </font>
    <font>
      <sz val="26"/>
      <color theme="1"/>
      <name val="Times New Roman"/>
      <family val="1"/>
      <charset val="1"/>
    </font>
    <font>
      <b/>
      <u/>
      <sz val="11"/>
      <color rgb="FF000000"/>
      <name val="Times New Roman"/>
      <family val="1"/>
      <charset val="1"/>
    </font>
    <font>
      <b/>
      <sz val="11"/>
      <color rgb="FF000000"/>
      <name val="Times New Roman"/>
      <family val="1"/>
      <charset val="1"/>
    </font>
    <font>
      <b/>
      <sz val="12"/>
      <color theme="1"/>
      <name val="Times New Roman"/>
      <family val="1"/>
      <charset val="1"/>
    </font>
    <font>
      <sz val="11"/>
      <color rgb="FF000000"/>
      <name val="Times New Roman"/>
      <family val="1"/>
      <charset val="1"/>
    </font>
    <font>
      <sz val="11"/>
      <name val="Times New Roman"/>
      <family val="1"/>
      <charset val="1"/>
    </font>
    <font>
      <sz val="10"/>
      <color theme="1"/>
      <name val="Times New Roman"/>
      <family val="1"/>
      <charset val="1"/>
    </font>
    <font>
      <b/>
      <u/>
      <sz val="11"/>
      <color theme="1"/>
      <name val="Times New Roman"/>
      <family val="1"/>
      <charset val="1"/>
    </font>
    <font>
      <sz val="12"/>
      <color theme="1"/>
      <name val="Times New Roman"/>
      <family val="1"/>
      <charset val="1"/>
    </font>
    <font>
      <sz val="16"/>
      <color theme="1"/>
      <name val="Calibri"/>
      <family val="2"/>
      <charset val="1"/>
    </font>
    <font>
      <sz val="11"/>
      <color theme="1"/>
      <name val="Calibri"/>
      <family val="2"/>
      <charset val="1"/>
    </font>
    <font>
      <b/>
      <sz val="11"/>
      <color theme="1"/>
      <name val="Calibri"/>
      <family val="2"/>
      <scheme val="minor"/>
    </font>
    <font>
      <b/>
      <sz val="9"/>
      <color theme="7"/>
      <name val="Arial"/>
      <family val="2"/>
    </font>
    <font>
      <b/>
      <sz val="9"/>
      <color rgb="FF0070C0"/>
      <name val="Arial"/>
      <family val="2"/>
    </font>
    <font>
      <b/>
      <sz val="9"/>
      <color rgb="FFFF0000"/>
      <name val="Arial"/>
      <family val="2"/>
    </font>
    <font>
      <sz val="9"/>
      <color rgb="FF323232"/>
      <name val="Arial"/>
      <family val="2"/>
    </font>
    <font>
      <sz val="4"/>
      <color rgb="FF323232"/>
      <name val="Arial"/>
      <family val="2"/>
    </font>
    <font>
      <b/>
      <sz val="9"/>
      <color rgb="FF00B050"/>
      <name val="Arial"/>
      <family val="2"/>
    </font>
    <font>
      <b/>
      <sz val="11"/>
      <color theme="1"/>
      <name val="Calibri"/>
      <family val="2"/>
    </font>
    <font>
      <sz val="8"/>
      <color theme="1"/>
      <name val="Times New Roman"/>
      <family val="1"/>
      <charset val="1"/>
    </font>
    <font>
      <sz val="10.5"/>
      <color rgb="FF000000"/>
      <name val="Times New Roman"/>
      <family val="1"/>
      <charset val="1"/>
    </font>
  </fonts>
  <fills count="19">
    <fill>
      <patternFill patternType="none"/>
    </fill>
    <fill>
      <patternFill patternType="gray125"/>
    </fill>
    <fill>
      <patternFill patternType="solid">
        <fgColor theme="0" tint="-0.34998626667073579"/>
        <bgColor rgb="FFAFABAB"/>
      </patternFill>
    </fill>
    <fill>
      <patternFill patternType="solid">
        <fgColor theme="0"/>
        <bgColor rgb="FFFFFFCC"/>
      </patternFill>
    </fill>
    <fill>
      <patternFill patternType="solid">
        <fgColor theme="0" tint="-0.14999847407452621"/>
        <bgColor rgb="FFD0CECE"/>
      </patternFill>
    </fill>
    <fill>
      <patternFill patternType="solid">
        <fgColor theme="5" tint="0.59987182226020086"/>
        <bgColor rgb="FFF4B183"/>
      </patternFill>
    </fill>
    <fill>
      <patternFill patternType="solid">
        <fgColor theme="8" tint="0.59987182226020086"/>
        <bgColor rgb="FFD0CECE"/>
      </patternFill>
    </fill>
    <fill>
      <patternFill patternType="solid">
        <fgColor theme="9" tint="0.39988402966399123"/>
        <bgColor rgb="FFBFBFBF"/>
      </patternFill>
    </fill>
    <fill>
      <patternFill patternType="solid">
        <fgColor theme="2" tint="-9.9978637043366805E-2"/>
        <bgColor rgb="FFD9D9D9"/>
      </patternFill>
    </fill>
    <fill>
      <patternFill patternType="solid">
        <fgColor theme="0" tint="-0.249977111117893"/>
        <bgColor rgb="FFD0CECE"/>
      </patternFill>
    </fill>
    <fill>
      <patternFill patternType="solid">
        <fgColor theme="1"/>
        <bgColor rgb="FF003300"/>
      </patternFill>
    </fill>
    <fill>
      <patternFill patternType="solid">
        <fgColor rgb="FFFF0000"/>
        <bgColor rgb="FFFF3399"/>
      </patternFill>
    </fill>
    <fill>
      <patternFill patternType="solid">
        <fgColor rgb="FF909090"/>
        <bgColor rgb="FF999999"/>
      </patternFill>
    </fill>
    <fill>
      <patternFill patternType="solid">
        <fgColor rgb="FF999999"/>
        <bgColor rgb="FF909090"/>
      </patternFill>
    </fill>
    <fill>
      <patternFill patternType="solid">
        <fgColor rgb="FFFFFFFF"/>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theme="0" tint="-0.249977111117893"/>
        <bgColor indexed="64"/>
      </patternFill>
    </fill>
  </fills>
  <borders count="66">
    <border>
      <left/>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medium">
        <color auto="1"/>
      </bottom>
      <diagonal/>
    </border>
    <border>
      <left/>
      <right style="medium">
        <color auto="1"/>
      </right>
      <top style="thin">
        <color auto="1"/>
      </top>
      <bottom style="thin">
        <color auto="1"/>
      </bottom>
      <diagonal/>
    </border>
    <border>
      <left style="medium">
        <color auto="1"/>
      </left>
      <right/>
      <top style="medium">
        <color auto="1"/>
      </top>
      <bottom style="double">
        <color auto="1"/>
      </bottom>
      <diagonal/>
    </border>
    <border>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style="medium">
        <color auto="1"/>
      </top>
      <bottom style="double">
        <color auto="1"/>
      </bottom>
      <diagonal/>
    </border>
    <border>
      <left style="medium">
        <color auto="1"/>
      </left>
      <right/>
      <top style="double">
        <color auto="1"/>
      </top>
      <bottom style="medium">
        <color auto="1"/>
      </bottom>
      <diagonal/>
    </border>
    <border>
      <left/>
      <right style="thin">
        <color auto="1"/>
      </right>
      <top style="double">
        <color auto="1"/>
      </top>
      <bottom style="medium">
        <color auto="1"/>
      </bottom>
      <diagonal/>
    </border>
    <border>
      <left style="thin">
        <color auto="1"/>
      </left>
      <right style="medium">
        <color auto="1"/>
      </right>
      <top/>
      <bottom style="medium">
        <color auto="1"/>
      </bottom>
      <diagonal/>
    </border>
    <border>
      <left style="medium">
        <color auto="1"/>
      </left>
      <right style="thin">
        <color auto="1"/>
      </right>
      <top style="double">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thin">
        <color auto="1"/>
      </top>
      <bottom/>
      <diagonal/>
    </border>
    <border>
      <left style="thin">
        <color auto="1"/>
      </left>
      <right style="thin">
        <color auto="1"/>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right style="thin">
        <color auto="1"/>
      </right>
      <top style="thin">
        <color auto="1"/>
      </top>
      <bottom style="thin">
        <color auto="1"/>
      </bottom>
      <diagonal/>
    </border>
    <border>
      <left style="thin">
        <color auto="1"/>
      </left>
      <right style="medium">
        <color auto="1"/>
      </right>
      <top style="medium">
        <color auto="1"/>
      </top>
      <bottom/>
      <diagonal/>
    </border>
    <border>
      <left/>
      <right style="medium">
        <color auto="1"/>
      </right>
      <top/>
      <bottom style="thin">
        <color auto="1"/>
      </bottom>
      <diagonal/>
    </border>
    <border>
      <left style="thin">
        <color auto="1"/>
      </left>
      <right style="medium">
        <color auto="1"/>
      </right>
      <top style="thin">
        <color auto="1"/>
      </top>
      <bottom/>
      <diagonal/>
    </border>
    <border>
      <left style="thin">
        <color auto="1"/>
      </left>
      <right/>
      <top/>
      <bottom/>
      <diagonal/>
    </border>
    <border>
      <left/>
      <right style="medium">
        <color auto="1"/>
      </right>
      <top style="thin">
        <color auto="1"/>
      </top>
      <bottom style="medium">
        <color auto="1"/>
      </bottom>
      <diagonal/>
    </border>
    <border>
      <left style="medium">
        <color auto="1"/>
      </left>
      <right style="medium">
        <color auto="1"/>
      </right>
      <top/>
      <bottom style="medium">
        <color auto="1"/>
      </bottom>
      <diagonal/>
    </border>
    <border>
      <left style="medium">
        <color auto="1"/>
      </left>
      <right/>
      <top style="thin">
        <color auto="1"/>
      </top>
      <bottom/>
      <diagonal/>
    </border>
    <border>
      <left style="medium">
        <color auto="1"/>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auto="1"/>
      </bottom>
      <diagonal/>
    </border>
  </borders>
  <cellStyleXfs count="3">
    <xf numFmtId="0" fontId="0" fillId="0" borderId="0"/>
    <xf numFmtId="164" fontId="30" fillId="0" borderId="0"/>
    <xf numFmtId="9" fontId="30" fillId="0" borderId="0"/>
  </cellStyleXfs>
  <cellXfs count="456">
    <xf numFmtId="0" fontId="0" fillId="0" borderId="0" xfId="0"/>
    <xf numFmtId="0" fontId="0" fillId="6" borderId="17" xfId="0" applyFill="1" applyBorder="1" applyAlignment="1">
      <alignment horizontal="center"/>
    </xf>
    <xf numFmtId="0" fontId="0" fillId="0" borderId="25" xfId="0" applyBorder="1" applyAlignment="1">
      <alignment horizontal="center" wrapText="1"/>
    </xf>
    <xf numFmtId="0" fontId="0" fillId="3" borderId="2" xfId="0" applyFill="1" applyBorder="1"/>
    <xf numFmtId="0" fontId="2" fillId="3" borderId="0" xfId="0" applyFont="1" applyFill="1" applyAlignment="1">
      <alignment horizontal="left" vertical="center" wrapText="1"/>
    </xf>
    <xf numFmtId="0" fontId="3" fillId="3" borderId="0" xfId="0" applyFont="1" applyFill="1" applyAlignment="1">
      <alignment horizontal="left" vertical="center" wrapText="1"/>
    </xf>
    <xf numFmtId="0" fontId="0" fillId="3" borderId="0" xfId="0" applyFill="1" applyAlignment="1">
      <alignment horizontal="left" vertical="center" wrapText="1"/>
    </xf>
    <xf numFmtId="0" fontId="0" fillId="3" borderId="3" xfId="0" applyFill="1" applyBorder="1"/>
    <xf numFmtId="0" fontId="2" fillId="4" borderId="4" xfId="0" applyFont="1" applyFill="1" applyBorder="1" applyAlignment="1">
      <alignment horizontal="left" vertical="center"/>
    </xf>
    <xf numFmtId="0" fontId="4" fillId="4" borderId="5" xfId="0" applyFont="1" applyFill="1" applyBorder="1" applyAlignment="1">
      <alignment horizontal="center" vertical="center"/>
    </xf>
    <xf numFmtId="0" fontId="4" fillId="4" borderId="6" xfId="0" applyFont="1" applyFill="1" applyBorder="1" applyAlignment="1">
      <alignment horizontal="center" vertical="center"/>
    </xf>
    <xf numFmtId="0" fontId="5" fillId="4" borderId="7" xfId="0" applyFont="1" applyFill="1" applyBorder="1" applyAlignment="1">
      <alignment horizontal="left" vertical="center"/>
    </xf>
    <xf numFmtId="0" fontId="6" fillId="4" borderId="8" xfId="0" applyFont="1" applyFill="1" applyBorder="1" applyAlignment="1">
      <alignment horizontal="left" vertical="center"/>
    </xf>
    <xf numFmtId="0" fontId="3" fillId="4" borderId="9" xfId="0" applyFont="1" applyFill="1" applyBorder="1" applyAlignment="1">
      <alignment horizontal="left" vertical="center" wrapText="1"/>
    </xf>
    <xf numFmtId="0" fontId="3" fillId="0" borderId="7" xfId="0" applyFont="1" applyBorder="1" applyAlignment="1">
      <alignment horizontal="center" vertical="center" wrapText="1"/>
    </xf>
    <xf numFmtId="0" fontId="3" fillId="0" borderId="10" xfId="0" applyFont="1" applyBorder="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3" fillId="4" borderId="11" xfId="0" applyFont="1" applyFill="1" applyBorder="1" applyAlignment="1">
      <alignment horizontal="left"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0" fillId="0" borderId="12" xfId="0" applyBorder="1" applyAlignment="1">
      <alignment horizontal="left" vertical="center" wrapText="1"/>
    </xf>
    <xf numFmtId="0" fontId="0" fillId="0" borderId="14" xfId="0" applyBorder="1" applyAlignment="1">
      <alignment horizontal="left" vertical="center" wrapText="1"/>
    </xf>
    <xf numFmtId="0" fontId="0" fillId="0" borderId="11" xfId="0" applyBorder="1" applyAlignment="1">
      <alignment horizontal="left" vertical="center" wrapText="1"/>
    </xf>
    <xf numFmtId="0" fontId="0" fillId="0" borderId="15" xfId="0" applyBorder="1" applyAlignment="1">
      <alignment horizontal="left" vertical="center" wrapText="1"/>
    </xf>
    <xf numFmtId="0" fontId="3" fillId="4" borderId="16" xfId="0" applyFont="1" applyFill="1" applyBorder="1" applyAlignment="1">
      <alignment horizontal="left"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0" fillId="0" borderId="17" xfId="0" applyBorder="1" applyAlignment="1">
      <alignment horizontal="left" vertical="center" wrapText="1"/>
    </xf>
    <xf numFmtId="0" fontId="0" fillId="0" borderId="19" xfId="0" applyBorder="1" applyAlignment="1">
      <alignment horizontal="left" vertical="center" wrapText="1"/>
    </xf>
    <xf numFmtId="0" fontId="0" fillId="0" borderId="16" xfId="0" applyBorder="1" applyAlignment="1">
      <alignment horizontal="left" vertical="center" wrapText="1"/>
    </xf>
    <xf numFmtId="0" fontId="3" fillId="3" borderId="0" xfId="0" applyFont="1" applyFill="1" applyAlignment="1">
      <alignment horizontal="center" vertical="center" wrapText="1"/>
    </xf>
    <xf numFmtId="0" fontId="2" fillId="3" borderId="2" xfId="0" applyFont="1" applyFill="1" applyBorder="1"/>
    <xf numFmtId="0" fontId="7" fillId="3" borderId="2" xfId="0" applyFont="1" applyFill="1" applyBorder="1" applyAlignment="1">
      <alignment horizontal="right" vertical="center"/>
    </xf>
    <xf numFmtId="0" fontId="0" fillId="3" borderId="0" xfId="0" applyFill="1" applyAlignment="1">
      <alignment horizontal="left" vertical="center"/>
    </xf>
    <xf numFmtId="0" fontId="0" fillId="3" borderId="20" xfId="0" applyFill="1" applyBorder="1"/>
    <xf numFmtId="0" fontId="0" fillId="3" borderId="21" xfId="0" applyFill="1" applyBorder="1"/>
    <xf numFmtId="0" fontId="0" fillId="3" borderId="22" xfId="0" applyFill="1" applyBorder="1"/>
    <xf numFmtId="0" fontId="0" fillId="0" borderId="0" xfId="0" applyAlignment="1">
      <alignment horizontal="center"/>
    </xf>
    <xf numFmtId="0" fontId="0" fillId="3" borderId="23" xfId="0" applyFill="1" applyBorder="1"/>
    <xf numFmtId="0" fontId="0" fillId="3" borderId="6" xfId="0" applyFill="1" applyBorder="1"/>
    <xf numFmtId="0" fontId="0" fillId="3" borderId="6" xfId="0" applyFill="1" applyBorder="1" applyAlignment="1">
      <alignment horizontal="center"/>
    </xf>
    <xf numFmtId="0" fontId="0" fillId="3" borderId="24" xfId="0" applyFill="1" applyBorder="1"/>
    <xf numFmtId="0" fontId="0" fillId="3" borderId="0" xfId="0" applyFill="1"/>
    <xf numFmtId="0" fontId="0" fillId="3" borderId="7" xfId="0" applyFill="1" applyBorder="1" applyAlignment="1">
      <alignment horizontal="center" vertical="center"/>
    </xf>
    <xf numFmtId="14" fontId="0" fillId="5" borderId="24" xfId="0" applyNumberFormat="1" applyFill="1" applyBorder="1" applyAlignment="1">
      <alignment horizontal="center"/>
    </xf>
    <xf numFmtId="0" fontId="2" fillId="3" borderId="0" xfId="0" applyFont="1" applyFill="1"/>
    <xf numFmtId="0" fontId="0" fillId="3" borderId="27" xfId="0" applyFill="1" applyBorder="1"/>
    <xf numFmtId="0" fontId="0" fillId="3" borderId="28" xfId="0" applyFill="1" applyBorder="1"/>
    <xf numFmtId="1" fontId="30" fillId="5" borderId="29" xfId="1" applyNumberFormat="1" applyFill="1" applyBorder="1" applyAlignment="1">
      <alignment horizontal="center"/>
    </xf>
    <xf numFmtId="3" fontId="30" fillId="6" borderId="29" xfId="1" applyNumberFormat="1" applyFill="1" applyBorder="1" applyAlignment="1">
      <alignment horizontal="center"/>
    </xf>
    <xf numFmtId="0" fontId="7" fillId="3" borderId="0" xfId="0" applyFont="1" applyFill="1" applyAlignment="1">
      <alignment horizontal="right" vertical="center"/>
    </xf>
    <xf numFmtId="0" fontId="0" fillId="3" borderId="31" xfId="0" applyFill="1" applyBorder="1"/>
    <xf numFmtId="0" fontId="0" fillId="3" borderId="32" xfId="0" applyFill="1" applyBorder="1"/>
    <xf numFmtId="1" fontId="30" fillId="5" borderId="33" xfId="1" applyNumberFormat="1" applyFill="1" applyBorder="1" applyAlignment="1">
      <alignment horizontal="center"/>
    </xf>
    <xf numFmtId="3" fontId="30" fillId="6" borderId="33" xfId="1" applyNumberFormat="1" applyFill="1" applyBorder="1" applyAlignment="1">
      <alignment horizontal="center"/>
    </xf>
    <xf numFmtId="0" fontId="0" fillId="0" borderId="23" xfId="0" applyBorder="1" applyAlignment="1">
      <alignment horizontal="center" wrapText="1"/>
    </xf>
    <xf numFmtId="0" fontId="0" fillId="0" borderId="6" xfId="0" applyBorder="1" applyAlignment="1">
      <alignment horizontal="center" wrapText="1"/>
    </xf>
    <xf numFmtId="0" fontId="0" fillId="0" borderId="24" xfId="0" applyBorder="1" applyAlignment="1">
      <alignment horizontal="center" wrapText="1"/>
    </xf>
    <xf numFmtId="0" fontId="0" fillId="0" borderId="0" xfId="0" applyAlignment="1">
      <alignment wrapText="1"/>
    </xf>
    <xf numFmtId="0" fontId="0" fillId="3" borderId="0" xfId="0" applyFill="1" applyAlignment="1">
      <alignment horizontal="center"/>
    </xf>
    <xf numFmtId="0" fontId="0" fillId="3" borderId="0" xfId="0" applyFill="1" applyAlignment="1">
      <alignment wrapText="1"/>
    </xf>
    <xf numFmtId="0" fontId="0" fillId="0" borderId="2" xfId="0" applyBorder="1" applyAlignment="1">
      <alignment wrapText="1"/>
    </xf>
    <xf numFmtId="0" fontId="0" fillId="0" borderId="3" xfId="0" applyBorder="1" applyAlignment="1">
      <alignment wrapText="1"/>
    </xf>
    <xf numFmtId="0" fontId="0" fillId="3" borderId="2" xfId="0" applyFill="1" applyBorder="1" applyAlignment="1">
      <alignment wrapText="1"/>
    </xf>
    <xf numFmtId="0" fontId="0" fillId="3" borderId="1" xfId="0" applyFill="1" applyBorder="1" applyAlignment="1">
      <alignment wrapText="1"/>
    </xf>
    <xf numFmtId="0" fontId="0" fillId="3" borderId="25" xfId="0" applyFill="1" applyBorder="1" applyAlignment="1">
      <alignment horizontal="center" wrapText="1"/>
    </xf>
    <xf numFmtId="0" fontId="0" fillId="3" borderId="35" xfId="0" applyFill="1" applyBorder="1" applyAlignment="1">
      <alignment horizontal="center" wrapText="1"/>
    </xf>
    <xf numFmtId="0" fontId="0" fillId="3" borderId="3" xfId="0" applyFill="1" applyBorder="1" applyAlignment="1">
      <alignment wrapText="1"/>
    </xf>
    <xf numFmtId="0" fontId="3" fillId="0" borderId="0" xfId="0" applyFont="1"/>
    <xf numFmtId="0" fontId="0" fillId="0" borderId="2" xfId="0" applyBorder="1"/>
    <xf numFmtId="0" fontId="0" fillId="7" borderId="3" xfId="0" applyFill="1" applyBorder="1"/>
    <xf numFmtId="0" fontId="0" fillId="3" borderId="9" xfId="0" applyFill="1" applyBorder="1"/>
    <xf numFmtId="165" fontId="0" fillId="6" borderId="7" xfId="0" applyNumberFormat="1" applyFill="1" applyBorder="1" applyAlignment="1">
      <alignment horizontal="center"/>
    </xf>
    <xf numFmtId="165" fontId="0" fillId="6" borderId="8" xfId="0" applyNumberFormat="1" applyFill="1" applyBorder="1" applyAlignment="1">
      <alignment horizontal="center"/>
    </xf>
    <xf numFmtId="0" fontId="0" fillId="6" borderId="7" xfId="0" applyFill="1" applyBorder="1" applyAlignment="1">
      <alignment horizontal="center"/>
    </xf>
    <xf numFmtId="0" fontId="0" fillId="6" borderId="8" xfId="0" applyFill="1" applyBorder="1" applyAlignment="1">
      <alignment horizontal="center"/>
    </xf>
    <xf numFmtId="0" fontId="0" fillId="0" borderId="3" xfId="0" applyBorder="1"/>
    <xf numFmtId="0" fontId="0" fillId="3" borderId="11" xfId="0" applyFill="1" applyBorder="1"/>
    <xf numFmtId="165" fontId="0" fillId="6" borderId="12" xfId="0" applyNumberFormat="1" applyFill="1" applyBorder="1" applyAlignment="1">
      <alignment horizontal="center"/>
    </xf>
    <xf numFmtId="165" fontId="0" fillId="5" borderId="14" xfId="0" applyNumberFormat="1" applyFill="1" applyBorder="1" applyAlignment="1">
      <alignment horizontal="center"/>
    </xf>
    <xf numFmtId="0" fontId="0" fillId="6" borderId="12" xfId="0" applyFill="1" applyBorder="1" applyAlignment="1">
      <alignment horizontal="center"/>
    </xf>
    <xf numFmtId="0" fontId="0" fillId="6" borderId="14" xfId="0" applyFill="1" applyBorder="1" applyAlignment="1">
      <alignment horizontal="center"/>
    </xf>
    <xf numFmtId="0" fontId="0" fillId="0" borderId="20" xfId="0" applyBorder="1"/>
    <xf numFmtId="14" fontId="0" fillId="0" borderId="21" xfId="0" applyNumberFormat="1" applyBorder="1"/>
    <xf numFmtId="0" fontId="0" fillId="7" borderId="22" xfId="0" applyFill="1" applyBorder="1"/>
    <xf numFmtId="0" fontId="0" fillId="3" borderId="16" xfId="0" applyFill="1" applyBorder="1"/>
    <xf numFmtId="165" fontId="0" fillId="6" borderId="17" xfId="0" applyNumberFormat="1" applyFill="1" applyBorder="1" applyAlignment="1">
      <alignment horizontal="center"/>
    </xf>
    <xf numFmtId="165" fontId="0" fillId="6" borderId="19" xfId="0" applyNumberFormat="1" applyFill="1" applyBorder="1" applyAlignment="1">
      <alignment horizontal="center"/>
    </xf>
    <xf numFmtId="0" fontId="0" fillId="6" borderId="19" xfId="0" applyFill="1" applyBorder="1" applyAlignment="1">
      <alignment horizontal="center"/>
    </xf>
    <xf numFmtId="0" fontId="0" fillId="0" borderId="9" xfId="0" applyBorder="1" applyAlignment="1">
      <alignment horizontal="left" vertical="center"/>
    </xf>
    <xf numFmtId="3" fontId="9" fillId="5" borderId="7" xfId="0" applyNumberFormat="1" applyFont="1" applyFill="1" applyBorder="1" applyAlignment="1">
      <alignment horizontal="center" vertical="center"/>
    </xf>
    <xf numFmtId="3" fontId="9" fillId="5" borderId="36" xfId="0" applyNumberFormat="1" applyFont="1" applyFill="1" applyBorder="1" applyAlignment="1">
      <alignment horizontal="center" vertical="center"/>
    </xf>
    <xf numFmtId="3" fontId="9" fillId="6" borderId="8" xfId="0" applyNumberFormat="1" applyFont="1" applyFill="1" applyBorder="1" applyAlignment="1">
      <alignment horizontal="center" vertical="center"/>
    </xf>
    <xf numFmtId="3" fontId="9" fillId="6" borderId="9" xfId="0" applyNumberFormat="1" applyFont="1" applyFill="1" applyBorder="1" applyAlignment="1">
      <alignment horizontal="center" vertical="center"/>
    </xf>
    <xf numFmtId="165" fontId="0" fillId="3" borderId="0" xfId="0" applyNumberFormat="1" applyFill="1" applyAlignment="1">
      <alignment horizontal="center"/>
    </xf>
    <xf numFmtId="0" fontId="0" fillId="0" borderId="11" xfId="0" applyBorder="1" applyAlignment="1">
      <alignment horizontal="left" vertical="center"/>
    </xf>
    <xf numFmtId="3" fontId="9" fillId="5" borderId="12" xfId="0" applyNumberFormat="1" applyFont="1" applyFill="1" applyBorder="1" applyAlignment="1">
      <alignment horizontal="center" vertical="center"/>
    </xf>
    <xf numFmtId="3" fontId="9" fillId="5" borderId="37" xfId="0" applyNumberFormat="1" applyFont="1" applyFill="1" applyBorder="1" applyAlignment="1">
      <alignment horizontal="center" vertical="center"/>
    </xf>
    <xf numFmtId="3" fontId="9" fillId="6" borderId="14" xfId="0" applyNumberFormat="1" applyFont="1" applyFill="1" applyBorder="1" applyAlignment="1">
      <alignment horizontal="center" vertical="center"/>
    </xf>
    <xf numFmtId="3" fontId="9" fillId="6" borderId="11" xfId="0" applyNumberFormat="1" applyFont="1" applyFill="1" applyBorder="1" applyAlignment="1">
      <alignment horizontal="center" vertical="center"/>
    </xf>
    <xf numFmtId="0" fontId="0" fillId="0" borderId="0" xfId="0" applyAlignment="1">
      <alignment horizontal="left"/>
    </xf>
    <xf numFmtId="3" fontId="10" fillId="5" borderId="37" xfId="0" applyNumberFormat="1" applyFont="1" applyFill="1" applyBorder="1" applyAlignment="1">
      <alignment horizontal="center" vertical="center"/>
    </xf>
    <xf numFmtId="3" fontId="10" fillId="5" borderId="12" xfId="0" applyNumberFormat="1" applyFont="1" applyFill="1" applyBorder="1" applyAlignment="1">
      <alignment horizontal="center" vertical="center"/>
    </xf>
    <xf numFmtId="0" fontId="0" fillId="3" borderId="3" xfId="0" applyFill="1" applyBorder="1" applyAlignment="1">
      <alignment horizontal="left"/>
    </xf>
    <xf numFmtId="0" fontId="0" fillId="3" borderId="21" xfId="0" applyFill="1" applyBorder="1" applyAlignment="1">
      <alignment horizontal="center"/>
    </xf>
    <xf numFmtId="0" fontId="7" fillId="3" borderId="0" xfId="0" applyFont="1" applyFill="1" applyAlignment="1">
      <alignment horizontal="right" vertical="top"/>
    </xf>
    <xf numFmtId="0" fontId="0" fillId="3" borderId="0" xfId="0" applyFill="1" applyAlignment="1">
      <alignment vertical="top" wrapText="1"/>
    </xf>
    <xf numFmtId="0" fontId="0" fillId="3" borderId="0" xfId="0" applyFill="1" applyAlignment="1">
      <alignment vertical="top"/>
    </xf>
    <xf numFmtId="3" fontId="10" fillId="5" borderId="39" xfId="0" applyNumberFormat="1" applyFont="1" applyFill="1" applyBorder="1" applyAlignment="1">
      <alignment horizontal="center" vertical="center"/>
    </xf>
    <xf numFmtId="3" fontId="0" fillId="5" borderId="40" xfId="0" applyNumberFormat="1" applyFill="1" applyBorder="1" applyAlignment="1">
      <alignment horizontal="center" vertical="center"/>
    </xf>
    <xf numFmtId="3" fontId="0" fillId="5" borderId="39" xfId="0" applyNumberFormat="1" applyFill="1" applyBorder="1" applyAlignment="1">
      <alignment horizontal="center" vertical="center"/>
    </xf>
    <xf numFmtId="0" fontId="0" fillId="0" borderId="16" xfId="0" applyBorder="1" applyAlignment="1">
      <alignment horizontal="left" vertical="center"/>
    </xf>
    <xf numFmtId="3" fontId="0" fillId="5" borderId="17" xfId="0" applyNumberFormat="1" applyFill="1" applyBorder="1" applyAlignment="1">
      <alignment horizontal="center" vertical="center"/>
    </xf>
    <xf numFmtId="3" fontId="0" fillId="5" borderId="41" xfId="0" applyNumberFormat="1" applyFill="1" applyBorder="1" applyAlignment="1">
      <alignment horizontal="center" vertical="center"/>
    </xf>
    <xf numFmtId="3" fontId="9" fillId="6" borderId="19" xfId="0" applyNumberFormat="1" applyFont="1" applyFill="1" applyBorder="1" applyAlignment="1">
      <alignment horizontal="center" vertical="center"/>
    </xf>
    <xf numFmtId="3" fontId="9" fillId="6" borderId="16" xfId="0" applyNumberFormat="1" applyFont="1" applyFill="1" applyBorder="1" applyAlignment="1">
      <alignment horizontal="center" vertical="center"/>
    </xf>
    <xf numFmtId="0" fontId="0" fillId="3" borderId="21" xfId="0" applyFill="1" applyBorder="1" applyAlignment="1">
      <alignment horizontal="left" vertical="center"/>
    </xf>
    <xf numFmtId="0" fontId="0" fillId="0" borderId="0" xfId="0" applyAlignment="1">
      <alignment horizontal="left" vertical="center"/>
    </xf>
    <xf numFmtId="14" fontId="0" fillId="0" borderId="0" xfId="0" applyNumberFormat="1"/>
    <xf numFmtId="0" fontId="0" fillId="8" borderId="0" xfId="0" applyFill="1"/>
    <xf numFmtId="0" fontId="0" fillId="8" borderId="0" xfId="0" applyFill="1" applyAlignment="1">
      <alignment horizontal="center"/>
    </xf>
    <xf numFmtId="14" fontId="0" fillId="8" borderId="0" xfId="0" applyNumberFormat="1" applyFill="1"/>
    <xf numFmtId="20" fontId="0" fillId="0" borderId="0" xfId="0" applyNumberFormat="1"/>
    <xf numFmtId="22" fontId="0" fillId="0" borderId="0" xfId="0" applyNumberFormat="1"/>
    <xf numFmtId="0" fontId="3" fillId="9" borderId="0" xfId="0" applyFont="1" applyFill="1" applyAlignment="1">
      <alignment vertical="center"/>
    </xf>
    <xf numFmtId="0" fontId="11" fillId="9" borderId="0" xfId="0" applyFont="1" applyFill="1" applyAlignment="1">
      <alignment vertical="center"/>
    </xf>
    <xf numFmtId="0" fontId="3" fillId="9" borderId="0" xfId="0" applyFont="1" applyFill="1" applyAlignment="1">
      <alignment horizontal="center" vertical="center"/>
    </xf>
    <xf numFmtId="0" fontId="0" fillId="9" borderId="0" xfId="0" applyFill="1"/>
    <xf numFmtId="14" fontId="0" fillId="0" borderId="0" xfId="0" applyNumberFormat="1" applyAlignment="1">
      <alignment horizontal="right"/>
    </xf>
    <xf numFmtId="0" fontId="11" fillId="0" borderId="0" xfId="0" applyFont="1" applyAlignment="1">
      <alignment horizontal="center"/>
    </xf>
    <xf numFmtId="0" fontId="12" fillId="0" borderId="0" xfId="0" applyFont="1" applyAlignment="1">
      <alignment horizontal="center"/>
    </xf>
    <xf numFmtId="0" fontId="12" fillId="10" borderId="0" xfId="0" applyFont="1" applyFill="1" applyAlignment="1">
      <alignment horizontal="center"/>
    </xf>
    <xf numFmtId="0" fontId="13" fillId="0" borderId="0" xfId="0" applyFont="1" applyAlignment="1">
      <alignment horizontal="center"/>
    </xf>
    <xf numFmtId="0" fontId="14" fillId="10" borderId="42" xfId="0" applyFont="1" applyFill="1" applyBorder="1" applyAlignment="1">
      <alignment horizontal="center" vertical="center"/>
    </xf>
    <xf numFmtId="0" fontId="12" fillId="10" borderId="6" xfId="0" applyFont="1" applyFill="1" applyBorder="1" applyAlignment="1">
      <alignment horizontal="center" vertical="center" wrapText="1"/>
    </xf>
    <xf numFmtId="0" fontId="0" fillId="10" borderId="0" xfId="0" applyFill="1" applyAlignment="1">
      <alignment wrapText="1"/>
    </xf>
    <xf numFmtId="0" fontId="0" fillId="0" borderId="46" xfId="0" applyBorder="1" applyAlignment="1">
      <alignment horizontal="right" wrapText="1"/>
    </xf>
    <xf numFmtId="0" fontId="0" fillId="0" borderId="46" xfId="0" applyBorder="1" applyAlignment="1">
      <alignment horizontal="center" wrapText="1"/>
    </xf>
    <xf numFmtId="0" fontId="0" fillId="0" borderId="45" xfId="0" applyBorder="1" applyAlignment="1">
      <alignment horizontal="center" wrapText="1"/>
    </xf>
    <xf numFmtId="0" fontId="0" fillId="0" borderId="44" xfId="0" applyBorder="1" applyAlignment="1" applyProtection="1">
      <alignment wrapText="1"/>
      <protection locked="0"/>
    </xf>
    <xf numFmtId="0" fontId="0" fillId="0" borderId="42" xfId="0" applyBorder="1" applyAlignment="1" applyProtection="1">
      <alignment wrapText="1"/>
      <protection locked="0"/>
    </xf>
    <xf numFmtId="0" fontId="11" fillId="3" borderId="25" xfId="0" applyFont="1" applyFill="1" applyBorder="1" applyAlignment="1">
      <alignment vertical="center" wrapText="1"/>
    </xf>
    <xf numFmtId="0" fontId="12" fillId="3" borderId="45" xfId="0" applyFont="1" applyFill="1" applyBorder="1" applyAlignment="1">
      <alignment vertical="center" wrapText="1"/>
    </xf>
    <xf numFmtId="0" fontId="12" fillId="10" borderId="21" xfId="0" applyFont="1" applyFill="1" applyBorder="1" applyAlignment="1">
      <alignment horizontal="center" vertical="center" wrapText="1"/>
    </xf>
    <xf numFmtId="0" fontId="0" fillId="10" borderId="0" xfId="0" applyFill="1"/>
    <xf numFmtId="0" fontId="3" fillId="0" borderId="37" xfId="0" applyFont="1" applyBorder="1" applyAlignment="1">
      <alignment horizontal="center"/>
    </xf>
    <xf numFmtId="0" fontId="11" fillId="0" borderId="37" xfId="0" applyFont="1" applyBorder="1" applyAlignment="1">
      <alignment horizontal="center"/>
    </xf>
    <xf numFmtId="0" fontId="13" fillId="0" borderId="37" xfId="0" applyFont="1" applyBorder="1" applyAlignment="1">
      <alignment horizontal="center"/>
    </xf>
    <xf numFmtId="0" fontId="3" fillId="0" borderId="37" xfId="0" applyFont="1" applyBorder="1"/>
    <xf numFmtId="0" fontId="0" fillId="5" borderId="47" xfId="0" applyFill="1" applyBorder="1" applyAlignment="1">
      <alignment horizontal="center"/>
    </xf>
    <xf numFmtId="14" fontId="0" fillId="5" borderId="48" xfId="0" applyNumberFormat="1" applyFill="1" applyBorder="1" applyAlignment="1">
      <alignment horizontal="right"/>
    </xf>
    <xf numFmtId="0" fontId="0" fillId="5" borderId="48" xfId="0" applyFill="1" applyBorder="1" applyAlignment="1">
      <alignment horizontal="center"/>
    </xf>
    <xf numFmtId="0" fontId="0" fillId="5" borderId="49" xfId="0" applyFill="1" applyBorder="1" applyAlignment="1">
      <alignment horizontal="center"/>
    </xf>
    <xf numFmtId="0" fontId="0" fillId="5" borderId="50" xfId="0" applyFill="1" applyBorder="1"/>
    <xf numFmtId="0" fontId="0" fillId="5" borderId="48" xfId="0" applyFill="1" applyBorder="1"/>
    <xf numFmtId="0" fontId="0" fillId="5" borderId="51" xfId="0" applyFill="1" applyBorder="1"/>
    <xf numFmtId="0" fontId="11" fillId="5" borderId="47" xfId="0" applyFont="1" applyFill="1" applyBorder="1" applyAlignment="1">
      <alignment horizontal="center"/>
    </xf>
    <xf numFmtId="0" fontId="12" fillId="5" borderId="49" xfId="0" applyFont="1" applyFill="1" applyBorder="1" applyAlignment="1">
      <alignment horizontal="center"/>
    </xf>
    <xf numFmtId="0" fontId="0" fillId="6" borderId="0" xfId="0" applyFill="1" applyAlignment="1">
      <alignment horizontal="center"/>
    </xf>
    <xf numFmtId="0" fontId="0" fillId="6" borderId="52" xfId="0" applyFill="1" applyBorder="1" applyAlignment="1">
      <alignment horizontal="center"/>
    </xf>
    <xf numFmtId="0" fontId="11" fillId="6" borderId="0" xfId="0" applyFont="1" applyFill="1" applyAlignment="1">
      <alignment horizontal="center"/>
    </xf>
    <xf numFmtId="0" fontId="11" fillId="6" borderId="52" xfId="0" applyFont="1" applyFill="1" applyBorder="1" applyAlignment="1">
      <alignment horizontal="center"/>
    </xf>
    <xf numFmtId="0" fontId="13" fillId="6" borderId="0" xfId="0" applyFont="1" applyFill="1" applyAlignment="1">
      <alignment horizontal="center"/>
    </xf>
    <xf numFmtId="0" fontId="13" fillId="6" borderId="3" xfId="0" applyFont="1" applyFill="1" applyBorder="1" applyAlignment="1">
      <alignment horizontal="center"/>
    </xf>
    <xf numFmtId="0" fontId="0" fillId="0" borderId="37" xfId="0" applyBorder="1"/>
    <xf numFmtId="0" fontId="3" fillId="6" borderId="37" xfId="0" applyFont="1" applyFill="1" applyBorder="1" applyAlignment="1">
      <alignment horizontal="center"/>
    </xf>
    <xf numFmtId="0" fontId="11" fillId="6" borderId="37" xfId="0" applyFont="1" applyFill="1" applyBorder="1" applyAlignment="1">
      <alignment horizontal="center"/>
    </xf>
    <xf numFmtId="0" fontId="13" fillId="6" borderId="37" xfId="0" applyFont="1" applyFill="1" applyBorder="1" applyAlignment="1">
      <alignment horizontal="center"/>
    </xf>
    <xf numFmtId="0" fontId="15" fillId="6" borderId="37" xfId="0" applyFont="1" applyFill="1" applyBorder="1" applyAlignment="1">
      <alignment horizontal="center"/>
    </xf>
    <xf numFmtId="0" fontId="0" fillId="5" borderId="12" xfId="0" applyFill="1" applyBorder="1" applyAlignment="1">
      <alignment horizontal="center"/>
    </xf>
    <xf numFmtId="14" fontId="0" fillId="5" borderId="37" xfId="0" applyNumberFormat="1" applyFill="1" applyBorder="1" applyAlignment="1">
      <alignment horizontal="right"/>
    </xf>
    <xf numFmtId="0" fontId="0" fillId="5" borderId="37" xfId="0" applyFill="1" applyBorder="1" applyAlignment="1">
      <alignment horizontal="center"/>
    </xf>
    <xf numFmtId="0" fontId="0" fillId="5" borderId="14" xfId="0" applyFill="1" applyBorder="1" applyAlignment="1">
      <alignment horizontal="center"/>
    </xf>
    <xf numFmtId="0" fontId="0" fillId="5" borderId="53" xfId="0" applyFill="1" applyBorder="1"/>
    <xf numFmtId="0" fontId="0" fillId="5" borderId="37" xfId="0" applyFill="1" applyBorder="1"/>
    <xf numFmtId="0" fontId="0" fillId="5" borderId="15" xfId="0" applyFill="1" applyBorder="1"/>
    <xf numFmtId="0" fontId="11" fillId="5" borderId="12" xfId="0" applyFont="1" applyFill="1" applyBorder="1" applyAlignment="1">
      <alignment horizontal="center"/>
    </xf>
    <xf numFmtId="0" fontId="12" fillId="5" borderId="14" xfId="0" applyFont="1" applyFill="1" applyBorder="1" applyAlignment="1">
      <alignment horizontal="center"/>
    </xf>
    <xf numFmtId="2" fontId="3" fillId="6" borderId="37" xfId="0" applyNumberFormat="1" applyFont="1" applyFill="1" applyBorder="1" applyAlignment="1">
      <alignment horizontal="center"/>
    </xf>
    <xf numFmtId="2" fontId="11" fillId="6" borderId="37" xfId="0" applyNumberFormat="1" applyFont="1" applyFill="1" applyBorder="1" applyAlignment="1">
      <alignment horizontal="center"/>
    </xf>
    <xf numFmtId="2" fontId="13" fillId="6" borderId="37" xfId="0" applyNumberFormat="1" applyFont="1" applyFill="1" applyBorder="1" applyAlignment="1">
      <alignment horizontal="center"/>
    </xf>
    <xf numFmtId="2" fontId="15" fillId="6" borderId="37" xfId="0" applyNumberFormat="1" applyFont="1" applyFill="1" applyBorder="1" applyAlignment="1">
      <alignment horizontal="center"/>
    </xf>
    <xf numFmtId="0" fontId="7" fillId="3" borderId="57" xfId="0" applyFont="1" applyFill="1" applyBorder="1" applyAlignment="1">
      <alignment horizontal="right" vertical="center"/>
    </xf>
    <xf numFmtId="0" fontId="0" fillId="3" borderId="57" xfId="0" applyFill="1" applyBorder="1"/>
    <xf numFmtId="0" fontId="0" fillId="3" borderId="51" xfId="0" applyFill="1" applyBorder="1"/>
    <xf numFmtId="0" fontId="0" fillId="5" borderId="17" xfId="0" applyFill="1" applyBorder="1" applyAlignment="1">
      <alignment horizontal="center"/>
    </xf>
    <xf numFmtId="14" fontId="0" fillId="5" borderId="41" xfId="0" applyNumberFormat="1" applyFill="1" applyBorder="1" applyAlignment="1">
      <alignment horizontal="right"/>
    </xf>
    <xf numFmtId="0" fontId="0" fillId="5" borderId="41" xfId="0" applyFill="1" applyBorder="1" applyAlignment="1">
      <alignment horizontal="center"/>
    </xf>
    <xf numFmtId="0" fontId="0" fillId="5" borderId="19" xfId="0" applyFill="1" applyBorder="1" applyAlignment="1">
      <alignment horizontal="center"/>
    </xf>
    <xf numFmtId="0" fontId="11" fillId="5" borderId="17" xfId="0" applyFont="1" applyFill="1" applyBorder="1" applyAlignment="1">
      <alignment horizontal="center"/>
    </xf>
    <xf numFmtId="0" fontId="12" fillId="5" borderId="19" xfId="0" applyFont="1" applyFill="1" applyBorder="1" applyAlignment="1">
      <alignment horizontal="center"/>
    </xf>
    <xf numFmtId="0" fontId="0" fillId="11" borderId="0" xfId="0" applyFill="1" applyAlignment="1">
      <alignment horizontal="center"/>
    </xf>
    <xf numFmtId="14" fontId="0" fillId="11" borderId="0" xfId="0" applyNumberFormat="1" applyFill="1" applyAlignment="1">
      <alignment horizontal="right"/>
    </xf>
    <xf numFmtId="0" fontId="11" fillId="11" borderId="0" xfId="0" applyFont="1" applyFill="1" applyAlignment="1">
      <alignment horizontal="center"/>
    </xf>
    <xf numFmtId="0" fontId="12" fillId="11" borderId="0" xfId="0" applyFont="1" applyFill="1" applyAlignment="1">
      <alignment horizontal="center"/>
    </xf>
    <xf numFmtId="0" fontId="0" fillId="11" borderId="0" xfId="0" applyFill="1"/>
    <xf numFmtId="0" fontId="13" fillId="10" borderId="0" xfId="0" applyFont="1" applyFill="1" applyAlignment="1">
      <alignment horizontal="center"/>
    </xf>
    <xf numFmtId="0" fontId="13" fillId="10" borderId="6" xfId="0" applyFont="1" applyFill="1" applyBorder="1" applyAlignment="1">
      <alignment horizontal="center" vertical="center" wrapText="1"/>
    </xf>
    <xf numFmtId="0" fontId="13" fillId="10" borderId="21" xfId="0" applyFont="1" applyFill="1" applyBorder="1" applyAlignment="1">
      <alignment horizontal="center" vertical="center" wrapText="1"/>
    </xf>
    <xf numFmtId="0" fontId="16" fillId="0" borderId="0" xfId="0" applyFont="1" applyAlignment="1">
      <alignment vertical="center"/>
    </xf>
    <xf numFmtId="0" fontId="16" fillId="0" borderId="0" xfId="0" applyFont="1" applyAlignment="1">
      <alignment horizontal="center" vertical="center"/>
    </xf>
    <xf numFmtId="0" fontId="16" fillId="7" borderId="0" xfId="0" applyFont="1" applyFill="1" applyAlignment="1">
      <alignment vertical="center"/>
    </xf>
    <xf numFmtId="0" fontId="16" fillId="7" borderId="0" xfId="0" applyFont="1" applyFill="1" applyAlignment="1">
      <alignment horizontal="center" vertical="center"/>
    </xf>
    <xf numFmtId="0" fontId="16" fillId="3" borderId="0" xfId="0" applyFont="1" applyFill="1" applyAlignment="1">
      <alignment vertical="center"/>
    </xf>
    <xf numFmtId="0" fontId="17" fillId="0" borderId="0" xfId="0" applyFont="1" applyAlignment="1">
      <alignment vertical="center"/>
    </xf>
    <xf numFmtId="0" fontId="17" fillId="0" borderId="37" xfId="0" applyFont="1" applyBorder="1" applyAlignment="1">
      <alignment horizontal="center" vertical="center"/>
    </xf>
    <xf numFmtId="0" fontId="16" fillId="3" borderId="23" xfId="0" applyFont="1" applyFill="1" applyBorder="1" applyAlignment="1">
      <alignment vertical="center"/>
    </xf>
    <xf numFmtId="0" fontId="16" fillId="3" borderId="6" xfId="0" applyFont="1" applyFill="1" applyBorder="1" applyAlignment="1">
      <alignment vertical="center"/>
    </xf>
    <xf numFmtId="0" fontId="16" fillId="3" borderId="6" xfId="0" applyFont="1" applyFill="1" applyBorder="1" applyAlignment="1">
      <alignment horizontal="center" vertical="center"/>
    </xf>
    <xf numFmtId="0" fontId="16" fillId="3" borderId="24" xfId="0" applyFont="1" applyFill="1" applyBorder="1" applyAlignment="1">
      <alignment vertical="center"/>
    </xf>
    <xf numFmtId="0" fontId="19" fillId="0" borderId="37" xfId="0" applyFont="1" applyBorder="1" applyAlignment="1">
      <alignment horizontal="center" vertical="center"/>
    </xf>
    <xf numFmtId="0" fontId="16" fillId="3" borderId="2" xfId="0" applyFont="1" applyFill="1" applyBorder="1" applyAlignment="1">
      <alignment vertical="center"/>
    </xf>
    <xf numFmtId="0" fontId="16" fillId="3" borderId="3" xfId="0" applyFont="1" applyFill="1" applyBorder="1" applyAlignment="1">
      <alignment vertical="center"/>
    </xf>
    <xf numFmtId="0" fontId="16" fillId="0" borderId="37" xfId="0" applyFont="1" applyBorder="1" applyAlignment="1">
      <alignment horizontal="center" vertical="center"/>
    </xf>
    <xf numFmtId="0" fontId="16" fillId="3" borderId="0" xfId="0" applyFont="1" applyFill="1" applyAlignment="1">
      <alignment horizontal="center" vertical="center"/>
    </xf>
    <xf numFmtId="0" fontId="16" fillId="3" borderId="37" xfId="0" applyFont="1" applyFill="1" applyBorder="1" applyAlignment="1">
      <alignment horizontal="left" vertical="center"/>
    </xf>
    <xf numFmtId="0" fontId="16" fillId="3" borderId="37" xfId="0" applyFont="1" applyFill="1" applyBorder="1" applyAlignment="1">
      <alignment horizontal="center" vertical="center"/>
    </xf>
    <xf numFmtId="0" fontId="24" fillId="3" borderId="37" xfId="0" applyFont="1" applyFill="1" applyBorder="1" applyAlignment="1">
      <alignment vertical="center"/>
    </xf>
    <xf numFmtId="1" fontId="24" fillId="3" borderId="37" xfId="0" applyNumberFormat="1" applyFont="1" applyFill="1" applyBorder="1" applyAlignment="1">
      <alignment horizontal="center" vertical="center"/>
    </xf>
    <xf numFmtId="0" fontId="24" fillId="3" borderId="37" xfId="0" applyFont="1" applyFill="1" applyBorder="1" applyAlignment="1">
      <alignment horizontal="center" vertical="center"/>
    </xf>
    <xf numFmtId="10" fontId="24" fillId="3" borderId="37" xfId="0" applyNumberFormat="1" applyFont="1" applyFill="1" applyBorder="1" applyAlignment="1">
      <alignment horizontal="center" vertical="center"/>
    </xf>
    <xf numFmtId="0" fontId="7" fillId="3" borderId="38" xfId="0" applyFont="1" applyFill="1" applyBorder="1" applyAlignment="1">
      <alignment horizontal="right" vertical="top"/>
    </xf>
    <xf numFmtId="2" fontId="24" fillId="3" borderId="37" xfId="0" applyNumberFormat="1" applyFont="1" applyFill="1" applyBorder="1" applyAlignment="1">
      <alignment horizontal="center" vertical="center"/>
    </xf>
    <xf numFmtId="0" fontId="7" fillId="3" borderId="60" xfId="0" applyFont="1" applyFill="1" applyBorder="1" applyAlignment="1">
      <alignment horizontal="right" vertical="top"/>
    </xf>
    <xf numFmtId="2" fontId="16" fillId="0" borderId="37" xfId="0" applyNumberFormat="1" applyFont="1" applyBorder="1" applyAlignment="1">
      <alignment horizontal="center" vertical="center"/>
    </xf>
    <xf numFmtId="0" fontId="24" fillId="12" borderId="37" xfId="0" applyFont="1" applyFill="1" applyBorder="1" applyAlignment="1">
      <alignment vertical="center"/>
    </xf>
    <xf numFmtId="0" fontId="24" fillId="12" borderId="37" xfId="0" applyFont="1" applyFill="1" applyBorder="1" applyAlignment="1">
      <alignment horizontal="center" vertical="center"/>
    </xf>
    <xf numFmtId="0" fontId="16" fillId="3" borderId="2" xfId="0" applyFont="1" applyFill="1" applyBorder="1" applyAlignment="1">
      <alignment vertical="top"/>
    </xf>
    <xf numFmtId="0" fontId="16" fillId="3" borderId="37" xfId="0" applyFont="1" applyFill="1" applyBorder="1" applyAlignment="1">
      <alignment horizontal="left" vertical="center" wrapText="1"/>
    </xf>
    <xf numFmtId="1" fontId="25" fillId="3" borderId="37" xfId="0" applyNumberFormat="1" applyFont="1" applyFill="1" applyBorder="1" applyAlignment="1">
      <alignment horizontal="center" vertical="center"/>
    </xf>
    <xf numFmtId="0" fontId="16" fillId="3" borderId="61" xfId="0" applyFont="1" applyFill="1" applyBorder="1" applyAlignment="1">
      <alignment vertical="top"/>
    </xf>
    <xf numFmtId="3" fontId="24" fillId="3" borderId="37" xfId="0" applyNumberFormat="1" applyFont="1" applyFill="1" applyBorder="1" applyAlignment="1">
      <alignment horizontal="center" vertical="center"/>
    </xf>
    <xf numFmtId="0" fontId="24" fillId="3" borderId="0" xfId="0" applyFont="1" applyFill="1" applyAlignment="1">
      <alignment vertical="center"/>
    </xf>
    <xf numFmtId="3" fontId="24" fillId="3" borderId="0" xfId="0" applyNumberFormat="1" applyFont="1" applyFill="1" applyAlignment="1">
      <alignment horizontal="center" vertical="center"/>
    </xf>
    <xf numFmtId="10" fontId="24" fillId="3" borderId="0" xfId="0" applyNumberFormat="1" applyFont="1" applyFill="1" applyAlignment="1">
      <alignment horizontal="center" vertical="center"/>
    </xf>
    <xf numFmtId="0" fontId="7" fillId="3" borderId="20" xfId="0" applyFont="1" applyFill="1" applyBorder="1" applyAlignment="1">
      <alignment horizontal="right" vertical="center"/>
    </xf>
    <xf numFmtId="0" fontId="16" fillId="3" borderId="0" xfId="0" applyFont="1" applyFill="1" applyAlignment="1">
      <alignment vertical="center" wrapText="1"/>
    </xf>
    <xf numFmtId="0" fontId="17" fillId="3" borderId="0" xfId="0" applyFont="1" applyFill="1"/>
    <xf numFmtId="0" fontId="16" fillId="3" borderId="37" xfId="0" applyFont="1" applyFill="1" applyBorder="1" applyAlignment="1">
      <alignment vertical="center"/>
    </xf>
    <xf numFmtId="14" fontId="16" fillId="3" borderId="37" xfId="0" applyNumberFormat="1" applyFont="1" applyFill="1" applyBorder="1" applyAlignment="1">
      <alignment horizontal="center" vertical="center"/>
    </xf>
    <xf numFmtId="0" fontId="24" fillId="3" borderId="37" xfId="0" applyFont="1" applyFill="1" applyBorder="1" applyAlignment="1">
      <alignment horizontal="left" vertical="center"/>
    </xf>
    <xf numFmtId="0" fontId="16" fillId="3" borderId="0" xfId="0" applyFont="1" applyFill="1" applyAlignment="1">
      <alignment vertical="top"/>
    </xf>
    <xf numFmtId="0" fontId="27" fillId="3" borderId="0" xfId="0" applyFont="1" applyFill="1" applyAlignment="1">
      <alignment horizontal="left" vertical="top"/>
    </xf>
    <xf numFmtId="0" fontId="16" fillId="3" borderId="3" xfId="0" applyFont="1" applyFill="1" applyBorder="1" applyAlignment="1">
      <alignment vertical="top"/>
    </xf>
    <xf numFmtId="0" fontId="16" fillId="7" borderId="0" xfId="0" applyFont="1" applyFill="1" applyAlignment="1">
      <alignment vertical="top"/>
    </xf>
    <xf numFmtId="0" fontId="16" fillId="0" borderId="0" xfId="0" applyFont="1" applyAlignment="1">
      <alignment vertical="top"/>
    </xf>
    <xf numFmtId="0" fontId="24" fillId="3" borderId="0" xfId="0" applyFont="1" applyFill="1" applyAlignment="1">
      <alignment horizontal="left" vertical="center" wrapText="1"/>
    </xf>
    <xf numFmtId="0" fontId="16" fillId="3" borderId="0" xfId="0" applyFont="1" applyFill="1" applyAlignment="1">
      <alignment horizontal="center" vertical="center" wrapText="1"/>
    </xf>
    <xf numFmtId="0" fontId="24" fillId="13" borderId="37" xfId="0" applyFont="1" applyFill="1" applyBorder="1" applyAlignment="1">
      <alignment vertical="center"/>
    </xf>
    <xf numFmtId="0" fontId="24" fillId="13" borderId="37" xfId="0" applyFont="1" applyFill="1" applyBorder="1" applyAlignment="1">
      <alignment horizontal="center" vertical="center"/>
    </xf>
    <xf numFmtId="2" fontId="24" fillId="13" borderId="37" xfId="0" applyNumberFormat="1" applyFont="1" applyFill="1" applyBorder="1" applyAlignment="1">
      <alignment horizontal="center" vertical="center"/>
    </xf>
    <xf numFmtId="0" fontId="16" fillId="0" borderId="37" xfId="0" applyFont="1" applyBorder="1"/>
    <xf numFmtId="2" fontId="16" fillId="0" borderId="37" xfId="0" applyNumberFormat="1" applyFont="1" applyBorder="1" applyAlignment="1">
      <alignment horizontal="center"/>
    </xf>
    <xf numFmtId="0" fontId="25" fillId="3" borderId="0" xfId="0" applyFont="1" applyFill="1" applyAlignment="1">
      <alignment vertical="center"/>
    </xf>
    <xf numFmtId="0" fontId="24" fillId="0" borderId="37" xfId="0" applyFont="1" applyBorder="1" applyAlignment="1">
      <alignment horizontal="left" vertical="center"/>
    </xf>
    <xf numFmtId="0" fontId="24" fillId="0" borderId="37" xfId="0" applyFont="1" applyBorder="1" applyAlignment="1">
      <alignment horizontal="center" vertical="center"/>
    </xf>
    <xf numFmtId="0" fontId="27" fillId="3" borderId="0" xfId="0" applyFont="1" applyFill="1" applyAlignment="1">
      <alignment vertical="center"/>
    </xf>
    <xf numFmtId="9" fontId="16" fillId="3" borderId="0" xfId="2" applyFont="1" applyFill="1" applyAlignment="1">
      <alignment horizontal="left" vertical="center"/>
    </xf>
    <xf numFmtId="0" fontId="16" fillId="3" borderId="0" xfId="0" applyFont="1" applyFill="1" applyAlignment="1">
      <alignment horizontal="left" vertical="center"/>
    </xf>
    <xf numFmtId="0" fontId="27" fillId="3" borderId="0" xfId="0" applyFont="1" applyFill="1" applyAlignment="1">
      <alignment vertical="top"/>
    </xf>
    <xf numFmtId="0" fontId="16" fillId="3" borderId="20" xfId="0" applyFont="1" applyFill="1" applyBorder="1" applyAlignment="1">
      <alignment vertical="center"/>
    </xf>
    <xf numFmtId="0" fontId="16" fillId="3" borderId="21" xfId="0" applyFont="1" applyFill="1" applyBorder="1" applyAlignment="1">
      <alignment vertical="center"/>
    </xf>
    <xf numFmtId="0" fontId="16" fillId="3" borderId="21" xfId="0" applyFont="1" applyFill="1" applyBorder="1" applyAlignment="1">
      <alignment horizontal="center" vertical="center"/>
    </xf>
    <xf numFmtId="9" fontId="16" fillId="3" borderId="21" xfId="2" applyFont="1" applyFill="1" applyBorder="1" applyAlignment="1">
      <alignment horizontal="left" vertical="center"/>
    </xf>
    <xf numFmtId="0" fontId="16" fillId="3" borderId="21" xfId="0" applyFont="1" applyFill="1" applyBorder="1" applyAlignment="1">
      <alignment horizontal="left" vertical="center"/>
    </xf>
    <xf numFmtId="0" fontId="16" fillId="3" borderId="22" xfId="0" applyFont="1" applyFill="1" applyBorder="1" applyAlignment="1">
      <alignment vertical="center"/>
    </xf>
    <xf numFmtId="9" fontId="28" fillId="7" borderId="0" xfId="2" applyFont="1" applyFill="1" applyAlignment="1">
      <alignment horizontal="left" vertical="center"/>
    </xf>
    <xf numFmtId="0" fontId="16" fillId="7" borderId="0" xfId="0" applyFont="1" applyFill="1" applyAlignment="1">
      <alignment horizontal="left" vertical="center"/>
    </xf>
    <xf numFmtId="0" fontId="28" fillId="3" borderId="0" xfId="0" applyFont="1" applyFill="1" applyAlignment="1">
      <alignment vertical="center"/>
    </xf>
    <xf numFmtId="9" fontId="28" fillId="3" borderId="0" xfId="0" applyNumberFormat="1" applyFont="1" applyFill="1" applyAlignment="1">
      <alignment horizontal="left" vertical="center"/>
    </xf>
    <xf numFmtId="0" fontId="28" fillId="3" borderId="0" xfId="0" applyFont="1" applyFill="1" applyAlignment="1">
      <alignment horizontal="left" vertical="center"/>
    </xf>
    <xf numFmtId="0" fontId="12" fillId="0" borderId="37" xfId="0" applyFont="1" applyBorder="1" applyAlignment="1">
      <alignment horizontal="center"/>
    </xf>
    <xf numFmtId="0" fontId="0" fillId="0" borderId="37" xfId="0" applyBorder="1" applyAlignment="1">
      <alignment horizontal="center"/>
    </xf>
    <xf numFmtId="0" fontId="7" fillId="3" borderId="38" xfId="0" applyFont="1" applyFill="1" applyBorder="1" applyAlignment="1">
      <alignment horizontal="right" vertical="center"/>
    </xf>
    <xf numFmtId="0" fontId="24" fillId="3" borderId="39" xfId="0" applyFont="1" applyFill="1" applyBorder="1" applyAlignment="1">
      <alignment vertical="center"/>
    </xf>
    <xf numFmtId="2" fontId="24" fillId="3" borderId="39" xfId="0" applyNumberFormat="1" applyFont="1" applyFill="1" applyBorder="1" applyAlignment="1">
      <alignment horizontal="center" vertical="center"/>
    </xf>
    <xf numFmtId="10" fontId="24" fillId="3" borderId="39" xfId="0" applyNumberFormat="1" applyFont="1" applyFill="1" applyBorder="1" applyAlignment="1">
      <alignment horizontal="center" vertical="center"/>
    </xf>
    <xf numFmtId="0" fontId="7" fillId="3" borderId="60" xfId="0" applyFont="1" applyFill="1" applyBorder="1" applyAlignment="1">
      <alignment horizontal="right" vertical="center"/>
    </xf>
    <xf numFmtId="2" fontId="0" fillId="0" borderId="37" xfId="0" applyNumberFormat="1" applyBorder="1" applyAlignment="1">
      <alignment horizontal="center"/>
    </xf>
    <xf numFmtId="0" fontId="24" fillId="13" borderId="15" xfId="0" applyFont="1" applyFill="1" applyBorder="1" applyAlignment="1">
      <alignment vertical="center"/>
    </xf>
    <xf numFmtId="0" fontId="24" fillId="12" borderId="13" xfId="0" applyFont="1" applyFill="1" applyBorder="1" applyAlignment="1">
      <alignment horizontal="center" vertical="center"/>
    </xf>
    <xf numFmtId="0" fontId="24" fillId="12" borderId="53" xfId="0" applyFont="1" applyFill="1" applyBorder="1" applyAlignment="1">
      <alignment horizontal="center" vertical="center"/>
    </xf>
    <xf numFmtId="0" fontId="24" fillId="3" borderId="48" xfId="0" applyFont="1" applyFill="1" applyBorder="1" applyAlignment="1">
      <alignment vertical="center"/>
    </xf>
    <xf numFmtId="1" fontId="25" fillId="3" borderId="48" xfId="0" applyNumberFormat="1" applyFont="1" applyFill="1" applyBorder="1" applyAlignment="1">
      <alignment horizontal="center" vertical="center"/>
    </xf>
    <xf numFmtId="0" fontId="24" fillId="3" borderId="48" xfId="0" applyFont="1" applyFill="1" applyBorder="1" applyAlignment="1">
      <alignment horizontal="center" vertical="center"/>
    </xf>
    <xf numFmtId="10" fontId="24" fillId="3" borderId="48" xfId="0" applyNumberFormat="1" applyFont="1" applyFill="1" applyBorder="1" applyAlignment="1">
      <alignment horizontal="center" vertical="center"/>
    </xf>
    <xf numFmtId="0" fontId="16" fillId="3" borderId="61" xfId="0" applyFont="1" applyFill="1" applyBorder="1" applyAlignment="1">
      <alignment vertical="center"/>
    </xf>
    <xf numFmtId="0" fontId="24" fillId="13" borderId="13" xfId="0" applyFont="1" applyFill="1" applyBorder="1" applyAlignment="1">
      <alignment vertical="center"/>
    </xf>
    <xf numFmtId="0" fontId="24" fillId="13" borderId="53" xfId="0" applyFont="1" applyFill="1" applyBorder="1" applyAlignment="1">
      <alignment vertical="center"/>
    </xf>
    <xf numFmtId="3" fontId="24" fillId="3" borderId="48" xfId="0" applyNumberFormat="1" applyFont="1" applyFill="1" applyBorder="1" applyAlignment="1">
      <alignment horizontal="center" vertical="center"/>
    </xf>
    <xf numFmtId="168" fontId="16" fillId="3" borderId="0" xfId="0" applyNumberFormat="1" applyFont="1" applyFill="1" applyAlignment="1">
      <alignment horizontal="center" vertical="center"/>
    </xf>
    <xf numFmtId="0" fontId="29" fillId="4" borderId="0" xfId="0" applyFont="1" applyFill="1"/>
    <xf numFmtId="0" fontId="29" fillId="4" borderId="0" xfId="0" applyFont="1" applyFill="1" applyAlignment="1">
      <alignment horizontal="center"/>
    </xf>
    <xf numFmtId="0" fontId="0" fillId="0" borderId="0" xfId="0" applyAlignment="1">
      <alignment horizontal="center" vertical="center"/>
    </xf>
    <xf numFmtId="0" fontId="3" fillId="0" borderId="37" xfId="0" applyFont="1" applyBorder="1" applyAlignment="1">
      <alignment horizontal="center" vertical="center" wrapText="1"/>
    </xf>
    <xf numFmtId="0" fontId="3" fillId="0" borderId="15" xfId="0" applyFont="1" applyBorder="1" applyAlignment="1">
      <alignment horizontal="center" vertical="center" wrapText="1"/>
    </xf>
    <xf numFmtId="0" fontId="0" fillId="0" borderId="37" xfId="0" applyBorder="1" applyAlignment="1">
      <alignment horizontal="center" vertical="center" wrapText="1"/>
    </xf>
    <xf numFmtId="0" fontId="0" fillId="0" borderId="37" xfId="0" applyBorder="1" applyAlignment="1">
      <alignment horizontal="left"/>
    </xf>
    <xf numFmtId="0" fontId="0" fillId="0" borderId="37" xfId="0" applyBorder="1" applyAlignment="1">
      <alignment horizontal="left" wrapText="1"/>
    </xf>
    <xf numFmtId="166" fontId="0" fillId="0" borderId="37" xfId="0" applyNumberFormat="1" applyBorder="1" applyAlignment="1">
      <alignment horizontal="left"/>
    </xf>
    <xf numFmtId="0" fontId="0" fillId="0" borderId="15" xfId="0" applyBorder="1" applyAlignment="1">
      <alignment horizont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vertical="center"/>
    </xf>
    <xf numFmtId="0" fontId="0" fillId="0" borderId="1" xfId="0" applyBorder="1" applyAlignment="1">
      <alignment horizontal="center" vertical="center"/>
    </xf>
    <xf numFmtId="0" fontId="0" fillId="0" borderId="25" xfId="0" applyBorder="1" applyAlignment="1">
      <alignment horizontal="center" vertical="center" wrapText="1"/>
    </xf>
    <xf numFmtId="0" fontId="0" fillId="0" borderId="46" xfId="0" applyBorder="1" applyAlignment="1">
      <alignment horizontal="center" vertical="center" wrapText="1"/>
    </xf>
    <xf numFmtId="0" fontId="0" fillId="0" borderId="35" xfId="0" applyBorder="1" applyAlignment="1">
      <alignment horizontal="center" vertical="center" wrapText="1"/>
    </xf>
    <xf numFmtId="0" fontId="0" fillId="0" borderId="20" xfId="0" applyBorder="1" applyAlignment="1">
      <alignment horizontal="center" vertical="center" wrapText="1"/>
    </xf>
    <xf numFmtId="0" fontId="0" fillId="0" borderId="22" xfId="0" applyBorder="1" applyAlignment="1">
      <alignment horizontal="center" vertical="center" wrapText="1"/>
    </xf>
    <xf numFmtId="1" fontId="0" fillId="0" borderId="20" xfId="0" applyNumberFormat="1" applyBorder="1" applyAlignment="1">
      <alignment horizontal="center" vertical="center"/>
    </xf>
    <xf numFmtId="1" fontId="0" fillId="0" borderId="21" xfId="0" applyNumberFormat="1" applyBorder="1" applyAlignment="1">
      <alignment horizontal="center" vertical="center"/>
    </xf>
    <xf numFmtId="1" fontId="0" fillId="0" borderId="22" xfId="0" applyNumberFormat="1" applyBorder="1" applyAlignment="1">
      <alignment horizontal="center" vertical="center"/>
    </xf>
    <xf numFmtId="0" fontId="0" fillId="0" borderId="9" xfId="0" applyBorder="1" applyAlignment="1">
      <alignment horizontal="center"/>
    </xf>
    <xf numFmtId="0" fontId="0" fillId="0" borderId="7" xfId="0" applyBorder="1" applyAlignment="1">
      <alignment horizontal="center"/>
    </xf>
    <xf numFmtId="0" fontId="0" fillId="0" borderId="36" xfId="0" applyBorder="1" applyAlignment="1">
      <alignment horizontal="center"/>
    </xf>
    <xf numFmtId="0" fontId="0" fillId="0" borderId="8" xfId="0" applyBorder="1" applyAlignment="1">
      <alignment horizontal="center"/>
    </xf>
    <xf numFmtId="3" fontId="0" fillId="0" borderId="7" xfId="0" applyNumberFormat="1" applyBorder="1" applyAlignment="1">
      <alignment horizontal="center"/>
    </xf>
    <xf numFmtId="3" fontId="0" fillId="0" borderId="8" xfId="0" applyNumberFormat="1" applyBorder="1" applyAlignment="1">
      <alignment horizontal="center"/>
    </xf>
    <xf numFmtId="0" fontId="0" fillId="0" borderId="23" xfId="0" applyBorder="1" applyAlignment="1">
      <alignment horizontal="center"/>
    </xf>
    <xf numFmtId="0" fontId="0" fillId="0" borderId="24" xfId="0" applyBorder="1" applyAlignment="1">
      <alignment horizontal="center" vertical="center"/>
    </xf>
    <xf numFmtId="0" fontId="0" fillId="0" borderId="6" xfId="0" applyBorder="1" applyAlignment="1">
      <alignment horizontal="center"/>
    </xf>
    <xf numFmtId="0" fontId="0" fillId="0" borderId="24"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4" xfId="0" applyBorder="1" applyAlignment="1">
      <alignment horizontal="center"/>
    </xf>
    <xf numFmtId="3" fontId="0" fillId="0" borderId="12" xfId="0" applyNumberFormat="1" applyBorder="1" applyAlignment="1">
      <alignment horizontal="center"/>
    </xf>
    <xf numFmtId="3" fontId="0" fillId="0" borderId="14" xfId="0" applyNumberFormat="1" applyBorder="1" applyAlignment="1">
      <alignment horizontal="center"/>
    </xf>
    <xf numFmtId="0" fontId="0" fillId="0" borderId="2" xfId="0" applyBorder="1" applyAlignment="1">
      <alignment horizontal="center"/>
    </xf>
    <xf numFmtId="0" fontId="0" fillId="0" borderId="3" xfId="0" applyBorder="1" applyAlignment="1">
      <alignment horizontal="center" vertical="center"/>
    </xf>
    <xf numFmtId="0" fontId="0" fillId="0" borderId="3"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41" xfId="0" applyBorder="1" applyAlignment="1">
      <alignment horizontal="center"/>
    </xf>
    <xf numFmtId="0" fontId="0" fillId="0" borderId="19" xfId="0" applyBorder="1" applyAlignment="1">
      <alignment horizontal="center"/>
    </xf>
    <xf numFmtId="3" fontId="0" fillId="0" borderId="17" xfId="0" applyNumberFormat="1" applyBorder="1" applyAlignment="1">
      <alignment horizontal="center"/>
    </xf>
    <xf numFmtId="3" fontId="0" fillId="0" borderId="19" xfId="0" applyNumberFormat="1" applyBorder="1" applyAlignment="1">
      <alignment horizontal="center"/>
    </xf>
    <xf numFmtId="0" fontId="0" fillId="0" borderId="20" xfId="0" applyBorder="1" applyAlignment="1">
      <alignment horizontal="center"/>
    </xf>
    <xf numFmtId="0" fontId="0" fillId="0" borderId="22" xfId="0" applyBorder="1" applyAlignment="1">
      <alignment horizontal="center" vertical="center"/>
    </xf>
    <xf numFmtId="0" fontId="0" fillId="0" borderId="21" xfId="0" applyBorder="1" applyAlignment="1">
      <alignment horizontal="center"/>
    </xf>
    <xf numFmtId="0" fontId="0" fillId="0" borderId="22" xfId="0" applyBorder="1" applyAlignment="1">
      <alignment horizontal="center"/>
    </xf>
    <xf numFmtId="0" fontId="3" fillId="0" borderId="0" xfId="0" applyFont="1" applyAlignment="1">
      <alignment horizontal="center" vertical="center" wrapText="1"/>
    </xf>
    <xf numFmtId="0" fontId="3" fillId="0" borderId="0" xfId="0" applyFont="1" applyAlignment="1">
      <alignment vertical="center"/>
    </xf>
    <xf numFmtId="0" fontId="32" fillId="14" borderId="0" xfId="0" applyFont="1" applyFill="1" applyAlignment="1">
      <alignment vertical="top" wrapText="1"/>
    </xf>
    <xf numFmtId="0" fontId="33" fillId="14" borderId="0" xfId="0" applyFont="1" applyFill="1" applyAlignment="1">
      <alignment vertical="top" wrapText="1"/>
    </xf>
    <xf numFmtId="0" fontId="34" fillId="14" borderId="0" xfId="0" applyFont="1" applyFill="1" applyAlignment="1">
      <alignment vertical="top" wrapText="1"/>
    </xf>
    <xf numFmtId="0" fontId="35" fillId="14" borderId="0" xfId="0" applyFont="1" applyFill="1" applyAlignment="1">
      <alignment vertical="top" wrapText="1"/>
    </xf>
    <xf numFmtId="0" fontId="36" fillId="0" borderId="0" xfId="0" applyFont="1" applyAlignment="1">
      <alignment horizontal="left" vertical="top" wrapText="1"/>
    </xf>
    <xf numFmtId="0" fontId="36" fillId="0" borderId="0" xfId="0" applyFont="1" applyAlignment="1">
      <alignment vertical="top" wrapText="1"/>
    </xf>
    <xf numFmtId="0" fontId="37" fillId="14" borderId="0" xfId="0" applyFont="1" applyFill="1" applyAlignment="1">
      <alignment vertical="top" wrapText="1"/>
    </xf>
    <xf numFmtId="3" fontId="0" fillId="5" borderId="12" xfId="0" applyNumberFormat="1" applyFill="1" applyBorder="1" applyAlignment="1">
      <alignment horizontal="center" vertical="center"/>
    </xf>
    <xf numFmtId="3" fontId="0" fillId="5" borderId="37" xfId="0" applyNumberFormat="1" applyFill="1" applyBorder="1" applyAlignment="1">
      <alignment horizontal="center" vertical="center"/>
    </xf>
    <xf numFmtId="0" fontId="0" fillId="15" borderId="0" xfId="0" applyFill="1"/>
    <xf numFmtId="0" fontId="0" fillId="0" borderId="0" xfId="0" quotePrefix="1"/>
    <xf numFmtId="0" fontId="31" fillId="16" borderId="0" xfId="0" applyFont="1" applyFill="1"/>
    <xf numFmtId="0" fontId="0" fillId="16" borderId="0" xfId="0" applyFill="1"/>
    <xf numFmtId="0" fontId="0" fillId="16" borderId="0" xfId="0" applyFill="1" applyAlignment="1">
      <alignment horizontal="center"/>
    </xf>
    <xf numFmtId="14" fontId="0" fillId="16" borderId="0" xfId="0" applyNumberFormat="1" applyFill="1"/>
    <xf numFmtId="0" fontId="31" fillId="17" borderId="0" xfId="0" applyFont="1" applyFill="1"/>
    <xf numFmtId="0" fontId="0" fillId="17" borderId="0" xfId="0" applyFill="1"/>
    <xf numFmtId="0" fontId="0" fillId="17" borderId="0" xfId="0" applyFill="1" applyAlignment="1">
      <alignment horizontal="center"/>
    </xf>
    <xf numFmtId="14" fontId="0" fillId="17" borderId="0" xfId="0" applyNumberFormat="1" applyFill="1"/>
    <xf numFmtId="0" fontId="31" fillId="18" borderId="0" xfId="0" applyFont="1" applyFill="1" applyAlignment="1">
      <alignment vertical="center"/>
    </xf>
    <xf numFmtId="0" fontId="0" fillId="15" borderId="0" xfId="0" applyFill="1" applyAlignment="1">
      <alignment wrapText="1"/>
    </xf>
    <xf numFmtId="0" fontId="38" fillId="15" borderId="0" xfId="0" applyFont="1" applyFill="1"/>
    <xf numFmtId="0" fontId="16" fillId="3" borderId="0" xfId="0" applyFont="1" applyFill="1" applyAlignment="1">
      <alignment vertical="top" wrapText="1"/>
    </xf>
    <xf numFmtId="0" fontId="1" fillId="2" borderId="1" xfId="0" applyFont="1" applyFill="1" applyBorder="1" applyAlignment="1">
      <alignment horizontal="center" vertical="center" wrapText="1"/>
    </xf>
    <xf numFmtId="0" fontId="8" fillId="4" borderId="1" xfId="0" applyFont="1" applyFill="1" applyBorder="1" applyAlignment="1">
      <alignment horizontal="center"/>
    </xf>
    <xf numFmtId="0" fontId="3" fillId="4" borderId="25" xfId="0" applyFont="1" applyFill="1" applyBorder="1" applyAlignment="1">
      <alignment horizontal="center"/>
    </xf>
    <xf numFmtId="0" fontId="3" fillId="4" borderId="1" xfId="0" applyFont="1" applyFill="1" applyBorder="1" applyAlignment="1">
      <alignment horizontal="center" vertical="center"/>
    </xf>
    <xf numFmtId="0" fontId="3" fillId="4" borderId="25" xfId="0" applyFont="1" applyFill="1" applyBorder="1" applyAlignment="1">
      <alignment horizontal="center" vertical="center"/>
    </xf>
    <xf numFmtId="0" fontId="0" fillId="3" borderId="17" xfId="0" applyFill="1" applyBorder="1" applyAlignment="1">
      <alignment horizontal="center" wrapText="1"/>
    </xf>
    <xf numFmtId="0" fontId="0" fillId="5" borderId="26" xfId="0" applyFill="1" applyBorder="1" applyAlignment="1">
      <alignment horizontal="center" vertical="center"/>
    </xf>
    <xf numFmtId="0" fontId="0" fillId="5" borderId="7" xfId="0" applyFill="1" applyBorder="1" applyAlignment="1">
      <alignment horizontal="center"/>
    </xf>
    <xf numFmtId="0" fontId="0" fillId="3" borderId="30" xfId="0" applyFill="1" applyBorder="1" applyAlignment="1">
      <alignment horizontal="left"/>
    </xf>
    <xf numFmtId="0" fontId="0" fillId="3" borderId="0" xfId="0" applyFill="1" applyAlignment="1">
      <alignment horizontal="left" vertical="top" wrapText="1"/>
    </xf>
    <xf numFmtId="0" fontId="0" fillId="0" borderId="25" xfId="0" applyBorder="1" applyAlignment="1">
      <alignment horizontal="center" wrapText="1"/>
    </xf>
    <xf numFmtId="0" fontId="0" fillId="6" borderId="17" xfId="0" applyFill="1" applyBorder="1" applyAlignment="1">
      <alignment horizontal="center"/>
    </xf>
    <xf numFmtId="0" fontId="0" fillId="3" borderId="34" xfId="0" applyFill="1" applyBorder="1" applyAlignment="1">
      <alignment horizontal="left"/>
    </xf>
    <xf numFmtId="0" fontId="3" fillId="4" borderId="1" xfId="0" applyFont="1" applyFill="1" applyBorder="1" applyAlignment="1">
      <alignment horizontal="center"/>
    </xf>
    <xf numFmtId="0" fontId="0" fillId="0" borderId="9" xfId="0" applyBorder="1" applyAlignment="1">
      <alignment horizontal="center" vertical="center"/>
    </xf>
    <xf numFmtId="0" fontId="0" fillId="0" borderId="7" xfId="0" applyBorder="1" applyAlignment="1">
      <alignment horizontal="center" wrapText="1"/>
    </xf>
    <xf numFmtId="0" fontId="0" fillId="0" borderId="36"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0" fillId="3" borderId="0" xfId="0" applyFill="1" applyAlignment="1">
      <alignment horizontal="left" wrapText="1"/>
    </xf>
    <xf numFmtId="0" fontId="14" fillId="8" borderId="1" xfId="0" applyFont="1" applyFill="1" applyBorder="1" applyAlignment="1">
      <alignment horizontal="center" vertical="center"/>
    </xf>
    <xf numFmtId="0" fontId="14" fillId="4" borderId="1" xfId="0" applyFont="1" applyFill="1" applyBorder="1" applyAlignment="1">
      <alignment horizontal="left" vertical="center"/>
    </xf>
    <xf numFmtId="0" fontId="3" fillId="0" borderId="43" xfId="0" applyFont="1" applyBorder="1" applyAlignment="1">
      <alignment horizontal="center" vertical="center" wrapText="1"/>
    </xf>
    <xf numFmtId="0" fontId="0" fillId="0" borderId="43" xfId="0" applyBorder="1" applyAlignment="1">
      <alignment horizontal="center" vertical="center" wrapText="1"/>
    </xf>
    <xf numFmtId="0" fontId="0" fillId="0" borderId="42" xfId="0" applyBorder="1" applyAlignment="1">
      <alignment horizontal="center" vertical="center" wrapText="1"/>
    </xf>
    <xf numFmtId="0" fontId="0" fillId="0" borderId="44" xfId="0" applyBorder="1" applyAlignment="1">
      <alignment horizontal="center" vertical="center" wrapText="1"/>
    </xf>
    <xf numFmtId="0" fontId="0" fillId="0" borderId="45" xfId="0" applyBorder="1" applyAlignment="1">
      <alignment horizontal="center" vertical="center" wrapText="1"/>
    </xf>
    <xf numFmtId="0" fontId="0" fillId="4" borderId="25" xfId="0" applyFill="1" applyBorder="1" applyAlignment="1">
      <alignment horizontal="left"/>
    </xf>
    <xf numFmtId="0" fontId="0" fillId="3" borderId="7" xfId="0" applyFill="1" applyBorder="1" applyAlignment="1">
      <alignment horizontal="center" vertical="center"/>
    </xf>
    <xf numFmtId="0" fontId="0" fillId="3" borderId="54" xfId="0" applyFill="1" applyBorder="1" applyAlignment="1">
      <alignment horizontal="left" vertical="top" wrapText="1"/>
    </xf>
    <xf numFmtId="0" fontId="0" fillId="3" borderId="3" xfId="0" applyFill="1" applyBorder="1" applyAlignment="1">
      <alignment horizontal="left" vertical="top" wrapText="1"/>
    </xf>
    <xf numFmtId="0" fontId="0" fillId="3" borderId="55" xfId="0" applyFill="1" applyBorder="1" applyAlignment="1">
      <alignment horizontal="left" vertical="top" wrapText="1"/>
    </xf>
    <xf numFmtId="0" fontId="0" fillId="0" borderId="17" xfId="0" applyBorder="1" applyAlignment="1">
      <alignment horizontal="center" vertical="center"/>
    </xf>
    <xf numFmtId="0" fontId="0" fillId="0" borderId="58" xfId="0" applyBorder="1" applyAlignment="1">
      <alignment horizontal="left" vertical="center" wrapText="1"/>
    </xf>
    <xf numFmtId="0" fontId="0" fillId="0" borderId="12" xfId="0" applyBorder="1" applyAlignment="1">
      <alignment horizontal="center" vertical="center"/>
    </xf>
    <xf numFmtId="0" fontId="0" fillId="0" borderId="26" xfId="0" applyBorder="1" applyAlignment="1">
      <alignment horizontal="left" wrapText="1"/>
    </xf>
    <xf numFmtId="0" fontId="0" fillId="3" borderId="56" xfId="0" applyFill="1" applyBorder="1"/>
    <xf numFmtId="0" fontId="0" fillId="3" borderId="55" xfId="0" applyFill="1" applyBorder="1" applyAlignment="1">
      <alignment horizontal="left" wrapText="1"/>
    </xf>
    <xf numFmtId="0" fontId="3" fillId="0" borderId="59" xfId="0" applyFont="1" applyBorder="1" applyAlignment="1">
      <alignment horizontal="center" vertical="center" wrapText="1"/>
    </xf>
    <xf numFmtId="0" fontId="17" fillId="0" borderId="37" xfId="0" applyFont="1" applyBorder="1" applyAlignment="1">
      <alignment horizontal="center" vertical="center"/>
    </xf>
    <xf numFmtId="0" fontId="18" fillId="4" borderId="1" xfId="0" applyFont="1" applyFill="1" applyBorder="1" applyAlignment="1">
      <alignment horizontal="center" vertical="center"/>
    </xf>
    <xf numFmtId="0" fontId="20" fillId="3" borderId="1" xfId="0" applyFont="1" applyFill="1" applyBorder="1" applyAlignment="1">
      <alignment horizontal="center" vertical="center"/>
    </xf>
    <xf numFmtId="0" fontId="14" fillId="5" borderId="9" xfId="0" applyFont="1" applyFill="1" applyBorder="1" applyAlignment="1">
      <alignment horizontal="center" vertical="center"/>
    </xf>
    <xf numFmtId="0" fontId="14" fillId="3" borderId="16" xfId="0" applyFont="1" applyFill="1" applyBorder="1" applyAlignment="1">
      <alignment horizontal="center" vertical="center"/>
    </xf>
    <xf numFmtId="0" fontId="16" fillId="3" borderId="37" xfId="0" applyFont="1" applyFill="1" applyBorder="1" applyAlignment="1">
      <alignment horizontal="center" vertical="center"/>
    </xf>
    <xf numFmtId="0" fontId="21" fillId="3" borderId="37" xfId="0" applyFont="1" applyFill="1" applyBorder="1" applyAlignment="1">
      <alignment horizontal="center" vertical="center"/>
    </xf>
    <xf numFmtId="0" fontId="22" fillId="3" borderId="37" xfId="0" applyFont="1" applyFill="1" applyBorder="1" applyAlignment="1">
      <alignment horizontal="center" vertical="center"/>
    </xf>
    <xf numFmtId="0" fontId="22" fillId="3" borderId="37" xfId="0" applyFont="1" applyFill="1" applyBorder="1" applyAlignment="1">
      <alignment horizontal="center" vertical="center" wrapText="1"/>
    </xf>
    <xf numFmtId="0" fontId="23" fillId="4" borderId="1" xfId="0" applyFont="1" applyFill="1" applyBorder="1" applyAlignment="1">
      <alignment horizontal="left"/>
    </xf>
    <xf numFmtId="0" fontId="16" fillId="3" borderId="26" xfId="0" applyFont="1" applyFill="1" applyBorder="1" applyAlignment="1">
      <alignment horizontal="left" vertical="center"/>
    </xf>
    <xf numFmtId="0" fontId="16" fillId="3" borderId="37" xfId="0" applyFont="1" applyFill="1" applyBorder="1" applyAlignment="1">
      <alignment horizontal="left" vertical="center"/>
    </xf>
    <xf numFmtId="0" fontId="16" fillId="3" borderId="37" xfId="0" applyFont="1" applyFill="1" applyBorder="1" applyAlignment="1">
      <alignment horizontal="center" vertical="center" wrapText="1"/>
    </xf>
    <xf numFmtId="0" fontId="16" fillId="3" borderId="26" xfId="0" applyFont="1" applyFill="1" applyBorder="1" applyAlignment="1">
      <alignment horizontal="left" vertical="center" wrapText="1"/>
    </xf>
    <xf numFmtId="0" fontId="7" fillId="3" borderId="38" xfId="0" applyFont="1" applyFill="1" applyBorder="1" applyAlignment="1">
      <alignment horizontal="right" vertical="top"/>
    </xf>
    <xf numFmtId="0" fontId="39" fillId="3" borderId="37" xfId="0" applyFont="1" applyFill="1" applyBorder="1" applyAlignment="1">
      <alignment horizontal="left" vertical="center" wrapText="1"/>
    </xf>
    <xf numFmtId="0" fontId="16" fillId="3" borderId="58" xfId="0" applyFont="1" applyFill="1" applyBorder="1" applyAlignment="1" applyProtection="1">
      <alignment vertical="center" wrapText="1"/>
      <protection locked="0"/>
    </xf>
    <xf numFmtId="0" fontId="27" fillId="3" borderId="37" xfId="0" applyFont="1" applyFill="1" applyBorder="1" applyAlignment="1">
      <alignment horizontal="center" vertical="center" wrapText="1"/>
    </xf>
    <xf numFmtId="166" fontId="16" fillId="3" borderId="37" xfId="0" applyNumberFormat="1" applyFont="1" applyFill="1" applyBorder="1" applyAlignment="1">
      <alignment horizontal="center" vertical="center"/>
    </xf>
    <xf numFmtId="0" fontId="16" fillId="3" borderId="37" xfId="0" applyFont="1" applyFill="1" applyBorder="1" applyAlignment="1">
      <alignment horizontal="left" vertical="center" wrapText="1"/>
    </xf>
    <xf numFmtId="0" fontId="21" fillId="3" borderId="37" xfId="0" applyFont="1" applyFill="1" applyBorder="1" applyAlignment="1">
      <alignment horizontal="center" vertical="center" wrapText="1"/>
    </xf>
    <xf numFmtId="0" fontId="26" fillId="0" borderId="37" xfId="0" applyFont="1" applyBorder="1" applyAlignment="1">
      <alignment horizontal="left" vertical="center" wrapText="1"/>
    </xf>
    <xf numFmtId="0" fontId="27" fillId="3" borderId="0" xfId="0" applyFont="1" applyFill="1" applyAlignment="1">
      <alignment horizontal="left" vertical="top"/>
    </xf>
    <xf numFmtId="0" fontId="16" fillId="0" borderId="37" xfId="0" applyFont="1" applyBorder="1" applyAlignment="1">
      <alignment horizontal="left" vertical="center"/>
    </xf>
    <xf numFmtId="0" fontId="16" fillId="0" borderId="37" xfId="0" applyFont="1" applyBorder="1" applyAlignment="1">
      <alignment horizontal="center" vertical="center" wrapText="1"/>
    </xf>
    <xf numFmtId="0" fontId="17" fillId="0" borderId="37" xfId="0" applyFont="1" applyBorder="1" applyAlignment="1">
      <alignment horizontal="center" vertical="center" wrapText="1"/>
    </xf>
    <xf numFmtId="0" fontId="17" fillId="3" borderId="37" xfId="0" applyFont="1" applyFill="1" applyBorder="1" applyAlignment="1">
      <alignment horizontal="center" vertical="center" wrapText="1"/>
    </xf>
    <xf numFmtId="0" fontId="16" fillId="3" borderId="48" xfId="0" applyFont="1" applyFill="1" applyBorder="1" applyAlignment="1">
      <alignment horizontal="left" vertical="center"/>
    </xf>
    <xf numFmtId="0" fontId="7" fillId="3" borderId="15" xfId="0" applyFont="1" applyFill="1" applyBorder="1" applyAlignment="1">
      <alignment horizontal="right" vertical="top"/>
    </xf>
    <xf numFmtId="0" fontId="16" fillId="3" borderId="53" xfId="0" applyFont="1" applyFill="1" applyBorder="1" applyAlignment="1">
      <alignment horizontal="center" vertical="center"/>
    </xf>
    <xf numFmtId="14" fontId="16" fillId="0" borderId="37" xfId="0" applyNumberFormat="1" applyFont="1" applyBorder="1" applyAlignment="1">
      <alignment horizontal="center" vertical="center"/>
    </xf>
    <xf numFmtId="0" fontId="21" fillId="3" borderId="0" xfId="0" applyFont="1" applyFill="1" applyAlignment="1">
      <alignment horizontal="left" vertical="top" wrapText="1"/>
    </xf>
    <xf numFmtId="0" fontId="16" fillId="3" borderId="62" xfId="0" applyFont="1" applyFill="1" applyBorder="1" applyAlignment="1">
      <alignment horizontal="left" vertical="top" wrapText="1"/>
    </xf>
    <xf numFmtId="0" fontId="16" fillId="3" borderId="63" xfId="0" applyFont="1" applyFill="1" applyBorder="1" applyAlignment="1">
      <alignment horizontal="left" vertical="top" wrapText="1"/>
    </xf>
    <xf numFmtId="0" fontId="16" fillId="3" borderId="64" xfId="0" applyFont="1" applyFill="1" applyBorder="1" applyAlignment="1">
      <alignment horizontal="left" vertical="top" wrapText="1"/>
    </xf>
    <xf numFmtId="0" fontId="16" fillId="3" borderId="57" xfId="0" applyFont="1" applyFill="1" applyBorder="1" applyAlignment="1">
      <alignment horizontal="left" vertical="top" wrapText="1"/>
    </xf>
    <xf numFmtId="0" fontId="16" fillId="3" borderId="0" xfId="0" applyFont="1" applyFill="1" applyAlignment="1">
      <alignment horizontal="left" vertical="top" wrapText="1"/>
    </xf>
    <xf numFmtId="0" fontId="16" fillId="3" borderId="52" xfId="0" applyFont="1" applyFill="1" applyBorder="1" applyAlignment="1">
      <alignment horizontal="left" vertical="top" wrapText="1"/>
    </xf>
    <xf numFmtId="0" fontId="16" fillId="3" borderId="51" xfId="0" applyFont="1" applyFill="1" applyBorder="1" applyAlignment="1">
      <alignment horizontal="left" vertical="top" wrapText="1"/>
    </xf>
    <xf numFmtId="0" fontId="16" fillId="3" borderId="65" xfId="0" applyFont="1" applyFill="1" applyBorder="1" applyAlignment="1">
      <alignment horizontal="left" vertical="top" wrapText="1"/>
    </xf>
    <xf numFmtId="0" fontId="16" fillId="3" borderId="50" xfId="0" applyFont="1" applyFill="1" applyBorder="1" applyAlignment="1">
      <alignment horizontal="left" vertical="top" wrapText="1"/>
    </xf>
    <xf numFmtId="0" fontId="3" fillId="0" borderId="37" xfId="0" applyFont="1" applyBorder="1" applyAlignment="1">
      <alignment horizontal="center"/>
    </xf>
    <xf numFmtId="167" fontId="16" fillId="3" borderId="37" xfId="0" applyNumberFormat="1" applyFont="1" applyFill="1" applyBorder="1" applyAlignment="1">
      <alignment horizontal="center" vertical="center"/>
    </xf>
    <xf numFmtId="14" fontId="16" fillId="3" borderId="37" xfId="0" applyNumberFormat="1" applyFont="1" applyFill="1" applyBorder="1" applyAlignment="1">
      <alignment horizontal="center" vertical="center"/>
    </xf>
    <xf numFmtId="0" fontId="17" fillId="3" borderId="39" xfId="0" applyFont="1" applyFill="1" applyBorder="1" applyAlignment="1">
      <alignment horizontal="center" vertical="center" wrapText="1"/>
    </xf>
    <xf numFmtId="0" fontId="16" fillId="3" borderId="37" xfId="0" applyFont="1" applyFill="1" applyBorder="1" applyAlignment="1">
      <alignment horizontal="left" vertical="top" wrapText="1"/>
    </xf>
    <xf numFmtId="0" fontId="0" fillId="0" borderId="9" xfId="0" applyBorder="1" applyAlignment="1">
      <alignment horizontal="center" vertical="center" wrapText="1"/>
    </xf>
    <xf numFmtId="0" fontId="0" fillId="0" borderId="0" xfId="0" applyFill="1"/>
    <xf numFmtId="0" fontId="40" fillId="3" borderId="37" xfId="0" applyFont="1" applyFill="1" applyBorder="1" applyAlignment="1">
      <alignment horizontal="left" vertical="center"/>
    </xf>
  </cellXfs>
  <cellStyles count="3">
    <cellStyle name="Comma" xfId="1" builtinId="3"/>
    <cellStyle name="Normal" xfId="0" builtinId="0"/>
    <cellStyle name="Percent" xfId="2" builtinId="5"/>
  </cellStyles>
  <dxfs count="23">
    <dxf>
      <fill>
        <patternFill>
          <bgColor theme="5" tint="0.39988402966399123"/>
        </patternFill>
      </fill>
    </dxf>
    <dxf>
      <fill>
        <patternFill>
          <bgColor theme="5" tint="0.39988402966399123"/>
        </patternFill>
      </fill>
    </dxf>
    <dxf>
      <font>
        <color rgb="FFFFFFFF"/>
      </font>
      <fill>
        <patternFill>
          <bgColor theme="5" tint="0.39988402966399123"/>
        </patternFill>
      </fill>
    </dxf>
    <dxf>
      <fill>
        <patternFill>
          <bgColor theme="5" tint="0.39988402966399123"/>
        </patternFill>
      </fill>
    </dxf>
    <dxf>
      <font>
        <color rgb="FFFFFFFF"/>
      </font>
      <fill>
        <patternFill>
          <bgColor theme="5" tint="0.39988402966399123"/>
        </patternFill>
      </fill>
    </dxf>
    <dxf>
      <fill>
        <patternFill>
          <bgColor theme="5" tint="0.39988402966399123"/>
        </patternFill>
      </fill>
    </dxf>
    <dxf>
      <font>
        <color rgb="FFFFFFFF"/>
      </font>
      <fill>
        <patternFill>
          <bgColor theme="5" tint="0.39988402966399123"/>
        </patternFill>
      </fill>
    </dxf>
    <dxf>
      <font>
        <color rgb="FFFFFFFF"/>
      </font>
      <fill>
        <patternFill>
          <bgColor theme="5" tint="0.39979247413556324"/>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79247413556324"/>
        </patternFill>
      </fill>
    </dxf>
    <dxf>
      <fill>
        <patternFill>
          <bgColor theme="5" tint="0.39988402966399123"/>
        </patternFill>
      </fill>
    </dxf>
    <dxf>
      <font>
        <color rgb="FFFFFFFF"/>
      </font>
      <fill>
        <patternFill>
          <bgColor theme="5" tint="0.39979247413556324"/>
        </patternFill>
      </fill>
    </dxf>
    <dxf>
      <fill>
        <patternFill>
          <bgColor theme="5" tint="0.39988402966399123"/>
        </patternFill>
      </fill>
    </dxf>
    <dxf>
      <font>
        <b/>
      </font>
      <fill>
        <patternFill>
          <bgColor rgb="FFFF3399"/>
        </patternFill>
      </fill>
    </dxf>
    <dxf>
      <font>
        <b/>
      </font>
      <fill>
        <patternFill>
          <bgColor rgb="FF00B0F0"/>
        </patternFill>
      </fill>
    </dxf>
    <dxf>
      <font>
        <b/>
      </font>
      <fill>
        <patternFill>
          <bgColor rgb="FF00B0F0"/>
        </patternFill>
      </fill>
    </dxf>
    <dxf>
      <font>
        <b/>
      </font>
      <fill>
        <patternFill>
          <bgColor rgb="FF00FFFF"/>
        </patternFill>
      </fill>
    </dxf>
    <dxf>
      <font>
        <b/>
      </font>
      <fill>
        <patternFill>
          <bgColor rgb="FFFF3399"/>
        </patternFill>
      </fill>
    </dxf>
    <dxf>
      <font>
        <b/>
      </font>
      <fill>
        <patternFill>
          <bgColor rgb="FF00B0F0"/>
        </patternFill>
      </fill>
    </dxf>
    <dxf>
      <font>
        <b/>
      </font>
      <fill>
        <patternFill>
          <bgColor rgb="FF00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3399"/>
      <rgbColor rgb="FF00FFFF"/>
      <rgbColor rgb="FF800000"/>
      <rgbColor rgb="FF008000"/>
      <rgbColor rgb="FF000080"/>
      <rgbColor rgb="FF808000"/>
      <rgbColor rgb="FF800080"/>
      <rgbColor rgb="FF008080"/>
      <rgbColor rgb="FFBFBFBF"/>
      <rgbColor rgb="FF909090"/>
      <rgbColor rgb="FFA6A6A6"/>
      <rgbColor rgb="FF993366"/>
      <rgbColor rgb="FFFFFFCC"/>
      <rgbColor rgb="FFD9D9D9"/>
      <rgbColor rgb="FF660066"/>
      <rgbColor rgb="FFFF8080"/>
      <rgbColor rgb="FF0070C0"/>
      <rgbColor rgb="FFBDD7EE"/>
      <rgbColor rgb="FF000080"/>
      <rgbColor rgb="FFFF00FF"/>
      <rgbColor rgb="FFFFFF00"/>
      <rgbColor rgb="FF00FFFF"/>
      <rgbColor rgb="FF800080"/>
      <rgbColor rgb="FF800000"/>
      <rgbColor rgb="FF008080"/>
      <rgbColor rgb="FF0000FF"/>
      <rgbColor rgb="FF00B0F0"/>
      <rgbColor rgb="FFCCFFFF"/>
      <rgbColor rgb="FFE2F0D9"/>
      <rgbColor rgb="FFFFD966"/>
      <rgbColor rgb="FFD0CECE"/>
      <rgbColor rgb="FFF4B183"/>
      <rgbColor rgb="FFAFABAB"/>
      <rgbColor rgb="FFF8CBAD"/>
      <rgbColor rgb="FF4472C4"/>
      <rgbColor rgb="FF5B9BD5"/>
      <rgbColor rgb="FFA9D18E"/>
      <rgbColor rgb="FFFFC000"/>
      <rgbColor rgb="FFFF9900"/>
      <rgbColor rgb="FFFF6600"/>
      <rgbColor rgb="FF666699"/>
      <rgbColor rgb="FF999999"/>
      <rgbColor rgb="FF003366"/>
      <rgbColor rgb="FF70AD47"/>
      <rgbColor rgb="FF003300"/>
      <rgbColor rgb="FF333300"/>
      <rgbColor rgb="FF993300"/>
      <rgbColor rgb="FF993366"/>
      <rgbColor rgb="FF333399"/>
      <rgbColor rgb="FF32323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388440</xdr:colOff>
      <xdr:row>44</xdr:row>
      <xdr:rowOff>103320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0"/>
          <a:ext cx="12618720" cy="80661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102960</xdr:colOff>
      <xdr:row>33</xdr:row>
      <xdr:rowOff>72720</xdr:rowOff>
    </xdr:from>
    <xdr:to>
      <xdr:col>22</xdr:col>
      <xdr:colOff>379440</xdr:colOff>
      <xdr:row>50</xdr:row>
      <xdr:rowOff>39240</xdr:rowOff>
    </xdr:to>
    <xdr:pic>
      <xdr:nvPicPr>
        <xdr:cNvPr id="2" name="Picture 2">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a:stretch/>
      </xdr:blipFill>
      <xdr:spPr>
        <a:xfrm>
          <a:off x="12456720" y="6559200"/>
          <a:ext cx="4124880" cy="3281400"/>
        </a:xfrm>
        <a:prstGeom prst="rect">
          <a:avLst/>
        </a:prstGeom>
        <a:ln w="38100" cap="sq">
          <a:solidFill>
            <a:srgbClr val="000000"/>
          </a:solidFill>
          <a:miter/>
        </a:ln>
      </xdr:spPr>
    </xdr:pic>
    <xdr:clientData/>
  </xdr:twoCellAnchor>
  <xdr:twoCellAnchor>
    <xdr:from>
      <xdr:col>7</xdr:col>
      <xdr:colOff>33341</xdr:colOff>
      <xdr:row>40</xdr:row>
      <xdr:rowOff>0</xdr:rowOff>
    </xdr:from>
    <xdr:to>
      <xdr:col>17</xdr:col>
      <xdr:colOff>383553</xdr:colOff>
      <xdr:row>59</xdr:row>
      <xdr:rowOff>55302</xdr:rowOff>
    </xdr:to>
    <xdr:grpSp>
      <xdr:nvGrpSpPr>
        <xdr:cNvPr id="5" name="Group 4">
          <a:extLst>
            <a:ext uri="{FF2B5EF4-FFF2-40B4-BE49-F238E27FC236}">
              <a16:creationId xmlns:a16="http://schemas.microsoft.com/office/drawing/2014/main" id="{BAFE45C9-024C-4A31-88B3-6F325E639068}"/>
            </a:ext>
          </a:extLst>
        </xdr:cNvPr>
        <xdr:cNvGrpSpPr/>
      </xdr:nvGrpSpPr>
      <xdr:grpSpPr>
        <a:xfrm>
          <a:off x="5472116" y="7858125"/>
          <a:ext cx="8265487" cy="3751002"/>
          <a:chOff x="5506219" y="8309608"/>
          <a:chExt cx="8251041" cy="3768707"/>
        </a:xfrm>
      </xdr:grpSpPr>
      <xdr:grpSp>
        <xdr:nvGrpSpPr>
          <xdr:cNvPr id="6" name="Group 5">
            <a:extLst>
              <a:ext uri="{FF2B5EF4-FFF2-40B4-BE49-F238E27FC236}">
                <a16:creationId xmlns:a16="http://schemas.microsoft.com/office/drawing/2014/main" id="{233D563F-246B-C956-16B3-1232454700F4}"/>
              </a:ext>
            </a:extLst>
          </xdr:cNvPr>
          <xdr:cNvGrpSpPr/>
        </xdr:nvGrpSpPr>
        <xdr:grpSpPr>
          <a:xfrm>
            <a:off x="5506366" y="8309608"/>
            <a:ext cx="8250894" cy="3768707"/>
            <a:chOff x="5501621" y="8372462"/>
            <a:chExt cx="8256574" cy="3768693"/>
          </a:xfrm>
        </xdr:grpSpPr>
        <xdr:pic>
          <xdr:nvPicPr>
            <xdr:cNvPr id="8" name="Picture 7">
              <a:extLst>
                <a:ext uri="{FF2B5EF4-FFF2-40B4-BE49-F238E27FC236}">
                  <a16:creationId xmlns:a16="http://schemas.microsoft.com/office/drawing/2014/main" id="{FE77ACDD-E507-7099-0A6C-1A928286224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611" b="1"/>
            <a:stretch>
              <a:fillRect/>
            </a:stretch>
          </xdr:blipFill>
          <xdr:spPr>
            <a:xfrm>
              <a:off x="5501621" y="8372462"/>
              <a:ext cx="5381624" cy="3215494"/>
            </a:xfrm>
            <a:prstGeom prst="rect">
              <a:avLst/>
            </a:prstGeom>
            <a:ln>
              <a:solidFill>
                <a:sysClr val="windowText" lastClr="000000"/>
              </a:solidFill>
            </a:ln>
          </xdr:spPr>
        </xdr:pic>
        <xdr:grpSp>
          <xdr:nvGrpSpPr>
            <xdr:cNvPr id="9" name="Group 8">
              <a:extLst>
                <a:ext uri="{FF2B5EF4-FFF2-40B4-BE49-F238E27FC236}">
                  <a16:creationId xmlns:a16="http://schemas.microsoft.com/office/drawing/2014/main" id="{2B8BC5D4-6F4D-BE37-8A64-F6A86FA24809}"/>
                </a:ext>
              </a:extLst>
            </xdr:cNvPr>
            <xdr:cNvGrpSpPr/>
          </xdr:nvGrpSpPr>
          <xdr:grpSpPr>
            <a:xfrm>
              <a:off x="13537375" y="11862504"/>
              <a:ext cx="220820" cy="278651"/>
              <a:chOff x="14276138" y="9138205"/>
              <a:chExt cx="221311" cy="278603"/>
            </a:xfrm>
          </xdr:grpSpPr>
          <xdr:sp macro="" textlink="" fLocksText="0">
            <xdr:nvSpPr>
              <xdr:cNvPr id="14" name="TextBox 13">
                <a:extLst>
                  <a:ext uri="{FF2B5EF4-FFF2-40B4-BE49-F238E27FC236}">
                    <a16:creationId xmlns:a16="http://schemas.microsoft.com/office/drawing/2014/main" id="{1D657B75-C936-FAF6-5DEB-54C544D7C385}"/>
                  </a:ext>
                </a:extLst>
              </xdr:cNvPr>
              <xdr:cNvSpPr txBox="1">
                <a:spLocks noChangeAspect="1"/>
              </xdr:cNvSpPr>
            </xdr:nvSpPr>
            <xdr:spPr>
              <a:xfrm rot="16200000">
                <a:off x="14323267" y="9242626"/>
                <a:ext cx="127053" cy="2213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b">
                <a:noAutofit/>
              </a:bodyPr>
              <a:lstStyle/>
              <a:p>
                <a:pPr algn="ctr"/>
                <a:r>
                  <a:rPr lang="en-US" sz="1600" b="1">
                    <a:ln>
                      <a:solidFill>
                        <a:sysClr val="windowText" lastClr="000000"/>
                      </a:solidFill>
                    </a:ln>
                    <a:solidFill>
                      <a:schemeClr val="bg1"/>
                    </a:solidFill>
                    <a:sym typeface="Wingdings 3" panose="05040102010807070707" pitchFamily="18" charset="2"/>
                  </a:rPr>
                  <a:t></a:t>
                </a:r>
                <a:endParaRPr lang="en-US" sz="1600" b="1">
                  <a:ln>
                    <a:solidFill>
                      <a:sysClr val="windowText" lastClr="000000"/>
                    </a:solidFill>
                  </a:ln>
                  <a:solidFill>
                    <a:schemeClr val="bg1"/>
                  </a:solidFill>
                </a:endParaRPr>
              </a:p>
            </xdr:txBody>
          </xdr:sp>
          <xdr:sp macro="" textlink="">
            <xdr:nvSpPr>
              <xdr:cNvPr id="15" name="TextBox 14">
                <a:extLst>
                  <a:ext uri="{FF2B5EF4-FFF2-40B4-BE49-F238E27FC236}">
                    <a16:creationId xmlns:a16="http://schemas.microsoft.com/office/drawing/2014/main" id="{F312A4E5-62AA-342B-3DB9-F8A13DE90636}"/>
                  </a:ext>
                </a:extLst>
              </xdr:cNvPr>
              <xdr:cNvSpPr txBox="1"/>
            </xdr:nvSpPr>
            <xdr:spPr>
              <a:xfrm>
                <a:off x="14307208" y="9138205"/>
                <a:ext cx="128833" cy="1271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US" sz="1600" b="1">
                    <a:ln>
                      <a:solidFill>
                        <a:sysClr val="windowText" lastClr="000000"/>
                      </a:solidFill>
                    </a:ln>
                    <a:solidFill>
                      <a:schemeClr val="bg1"/>
                    </a:solidFill>
                    <a:effectLst/>
                    <a:latin typeface="+mn-lt"/>
                    <a:ea typeface="+mn-ea"/>
                    <a:cs typeface="+mn-cs"/>
                  </a:rPr>
                  <a:t>N</a:t>
                </a:r>
                <a:endParaRPr lang="en-US" sz="1600">
                  <a:ln>
                    <a:solidFill>
                      <a:sysClr val="windowText" lastClr="000000"/>
                    </a:solidFill>
                  </a:ln>
                  <a:solidFill>
                    <a:schemeClr val="bg1"/>
                  </a:solidFill>
                </a:endParaRPr>
              </a:p>
            </xdr:txBody>
          </xdr:sp>
        </xdr:grpSp>
        <xdr:sp macro="" textlink="">
          <xdr:nvSpPr>
            <xdr:cNvPr id="10" name="TextBox 9">
              <a:extLst>
                <a:ext uri="{FF2B5EF4-FFF2-40B4-BE49-F238E27FC236}">
                  <a16:creationId xmlns:a16="http://schemas.microsoft.com/office/drawing/2014/main" id="{CACF034D-32B0-688B-27E7-CA415A5A78BA}"/>
                </a:ext>
              </a:extLst>
            </xdr:cNvPr>
            <xdr:cNvSpPr txBox="1"/>
          </xdr:nvSpPr>
          <xdr:spPr>
            <a:xfrm>
              <a:off x="5625313" y="10512515"/>
              <a:ext cx="1722199" cy="64309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ysClr val="windowText" lastClr="000000"/>
                  </a:solidFill>
                  <a:latin typeface="Times New Roman" panose="02020603050405020304" pitchFamily="18" charset="0"/>
                  <a:cs typeface="Times New Roman" panose="02020603050405020304" pitchFamily="18" charset="0"/>
                </a:rPr>
                <a:t>SR 1225 (Speights Bridge Road)</a:t>
              </a:r>
            </a:p>
            <a:p>
              <a:pPr algn="ctr"/>
              <a:r>
                <a:rPr lang="en-US" sz="1000">
                  <a:solidFill>
                    <a:sysClr val="windowText" lastClr="000000"/>
                  </a:solidFill>
                  <a:latin typeface="Times New Roman" panose="02020603050405020304" pitchFamily="18" charset="0"/>
                  <a:cs typeface="Times New Roman" panose="02020603050405020304" pitchFamily="18" charset="0"/>
                </a:rPr>
                <a:t>55 mph</a:t>
              </a:r>
            </a:p>
            <a:p>
              <a:pPr algn="ctr"/>
              <a:r>
                <a:rPr lang="en-US" sz="1000">
                  <a:solidFill>
                    <a:sysClr val="windowText" lastClr="000000"/>
                  </a:solidFill>
                  <a:latin typeface="Times New Roman" panose="02020603050405020304" pitchFamily="18" charset="0"/>
                  <a:cs typeface="Times New Roman" panose="02020603050405020304" pitchFamily="18" charset="0"/>
                </a:rPr>
                <a:t>AADT (Year)</a:t>
              </a:r>
            </a:p>
            <a:p>
              <a:pPr algn="ctr"/>
              <a:r>
                <a:rPr lang="en-US" sz="1000">
                  <a:solidFill>
                    <a:sysClr val="windowText" lastClr="000000"/>
                  </a:solidFill>
                  <a:latin typeface="Times New Roman" panose="02020603050405020304" pitchFamily="18" charset="0"/>
                  <a:cs typeface="Times New Roman" panose="02020603050405020304" pitchFamily="18" charset="0"/>
                </a:rPr>
                <a:t>700 vpd (2024)</a:t>
              </a:r>
            </a:p>
          </xdr:txBody>
        </xdr:sp>
        <xdr:sp macro="" textlink="">
          <xdr:nvSpPr>
            <xdr:cNvPr id="11" name="TextBox 10">
              <a:extLst>
                <a:ext uri="{FF2B5EF4-FFF2-40B4-BE49-F238E27FC236}">
                  <a16:creationId xmlns:a16="http://schemas.microsoft.com/office/drawing/2014/main" id="{08B3A1A9-482C-21A7-F9B5-E378B061B7FF}"/>
                </a:ext>
              </a:extLst>
            </xdr:cNvPr>
            <xdr:cNvSpPr txBox="1"/>
          </xdr:nvSpPr>
          <xdr:spPr>
            <a:xfrm>
              <a:off x="9288551" y="8703473"/>
              <a:ext cx="1503354" cy="64309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ysClr val="windowText" lastClr="000000"/>
                  </a:solidFill>
                  <a:latin typeface="Times New Roman" panose="02020603050405020304" pitchFamily="18" charset="0"/>
                  <a:cs typeface="Times New Roman" panose="02020603050405020304" pitchFamily="18" charset="0"/>
                </a:rPr>
                <a:t>SR 1303 (Fieldsboro Road)</a:t>
              </a:r>
            </a:p>
            <a:p>
              <a:pPr algn="ctr"/>
              <a:r>
                <a:rPr lang="en-US" sz="1000">
                  <a:solidFill>
                    <a:sysClr val="windowText" lastClr="000000"/>
                  </a:solidFill>
                  <a:latin typeface="Times New Roman" panose="02020603050405020304" pitchFamily="18" charset="0"/>
                  <a:cs typeface="Times New Roman" panose="02020603050405020304" pitchFamily="18" charset="0"/>
                </a:rPr>
                <a:t>55 mph</a:t>
              </a:r>
            </a:p>
            <a:p>
              <a:pPr algn="ctr"/>
              <a:r>
                <a:rPr lang="en-US" sz="1000">
                  <a:solidFill>
                    <a:sysClr val="windowText" lastClr="000000"/>
                  </a:solidFill>
                  <a:latin typeface="Times New Roman" panose="02020603050405020304" pitchFamily="18" charset="0"/>
                  <a:cs typeface="Times New Roman" panose="02020603050405020304" pitchFamily="18" charset="0"/>
                </a:rPr>
                <a:t>AADT (Year)</a:t>
              </a:r>
            </a:p>
            <a:p>
              <a:pPr algn="ctr"/>
              <a:r>
                <a:rPr lang="en-US" sz="1000">
                  <a:solidFill>
                    <a:sysClr val="windowText" lastClr="000000"/>
                  </a:solidFill>
                  <a:latin typeface="Times New Roman" panose="02020603050405020304" pitchFamily="18" charset="0"/>
                  <a:cs typeface="Times New Roman" panose="02020603050405020304" pitchFamily="18" charset="0"/>
                </a:rPr>
                <a:t>650 vpd (2024)</a:t>
              </a:r>
            </a:p>
          </xdr:txBody>
        </xdr:sp>
        <xdr:sp macro="" textlink="">
          <xdr:nvSpPr>
            <xdr:cNvPr id="12" name="TextBox 11">
              <a:extLst>
                <a:ext uri="{FF2B5EF4-FFF2-40B4-BE49-F238E27FC236}">
                  <a16:creationId xmlns:a16="http://schemas.microsoft.com/office/drawing/2014/main" id="{41409734-F32F-7DF7-16F9-26BFC624BB1E}"/>
                </a:ext>
              </a:extLst>
            </xdr:cNvPr>
            <xdr:cNvSpPr txBox="1"/>
          </xdr:nvSpPr>
          <xdr:spPr>
            <a:xfrm>
              <a:off x="7760512" y="10844273"/>
              <a:ext cx="928601" cy="64309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ysClr val="windowText" lastClr="000000"/>
                  </a:solidFill>
                  <a:latin typeface="Times New Roman" panose="02020603050405020304" pitchFamily="18" charset="0"/>
                  <a:cs typeface="Times New Roman" panose="02020603050405020304" pitchFamily="18" charset="0"/>
                </a:rPr>
                <a:t>NC 91</a:t>
              </a:r>
            </a:p>
            <a:p>
              <a:pPr algn="ctr"/>
              <a:r>
                <a:rPr lang="en-US" sz="1000">
                  <a:solidFill>
                    <a:sysClr val="windowText" lastClr="000000"/>
                  </a:solidFill>
                  <a:latin typeface="Times New Roman" panose="02020603050405020304" pitchFamily="18" charset="0"/>
                  <a:cs typeface="Times New Roman" panose="02020603050405020304" pitchFamily="18" charset="0"/>
                </a:rPr>
                <a:t>55 mph</a:t>
              </a:r>
            </a:p>
            <a:p>
              <a:pPr algn="ctr"/>
              <a:r>
                <a:rPr lang="en-US" sz="1000">
                  <a:solidFill>
                    <a:sysClr val="windowText" lastClr="000000"/>
                  </a:solidFill>
                  <a:latin typeface="Times New Roman" panose="02020603050405020304" pitchFamily="18" charset="0"/>
                  <a:cs typeface="Times New Roman" panose="02020603050405020304" pitchFamily="18" charset="0"/>
                </a:rPr>
                <a:t>AADT (Year)</a:t>
              </a:r>
            </a:p>
            <a:p>
              <a:pPr algn="ctr"/>
              <a:r>
                <a:rPr lang="en-US" sz="1000">
                  <a:solidFill>
                    <a:sysClr val="windowText" lastClr="000000"/>
                  </a:solidFill>
                  <a:latin typeface="Times New Roman" panose="02020603050405020304" pitchFamily="18" charset="0"/>
                  <a:cs typeface="Times New Roman" panose="02020603050405020304" pitchFamily="18" charset="0"/>
                </a:rPr>
                <a:t>950 vpd (2024)</a:t>
              </a:r>
            </a:p>
          </xdr:txBody>
        </xdr:sp>
        <xdr:sp macro="" textlink="">
          <xdr:nvSpPr>
            <xdr:cNvPr id="13" name="TextBox 12">
              <a:extLst>
                <a:ext uri="{FF2B5EF4-FFF2-40B4-BE49-F238E27FC236}">
                  <a16:creationId xmlns:a16="http://schemas.microsoft.com/office/drawing/2014/main" id="{AAC0AC53-A71C-BDB8-FB4A-E2AC860BCF3D}"/>
                </a:ext>
              </a:extLst>
            </xdr:cNvPr>
            <xdr:cNvSpPr txBox="1"/>
          </xdr:nvSpPr>
          <xdr:spPr>
            <a:xfrm>
              <a:off x="7703425" y="8408721"/>
              <a:ext cx="928601" cy="64309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ysClr val="windowText" lastClr="000000"/>
                  </a:solidFill>
                  <a:latin typeface="Times New Roman" panose="02020603050405020304" pitchFamily="18" charset="0"/>
                  <a:cs typeface="Times New Roman" panose="02020603050405020304" pitchFamily="18" charset="0"/>
                </a:rPr>
                <a:t>NC 91</a:t>
              </a:r>
            </a:p>
            <a:p>
              <a:pPr algn="ctr"/>
              <a:r>
                <a:rPr lang="en-US" sz="1000">
                  <a:solidFill>
                    <a:sysClr val="windowText" lastClr="000000"/>
                  </a:solidFill>
                  <a:latin typeface="Times New Roman" panose="02020603050405020304" pitchFamily="18" charset="0"/>
                  <a:cs typeface="Times New Roman" panose="02020603050405020304" pitchFamily="18" charset="0"/>
                </a:rPr>
                <a:t>55 mph</a:t>
              </a:r>
            </a:p>
            <a:p>
              <a:pPr algn="ctr"/>
              <a:r>
                <a:rPr lang="en-US" sz="1000">
                  <a:solidFill>
                    <a:sysClr val="windowText" lastClr="000000"/>
                  </a:solidFill>
                  <a:latin typeface="Times New Roman" panose="02020603050405020304" pitchFamily="18" charset="0"/>
                  <a:cs typeface="Times New Roman" panose="02020603050405020304" pitchFamily="18" charset="0"/>
                </a:rPr>
                <a:t>AADT (Year)</a:t>
              </a:r>
            </a:p>
            <a:p>
              <a:pPr algn="ctr"/>
              <a:r>
                <a:rPr lang="en-US" sz="1000">
                  <a:solidFill>
                    <a:sysClr val="windowText" lastClr="000000"/>
                  </a:solidFill>
                  <a:latin typeface="Times New Roman" panose="02020603050405020304" pitchFamily="18" charset="0"/>
                  <a:cs typeface="Times New Roman" panose="02020603050405020304" pitchFamily="18" charset="0"/>
                </a:rPr>
                <a:t>1,200 vpd (2024)</a:t>
              </a:r>
            </a:p>
          </xdr:txBody>
        </xdr:sp>
      </xdr:grpSp>
      <xdr:pic>
        <xdr:nvPicPr>
          <xdr:cNvPr id="7" name="Picture 6">
            <a:extLst>
              <a:ext uri="{FF2B5EF4-FFF2-40B4-BE49-F238E27FC236}">
                <a16:creationId xmlns:a16="http://schemas.microsoft.com/office/drawing/2014/main" id="{DD31AAE1-C61C-5DB3-52E5-B82481F7EAA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5506219" y="8310825"/>
            <a:ext cx="1370507" cy="1391211"/>
          </a:xfrm>
          <a:prstGeom prst="rect">
            <a:avLst/>
          </a:prstGeom>
          <a:ln>
            <a:solidFill>
              <a:sysClr val="windowText" lastClr="000000"/>
            </a:solidFill>
          </a:ln>
        </xdr:spPr>
      </xdr:pic>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76320</xdr:colOff>
      <xdr:row>33</xdr:row>
      <xdr:rowOff>76320</xdr:rowOff>
    </xdr:from>
    <xdr:to>
      <xdr:col>22</xdr:col>
      <xdr:colOff>396000</xdr:colOff>
      <xdr:row>50</xdr:row>
      <xdr:rowOff>56880</xdr:rowOff>
    </xdr:to>
    <xdr:pic>
      <xdr:nvPicPr>
        <xdr:cNvPr id="4" name="Picture 2">
          <a:extLst>
            <a:ext uri="{FF2B5EF4-FFF2-40B4-BE49-F238E27FC236}">
              <a16:creationId xmlns:a16="http://schemas.microsoft.com/office/drawing/2014/main" id="{00000000-0008-0000-0C00-000004000000}"/>
            </a:ext>
          </a:extLst>
        </xdr:cNvPr>
        <xdr:cNvPicPr/>
      </xdr:nvPicPr>
      <xdr:blipFill>
        <a:blip xmlns:r="http://schemas.openxmlformats.org/officeDocument/2006/relationships" r:embed="rId1"/>
        <a:stretch/>
      </xdr:blipFill>
      <xdr:spPr>
        <a:xfrm>
          <a:off x="12608640" y="6458040"/>
          <a:ext cx="4167720" cy="3295440"/>
        </a:xfrm>
        <a:prstGeom prst="rect">
          <a:avLst/>
        </a:prstGeom>
        <a:ln w="38100" cap="sq">
          <a:solidFill>
            <a:srgbClr val="000000"/>
          </a:solidFill>
          <a:miter/>
        </a:ln>
      </xdr:spPr>
    </xdr:pic>
    <xdr:clientData/>
  </xdr:twoCellAnchor>
</xdr:wsDr>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Normal="100" workbookViewId="0">
      <selection activeCell="Y12" sqref="Y12"/>
    </sheetView>
  </sheetViews>
  <sheetFormatPr defaultColWidth="8.68359375" defaultRowHeight="14.4" x14ac:dyDescent="0.55000000000000004"/>
  <sheetData/>
  <pageMargins left="0.7" right="0.7" top="0.75" bottom="0.75" header="0.511811023622047" footer="0.511811023622047"/>
  <pageSetup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28"/>
  <sheetViews>
    <sheetView zoomScale="85" zoomScaleNormal="85" workbookViewId="0"/>
  </sheetViews>
  <sheetFormatPr defaultColWidth="8.68359375" defaultRowHeight="14.4" x14ac:dyDescent="0.55000000000000004"/>
  <cols>
    <col min="1" max="2" width="2.89453125" customWidth="1"/>
    <col min="3" max="3" width="39.1015625" customWidth="1"/>
    <col min="4" max="5" width="10.15625" customWidth="1"/>
    <col min="6" max="6" width="44.5234375" customWidth="1"/>
    <col min="7" max="7" width="58.62890625" customWidth="1"/>
    <col min="8" max="8" width="61" customWidth="1"/>
    <col min="9" max="10" width="2.89453125" customWidth="1"/>
  </cols>
  <sheetData>
    <row r="1" spans="2:9" ht="14.25" customHeight="1" x14ac:dyDescent="0.55000000000000004"/>
    <row r="2" spans="2:9" ht="25.5" customHeight="1" x14ac:dyDescent="0.55000000000000004">
      <c r="B2" s="368" t="s">
        <v>0</v>
      </c>
      <c r="C2" s="368"/>
      <c r="D2" s="368"/>
      <c r="E2" s="368"/>
      <c r="F2" s="368"/>
      <c r="G2" s="368"/>
      <c r="H2" s="368"/>
      <c r="I2" s="368"/>
    </row>
    <row r="3" spans="2:9" ht="18" customHeight="1" x14ac:dyDescent="0.55000000000000004">
      <c r="B3" s="3"/>
      <c r="C3" s="4"/>
      <c r="D3" s="5"/>
      <c r="E3" s="5"/>
      <c r="F3" s="6"/>
      <c r="G3" s="6"/>
      <c r="H3" s="6"/>
      <c r="I3" s="7"/>
    </row>
    <row r="4" spans="2:9" ht="18" customHeight="1" x14ac:dyDescent="0.55000000000000004">
      <c r="B4" s="3"/>
      <c r="C4" s="8" t="s">
        <v>1</v>
      </c>
      <c r="D4" s="9" t="s">
        <v>2</v>
      </c>
      <c r="E4" s="10" t="s">
        <v>3</v>
      </c>
      <c r="F4" s="11" t="s">
        <v>4</v>
      </c>
      <c r="G4" s="12" t="s">
        <v>5</v>
      </c>
      <c r="H4" s="8" t="s">
        <v>6</v>
      </c>
      <c r="I4" s="7"/>
    </row>
    <row r="5" spans="2:9" ht="28.5" customHeight="1" x14ac:dyDescent="0.55000000000000004">
      <c r="B5" s="3"/>
      <c r="C5" s="13" t="s">
        <v>7</v>
      </c>
      <c r="D5" s="14" t="s">
        <v>8</v>
      </c>
      <c r="E5" s="15" t="s">
        <v>8</v>
      </c>
      <c r="F5" s="16" t="s">
        <v>9</v>
      </c>
      <c r="G5" s="17" t="s">
        <v>10</v>
      </c>
      <c r="H5" s="18" t="s">
        <v>11</v>
      </c>
      <c r="I5" s="7"/>
    </row>
    <row r="6" spans="2:9" x14ac:dyDescent="0.55000000000000004">
      <c r="B6" s="3"/>
      <c r="C6" s="19" t="s">
        <v>12</v>
      </c>
      <c r="D6" s="20" t="s">
        <v>8</v>
      </c>
      <c r="E6" s="21"/>
      <c r="F6" s="22" t="s">
        <v>13</v>
      </c>
      <c r="G6" s="23"/>
      <c r="H6" s="24"/>
      <c r="I6" s="7"/>
    </row>
    <row r="7" spans="2:9" ht="57" customHeight="1" x14ac:dyDescent="0.55000000000000004">
      <c r="B7" s="3"/>
      <c r="C7" s="19" t="s">
        <v>14</v>
      </c>
      <c r="D7" s="20" t="s">
        <v>8</v>
      </c>
      <c r="E7" s="21"/>
      <c r="F7" s="22" t="s">
        <v>15</v>
      </c>
      <c r="G7" s="23"/>
      <c r="H7" s="24" t="s">
        <v>16</v>
      </c>
      <c r="I7" s="7"/>
    </row>
    <row r="8" spans="2:9" ht="28.5" customHeight="1" x14ac:dyDescent="0.55000000000000004">
      <c r="B8" s="3"/>
      <c r="C8" s="19" t="s">
        <v>17</v>
      </c>
      <c r="D8" s="20" t="s">
        <v>8</v>
      </c>
      <c r="E8" s="21"/>
      <c r="F8" s="22" t="s">
        <v>13</v>
      </c>
      <c r="G8" s="23"/>
      <c r="H8" s="24"/>
      <c r="I8" s="7"/>
    </row>
    <row r="9" spans="2:9" x14ac:dyDescent="0.55000000000000004">
      <c r="B9" s="3"/>
      <c r="C9" s="19" t="s">
        <v>18</v>
      </c>
      <c r="D9" s="20" t="s">
        <v>8</v>
      </c>
      <c r="E9" s="21"/>
      <c r="F9" s="22" t="s">
        <v>13</v>
      </c>
      <c r="G9" s="23"/>
      <c r="H9" s="24"/>
      <c r="I9" s="7"/>
    </row>
    <row r="10" spans="2:9" ht="42.75" customHeight="1" x14ac:dyDescent="0.55000000000000004">
      <c r="B10" s="3"/>
      <c r="C10" s="19" t="s">
        <v>19</v>
      </c>
      <c r="D10" s="20" t="s">
        <v>8</v>
      </c>
      <c r="E10" s="21"/>
      <c r="F10" s="22" t="s">
        <v>20</v>
      </c>
      <c r="G10" s="23"/>
      <c r="H10" s="24" t="s">
        <v>21</v>
      </c>
      <c r="I10" s="7"/>
    </row>
    <row r="11" spans="2:9" ht="28.5" customHeight="1" x14ac:dyDescent="0.55000000000000004">
      <c r="B11" s="3"/>
      <c r="C11" s="19" t="s">
        <v>22</v>
      </c>
      <c r="D11" s="20" t="s">
        <v>8</v>
      </c>
      <c r="E11" s="21"/>
      <c r="F11" s="22" t="s">
        <v>9</v>
      </c>
      <c r="G11" s="23"/>
      <c r="H11" s="24" t="s">
        <v>23</v>
      </c>
      <c r="I11" s="7"/>
    </row>
    <row r="12" spans="2:9" ht="28.5" customHeight="1" x14ac:dyDescent="0.55000000000000004">
      <c r="B12" s="3"/>
      <c r="C12" s="19" t="s">
        <v>24</v>
      </c>
      <c r="D12" s="20" t="s">
        <v>8</v>
      </c>
      <c r="E12" s="21" t="s">
        <v>8</v>
      </c>
      <c r="F12" s="22" t="s">
        <v>13</v>
      </c>
      <c r="G12" s="23" t="s">
        <v>25</v>
      </c>
      <c r="H12" s="24" t="s">
        <v>26</v>
      </c>
      <c r="I12" s="7"/>
    </row>
    <row r="13" spans="2:9" ht="28.5" customHeight="1" x14ac:dyDescent="0.55000000000000004">
      <c r="B13" s="3"/>
      <c r="C13" s="19" t="s">
        <v>27</v>
      </c>
      <c r="D13" s="20" t="s">
        <v>8</v>
      </c>
      <c r="E13" s="21" t="s">
        <v>8</v>
      </c>
      <c r="F13" s="22" t="s">
        <v>10</v>
      </c>
      <c r="G13" s="23" t="s">
        <v>28</v>
      </c>
      <c r="H13" s="24" t="s">
        <v>29</v>
      </c>
      <c r="I13" s="7"/>
    </row>
    <row r="14" spans="2:9" ht="28.5" customHeight="1" x14ac:dyDescent="0.55000000000000004">
      <c r="B14" s="3"/>
      <c r="C14" s="19" t="s">
        <v>30</v>
      </c>
      <c r="D14" s="20" t="s">
        <v>8</v>
      </c>
      <c r="E14" s="21"/>
      <c r="F14" s="22" t="s">
        <v>28</v>
      </c>
      <c r="G14" s="23"/>
      <c r="H14" s="24"/>
      <c r="I14" s="7"/>
    </row>
    <row r="15" spans="2:9" ht="42.75" customHeight="1" x14ac:dyDescent="0.55000000000000004">
      <c r="B15" s="3"/>
      <c r="C15" s="19" t="s">
        <v>31</v>
      </c>
      <c r="D15" s="20" t="s">
        <v>8</v>
      </c>
      <c r="E15" s="21" t="s">
        <v>8</v>
      </c>
      <c r="F15" s="22" t="s">
        <v>15</v>
      </c>
      <c r="G15" s="23" t="s">
        <v>32</v>
      </c>
      <c r="H15" s="24" t="s">
        <v>33</v>
      </c>
      <c r="I15" s="7"/>
    </row>
    <row r="16" spans="2:9" x14ac:dyDescent="0.55000000000000004">
      <c r="B16" s="3"/>
      <c r="C16" s="19" t="s">
        <v>34</v>
      </c>
      <c r="D16" s="20" t="s">
        <v>8</v>
      </c>
      <c r="E16" s="21"/>
      <c r="F16" s="22" t="s">
        <v>13</v>
      </c>
      <c r="G16" s="23"/>
      <c r="H16" s="24"/>
      <c r="I16" s="7"/>
    </row>
    <row r="17" spans="2:9" x14ac:dyDescent="0.55000000000000004">
      <c r="B17" s="3"/>
      <c r="C17" s="19" t="s">
        <v>35</v>
      </c>
      <c r="D17" s="20" t="s">
        <v>8</v>
      </c>
      <c r="E17" s="21"/>
      <c r="F17" s="22" t="s">
        <v>36</v>
      </c>
      <c r="G17" s="23"/>
      <c r="H17" s="24" t="s">
        <v>37</v>
      </c>
      <c r="I17" s="7"/>
    </row>
    <row r="18" spans="2:9" ht="28.5" customHeight="1" x14ac:dyDescent="0.55000000000000004">
      <c r="B18" s="3"/>
      <c r="C18" s="19" t="s">
        <v>38</v>
      </c>
      <c r="D18" s="20" t="s">
        <v>8</v>
      </c>
      <c r="E18" s="21" t="s">
        <v>8</v>
      </c>
      <c r="F18" s="22" t="s">
        <v>39</v>
      </c>
      <c r="G18" s="23" t="s">
        <v>40</v>
      </c>
      <c r="H18" s="24" t="s">
        <v>41</v>
      </c>
      <c r="I18" s="7"/>
    </row>
    <row r="19" spans="2:9" ht="28.5" customHeight="1" x14ac:dyDescent="0.55000000000000004">
      <c r="B19" s="3"/>
      <c r="C19" s="19" t="s">
        <v>42</v>
      </c>
      <c r="D19" s="20" t="s">
        <v>8</v>
      </c>
      <c r="E19" s="21" t="s">
        <v>8</v>
      </c>
      <c r="F19" s="22" t="s">
        <v>10</v>
      </c>
      <c r="G19" s="23" t="s">
        <v>43</v>
      </c>
      <c r="H19" s="24" t="s">
        <v>44</v>
      </c>
      <c r="I19" s="7"/>
    </row>
    <row r="20" spans="2:9" ht="57" customHeight="1" x14ac:dyDescent="0.55000000000000004">
      <c r="B20" s="3"/>
      <c r="C20" s="19" t="s">
        <v>45</v>
      </c>
      <c r="D20" s="20" t="s">
        <v>8</v>
      </c>
      <c r="E20" s="21"/>
      <c r="F20" s="22" t="s">
        <v>13</v>
      </c>
      <c r="G20" s="23"/>
      <c r="H20" s="24" t="s">
        <v>46</v>
      </c>
      <c r="I20" s="7"/>
    </row>
    <row r="21" spans="2:9" ht="42.75" customHeight="1" x14ac:dyDescent="0.55000000000000004">
      <c r="B21" s="3"/>
      <c r="C21" s="19" t="s">
        <v>47</v>
      </c>
      <c r="D21" s="20" t="s">
        <v>8</v>
      </c>
      <c r="E21" s="21"/>
      <c r="F21" s="22" t="s">
        <v>13</v>
      </c>
      <c r="G21" s="25"/>
      <c r="H21" s="24" t="s">
        <v>48</v>
      </c>
      <c r="I21" s="7"/>
    </row>
    <row r="22" spans="2:9" ht="28.5" customHeight="1" x14ac:dyDescent="0.55000000000000004">
      <c r="B22" s="3"/>
      <c r="C22" s="19" t="s">
        <v>49</v>
      </c>
      <c r="D22" s="20" t="s">
        <v>8</v>
      </c>
      <c r="E22" s="21"/>
      <c r="F22" s="22" t="s">
        <v>28</v>
      </c>
      <c r="G22" s="25"/>
      <c r="H22" s="24"/>
      <c r="I22" s="7"/>
    </row>
    <row r="23" spans="2:9" ht="28.5" customHeight="1" x14ac:dyDescent="0.55000000000000004">
      <c r="B23" s="3"/>
      <c r="C23" s="19" t="s">
        <v>50</v>
      </c>
      <c r="D23" s="20" t="s">
        <v>8</v>
      </c>
      <c r="E23" s="21"/>
      <c r="F23" s="22" t="s">
        <v>28</v>
      </c>
      <c r="G23" s="23"/>
      <c r="H23" s="24"/>
      <c r="I23" s="7"/>
    </row>
    <row r="24" spans="2:9" ht="86.25" customHeight="1" x14ac:dyDescent="0.55000000000000004">
      <c r="B24" s="3"/>
      <c r="C24" s="26" t="s">
        <v>51</v>
      </c>
      <c r="D24" s="27" t="s">
        <v>8</v>
      </c>
      <c r="E24" s="28"/>
      <c r="F24" s="29" t="s">
        <v>52</v>
      </c>
      <c r="G24" s="30"/>
      <c r="H24" s="31" t="s">
        <v>53</v>
      </c>
      <c r="I24" s="7"/>
    </row>
    <row r="25" spans="2:9" x14ac:dyDescent="0.55000000000000004">
      <c r="B25" s="3"/>
      <c r="C25" s="5"/>
      <c r="D25" s="32"/>
      <c r="E25" s="32"/>
      <c r="F25" s="6"/>
      <c r="G25" s="6"/>
      <c r="H25" s="6"/>
      <c r="I25" s="7"/>
    </row>
    <row r="26" spans="2:9" ht="18" customHeight="1" x14ac:dyDescent="0.7">
      <c r="B26" s="33" t="s">
        <v>54</v>
      </c>
      <c r="C26" s="5"/>
      <c r="D26" s="32"/>
      <c r="E26" s="32"/>
      <c r="F26" s="6"/>
      <c r="G26" s="6"/>
      <c r="H26" s="6"/>
      <c r="I26" s="7"/>
    </row>
    <row r="27" spans="2:9" x14ac:dyDescent="0.55000000000000004">
      <c r="B27" s="34" t="s">
        <v>55</v>
      </c>
      <c r="C27" s="35" t="s">
        <v>56</v>
      </c>
      <c r="D27" s="32"/>
      <c r="E27" s="32"/>
      <c r="F27" s="6"/>
      <c r="G27" s="6"/>
      <c r="H27" s="6"/>
      <c r="I27" s="7"/>
    </row>
    <row r="28" spans="2:9" ht="14.25" customHeight="1" x14ac:dyDescent="0.55000000000000004">
      <c r="B28" s="36"/>
      <c r="C28" s="37"/>
      <c r="D28" s="37"/>
      <c r="E28" s="37"/>
      <c r="F28" s="37"/>
      <c r="G28" s="37"/>
      <c r="H28" s="37"/>
      <c r="I28" s="38"/>
    </row>
  </sheetData>
  <mergeCells count="1">
    <mergeCell ref="B2:I2"/>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H64"/>
  <sheetViews>
    <sheetView zoomScaleNormal="100" workbookViewId="0"/>
  </sheetViews>
  <sheetFormatPr defaultColWidth="8.68359375" defaultRowHeight="14.4" x14ac:dyDescent="0.55000000000000004"/>
  <cols>
    <col min="1" max="1" width="2.89453125" customWidth="1"/>
    <col min="2" max="2" width="2.62890625" customWidth="1"/>
    <col min="3" max="3" width="26" customWidth="1"/>
    <col min="4" max="5" width="14.47265625" style="39" customWidth="1"/>
    <col min="6" max="7" width="14.47265625" customWidth="1"/>
    <col min="8" max="10" width="2.89453125" customWidth="1"/>
    <col min="11" max="11" width="5" customWidth="1"/>
    <col min="12" max="13" width="12.5234375" customWidth="1"/>
    <col min="14" max="14" width="13.62890625" customWidth="1"/>
    <col min="15" max="16" width="12.5234375" customWidth="1"/>
    <col min="17" max="17" width="13.62890625" customWidth="1"/>
    <col min="18" max="18" width="11.62890625" customWidth="1"/>
    <col min="19" max="19" width="2.89453125" customWidth="1"/>
    <col min="20" max="20" width="4.3671875" customWidth="1"/>
    <col min="21" max="21" width="56.5234375" customWidth="1"/>
    <col min="22" max="22" width="2.89453125" customWidth="1"/>
    <col min="23" max="24" width="9.1015625" customWidth="1"/>
    <col min="25" max="25" width="19.3671875" customWidth="1"/>
    <col min="26" max="26" width="11.1015625" customWidth="1"/>
    <col min="27" max="27" width="42.1015625" customWidth="1"/>
    <col min="32" max="32" width="9.1015625" hidden="1" customWidth="1"/>
    <col min="33" max="33" width="10.47265625" hidden="1" customWidth="1"/>
    <col min="34" max="34" width="29.47265625" hidden="1" customWidth="1"/>
  </cols>
  <sheetData>
    <row r="1" spans="2:34" ht="14.25" customHeight="1" x14ac:dyDescent="0.55000000000000004"/>
    <row r="2" spans="2:34" ht="30.75" customHeight="1" x14ac:dyDescent="1.1000000000000001">
      <c r="B2" s="369" t="s">
        <v>57</v>
      </c>
      <c r="C2" s="369"/>
      <c r="D2" s="369"/>
      <c r="E2" s="369"/>
      <c r="F2" s="369"/>
      <c r="G2" s="369"/>
      <c r="H2" s="369"/>
      <c r="J2" s="369" t="s">
        <v>58</v>
      </c>
      <c r="K2" s="369"/>
      <c r="L2" s="369"/>
      <c r="M2" s="369"/>
      <c r="N2" s="369"/>
      <c r="O2" s="369"/>
      <c r="P2" s="369"/>
      <c r="Q2" s="369"/>
      <c r="R2" s="369"/>
      <c r="S2" s="369"/>
      <c r="T2" s="369"/>
      <c r="U2" s="369"/>
      <c r="V2" s="369"/>
    </row>
    <row r="3" spans="2:34" ht="15" customHeight="1" x14ac:dyDescent="0.55000000000000004">
      <c r="B3" s="40"/>
      <c r="C3" s="41"/>
      <c r="D3" s="42"/>
      <c r="E3" s="42"/>
      <c r="F3" s="41"/>
      <c r="G3" s="41"/>
      <c r="H3" s="43"/>
      <c r="J3" s="3"/>
      <c r="K3" s="44"/>
      <c r="L3" s="44"/>
      <c r="M3" s="44"/>
      <c r="N3" s="44"/>
      <c r="O3" s="44"/>
      <c r="P3" s="44"/>
      <c r="Q3" s="44"/>
      <c r="R3" s="44"/>
      <c r="S3" s="44"/>
      <c r="T3" s="44"/>
      <c r="U3" s="44"/>
      <c r="V3" s="7"/>
    </row>
    <row r="4" spans="2:34" ht="15" customHeight="1" x14ac:dyDescent="0.7">
      <c r="B4" s="3"/>
      <c r="C4" s="45" t="s">
        <v>59</v>
      </c>
      <c r="D4" s="46">
        <v>46112</v>
      </c>
      <c r="E4" s="44"/>
      <c r="F4" s="370" t="s">
        <v>60</v>
      </c>
      <c r="G4" s="370"/>
      <c r="H4" s="7"/>
      <c r="J4" s="3"/>
      <c r="K4" s="44"/>
      <c r="L4" s="371" t="s">
        <v>61</v>
      </c>
      <c r="M4" s="371"/>
      <c r="N4" s="371"/>
      <c r="O4" s="44"/>
      <c r="P4" s="372" t="s">
        <v>62</v>
      </c>
      <c r="Q4" s="372"/>
      <c r="R4" s="372"/>
      <c r="S4" s="44"/>
      <c r="T4" s="47" t="s">
        <v>63</v>
      </c>
      <c r="U4" s="44"/>
      <c r="V4" s="7"/>
    </row>
    <row r="5" spans="2:34" ht="15" customHeight="1" x14ac:dyDescent="0.55000000000000004">
      <c r="B5" s="3"/>
      <c r="C5" s="373" t="s">
        <v>64</v>
      </c>
      <c r="D5" s="374">
        <v>5</v>
      </c>
      <c r="E5" s="44"/>
      <c r="F5" s="375" t="s">
        <v>65</v>
      </c>
      <c r="G5" s="375"/>
      <c r="H5" s="7"/>
      <c r="J5" s="3"/>
      <c r="K5" s="44"/>
      <c r="L5" s="48" t="s">
        <v>66</v>
      </c>
      <c r="M5" s="49"/>
      <c r="N5" s="50">
        <v>2021</v>
      </c>
      <c r="O5" s="44"/>
      <c r="P5" s="376" t="s">
        <v>67</v>
      </c>
      <c r="Q5" s="376"/>
      <c r="R5" s="51">
        <f>IFERROR(ROUND(VLOOKUP($N$5, $K$11:$R$35, 8, FALSE()), -2), "Select Year")</f>
        <v>1500</v>
      </c>
      <c r="S5" s="44"/>
      <c r="T5" s="52" t="s">
        <v>55</v>
      </c>
      <c r="U5" s="377" t="s">
        <v>68</v>
      </c>
      <c r="V5" s="7"/>
      <c r="AF5" s="378" t="s">
        <v>69</v>
      </c>
      <c r="AG5" s="378"/>
      <c r="AH5" s="378"/>
    </row>
    <row r="6" spans="2:34" ht="15" customHeight="1" x14ac:dyDescent="0.55000000000000004">
      <c r="B6" s="3"/>
      <c r="C6" s="373"/>
      <c r="D6" s="374"/>
      <c r="E6" s="44"/>
      <c r="F6" s="379" t="s">
        <v>70</v>
      </c>
      <c r="G6" s="379"/>
      <c r="H6" s="7"/>
      <c r="J6" s="3"/>
      <c r="K6" s="44"/>
      <c r="L6" s="53" t="s">
        <v>71</v>
      </c>
      <c r="M6" s="54"/>
      <c r="N6" s="55">
        <v>2024</v>
      </c>
      <c r="O6" s="44"/>
      <c r="P6" s="380" t="s">
        <v>72</v>
      </c>
      <c r="Q6" s="380"/>
      <c r="R6" s="56">
        <f>IFERROR(ROUND(VLOOKUP($N$6, $K$11:$R$35, 8, FALSE()), -2), "Select Year")</f>
        <v>1800</v>
      </c>
      <c r="S6" s="44"/>
      <c r="T6" s="44"/>
      <c r="U6" s="377"/>
      <c r="V6" s="7"/>
      <c r="AF6" s="57"/>
      <c r="AG6" s="58"/>
      <c r="AH6" s="59"/>
    </row>
    <row r="7" spans="2:34" s="60" customFormat="1" ht="15" customHeight="1" x14ac:dyDescent="0.55000000000000004">
      <c r="B7" s="3"/>
      <c r="C7" s="44"/>
      <c r="D7" s="61"/>
      <c r="E7" s="61"/>
      <c r="F7" s="44"/>
      <c r="G7" s="44"/>
      <c r="H7" s="7"/>
      <c r="J7" s="3"/>
      <c r="K7" s="44"/>
      <c r="L7" s="44"/>
      <c r="M7" s="44"/>
      <c r="N7" s="44"/>
      <c r="O7" s="44"/>
      <c r="P7" s="44"/>
      <c r="Q7" s="44"/>
      <c r="R7" s="44"/>
      <c r="S7" s="44"/>
      <c r="T7" s="62"/>
      <c r="U7" s="377"/>
      <c r="V7" s="7"/>
      <c r="AF7" s="63"/>
      <c r="AH7" s="64" t="s">
        <v>73</v>
      </c>
    </row>
    <row r="8" spans="2:34" ht="15" customHeight="1" x14ac:dyDescent="0.55000000000000004">
      <c r="B8" s="65"/>
      <c r="C8" s="66" t="s">
        <v>74</v>
      </c>
      <c r="D8" s="67" t="s">
        <v>75</v>
      </c>
      <c r="E8" s="68" t="s">
        <v>76</v>
      </c>
      <c r="F8" s="67" t="s">
        <v>77</v>
      </c>
      <c r="G8" s="68" t="s">
        <v>78</v>
      </c>
      <c r="H8" s="69"/>
      <c r="I8" s="70"/>
      <c r="J8" s="3"/>
      <c r="K8" s="381" t="s">
        <v>79</v>
      </c>
      <c r="L8" s="381"/>
      <c r="M8" s="381"/>
      <c r="N8" s="381"/>
      <c r="O8" s="381"/>
      <c r="P8" s="381"/>
      <c r="Q8" s="381"/>
      <c r="R8" s="381"/>
      <c r="S8" s="44"/>
      <c r="T8" s="52" t="s">
        <v>55</v>
      </c>
      <c r="U8" s="377" t="s">
        <v>80</v>
      </c>
      <c r="V8" s="7"/>
      <c r="AF8" s="71">
        <f>YEAR(E9)</f>
        <v>2021</v>
      </c>
      <c r="AG8">
        <f>MONTH(E9)</f>
        <v>10</v>
      </c>
      <c r="AH8" s="72">
        <f>(YEAR(D10)-YEAR(D9))*12+MONTH(D10)-MONTH(D9)</f>
        <v>48</v>
      </c>
    </row>
    <row r="9" spans="2:34" ht="15" customHeight="1" x14ac:dyDescent="0.55000000000000004">
      <c r="B9" s="3"/>
      <c r="C9" s="73" t="s">
        <v>81</v>
      </c>
      <c r="D9" s="74">
        <v>43040</v>
      </c>
      <c r="E9" s="75">
        <v>44500</v>
      </c>
      <c r="F9" s="76">
        <f>ROUNDDOWN(AH8/12,0)</f>
        <v>4</v>
      </c>
      <c r="G9" s="77">
        <f>AH8-12*F9</f>
        <v>0</v>
      </c>
      <c r="H9" s="7"/>
      <c r="J9" s="3"/>
      <c r="K9" s="382" t="s">
        <v>82</v>
      </c>
      <c r="L9" s="383" t="s">
        <v>83</v>
      </c>
      <c r="M9" s="384" t="s">
        <v>84</v>
      </c>
      <c r="N9" s="385" t="s">
        <v>85</v>
      </c>
      <c r="O9" s="383" t="s">
        <v>86</v>
      </c>
      <c r="P9" s="384" t="s">
        <v>87</v>
      </c>
      <c r="Q9" s="385" t="s">
        <v>88</v>
      </c>
      <c r="R9" s="386" t="s">
        <v>89</v>
      </c>
      <c r="S9" s="44"/>
      <c r="T9" s="44"/>
      <c r="U9" s="377"/>
      <c r="V9" s="7"/>
      <c r="AF9" s="71">
        <f>YEAR(E10)</f>
        <v>2022</v>
      </c>
      <c r="AG9">
        <f>MONTH(E10)</f>
        <v>3</v>
      </c>
      <c r="AH9" s="78">
        <f>(YEAR(D11)-YEAR(D10))*12+MONTH(D11)-MONTH(D10)</f>
        <v>5</v>
      </c>
    </row>
    <row r="10" spans="2:34" ht="15" customHeight="1" x14ac:dyDescent="0.55000000000000004">
      <c r="B10" s="3"/>
      <c r="C10" s="79" t="s">
        <v>90</v>
      </c>
      <c r="D10" s="80">
        <v>44501</v>
      </c>
      <c r="E10" s="81">
        <v>44651</v>
      </c>
      <c r="F10" s="82">
        <f>ROUNDDOWN(AH9/12,0)</f>
        <v>0</v>
      </c>
      <c r="G10" s="83">
        <f>AH9-12*F10</f>
        <v>5</v>
      </c>
      <c r="H10" s="7"/>
      <c r="J10" s="3"/>
      <c r="K10" s="382"/>
      <c r="L10" s="383"/>
      <c r="M10" s="384"/>
      <c r="N10" s="385"/>
      <c r="O10" s="383"/>
      <c r="P10" s="384"/>
      <c r="Q10" s="385"/>
      <c r="R10" s="386"/>
      <c r="S10" s="44"/>
      <c r="T10" s="52" t="s">
        <v>55</v>
      </c>
      <c r="U10" s="377" t="s">
        <v>91</v>
      </c>
      <c r="V10" s="7"/>
      <c r="AF10" s="84"/>
      <c r="AG10" s="85">
        <f>E11+1</f>
        <v>46113</v>
      </c>
      <c r="AH10" s="86">
        <f>(YEAR(AG10)-YEAR(D11))*12+MONTH(AG10)-MONTH(D11)</f>
        <v>48</v>
      </c>
    </row>
    <row r="11" spans="2:34" ht="15" customHeight="1" x14ac:dyDescent="0.55000000000000004">
      <c r="B11" s="3"/>
      <c r="C11" s="87" t="s">
        <v>92</v>
      </c>
      <c r="D11" s="88">
        <v>44652</v>
      </c>
      <c r="E11" s="89">
        <v>46112</v>
      </c>
      <c r="F11" s="1">
        <f>ROUNDDOWN(AH10/12,0)</f>
        <v>4</v>
      </c>
      <c r="G11" s="90">
        <f>AH10-12*F11</f>
        <v>0</v>
      </c>
      <c r="H11" s="7"/>
      <c r="J11" s="3"/>
      <c r="K11" s="91">
        <v>2006</v>
      </c>
      <c r="L11" s="92"/>
      <c r="M11" s="93"/>
      <c r="N11" s="94" t="str">
        <f t="shared" ref="N11:N31" si="0">IF(COUNT(L11:M11) = 0, "",L11/2+M11/2)</f>
        <v/>
      </c>
      <c r="O11" s="92"/>
      <c r="P11" s="93"/>
      <c r="Q11" s="94" t="str">
        <f t="shared" ref="Q11:Q22" si="1">IF(COUNT(O11:P11) = 0, "",O11/2+P11/2)</f>
        <v/>
      </c>
      <c r="R11" s="95" t="str">
        <f t="shared" ref="R11:R22" si="2">IF(COUNT(L11:M11) = 0, "",N11+Q11)</f>
        <v/>
      </c>
      <c r="S11" s="44"/>
      <c r="T11" s="44"/>
      <c r="U11" s="377"/>
      <c r="V11" s="69"/>
    </row>
    <row r="12" spans="2:34" ht="15" customHeight="1" x14ac:dyDescent="0.55000000000000004">
      <c r="B12" s="3"/>
      <c r="C12" s="44"/>
      <c r="D12" s="96"/>
      <c r="E12" s="96"/>
      <c r="F12" s="44"/>
      <c r="G12" s="44"/>
      <c r="H12" s="7"/>
      <c r="J12" s="3"/>
      <c r="K12" s="97">
        <v>2007</v>
      </c>
      <c r="L12" s="98"/>
      <c r="M12" s="99"/>
      <c r="N12" s="100" t="str">
        <f t="shared" si="0"/>
        <v/>
      </c>
      <c r="O12" s="98"/>
      <c r="P12" s="99"/>
      <c r="Q12" s="100" t="str">
        <f t="shared" si="1"/>
        <v/>
      </c>
      <c r="R12" s="101" t="str">
        <f t="shared" si="2"/>
        <v/>
      </c>
      <c r="S12" s="44"/>
      <c r="T12" s="52" t="s">
        <v>55</v>
      </c>
      <c r="U12" s="377" t="s">
        <v>93</v>
      </c>
      <c r="V12" s="69"/>
      <c r="W12" s="102"/>
    </row>
    <row r="13" spans="2:34" ht="15" customHeight="1" x14ac:dyDescent="0.7">
      <c r="B13" s="33" t="s">
        <v>94</v>
      </c>
      <c r="C13" s="44"/>
      <c r="D13" s="61"/>
      <c r="E13" s="61"/>
      <c r="F13" s="44"/>
      <c r="G13" s="44"/>
      <c r="H13" s="7"/>
      <c r="J13" s="3"/>
      <c r="K13" s="97">
        <v>2008</v>
      </c>
      <c r="L13" s="98"/>
      <c r="M13" s="99"/>
      <c r="N13" s="100" t="str">
        <f t="shared" si="0"/>
        <v/>
      </c>
      <c r="O13" s="98"/>
      <c r="P13" s="99"/>
      <c r="Q13" s="100" t="str">
        <f t="shared" si="1"/>
        <v/>
      </c>
      <c r="R13" s="101" t="str">
        <f t="shared" si="2"/>
        <v/>
      </c>
      <c r="S13" s="44"/>
      <c r="T13" s="44"/>
      <c r="U13" s="377"/>
      <c r="V13" s="7"/>
      <c r="W13" s="102"/>
    </row>
    <row r="14" spans="2:34" ht="15" customHeight="1" x14ac:dyDescent="0.55000000000000004">
      <c r="B14" s="34" t="s">
        <v>55</v>
      </c>
      <c r="C14" s="387" t="s">
        <v>95</v>
      </c>
      <c r="D14" s="387"/>
      <c r="E14" s="387"/>
      <c r="F14" s="387"/>
      <c r="G14" s="387"/>
      <c r="H14" s="7"/>
      <c r="J14" s="3"/>
      <c r="K14" s="97">
        <v>2009</v>
      </c>
      <c r="L14" s="98"/>
      <c r="M14" s="99"/>
      <c r="N14" s="100" t="str">
        <f t="shared" si="0"/>
        <v/>
      </c>
      <c r="O14" s="98"/>
      <c r="P14" s="99"/>
      <c r="Q14" s="100" t="str">
        <f t="shared" si="1"/>
        <v/>
      </c>
      <c r="R14" s="101" t="str">
        <f t="shared" si="2"/>
        <v/>
      </c>
      <c r="S14" s="44"/>
      <c r="T14" s="44"/>
      <c r="U14" s="377"/>
      <c r="V14" s="7"/>
    </row>
    <row r="15" spans="2:34" ht="15" customHeight="1" x14ac:dyDescent="0.55000000000000004">
      <c r="B15" s="3"/>
      <c r="C15" s="387"/>
      <c r="D15" s="387"/>
      <c r="E15" s="387"/>
      <c r="F15" s="387"/>
      <c r="G15" s="387"/>
      <c r="H15" s="7"/>
      <c r="J15" s="3"/>
      <c r="K15" s="97">
        <v>2010</v>
      </c>
      <c r="L15" s="98"/>
      <c r="M15" s="103"/>
      <c r="N15" s="100" t="str">
        <f t="shared" si="0"/>
        <v/>
      </c>
      <c r="O15" s="98"/>
      <c r="P15" s="103"/>
      <c r="Q15" s="100" t="str">
        <f t="shared" si="1"/>
        <v/>
      </c>
      <c r="R15" s="101" t="str">
        <f t="shared" si="2"/>
        <v/>
      </c>
      <c r="S15" s="44"/>
      <c r="T15" s="52" t="s">
        <v>55</v>
      </c>
      <c r="U15" s="377" t="s">
        <v>96</v>
      </c>
      <c r="V15" s="7"/>
    </row>
    <row r="16" spans="2:34" ht="15" customHeight="1" x14ac:dyDescent="0.55000000000000004">
      <c r="B16" s="34" t="s">
        <v>55</v>
      </c>
      <c r="C16" s="387" t="s">
        <v>97</v>
      </c>
      <c r="D16" s="387"/>
      <c r="E16" s="387"/>
      <c r="F16" s="387"/>
      <c r="G16" s="387"/>
      <c r="H16" s="7"/>
      <c r="J16" s="3"/>
      <c r="K16" s="97">
        <v>2011</v>
      </c>
      <c r="L16" s="104"/>
      <c r="M16" s="99"/>
      <c r="N16" s="100" t="str">
        <f t="shared" si="0"/>
        <v/>
      </c>
      <c r="O16" s="104"/>
      <c r="P16" s="103"/>
      <c r="Q16" s="100" t="str">
        <f t="shared" si="1"/>
        <v/>
      </c>
      <c r="R16" s="101" t="str">
        <f t="shared" si="2"/>
        <v/>
      </c>
      <c r="S16" s="44"/>
      <c r="T16" s="44"/>
      <c r="U16" s="377"/>
      <c r="V16" s="7"/>
    </row>
    <row r="17" spans="2:22" ht="15" customHeight="1" x14ac:dyDescent="0.55000000000000004">
      <c r="B17" s="3"/>
      <c r="C17" s="387"/>
      <c r="D17" s="387"/>
      <c r="E17" s="387"/>
      <c r="F17" s="387"/>
      <c r="G17" s="387"/>
      <c r="H17" s="7"/>
      <c r="J17" s="3"/>
      <c r="K17" s="97">
        <v>2012</v>
      </c>
      <c r="L17" s="98"/>
      <c r="M17" s="103"/>
      <c r="N17" s="100" t="str">
        <f t="shared" si="0"/>
        <v/>
      </c>
      <c r="O17" s="98"/>
      <c r="P17" s="99"/>
      <c r="Q17" s="100" t="str">
        <f t="shared" si="1"/>
        <v/>
      </c>
      <c r="R17" s="101" t="str">
        <f t="shared" si="2"/>
        <v/>
      </c>
      <c r="S17" s="44"/>
      <c r="T17" s="44"/>
      <c r="U17" s="377"/>
      <c r="V17" s="105"/>
    </row>
    <row r="18" spans="2:22" ht="15" customHeight="1" x14ac:dyDescent="0.55000000000000004">
      <c r="B18" s="34" t="s">
        <v>55</v>
      </c>
      <c r="C18" s="387" t="s">
        <v>98</v>
      </c>
      <c r="D18" s="387"/>
      <c r="E18" s="387"/>
      <c r="F18" s="387"/>
      <c r="G18" s="387"/>
      <c r="H18" s="7"/>
      <c r="J18" s="3"/>
      <c r="K18" s="97">
        <v>2013</v>
      </c>
      <c r="L18" s="104"/>
      <c r="M18" s="103"/>
      <c r="N18" s="100" t="str">
        <f t="shared" si="0"/>
        <v/>
      </c>
      <c r="O18" s="104"/>
      <c r="P18" s="103"/>
      <c r="Q18" s="100" t="str">
        <f t="shared" si="1"/>
        <v/>
      </c>
      <c r="R18" s="101" t="str">
        <f t="shared" si="2"/>
        <v/>
      </c>
      <c r="S18" s="44"/>
      <c r="T18" s="52" t="s">
        <v>55</v>
      </c>
      <c r="U18" s="44" t="s">
        <v>99</v>
      </c>
      <c r="V18" s="105"/>
    </row>
    <row r="19" spans="2:22" ht="15" customHeight="1" x14ac:dyDescent="0.55000000000000004">
      <c r="B19" s="34"/>
      <c r="C19" s="387"/>
      <c r="D19" s="387"/>
      <c r="E19" s="387"/>
      <c r="F19" s="387"/>
      <c r="G19" s="387"/>
      <c r="H19" s="7"/>
      <c r="J19" s="3"/>
      <c r="K19" s="97">
        <v>2014</v>
      </c>
      <c r="L19" s="98"/>
      <c r="M19" s="103"/>
      <c r="N19" s="100" t="str">
        <f t="shared" si="0"/>
        <v/>
      </c>
      <c r="O19" s="98"/>
      <c r="P19" s="99"/>
      <c r="Q19" s="100" t="str">
        <f t="shared" si="1"/>
        <v/>
      </c>
      <c r="R19" s="101" t="str">
        <f t="shared" si="2"/>
        <v/>
      </c>
      <c r="S19" s="44"/>
      <c r="T19" s="52" t="s">
        <v>55</v>
      </c>
      <c r="U19" s="387" t="s">
        <v>100</v>
      </c>
      <c r="V19" s="7"/>
    </row>
    <row r="20" spans="2:22" ht="15" customHeight="1" x14ac:dyDescent="0.55000000000000004">
      <c r="B20" s="36"/>
      <c r="C20" s="37"/>
      <c r="D20" s="106"/>
      <c r="E20" s="106"/>
      <c r="F20" s="37"/>
      <c r="G20" s="37"/>
      <c r="H20" s="38"/>
      <c r="J20" s="3"/>
      <c r="K20" s="97">
        <v>2015</v>
      </c>
      <c r="L20" s="104"/>
      <c r="M20" s="103"/>
      <c r="N20" s="100" t="str">
        <f t="shared" si="0"/>
        <v/>
      </c>
      <c r="O20" s="104"/>
      <c r="P20" s="103"/>
      <c r="Q20" s="100" t="str">
        <f t="shared" si="1"/>
        <v/>
      </c>
      <c r="R20" s="101" t="str">
        <f t="shared" si="2"/>
        <v/>
      </c>
      <c r="S20" s="44"/>
      <c r="T20" s="44"/>
      <c r="U20" s="387"/>
      <c r="V20" s="7"/>
    </row>
    <row r="21" spans="2:22" ht="15" customHeight="1" x14ac:dyDescent="0.55000000000000004">
      <c r="J21" s="3"/>
      <c r="K21" s="97">
        <v>2016</v>
      </c>
      <c r="L21" s="98"/>
      <c r="M21" s="99"/>
      <c r="N21" s="100" t="str">
        <f t="shared" si="0"/>
        <v/>
      </c>
      <c r="O21" s="98"/>
      <c r="P21" s="99"/>
      <c r="Q21" s="100" t="str">
        <f t="shared" si="1"/>
        <v/>
      </c>
      <c r="R21" s="101" t="str">
        <f t="shared" si="2"/>
        <v/>
      </c>
      <c r="S21" s="44"/>
      <c r="T21" s="44"/>
      <c r="U21" s="387"/>
      <c r="V21" s="7"/>
    </row>
    <row r="22" spans="2:22" ht="15" customHeight="1" x14ac:dyDescent="0.55000000000000004">
      <c r="J22" s="3"/>
      <c r="K22" s="97">
        <v>2017</v>
      </c>
      <c r="L22" s="352">
        <f>L57</f>
        <v>1100</v>
      </c>
      <c r="M22" s="353">
        <f>M57</f>
        <v>1200</v>
      </c>
      <c r="N22" s="100">
        <f t="shared" si="0"/>
        <v>1150</v>
      </c>
      <c r="O22" s="352">
        <f>O57</f>
        <v>650</v>
      </c>
      <c r="P22" s="353">
        <f>P57</f>
        <v>610</v>
      </c>
      <c r="Q22" s="100">
        <f t="shared" si="1"/>
        <v>630</v>
      </c>
      <c r="R22" s="101">
        <f t="shared" si="2"/>
        <v>1780</v>
      </c>
      <c r="S22" s="44"/>
      <c r="T22" s="52" t="s">
        <v>55</v>
      </c>
      <c r="U22" s="377" t="s">
        <v>101</v>
      </c>
      <c r="V22" s="7"/>
    </row>
    <row r="23" spans="2:22" ht="15" customHeight="1" x14ac:dyDescent="0.55000000000000004">
      <c r="J23" s="3"/>
      <c r="K23" s="97">
        <v>2018</v>
      </c>
      <c r="L23" s="352">
        <f t="shared" ref="L23:L29" si="3">L58</f>
        <v>1100</v>
      </c>
      <c r="M23" s="353">
        <f t="shared" ref="M23" si="4">M58</f>
        <v>1300</v>
      </c>
      <c r="N23" s="100">
        <f t="shared" si="0"/>
        <v>1200</v>
      </c>
      <c r="O23" s="104">
        <f>ROUND(AVERAGE(O22,O24),-1)</f>
        <v>650</v>
      </c>
      <c r="P23" s="103">
        <f>ROUND(AVERAGE(P22,P24),-1)</f>
        <v>560</v>
      </c>
      <c r="Q23" s="100">
        <f t="shared" ref="Q23:Q31" si="5">IF(COUNT(O23:P23) = 0, "",O23/2+P23/2)</f>
        <v>605</v>
      </c>
      <c r="R23" s="101">
        <f t="shared" ref="R23:R31" si="6">IF(COUNT(L23:M23) = 0, "",N23+Q23)</f>
        <v>1805</v>
      </c>
      <c r="S23" s="44"/>
      <c r="T23" s="44"/>
      <c r="U23" s="377"/>
      <c r="V23" s="7"/>
    </row>
    <row r="24" spans="2:22" ht="15" customHeight="1" x14ac:dyDescent="0.55000000000000004">
      <c r="J24" s="3"/>
      <c r="K24" s="97">
        <v>2019</v>
      </c>
      <c r="L24" s="352">
        <f t="shared" si="3"/>
        <v>950</v>
      </c>
      <c r="M24" s="103">
        <f>ROUND(M23/L23*L24,-2)</f>
        <v>1100</v>
      </c>
      <c r="N24" s="100">
        <f t="shared" si="0"/>
        <v>1025</v>
      </c>
      <c r="O24" s="352">
        <f t="shared" ref="O24" si="7">O59</f>
        <v>650</v>
      </c>
      <c r="P24" s="353">
        <f t="shared" ref="P24:P29" si="8">P59</f>
        <v>500</v>
      </c>
      <c r="Q24" s="100">
        <f t="shared" si="5"/>
        <v>575</v>
      </c>
      <c r="R24" s="101">
        <f t="shared" si="6"/>
        <v>1600</v>
      </c>
      <c r="S24" s="44"/>
      <c r="T24" s="44"/>
      <c r="U24" s="377"/>
      <c r="V24" s="7"/>
    </row>
    <row r="25" spans="2:22" ht="15" customHeight="1" x14ac:dyDescent="0.55000000000000004">
      <c r="J25" s="3"/>
      <c r="K25" s="97">
        <v>2020</v>
      </c>
      <c r="L25" s="352">
        <f t="shared" si="3"/>
        <v>900</v>
      </c>
      <c r="M25" s="103">
        <f>ROUND(M24/L24*L25,-2)</f>
        <v>1000</v>
      </c>
      <c r="N25" s="100">
        <f t="shared" si="0"/>
        <v>950</v>
      </c>
      <c r="O25" s="104">
        <f>O26</f>
        <v>450</v>
      </c>
      <c r="P25" s="103">
        <f>P26</f>
        <v>400</v>
      </c>
      <c r="Q25" s="100">
        <f t="shared" si="5"/>
        <v>425</v>
      </c>
      <c r="R25" s="101">
        <f t="shared" si="6"/>
        <v>1375</v>
      </c>
      <c r="S25" s="44"/>
      <c r="T25" s="44"/>
      <c r="U25" s="377"/>
      <c r="V25" s="7"/>
    </row>
    <row r="26" spans="2:22" ht="15" customHeight="1" x14ac:dyDescent="0.55000000000000004">
      <c r="J26" s="3"/>
      <c r="K26" s="97">
        <v>2021</v>
      </c>
      <c r="L26" s="352">
        <f t="shared" si="3"/>
        <v>950</v>
      </c>
      <c r="M26" s="353">
        <f t="shared" ref="M26" si="9">M61</f>
        <v>1100</v>
      </c>
      <c r="N26" s="100">
        <f t="shared" si="0"/>
        <v>1025</v>
      </c>
      <c r="O26" s="352">
        <f t="shared" ref="O26" si="10">O61</f>
        <v>450</v>
      </c>
      <c r="P26" s="353">
        <f t="shared" si="8"/>
        <v>400</v>
      </c>
      <c r="Q26" s="100">
        <f t="shared" si="5"/>
        <v>425</v>
      </c>
      <c r="R26" s="101">
        <f t="shared" si="6"/>
        <v>1450</v>
      </c>
      <c r="S26" s="44"/>
      <c r="T26" s="44"/>
      <c r="U26" s="377"/>
      <c r="V26" s="7"/>
    </row>
    <row r="27" spans="2:22" ht="15" customHeight="1" x14ac:dyDescent="0.55000000000000004">
      <c r="J27" s="3"/>
      <c r="K27" s="97">
        <v>2022</v>
      </c>
      <c r="L27" s="352">
        <f t="shared" si="3"/>
        <v>900</v>
      </c>
      <c r="M27" s="353">
        <f t="shared" ref="M27" si="11">M62</f>
        <v>1000</v>
      </c>
      <c r="N27" s="100">
        <f t="shared" si="0"/>
        <v>950</v>
      </c>
      <c r="O27" s="104">
        <f>ROUND(AVERAGE(O26,O28),-1)</f>
        <v>550</v>
      </c>
      <c r="P27" s="103">
        <f>ROUND(AVERAGE(P26,P28),-1)</f>
        <v>500</v>
      </c>
      <c r="Q27" s="100">
        <f t="shared" si="5"/>
        <v>525</v>
      </c>
      <c r="R27" s="101">
        <f t="shared" si="6"/>
        <v>1475</v>
      </c>
      <c r="S27" s="44"/>
      <c r="T27" s="44"/>
      <c r="U27" s="377"/>
      <c r="V27" s="7"/>
    </row>
    <row r="28" spans="2:22" ht="15" customHeight="1" x14ac:dyDescent="0.55000000000000004">
      <c r="J28" s="3"/>
      <c r="K28" s="97">
        <v>2023</v>
      </c>
      <c r="L28" s="352">
        <f t="shared" si="3"/>
        <v>1100</v>
      </c>
      <c r="M28" s="353">
        <f t="shared" ref="M28" si="12">M63</f>
        <v>1300</v>
      </c>
      <c r="N28" s="100">
        <f t="shared" si="0"/>
        <v>1200</v>
      </c>
      <c r="O28" s="352">
        <f t="shared" ref="O28" si="13">O63</f>
        <v>650</v>
      </c>
      <c r="P28" s="353">
        <f t="shared" si="8"/>
        <v>600</v>
      </c>
      <c r="Q28" s="100">
        <f t="shared" si="5"/>
        <v>625</v>
      </c>
      <c r="R28" s="101">
        <f t="shared" si="6"/>
        <v>1825</v>
      </c>
      <c r="S28" s="44"/>
      <c r="T28" s="107" t="s">
        <v>55</v>
      </c>
      <c r="U28" s="108" t="s">
        <v>102</v>
      </c>
      <c r="V28" s="7"/>
    </row>
    <row r="29" spans="2:22" ht="15" customHeight="1" x14ac:dyDescent="0.55000000000000004">
      <c r="J29" s="3"/>
      <c r="K29" s="97">
        <v>2024</v>
      </c>
      <c r="L29" s="352">
        <f t="shared" si="3"/>
        <v>950</v>
      </c>
      <c r="M29" s="353">
        <f t="shared" ref="M29" si="14">M64</f>
        <v>1200</v>
      </c>
      <c r="N29" s="100">
        <f t="shared" si="0"/>
        <v>1075</v>
      </c>
      <c r="O29" s="352">
        <f t="shared" ref="O29" si="15">O64</f>
        <v>700</v>
      </c>
      <c r="P29" s="353">
        <f t="shared" si="8"/>
        <v>650</v>
      </c>
      <c r="Q29" s="100">
        <f t="shared" si="5"/>
        <v>675</v>
      </c>
      <c r="R29" s="101">
        <f t="shared" si="6"/>
        <v>1750</v>
      </c>
      <c r="S29" s="44"/>
      <c r="T29" s="109"/>
      <c r="U29" s="108"/>
      <c r="V29" s="7"/>
    </row>
    <row r="30" spans="2:22" ht="15" customHeight="1" x14ac:dyDescent="0.55000000000000004">
      <c r="J30" s="3"/>
      <c r="K30" s="97">
        <v>2025</v>
      </c>
      <c r="L30" s="103">
        <f>L29</f>
        <v>950</v>
      </c>
      <c r="M30" s="103">
        <f>M29</f>
        <v>1200</v>
      </c>
      <c r="N30" s="100">
        <f t="shared" si="0"/>
        <v>1075</v>
      </c>
      <c r="O30" s="104">
        <f>O29</f>
        <v>700</v>
      </c>
      <c r="P30" s="110">
        <f>P29</f>
        <v>650</v>
      </c>
      <c r="Q30" s="100">
        <f t="shared" si="5"/>
        <v>675</v>
      </c>
      <c r="R30" s="101">
        <f t="shared" si="6"/>
        <v>1750</v>
      </c>
      <c r="S30" s="44"/>
      <c r="T30" s="109"/>
      <c r="U30" s="108"/>
      <c r="V30" s="7"/>
    </row>
    <row r="31" spans="2:22" ht="15" customHeight="1" x14ac:dyDescent="0.55000000000000004">
      <c r="J31" s="3"/>
      <c r="K31" s="97">
        <v>2026</v>
      </c>
      <c r="L31" s="103">
        <f>L30</f>
        <v>950</v>
      </c>
      <c r="M31" s="103">
        <f>M30</f>
        <v>1200</v>
      </c>
      <c r="N31" s="100">
        <f t="shared" si="0"/>
        <v>1075</v>
      </c>
      <c r="O31" s="104">
        <f>O30</f>
        <v>700</v>
      </c>
      <c r="P31" s="110">
        <f>P30</f>
        <v>650</v>
      </c>
      <c r="Q31" s="100">
        <f t="shared" si="5"/>
        <v>675</v>
      </c>
      <c r="R31" s="101">
        <f t="shared" si="6"/>
        <v>1750</v>
      </c>
      <c r="S31" s="44"/>
      <c r="T31" s="109"/>
      <c r="U31" s="108"/>
      <c r="V31" s="7"/>
    </row>
    <row r="32" spans="2:22" ht="15" customHeight="1" x14ac:dyDescent="0.55000000000000004">
      <c r="J32" s="3"/>
      <c r="K32" s="97">
        <v>2027</v>
      </c>
      <c r="L32" s="111"/>
      <c r="M32" s="112"/>
      <c r="N32" s="100" t="str">
        <f>IF(COUNT(L32:M32) = 0, "",L32/2+M32/2)</f>
        <v/>
      </c>
      <c r="O32" s="111"/>
      <c r="P32" s="112"/>
      <c r="Q32" s="100" t="str">
        <f>IF(COUNT(O32:P32) = 0, "",O32/2+P32/2)</f>
        <v/>
      </c>
      <c r="R32" s="101" t="str">
        <f>IF(COUNT(L32:M32) = 0, "",N32+Q32)</f>
        <v/>
      </c>
      <c r="S32" s="44"/>
      <c r="T32" s="109"/>
      <c r="U32" s="108"/>
      <c r="V32" s="7"/>
    </row>
    <row r="33" spans="7:22" ht="15" customHeight="1" x14ac:dyDescent="0.55000000000000004">
      <c r="J33" s="3"/>
      <c r="K33" s="97">
        <v>2028</v>
      </c>
      <c r="L33" s="111"/>
      <c r="M33" s="112"/>
      <c r="N33" s="100" t="str">
        <f>IF(COUNT(L33:M33) = 0, "",L33/2+M33/2)</f>
        <v/>
      </c>
      <c r="O33" s="111"/>
      <c r="P33" s="112"/>
      <c r="Q33" s="100" t="str">
        <f>IF(COUNT(O33:P33) = 0, "",O33/2+P33/2)</f>
        <v/>
      </c>
      <c r="R33" s="101" t="str">
        <f>IF(COUNT(L33:M33) = 0, "",N33+Q33)</f>
        <v/>
      </c>
      <c r="S33" s="44"/>
      <c r="T33" s="109"/>
      <c r="U33" s="108"/>
      <c r="V33" s="7"/>
    </row>
    <row r="34" spans="7:22" ht="15" customHeight="1" x14ac:dyDescent="0.55000000000000004">
      <c r="J34" s="3"/>
      <c r="K34" s="97">
        <v>2029</v>
      </c>
      <c r="L34" s="111"/>
      <c r="M34" s="112"/>
      <c r="N34" s="100" t="str">
        <f>IF(COUNT(L34:M34) = 0, "",L34/2+M34/2)</f>
        <v/>
      </c>
      <c r="O34" s="111"/>
      <c r="P34" s="112"/>
      <c r="Q34" s="100" t="str">
        <f>IF(COUNT(O34:P34) = 0, "",O34/2+P34/2)</f>
        <v/>
      </c>
      <c r="R34" s="101" t="str">
        <f>IF(COUNT(L34:M34) = 0, "",N34+Q34)</f>
        <v/>
      </c>
      <c r="S34" s="44"/>
      <c r="T34" s="109"/>
      <c r="U34" s="108"/>
      <c r="V34" s="7"/>
    </row>
    <row r="35" spans="7:22" ht="15" customHeight="1" x14ac:dyDescent="0.55000000000000004">
      <c r="J35" s="3"/>
      <c r="K35" s="113">
        <v>2030</v>
      </c>
      <c r="L35" s="114"/>
      <c r="M35" s="115"/>
      <c r="N35" s="116" t="str">
        <f>IF(COUNT(L35:M35) = 0, "",L35/2+M35/2)</f>
        <v/>
      </c>
      <c r="O35" s="114"/>
      <c r="P35" s="115"/>
      <c r="Q35" s="116" t="str">
        <f>IF(COUNT(O35:P35) = 0, "",O35/2+P35/2)</f>
        <v/>
      </c>
      <c r="R35" s="117" t="str">
        <f>IF(COUNT(L35:M35) = 0, "",N35+Q35)</f>
        <v/>
      </c>
      <c r="S35" s="44"/>
      <c r="T35" s="109"/>
      <c r="U35" s="108"/>
      <c r="V35" s="7"/>
    </row>
    <row r="36" spans="7:22" ht="15" customHeight="1" x14ac:dyDescent="0.55000000000000004">
      <c r="J36" s="36"/>
      <c r="K36" s="118"/>
      <c r="L36" s="118"/>
      <c r="M36" s="118"/>
      <c r="N36" s="118"/>
      <c r="O36" s="118"/>
      <c r="P36" s="118"/>
      <c r="Q36" s="118"/>
      <c r="R36" s="118"/>
      <c r="S36" s="37"/>
      <c r="T36" s="37"/>
      <c r="U36" s="37"/>
      <c r="V36" s="38"/>
    </row>
    <row r="37" spans="7:22" x14ac:dyDescent="0.55000000000000004">
      <c r="G37" s="349" t="s">
        <v>103</v>
      </c>
      <c r="H37" s="350">
        <v>400000005</v>
      </c>
      <c r="L37" s="345">
        <v>400000087</v>
      </c>
      <c r="M37" s="351">
        <v>400000004</v>
      </c>
      <c r="O37" s="346">
        <v>400000021</v>
      </c>
      <c r="P37" s="347">
        <v>400000005</v>
      </c>
    </row>
    <row r="38" spans="7:22" x14ac:dyDescent="0.55000000000000004">
      <c r="G38" s="349" t="s">
        <v>104</v>
      </c>
      <c r="H38" s="350" t="s">
        <v>583</v>
      </c>
      <c r="K38" s="119"/>
      <c r="L38" s="348" t="s">
        <v>583</v>
      </c>
      <c r="M38" s="348" t="s">
        <v>583</v>
      </c>
      <c r="O38" s="348" t="s">
        <v>583</v>
      </c>
      <c r="P38" s="348" t="s">
        <v>583</v>
      </c>
    </row>
    <row r="39" spans="7:22" ht="22.5" customHeight="1" x14ac:dyDescent="0.55000000000000004">
      <c r="G39" s="349" t="s">
        <v>105</v>
      </c>
      <c r="H39" s="350" t="s">
        <v>581</v>
      </c>
      <c r="K39" s="119"/>
      <c r="L39" s="348" t="s">
        <v>584</v>
      </c>
      <c r="M39" s="348" t="s">
        <v>584</v>
      </c>
      <c r="O39" s="348" t="s">
        <v>581</v>
      </c>
      <c r="P39" s="348" t="s">
        <v>581</v>
      </c>
    </row>
    <row r="40" spans="7:22" ht="33.75" customHeight="1" x14ac:dyDescent="0.55000000000000004">
      <c r="G40" s="349" t="s">
        <v>106</v>
      </c>
      <c r="H40" s="350" t="s">
        <v>585</v>
      </c>
      <c r="K40" s="119"/>
      <c r="L40" s="348" t="s">
        <v>586</v>
      </c>
      <c r="M40" s="348" t="s">
        <v>586</v>
      </c>
      <c r="O40" s="348" t="s">
        <v>587</v>
      </c>
      <c r="P40" s="348" t="s">
        <v>585</v>
      </c>
    </row>
    <row r="41" spans="7:22" ht="33.75" customHeight="1" x14ac:dyDescent="0.55000000000000004">
      <c r="G41" s="349" t="s">
        <v>107</v>
      </c>
      <c r="H41" s="350" t="s">
        <v>588</v>
      </c>
      <c r="K41" s="119"/>
      <c r="L41" s="348" t="s">
        <v>589</v>
      </c>
      <c r="M41" s="348" t="s">
        <v>590</v>
      </c>
      <c r="O41" s="348" t="s">
        <v>591</v>
      </c>
      <c r="P41" s="348" t="s">
        <v>588</v>
      </c>
    </row>
    <row r="42" spans="7:22" x14ac:dyDescent="0.55000000000000004">
      <c r="G42" s="349" t="s">
        <v>108</v>
      </c>
      <c r="H42" s="350"/>
      <c r="K42" s="119"/>
      <c r="L42" s="348"/>
      <c r="M42" s="348">
        <v>1200</v>
      </c>
      <c r="O42" s="348"/>
      <c r="P42" s="348"/>
    </row>
    <row r="43" spans="7:22" x14ac:dyDescent="0.55000000000000004">
      <c r="G43" s="349" t="s">
        <v>109</v>
      </c>
      <c r="H43" s="350">
        <v>530</v>
      </c>
      <c r="K43" s="119"/>
      <c r="L43" s="348">
        <v>1000</v>
      </c>
      <c r="M43" s="348">
        <v>1200</v>
      </c>
      <c r="O43" s="348">
        <v>580</v>
      </c>
      <c r="P43" s="348">
        <v>530</v>
      </c>
    </row>
    <row r="44" spans="7:22" ht="15" customHeight="1" x14ac:dyDescent="0.55000000000000004">
      <c r="G44" s="349" t="s">
        <v>110</v>
      </c>
      <c r="H44" s="350"/>
      <c r="K44" s="119"/>
      <c r="L44" s="348">
        <v>1000</v>
      </c>
      <c r="M44" s="348"/>
      <c r="O44" s="348"/>
      <c r="P44" s="348"/>
    </row>
    <row r="45" spans="7:22" x14ac:dyDescent="0.55000000000000004">
      <c r="G45" s="349" t="s">
        <v>111</v>
      </c>
      <c r="H45" s="350">
        <v>520</v>
      </c>
      <c r="K45" s="119"/>
      <c r="L45" s="348">
        <v>950</v>
      </c>
      <c r="M45" s="348">
        <v>1100</v>
      </c>
      <c r="O45" s="348">
        <v>520</v>
      </c>
      <c r="P45" s="348">
        <v>520</v>
      </c>
    </row>
    <row r="46" spans="7:22" x14ac:dyDescent="0.55000000000000004">
      <c r="G46" s="349" t="s">
        <v>112</v>
      </c>
      <c r="H46" s="350"/>
      <c r="K46" s="119"/>
      <c r="L46" s="348">
        <v>1100</v>
      </c>
      <c r="M46" s="348">
        <v>1300</v>
      </c>
      <c r="O46" s="348"/>
      <c r="P46" s="348"/>
    </row>
    <row r="47" spans="7:22" x14ac:dyDescent="0.55000000000000004">
      <c r="G47" s="349" t="s">
        <v>113</v>
      </c>
      <c r="H47" s="350">
        <v>520</v>
      </c>
      <c r="K47" s="119"/>
      <c r="L47" s="348">
        <v>890</v>
      </c>
      <c r="M47" s="348"/>
      <c r="O47" s="348">
        <v>580</v>
      </c>
      <c r="P47" s="348">
        <v>520</v>
      </c>
    </row>
    <row r="48" spans="7:22" x14ac:dyDescent="0.55000000000000004">
      <c r="G48" s="349" t="s">
        <v>114</v>
      </c>
      <c r="H48" s="350"/>
      <c r="K48" s="119"/>
      <c r="L48" s="348">
        <v>1000</v>
      </c>
      <c r="M48" s="348">
        <v>1300</v>
      </c>
      <c r="O48" s="348"/>
      <c r="P48" s="348"/>
    </row>
    <row r="49" spans="7:16" x14ac:dyDescent="0.55000000000000004">
      <c r="G49" s="349" t="s">
        <v>115</v>
      </c>
      <c r="H49" s="350">
        <v>510</v>
      </c>
      <c r="K49" s="119"/>
      <c r="L49" s="348">
        <v>920</v>
      </c>
      <c r="M49" s="348">
        <v>1200</v>
      </c>
      <c r="O49" s="348">
        <v>540</v>
      </c>
      <c r="P49" s="348">
        <v>510</v>
      </c>
    </row>
    <row r="50" spans="7:16" x14ac:dyDescent="0.55000000000000004">
      <c r="G50" s="349" t="s">
        <v>116</v>
      </c>
      <c r="H50" s="350"/>
      <c r="K50" s="119"/>
      <c r="L50" s="348">
        <v>920</v>
      </c>
      <c r="M50" s="348">
        <v>1200</v>
      </c>
      <c r="O50" s="348"/>
      <c r="P50" s="348"/>
    </row>
    <row r="51" spans="7:16" x14ac:dyDescent="0.55000000000000004">
      <c r="G51" s="349" t="s">
        <v>117</v>
      </c>
      <c r="H51" s="350">
        <v>520</v>
      </c>
      <c r="K51" s="119"/>
      <c r="L51" s="348">
        <v>1000</v>
      </c>
      <c r="M51" s="348">
        <v>1300</v>
      </c>
      <c r="O51" s="348">
        <v>560</v>
      </c>
      <c r="P51" s="348">
        <v>520</v>
      </c>
    </row>
    <row r="52" spans="7:16" x14ac:dyDescent="0.55000000000000004">
      <c r="G52" s="349" t="s">
        <v>118</v>
      </c>
      <c r="H52" s="350"/>
      <c r="K52" s="119"/>
      <c r="L52" s="348">
        <v>1000</v>
      </c>
      <c r="M52" s="348">
        <v>1300</v>
      </c>
      <c r="O52" s="348"/>
      <c r="P52" s="348"/>
    </row>
    <row r="53" spans="7:16" x14ac:dyDescent="0.55000000000000004">
      <c r="G53" s="349" t="s">
        <v>119</v>
      </c>
      <c r="H53" s="350">
        <v>540</v>
      </c>
      <c r="K53" s="119"/>
      <c r="L53" s="348">
        <v>1100</v>
      </c>
      <c r="M53" s="348"/>
      <c r="O53" s="348">
        <v>510</v>
      </c>
      <c r="P53" s="348">
        <v>540</v>
      </c>
    </row>
    <row r="54" spans="7:16" x14ac:dyDescent="0.55000000000000004">
      <c r="G54" s="349" t="s">
        <v>120</v>
      </c>
      <c r="H54" s="350"/>
      <c r="K54" s="119"/>
      <c r="L54" s="348">
        <v>1100</v>
      </c>
      <c r="M54" s="348"/>
      <c r="O54" s="348"/>
      <c r="P54" s="348"/>
    </row>
    <row r="55" spans="7:16" x14ac:dyDescent="0.55000000000000004">
      <c r="G55" s="349" t="s">
        <v>121</v>
      </c>
      <c r="H55" s="350">
        <v>440</v>
      </c>
      <c r="K55" s="119"/>
      <c r="L55" s="348">
        <v>980</v>
      </c>
      <c r="M55" s="348">
        <v>1200</v>
      </c>
      <c r="O55" s="348">
        <v>450</v>
      </c>
      <c r="P55" s="348">
        <v>440</v>
      </c>
    </row>
    <row r="56" spans="7:16" x14ac:dyDescent="0.55000000000000004">
      <c r="G56" s="349" t="s">
        <v>122</v>
      </c>
      <c r="H56" s="350"/>
      <c r="K56" s="119"/>
      <c r="L56" s="348">
        <v>1100</v>
      </c>
      <c r="M56" s="348">
        <v>1300</v>
      </c>
      <c r="O56" s="348"/>
      <c r="P56" s="348"/>
    </row>
    <row r="57" spans="7:16" x14ac:dyDescent="0.55000000000000004">
      <c r="G57" s="349" t="s">
        <v>123</v>
      </c>
      <c r="H57" s="350">
        <v>610</v>
      </c>
      <c r="K57" s="119"/>
      <c r="L57" s="348">
        <v>1100</v>
      </c>
      <c r="M57" s="348">
        <v>1200</v>
      </c>
      <c r="O57" s="348">
        <v>650</v>
      </c>
      <c r="P57" s="348">
        <v>610</v>
      </c>
    </row>
    <row r="58" spans="7:16" x14ac:dyDescent="0.55000000000000004">
      <c r="G58" s="349" t="s">
        <v>124</v>
      </c>
      <c r="H58" s="350"/>
      <c r="L58" s="348">
        <v>1100</v>
      </c>
      <c r="M58" s="348">
        <v>1300</v>
      </c>
      <c r="O58" s="348"/>
      <c r="P58" s="348"/>
    </row>
    <row r="59" spans="7:16" x14ac:dyDescent="0.55000000000000004">
      <c r="G59" s="349" t="s">
        <v>125</v>
      </c>
      <c r="H59" s="350">
        <v>500</v>
      </c>
      <c r="L59" s="348">
        <v>950</v>
      </c>
      <c r="M59" s="348"/>
      <c r="O59" s="348">
        <v>650</v>
      </c>
      <c r="P59" s="348">
        <v>500</v>
      </c>
    </row>
    <row r="60" spans="7:16" x14ac:dyDescent="0.55000000000000004">
      <c r="G60" s="349" t="s">
        <v>126</v>
      </c>
      <c r="H60" s="350"/>
      <c r="L60" s="348">
        <v>900</v>
      </c>
      <c r="M60" s="348"/>
      <c r="O60" s="348"/>
      <c r="P60" s="348"/>
    </row>
    <row r="61" spans="7:16" x14ac:dyDescent="0.55000000000000004">
      <c r="G61" s="349" t="s">
        <v>127</v>
      </c>
      <c r="H61" s="350">
        <v>400</v>
      </c>
      <c r="L61" s="348">
        <v>950</v>
      </c>
      <c r="M61" s="348">
        <v>1100</v>
      </c>
      <c r="O61" s="348">
        <v>450</v>
      </c>
      <c r="P61" s="348">
        <v>400</v>
      </c>
    </row>
    <row r="62" spans="7:16" x14ac:dyDescent="0.55000000000000004">
      <c r="G62" s="349" t="s">
        <v>128</v>
      </c>
      <c r="H62" s="350"/>
      <c r="L62" s="348">
        <v>900</v>
      </c>
      <c r="M62" s="348">
        <v>1000</v>
      </c>
      <c r="O62" s="348"/>
      <c r="P62" s="348"/>
    </row>
    <row r="63" spans="7:16" x14ac:dyDescent="0.55000000000000004">
      <c r="G63" s="349" t="s">
        <v>129</v>
      </c>
      <c r="H63" s="350">
        <v>600</v>
      </c>
      <c r="L63" s="348">
        <v>1100</v>
      </c>
      <c r="M63" s="348">
        <v>1300</v>
      </c>
      <c r="O63" s="348">
        <v>650</v>
      </c>
      <c r="P63" s="348">
        <v>600</v>
      </c>
    </row>
    <row r="64" spans="7:16" x14ac:dyDescent="0.55000000000000004">
      <c r="G64" t="s">
        <v>582</v>
      </c>
      <c r="L64" s="348">
        <v>950</v>
      </c>
      <c r="M64" s="348">
        <v>1200</v>
      </c>
      <c r="O64">
        <v>700</v>
      </c>
      <c r="P64">
        <v>650</v>
      </c>
    </row>
  </sheetData>
  <mergeCells count="31">
    <mergeCell ref="U22:U27"/>
    <mergeCell ref="U12:U14"/>
    <mergeCell ref="C14:G15"/>
    <mergeCell ref="U15:U17"/>
    <mergeCell ref="C16:G17"/>
    <mergeCell ref="C18:G19"/>
    <mergeCell ref="U19:U21"/>
    <mergeCell ref="AF5:AH5"/>
    <mergeCell ref="F6:G6"/>
    <mergeCell ref="P6:Q6"/>
    <mergeCell ref="K8:R8"/>
    <mergeCell ref="U8:U9"/>
    <mergeCell ref="K9:K10"/>
    <mergeCell ref="L9:L10"/>
    <mergeCell ref="M9:M10"/>
    <mergeCell ref="N9:N10"/>
    <mergeCell ref="O9:O10"/>
    <mergeCell ref="P9:P10"/>
    <mergeCell ref="Q9:Q10"/>
    <mergeCell ref="R9:R10"/>
    <mergeCell ref="U10:U11"/>
    <mergeCell ref="C5:C6"/>
    <mergeCell ref="D5:D6"/>
    <mergeCell ref="F5:G5"/>
    <mergeCell ref="P5:Q5"/>
    <mergeCell ref="U5:U7"/>
    <mergeCell ref="B2:H2"/>
    <mergeCell ref="J2:V2"/>
    <mergeCell ref="F4:G4"/>
    <mergeCell ref="L4:N4"/>
    <mergeCell ref="P4:R4"/>
  </mergeCells>
  <dataValidations count="1">
    <dataValidation type="list" allowBlank="1" showInputMessage="1" showErrorMessage="1" sqref="N5:N6" xr:uid="{00000000-0002-0000-0200-000000000000}">
      <formula1>$K$9:$K$35</formula1>
      <formula2>0</formula2>
    </dataValidation>
  </dataValidation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72"/>
  <sheetViews>
    <sheetView zoomScaleNormal="100" workbookViewId="0">
      <selection sqref="A1:P355"/>
    </sheetView>
  </sheetViews>
  <sheetFormatPr defaultColWidth="8.68359375" defaultRowHeight="14.4" x14ac:dyDescent="0.55000000000000004"/>
  <cols>
    <col min="1" max="1" width="18.89453125" customWidth="1"/>
  </cols>
  <sheetData>
    <row r="1" spans="1:16" ht="100.8" x14ac:dyDescent="0.55000000000000004">
      <c r="A1" s="60" t="s">
        <v>130</v>
      </c>
    </row>
    <row r="2" spans="1:16" ht="42.75" customHeight="1" x14ac:dyDescent="0.55000000000000004">
      <c r="A2" t="s">
        <v>375</v>
      </c>
      <c r="B2" t="s">
        <v>592</v>
      </c>
      <c r="C2" t="s">
        <v>593</v>
      </c>
      <c r="D2" t="s">
        <v>376</v>
      </c>
      <c r="E2" s="60" t="s">
        <v>594</v>
      </c>
      <c r="F2" t="s">
        <v>381</v>
      </c>
      <c r="G2" t="s">
        <v>76</v>
      </c>
      <c r="H2" t="s">
        <v>382</v>
      </c>
      <c r="I2" s="60" t="s">
        <v>595</v>
      </c>
    </row>
    <row r="3" spans="1:16" x14ac:dyDescent="0.55000000000000004">
      <c r="B3" t="s">
        <v>583</v>
      </c>
      <c r="C3">
        <v>40</v>
      </c>
      <c r="D3">
        <v>2</v>
      </c>
      <c r="E3" t="s">
        <v>190</v>
      </c>
      <c r="G3" s="120">
        <v>43040</v>
      </c>
      <c r="H3" s="120">
        <v>46112</v>
      </c>
      <c r="I3">
        <v>8.41</v>
      </c>
      <c r="J3">
        <v>150</v>
      </c>
    </row>
    <row r="4" spans="1:16" x14ac:dyDescent="0.55000000000000004">
      <c r="A4" t="s">
        <v>596</v>
      </c>
      <c r="B4" t="s">
        <v>597</v>
      </c>
    </row>
    <row r="5" spans="1:16" x14ac:dyDescent="0.55000000000000004">
      <c r="A5" t="s">
        <v>598</v>
      </c>
      <c r="B5">
        <v>40001303</v>
      </c>
    </row>
    <row r="6" spans="1:16" x14ac:dyDescent="0.55000000000000004">
      <c r="A6" t="s">
        <v>586</v>
      </c>
      <c r="B6">
        <v>30000091</v>
      </c>
    </row>
    <row r="7" spans="1:16" x14ac:dyDescent="0.55000000000000004">
      <c r="A7" t="s">
        <v>599</v>
      </c>
      <c r="B7">
        <v>50028745</v>
      </c>
    </row>
    <row r="8" spans="1:16" x14ac:dyDescent="0.55000000000000004">
      <c r="A8" t="s">
        <v>600</v>
      </c>
      <c r="B8">
        <v>50033187</v>
      </c>
    </row>
    <row r="9" spans="1:16" x14ac:dyDescent="0.55000000000000004">
      <c r="A9" t="s">
        <v>601</v>
      </c>
      <c r="B9">
        <v>40001225</v>
      </c>
    </row>
    <row r="10" spans="1:16" x14ac:dyDescent="0.55000000000000004">
      <c r="A10" t="s">
        <v>602</v>
      </c>
      <c r="B10">
        <v>50010479</v>
      </c>
    </row>
    <row r="11" spans="1:16" x14ac:dyDescent="0.55000000000000004">
      <c r="A11" t="s">
        <v>603</v>
      </c>
      <c r="B11">
        <v>50049016</v>
      </c>
    </row>
    <row r="12" spans="1:16" x14ac:dyDescent="0.55000000000000004">
      <c r="A12" s="120">
        <v>46171</v>
      </c>
      <c r="B12" t="s">
        <v>604</v>
      </c>
    </row>
    <row r="13" spans="1:16" ht="43.2" x14ac:dyDescent="0.55000000000000004">
      <c r="A13" s="60" t="s">
        <v>131</v>
      </c>
      <c r="B13" t="s">
        <v>132</v>
      </c>
      <c r="C13" s="60" t="s">
        <v>605</v>
      </c>
      <c r="D13" t="s">
        <v>135</v>
      </c>
      <c r="E13" t="s">
        <v>136</v>
      </c>
      <c r="F13" t="s">
        <v>137</v>
      </c>
      <c r="G13" t="s">
        <v>138</v>
      </c>
      <c r="H13" t="s">
        <v>140</v>
      </c>
      <c r="I13" t="s">
        <v>141</v>
      </c>
      <c r="J13" t="s">
        <v>142</v>
      </c>
      <c r="K13" t="s">
        <v>143</v>
      </c>
      <c r="L13" t="s">
        <v>144</v>
      </c>
      <c r="M13" t="s">
        <v>145</v>
      </c>
      <c r="N13" t="s">
        <v>146</v>
      </c>
      <c r="O13" t="s">
        <v>147</v>
      </c>
    </row>
    <row r="14" spans="1:16" x14ac:dyDescent="0.55000000000000004">
      <c r="A14">
        <v>0</v>
      </c>
      <c r="B14" t="s">
        <v>586</v>
      </c>
      <c r="C14">
        <v>4.0000000000000001E-3</v>
      </c>
      <c r="D14" t="s">
        <v>222</v>
      </c>
      <c r="E14" t="s">
        <v>606</v>
      </c>
      <c r="F14" t="s">
        <v>607</v>
      </c>
      <c r="H14">
        <v>999.99900000000002</v>
      </c>
      <c r="J14">
        <v>108153048</v>
      </c>
      <c r="K14" s="120">
        <v>45821</v>
      </c>
      <c r="L14">
        <v>19</v>
      </c>
      <c r="M14">
        <v>2</v>
      </c>
      <c r="N14">
        <v>5</v>
      </c>
      <c r="O14">
        <v>1</v>
      </c>
      <c r="P14" t="s">
        <v>201</v>
      </c>
    </row>
    <row r="15" spans="1:16" x14ac:dyDescent="0.55000000000000004">
      <c r="A15">
        <v>576</v>
      </c>
      <c r="B15" t="s">
        <v>586</v>
      </c>
      <c r="C15">
        <v>1.6</v>
      </c>
      <c r="D15" t="s">
        <v>147</v>
      </c>
      <c r="E15" t="s">
        <v>608</v>
      </c>
      <c r="F15" t="s">
        <v>598</v>
      </c>
      <c r="H15">
        <v>999.99900000000002</v>
      </c>
      <c r="J15">
        <v>107765099</v>
      </c>
      <c r="K15" s="120">
        <v>45469</v>
      </c>
      <c r="L15">
        <v>17</v>
      </c>
      <c r="M15">
        <v>1</v>
      </c>
      <c r="N15">
        <v>0</v>
      </c>
      <c r="O15">
        <v>2</v>
      </c>
      <c r="P15" t="s">
        <v>406</v>
      </c>
    </row>
    <row r="16" spans="1:16" x14ac:dyDescent="0.55000000000000004">
      <c r="A16">
        <v>0</v>
      </c>
      <c r="B16" t="s">
        <v>609</v>
      </c>
      <c r="C16">
        <v>1.9E-2</v>
      </c>
      <c r="D16" t="s">
        <v>204</v>
      </c>
      <c r="E16" t="s">
        <v>586</v>
      </c>
      <c r="F16" t="s">
        <v>610</v>
      </c>
      <c r="G16" t="s">
        <v>609</v>
      </c>
      <c r="H16">
        <v>3.0459999999999998</v>
      </c>
      <c r="J16">
        <v>108280159</v>
      </c>
      <c r="K16" s="120">
        <v>45954</v>
      </c>
      <c r="L16">
        <v>17</v>
      </c>
      <c r="M16">
        <v>1</v>
      </c>
      <c r="N16">
        <v>16</v>
      </c>
      <c r="O16">
        <v>5</v>
      </c>
      <c r="P16" t="s">
        <v>406</v>
      </c>
    </row>
    <row r="17" spans="1:16" x14ac:dyDescent="0.55000000000000004">
      <c r="A17">
        <v>0</v>
      </c>
      <c r="B17" t="s">
        <v>611</v>
      </c>
      <c r="C17">
        <v>0</v>
      </c>
      <c r="E17" t="s">
        <v>586</v>
      </c>
      <c r="F17" t="s">
        <v>612</v>
      </c>
      <c r="G17" t="s">
        <v>609</v>
      </c>
      <c r="H17">
        <v>3.0659999999999998</v>
      </c>
      <c r="I17" t="s">
        <v>8</v>
      </c>
      <c r="J17">
        <v>106760348</v>
      </c>
      <c r="K17" s="120">
        <v>44505</v>
      </c>
      <c r="L17">
        <v>28</v>
      </c>
      <c r="M17">
        <v>1</v>
      </c>
      <c r="N17">
        <v>0</v>
      </c>
      <c r="O17">
        <v>5</v>
      </c>
      <c r="P17" t="s">
        <v>406</v>
      </c>
    </row>
    <row r="18" spans="1:16" ht="42.75" customHeight="1" x14ac:dyDescent="0.55000000000000004">
      <c r="A18">
        <v>0</v>
      </c>
      <c r="B18" t="s">
        <v>613</v>
      </c>
      <c r="C18">
        <v>0</v>
      </c>
      <c r="E18" t="s">
        <v>601</v>
      </c>
      <c r="F18" t="s">
        <v>614</v>
      </c>
      <c r="G18" t="s">
        <v>613</v>
      </c>
      <c r="H18">
        <v>17.353999999999999</v>
      </c>
      <c r="J18">
        <v>107899906</v>
      </c>
      <c r="K18" s="120">
        <v>45591</v>
      </c>
      <c r="L18">
        <v>30</v>
      </c>
      <c r="M18">
        <v>1</v>
      </c>
      <c r="N18">
        <v>7</v>
      </c>
      <c r="O18">
        <v>1</v>
      </c>
      <c r="P18" t="s">
        <v>201</v>
      </c>
    </row>
    <row r="19" spans="1:16" x14ac:dyDescent="0.55000000000000004">
      <c r="A19">
        <v>0</v>
      </c>
      <c r="B19" t="s">
        <v>613</v>
      </c>
      <c r="C19">
        <v>0</v>
      </c>
      <c r="E19" t="s">
        <v>601</v>
      </c>
      <c r="F19" t="s">
        <v>614</v>
      </c>
      <c r="G19" t="s">
        <v>613</v>
      </c>
      <c r="H19">
        <v>17.353999999999999</v>
      </c>
      <c r="J19">
        <v>108430264</v>
      </c>
      <c r="K19" s="120">
        <v>46092</v>
      </c>
      <c r="L19">
        <v>30</v>
      </c>
      <c r="M19">
        <v>1</v>
      </c>
      <c r="N19">
        <v>7</v>
      </c>
      <c r="O19">
        <v>1</v>
      </c>
      <c r="P19" t="s">
        <v>144</v>
      </c>
    </row>
    <row r="20" spans="1:16" x14ac:dyDescent="0.55000000000000004">
      <c r="A20">
        <v>0</v>
      </c>
      <c r="B20" t="s">
        <v>613</v>
      </c>
      <c r="C20">
        <v>0</v>
      </c>
      <c r="E20" t="s">
        <v>601</v>
      </c>
      <c r="F20" t="s">
        <v>614</v>
      </c>
      <c r="G20" t="s">
        <v>613</v>
      </c>
      <c r="H20">
        <v>17.353999999999999</v>
      </c>
      <c r="J20">
        <v>108202953</v>
      </c>
      <c r="K20" s="120">
        <v>45884</v>
      </c>
      <c r="L20">
        <v>30</v>
      </c>
      <c r="M20">
        <v>1</v>
      </c>
      <c r="N20">
        <v>7</v>
      </c>
      <c r="O20">
        <v>1</v>
      </c>
      <c r="P20" t="s">
        <v>201</v>
      </c>
    </row>
    <row r="21" spans="1:16" x14ac:dyDescent="0.55000000000000004">
      <c r="A21">
        <v>0</v>
      </c>
      <c r="B21" t="s">
        <v>613</v>
      </c>
      <c r="C21">
        <v>0</v>
      </c>
      <c r="E21" t="s">
        <v>601</v>
      </c>
      <c r="F21" t="s">
        <v>615</v>
      </c>
      <c r="G21" t="s">
        <v>613</v>
      </c>
      <c r="H21">
        <v>17.353999999999999</v>
      </c>
      <c r="J21">
        <v>108160977</v>
      </c>
      <c r="K21" s="120">
        <v>45840</v>
      </c>
      <c r="L21">
        <v>30</v>
      </c>
      <c r="M21">
        <v>1</v>
      </c>
      <c r="N21">
        <v>7</v>
      </c>
      <c r="O21">
        <v>1</v>
      </c>
      <c r="P21" t="s">
        <v>406</v>
      </c>
    </row>
    <row r="22" spans="1:16" x14ac:dyDescent="0.55000000000000004">
      <c r="A22">
        <v>0</v>
      </c>
      <c r="B22" t="s">
        <v>586</v>
      </c>
      <c r="C22">
        <v>0</v>
      </c>
      <c r="E22" t="s">
        <v>616</v>
      </c>
      <c r="F22" t="s">
        <v>617</v>
      </c>
      <c r="G22" t="s">
        <v>586</v>
      </c>
      <c r="H22">
        <v>0</v>
      </c>
      <c r="J22">
        <v>107467120</v>
      </c>
      <c r="K22" s="120">
        <v>45192</v>
      </c>
      <c r="L22">
        <v>30</v>
      </c>
      <c r="M22">
        <v>2</v>
      </c>
      <c r="N22">
        <v>7</v>
      </c>
      <c r="O22">
        <v>1</v>
      </c>
      <c r="P22" t="s">
        <v>406</v>
      </c>
    </row>
    <row r="23" spans="1:16" x14ac:dyDescent="0.55000000000000004">
      <c r="A23">
        <v>0</v>
      </c>
      <c r="B23" t="s">
        <v>586</v>
      </c>
      <c r="C23">
        <v>0</v>
      </c>
      <c r="E23" t="s">
        <v>616</v>
      </c>
      <c r="F23" t="s">
        <v>618</v>
      </c>
      <c r="G23" t="s">
        <v>586</v>
      </c>
      <c r="H23">
        <v>0</v>
      </c>
      <c r="J23">
        <v>106589495</v>
      </c>
      <c r="K23" s="120">
        <v>44344</v>
      </c>
      <c r="L23">
        <v>30</v>
      </c>
      <c r="M23">
        <v>1</v>
      </c>
      <c r="N23">
        <v>7</v>
      </c>
      <c r="O23">
        <v>1</v>
      </c>
      <c r="P23" t="s">
        <v>406</v>
      </c>
    </row>
    <row r="24" spans="1:16" x14ac:dyDescent="0.55000000000000004">
      <c r="A24">
        <v>0</v>
      </c>
      <c r="B24" t="s">
        <v>586</v>
      </c>
      <c r="C24">
        <v>9.5000000000000001E-2</v>
      </c>
      <c r="D24" t="s">
        <v>147</v>
      </c>
      <c r="E24" t="s">
        <v>616</v>
      </c>
      <c r="F24" t="s">
        <v>619</v>
      </c>
      <c r="G24" t="s">
        <v>586</v>
      </c>
      <c r="H24">
        <v>0</v>
      </c>
      <c r="J24">
        <v>107214302</v>
      </c>
      <c r="K24" s="120">
        <v>44939</v>
      </c>
      <c r="L24">
        <v>19</v>
      </c>
      <c r="M24">
        <v>2</v>
      </c>
      <c r="N24">
        <v>0</v>
      </c>
      <c r="O24">
        <v>4</v>
      </c>
      <c r="P24" t="s">
        <v>406</v>
      </c>
    </row>
    <row r="25" spans="1:16" x14ac:dyDescent="0.55000000000000004">
      <c r="A25">
        <v>0</v>
      </c>
      <c r="B25" t="s">
        <v>586</v>
      </c>
      <c r="C25">
        <v>8.9999999999999993E-3</v>
      </c>
      <c r="D25" t="s">
        <v>222</v>
      </c>
      <c r="E25" t="s">
        <v>616</v>
      </c>
      <c r="F25" t="s">
        <v>617</v>
      </c>
      <c r="G25" t="s">
        <v>586</v>
      </c>
      <c r="H25">
        <v>8.9999999999999993E-3</v>
      </c>
      <c r="J25">
        <v>106362782</v>
      </c>
      <c r="K25" s="120">
        <v>44113</v>
      </c>
      <c r="L25">
        <v>19</v>
      </c>
      <c r="M25">
        <v>1</v>
      </c>
      <c r="N25">
        <v>7</v>
      </c>
      <c r="O25">
        <v>5</v>
      </c>
      <c r="P25" t="s">
        <v>406</v>
      </c>
    </row>
    <row r="26" spans="1:16" x14ac:dyDescent="0.55000000000000004">
      <c r="A26">
        <v>0</v>
      </c>
      <c r="B26" t="s">
        <v>586</v>
      </c>
      <c r="C26">
        <v>0.1</v>
      </c>
      <c r="D26" t="s">
        <v>147</v>
      </c>
      <c r="E26" t="s">
        <v>617</v>
      </c>
      <c r="F26" t="s">
        <v>620</v>
      </c>
      <c r="G26" t="s">
        <v>586</v>
      </c>
      <c r="H26">
        <v>2.5000000000000001E-2</v>
      </c>
      <c r="J26">
        <v>107835963</v>
      </c>
      <c r="K26" s="120">
        <v>45521</v>
      </c>
      <c r="L26">
        <v>21</v>
      </c>
      <c r="M26">
        <v>1</v>
      </c>
      <c r="N26">
        <v>12</v>
      </c>
      <c r="O26">
        <v>1</v>
      </c>
      <c r="P26" t="s">
        <v>406</v>
      </c>
    </row>
    <row r="27" spans="1:16" x14ac:dyDescent="0.55000000000000004">
      <c r="A27">
        <v>0</v>
      </c>
      <c r="B27" t="s">
        <v>586</v>
      </c>
      <c r="C27">
        <v>0.1</v>
      </c>
      <c r="D27" t="s">
        <v>222</v>
      </c>
      <c r="E27" t="s">
        <v>616</v>
      </c>
      <c r="F27" t="s">
        <v>617</v>
      </c>
      <c r="G27" t="s">
        <v>586</v>
      </c>
      <c r="H27">
        <v>0.1</v>
      </c>
      <c r="J27">
        <v>105523576</v>
      </c>
      <c r="K27" s="120">
        <v>43267</v>
      </c>
      <c r="L27">
        <v>13</v>
      </c>
      <c r="M27">
        <v>1</v>
      </c>
      <c r="N27">
        <v>0</v>
      </c>
      <c r="O27">
        <v>5</v>
      </c>
      <c r="P27" t="s">
        <v>406</v>
      </c>
    </row>
    <row r="28" spans="1:16" x14ac:dyDescent="0.55000000000000004">
      <c r="A28">
        <v>0</v>
      </c>
      <c r="B28" t="s">
        <v>586</v>
      </c>
      <c r="C28">
        <v>0</v>
      </c>
      <c r="E28" t="s">
        <v>621</v>
      </c>
      <c r="F28" t="s">
        <v>622</v>
      </c>
      <c r="G28" t="s">
        <v>586</v>
      </c>
      <c r="H28">
        <v>0.125</v>
      </c>
      <c r="J28">
        <v>105588011</v>
      </c>
      <c r="K28" s="120">
        <v>43340</v>
      </c>
      <c r="L28">
        <v>25</v>
      </c>
      <c r="M28">
        <v>1</v>
      </c>
      <c r="N28">
        <v>7</v>
      </c>
      <c r="O28">
        <v>1</v>
      </c>
      <c r="P28" t="s">
        <v>406</v>
      </c>
    </row>
    <row r="29" spans="1:16" x14ac:dyDescent="0.55000000000000004">
      <c r="A29">
        <v>0</v>
      </c>
      <c r="B29" t="s">
        <v>586</v>
      </c>
      <c r="C29">
        <v>0</v>
      </c>
      <c r="E29" t="s">
        <v>621</v>
      </c>
      <c r="F29" t="s">
        <v>622</v>
      </c>
      <c r="G29" t="s">
        <v>586</v>
      </c>
      <c r="H29">
        <v>0.125</v>
      </c>
      <c r="J29">
        <v>105802310</v>
      </c>
      <c r="K29" s="120">
        <v>43536</v>
      </c>
      <c r="L29">
        <v>25</v>
      </c>
      <c r="M29">
        <v>1</v>
      </c>
      <c r="N29">
        <v>7</v>
      </c>
      <c r="O29">
        <v>1</v>
      </c>
      <c r="P29" t="s">
        <v>406</v>
      </c>
    </row>
    <row r="30" spans="1:16" x14ac:dyDescent="0.55000000000000004">
      <c r="A30">
        <v>0</v>
      </c>
      <c r="B30" t="s">
        <v>586</v>
      </c>
      <c r="C30">
        <v>0.2</v>
      </c>
      <c r="D30" t="s">
        <v>222</v>
      </c>
      <c r="E30" t="s">
        <v>616</v>
      </c>
      <c r="F30" t="s">
        <v>620</v>
      </c>
      <c r="G30" t="s">
        <v>586</v>
      </c>
      <c r="H30">
        <v>0.2</v>
      </c>
      <c r="J30">
        <v>106387930</v>
      </c>
      <c r="K30" s="120">
        <v>44132</v>
      </c>
      <c r="L30">
        <v>17</v>
      </c>
      <c r="M30">
        <v>1</v>
      </c>
      <c r="N30">
        <v>0</v>
      </c>
      <c r="O30">
        <v>1</v>
      </c>
      <c r="P30" t="s">
        <v>406</v>
      </c>
    </row>
    <row r="31" spans="1:16" x14ac:dyDescent="0.55000000000000004">
      <c r="A31">
        <v>0</v>
      </c>
      <c r="B31" t="s">
        <v>586</v>
      </c>
      <c r="C31">
        <v>0.3</v>
      </c>
      <c r="D31" t="s">
        <v>222</v>
      </c>
      <c r="E31" t="s">
        <v>617</v>
      </c>
      <c r="F31" t="s">
        <v>622</v>
      </c>
      <c r="G31" t="s">
        <v>586</v>
      </c>
      <c r="H31">
        <v>0.42499999999999999</v>
      </c>
      <c r="J31">
        <v>107704191</v>
      </c>
      <c r="K31" s="120">
        <v>45413</v>
      </c>
      <c r="L31">
        <v>19</v>
      </c>
      <c r="M31">
        <v>1</v>
      </c>
      <c r="N31">
        <v>0</v>
      </c>
      <c r="O31">
        <v>5</v>
      </c>
      <c r="P31" t="s">
        <v>406</v>
      </c>
    </row>
    <row r="32" spans="1:16" x14ac:dyDescent="0.55000000000000004">
      <c r="A32">
        <v>0</v>
      </c>
      <c r="B32" t="s">
        <v>586</v>
      </c>
      <c r="C32">
        <v>0.3</v>
      </c>
      <c r="D32" t="s">
        <v>222</v>
      </c>
      <c r="E32" t="s">
        <v>617</v>
      </c>
      <c r="F32" t="s">
        <v>623</v>
      </c>
      <c r="G32" t="s">
        <v>586</v>
      </c>
      <c r="H32">
        <v>0.42499999999999999</v>
      </c>
      <c r="J32">
        <v>107806612</v>
      </c>
      <c r="K32" s="120">
        <v>45506</v>
      </c>
      <c r="L32">
        <v>17</v>
      </c>
      <c r="M32">
        <v>1</v>
      </c>
      <c r="N32">
        <v>0</v>
      </c>
      <c r="O32">
        <v>5</v>
      </c>
      <c r="P32" t="s">
        <v>406</v>
      </c>
    </row>
    <row r="33" spans="1:16" x14ac:dyDescent="0.55000000000000004">
      <c r="A33">
        <v>0</v>
      </c>
      <c r="B33" t="s">
        <v>586</v>
      </c>
      <c r="C33">
        <v>0.5</v>
      </c>
      <c r="D33" t="s">
        <v>222</v>
      </c>
      <c r="E33" t="s">
        <v>620</v>
      </c>
      <c r="F33" t="s">
        <v>624</v>
      </c>
      <c r="G33" t="s">
        <v>586</v>
      </c>
      <c r="H33">
        <v>0.5</v>
      </c>
      <c r="J33">
        <v>106423037</v>
      </c>
      <c r="K33" s="120">
        <v>44166</v>
      </c>
      <c r="L33">
        <v>21</v>
      </c>
      <c r="M33">
        <v>1</v>
      </c>
      <c r="N33">
        <v>0</v>
      </c>
      <c r="O33">
        <v>1</v>
      </c>
      <c r="P33" t="s">
        <v>406</v>
      </c>
    </row>
    <row r="34" spans="1:16" x14ac:dyDescent="0.55000000000000004">
      <c r="A34">
        <v>0</v>
      </c>
      <c r="B34" t="s">
        <v>586</v>
      </c>
      <c r="C34">
        <v>0.5</v>
      </c>
      <c r="D34" t="s">
        <v>222</v>
      </c>
      <c r="E34" t="s">
        <v>616</v>
      </c>
      <c r="F34" t="s">
        <v>625</v>
      </c>
      <c r="G34" t="s">
        <v>586</v>
      </c>
      <c r="H34">
        <v>0.5</v>
      </c>
      <c r="J34">
        <v>106831693</v>
      </c>
      <c r="K34" s="120">
        <v>44572</v>
      </c>
      <c r="L34">
        <v>19</v>
      </c>
      <c r="M34">
        <v>1</v>
      </c>
      <c r="N34">
        <v>8</v>
      </c>
      <c r="O34">
        <v>1</v>
      </c>
      <c r="P34" t="s">
        <v>406</v>
      </c>
    </row>
    <row r="35" spans="1:16" x14ac:dyDescent="0.55000000000000004">
      <c r="A35">
        <v>0</v>
      </c>
      <c r="B35" t="s">
        <v>586</v>
      </c>
      <c r="C35">
        <v>0.5</v>
      </c>
      <c r="D35" t="s">
        <v>222</v>
      </c>
      <c r="E35" t="s">
        <v>616</v>
      </c>
      <c r="F35" t="s">
        <v>622</v>
      </c>
      <c r="G35" t="s">
        <v>586</v>
      </c>
      <c r="H35">
        <v>0.5</v>
      </c>
      <c r="J35">
        <v>106536246</v>
      </c>
      <c r="K35" s="120">
        <v>44292</v>
      </c>
      <c r="L35">
        <v>17</v>
      </c>
      <c r="M35">
        <v>1</v>
      </c>
      <c r="N35">
        <v>0</v>
      </c>
      <c r="O35">
        <v>1</v>
      </c>
      <c r="P35" t="s">
        <v>406</v>
      </c>
    </row>
    <row r="36" spans="1:16" x14ac:dyDescent="0.55000000000000004">
      <c r="A36">
        <v>0</v>
      </c>
      <c r="B36" t="s">
        <v>586</v>
      </c>
      <c r="C36">
        <v>0.4</v>
      </c>
      <c r="D36" t="s">
        <v>222</v>
      </c>
      <c r="E36" t="s">
        <v>617</v>
      </c>
      <c r="F36" t="s">
        <v>622</v>
      </c>
      <c r="G36" t="s">
        <v>586</v>
      </c>
      <c r="H36">
        <v>0.52500000000000002</v>
      </c>
      <c r="J36">
        <v>106136954</v>
      </c>
      <c r="K36" s="120">
        <v>43855</v>
      </c>
      <c r="L36">
        <v>21</v>
      </c>
      <c r="M36">
        <v>2</v>
      </c>
      <c r="N36">
        <v>5</v>
      </c>
      <c r="O36">
        <v>1</v>
      </c>
      <c r="P36" t="s">
        <v>144</v>
      </c>
    </row>
    <row r="37" spans="1:16" x14ac:dyDescent="0.55000000000000004">
      <c r="A37">
        <v>0</v>
      </c>
      <c r="B37" t="s">
        <v>586</v>
      </c>
      <c r="C37">
        <v>0.6</v>
      </c>
      <c r="D37" t="s">
        <v>222</v>
      </c>
      <c r="E37" t="s">
        <v>616</v>
      </c>
      <c r="F37" t="s">
        <v>622</v>
      </c>
      <c r="G37" t="s">
        <v>586</v>
      </c>
      <c r="H37">
        <v>0.6</v>
      </c>
      <c r="J37">
        <v>106360965</v>
      </c>
      <c r="K37" s="120">
        <v>44111</v>
      </c>
      <c r="L37">
        <v>17</v>
      </c>
      <c r="M37">
        <v>1</v>
      </c>
      <c r="N37">
        <v>0</v>
      </c>
      <c r="O37">
        <v>5</v>
      </c>
      <c r="P37" t="s">
        <v>406</v>
      </c>
    </row>
    <row r="38" spans="1:16" x14ac:dyDescent="0.55000000000000004">
      <c r="A38">
        <v>0</v>
      </c>
      <c r="B38" t="s">
        <v>586</v>
      </c>
      <c r="C38">
        <v>0.5</v>
      </c>
      <c r="D38" t="s">
        <v>222</v>
      </c>
      <c r="E38" t="s">
        <v>617</v>
      </c>
      <c r="F38" t="s">
        <v>623</v>
      </c>
      <c r="G38" t="s">
        <v>586</v>
      </c>
      <c r="H38">
        <v>0.625</v>
      </c>
      <c r="J38">
        <v>107133428</v>
      </c>
      <c r="K38" s="120">
        <v>44867</v>
      </c>
      <c r="L38">
        <v>21</v>
      </c>
      <c r="M38">
        <v>1</v>
      </c>
      <c r="N38">
        <v>5</v>
      </c>
      <c r="O38">
        <v>1</v>
      </c>
      <c r="P38" t="s">
        <v>144</v>
      </c>
    </row>
    <row r="39" spans="1:16" x14ac:dyDescent="0.55000000000000004">
      <c r="A39">
        <v>0</v>
      </c>
      <c r="B39" t="s">
        <v>586</v>
      </c>
      <c r="C39">
        <v>0.5</v>
      </c>
      <c r="D39" t="s">
        <v>147</v>
      </c>
      <c r="E39" t="s">
        <v>623</v>
      </c>
      <c r="F39" t="s">
        <v>616</v>
      </c>
      <c r="G39" t="s">
        <v>586</v>
      </c>
      <c r="H39">
        <v>0.67300000000000004</v>
      </c>
      <c r="J39">
        <v>106732615</v>
      </c>
      <c r="K39" s="120">
        <v>44483</v>
      </c>
      <c r="L39">
        <v>28</v>
      </c>
      <c r="M39">
        <v>1</v>
      </c>
      <c r="N39">
        <v>0</v>
      </c>
      <c r="O39">
        <v>1</v>
      </c>
      <c r="P39" t="s">
        <v>406</v>
      </c>
    </row>
    <row r="40" spans="1:16" x14ac:dyDescent="0.55000000000000004">
      <c r="A40">
        <v>0</v>
      </c>
      <c r="B40" t="s">
        <v>586</v>
      </c>
      <c r="C40">
        <v>0.7</v>
      </c>
      <c r="D40" t="s">
        <v>222</v>
      </c>
      <c r="E40" t="s">
        <v>617</v>
      </c>
      <c r="F40" t="s">
        <v>623</v>
      </c>
      <c r="G40" t="s">
        <v>586</v>
      </c>
      <c r="H40">
        <v>0.82499999999999996</v>
      </c>
      <c r="J40">
        <v>106764606</v>
      </c>
      <c r="K40" s="120">
        <v>44511</v>
      </c>
      <c r="L40">
        <v>17</v>
      </c>
      <c r="M40">
        <v>1</v>
      </c>
      <c r="N40">
        <v>0</v>
      </c>
      <c r="O40">
        <v>5</v>
      </c>
      <c r="P40" t="s">
        <v>406</v>
      </c>
    </row>
    <row r="41" spans="1:16" x14ac:dyDescent="0.55000000000000004">
      <c r="A41">
        <v>0</v>
      </c>
      <c r="B41" t="s">
        <v>586</v>
      </c>
      <c r="C41">
        <v>0.3</v>
      </c>
      <c r="D41" t="s">
        <v>147</v>
      </c>
      <c r="E41" t="s">
        <v>623</v>
      </c>
      <c r="F41" t="s">
        <v>617</v>
      </c>
      <c r="G41" t="s">
        <v>586</v>
      </c>
      <c r="H41">
        <v>0.873</v>
      </c>
      <c r="J41">
        <v>107897585</v>
      </c>
      <c r="K41" s="120">
        <v>45589</v>
      </c>
      <c r="L41">
        <v>21</v>
      </c>
      <c r="M41">
        <v>1</v>
      </c>
      <c r="N41">
        <v>0</v>
      </c>
      <c r="O41">
        <v>1</v>
      </c>
      <c r="P41" t="s">
        <v>406</v>
      </c>
    </row>
    <row r="42" spans="1:16" x14ac:dyDescent="0.55000000000000004">
      <c r="A42">
        <v>0</v>
      </c>
      <c r="B42" t="s">
        <v>586</v>
      </c>
      <c r="C42">
        <v>0.2</v>
      </c>
      <c r="D42" t="s">
        <v>147</v>
      </c>
      <c r="E42" t="s">
        <v>623</v>
      </c>
      <c r="F42" t="s">
        <v>617</v>
      </c>
      <c r="G42" t="s">
        <v>586</v>
      </c>
      <c r="H42">
        <v>0.97299999999999998</v>
      </c>
      <c r="J42">
        <v>107472899</v>
      </c>
      <c r="K42" s="120">
        <v>45194</v>
      </c>
      <c r="L42">
        <v>21</v>
      </c>
      <c r="M42">
        <v>1</v>
      </c>
      <c r="N42">
        <v>0</v>
      </c>
      <c r="O42">
        <v>1</v>
      </c>
      <c r="P42" t="s">
        <v>406</v>
      </c>
    </row>
    <row r="43" spans="1:16" x14ac:dyDescent="0.55000000000000004">
      <c r="A43">
        <v>0</v>
      </c>
      <c r="B43" t="s">
        <v>586</v>
      </c>
      <c r="C43">
        <v>0.2</v>
      </c>
      <c r="D43" t="s">
        <v>147</v>
      </c>
      <c r="E43" t="s">
        <v>623</v>
      </c>
      <c r="F43" t="s">
        <v>617</v>
      </c>
      <c r="G43" t="s">
        <v>586</v>
      </c>
      <c r="H43">
        <v>0.97299999999999998</v>
      </c>
      <c r="J43">
        <v>108108922</v>
      </c>
      <c r="K43" s="120">
        <v>45789</v>
      </c>
      <c r="L43">
        <v>24</v>
      </c>
      <c r="M43">
        <v>2</v>
      </c>
      <c r="N43">
        <v>4</v>
      </c>
      <c r="O43">
        <v>1</v>
      </c>
      <c r="P43" t="s">
        <v>201</v>
      </c>
    </row>
    <row r="44" spans="1:16" x14ac:dyDescent="0.55000000000000004">
      <c r="A44">
        <v>0</v>
      </c>
      <c r="B44" t="s">
        <v>586</v>
      </c>
      <c r="C44">
        <v>1</v>
      </c>
      <c r="D44" t="s">
        <v>222</v>
      </c>
      <c r="E44" t="s">
        <v>620</v>
      </c>
      <c r="F44" t="s">
        <v>623</v>
      </c>
      <c r="G44" t="s">
        <v>586</v>
      </c>
      <c r="H44">
        <v>1</v>
      </c>
      <c r="J44">
        <v>108422322</v>
      </c>
      <c r="K44" s="120">
        <v>46085</v>
      </c>
      <c r="L44">
        <v>21</v>
      </c>
      <c r="M44">
        <v>1</v>
      </c>
      <c r="N44">
        <v>0</v>
      </c>
      <c r="O44">
        <v>1</v>
      </c>
      <c r="P44" t="s">
        <v>406</v>
      </c>
    </row>
    <row r="45" spans="1:16" x14ac:dyDescent="0.55000000000000004">
      <c r="A45">
        <v>0</v>
      </c>
      <c r="B45" t="s">
        <v>586</v>
      </c>
      <c r="C45">
        <v>1</v>
      </c>
      <c r="D45" t="s">
        <v>222</v>
      </c>
      <c r="E45" t="s">
        <v>616</v>
      </c>
      <c r="F45" t="s">
        <v>622</v>
      </c>
      <c r="G45" t="s">
        <v>586</v>
      </c>
      <c r="H45">
        <v>1</v>
      </c>
      <c r="J45">
        <v>106285135</v>
      </c>
      <c r="K45" s="120">
        <v>44034</v>
      </c>
      <c r="L45">
        <v>17</v>
      </c>
      <c r="M45">
        <v>1</v>
      </c>
      <c r="N45">
        <v>0</v>
      </c>
      <c r="O45">
        <v>5</v>
      </c>
      <c r="P45" t="s">
        <v>406</v>
      </c>
    </row>
    <row r="46" spans="1:16" ht="42.75" customHeight="1" x14ac:dyDescent="0.55000000000000004">
      <c r="A46" s="120">
        <v>46171</v>
      </c>
      <c r="B46" t="s">
        <v>626</v>
      </c>
    </row>
    <row r="47" spans="1:16" ht="43.2" x14ac:dyDescent="0.55000000000000004">
      <c r="A47" s="60" t="s">
        <v>131</v>
      </c>
      <c r="B47" t="s">
        <v>132</v>
      </c>
      <c r="C47" s="60" t="s">
        <v>605</v>
      </c>
      <c r="D47" t="s">
        <v>135</v>
      </c>
      <c r="E47" t="s">
        <v>136</v>
      </c>
      <c r="F47" t="s">
        <v>137</v>
      </c>
      <c r="G47" t="s">
        <v>138</v>
      </c>
      <c r="H47" t="s">
        <v>140</v>
      </c>
      <c r="I47" t="s">
        <v>141</v>
      </c>
      <c r="J47" t="s">
        <v>142</v>
      </c>
      <c r="K47" t="s">
        <v>143</v>
      </c>
      <c r="L47" t="s">
        <v>144</v>
      </c>
      <c r="M47" t="s">
        <v>145</v>
      </c>
      <c r="N47" t="s">
        <v>146</v>
      </c>
      <c r="O47" t="s">
        <v>147</v>
      </c>
    </row>
    <row r="48" spans="1:16" x14ac:dyDescent="0.55000000000000004">
      <c r="A48">
        <v>0</v>
      </c>
      <c r="B48" t="s">
        <v>586</v>
      </c>
      <c r="C48">
        <v>1</v>
      </c>
      <c r="D48" t="s">
        <v>222</v>
      </c>
      <c r="E48" t="s">
        <v>616</v>
      </c>
      <c r="F48" t="s">
        <v>622</v>
      </c>
      <c r="G48" t="s">
        <v>586</v>
      </c>
      <c r="H48">
        <v>1</v>
      </c>
      <c r="J48">
        <v>105569861</v>
      </c>
      <c r="K48" s="120">
        <v>43324</v>
      </c>
      <c r="L48">
        <v>19</v>
      </c>
      <c r="M48">
        <v>1</v>
      </c>
      <c r="N48">
        <v>0</v>
      </c>
      <c r="O48">
        <v>5</v>
      </c>
      <c r="P48" t="s">
        <v>406</v>
      </c>
    </row>
    <row r="49" spans="1:16" x14ac:dyDescent="0.55000000000000004">
      <c r="A49">
        <v>0</v>
      </c>
      <c r="B49" t="s">
        <v>586</v>
      </c>
      <c r="C49">
        <v>0.5</v>
      </c>
      <c r="D49" t="s">
        <v>147</v>
      </c>
      <c r="E49" t="s">
        <v>622</v>
      </c>
      <c r="F49" t="s">
        <v>627</v>
      </c>
      <c r="G49" t="s">
        <v>586</v>
      </c>
      <c r="H49">
        <v>1.0629999999999999</v>
      </c>
      <c r="J49">
        <v>107158128</v>
      </c>
      <c r="K49" s="120">
        <v>44883</v>
      </c>
      <c r="L49">
        <v>19</v>
      </c>
      <c r="M49">
        <v>1</v>
      </c>
      <c r="N49">
        <v>0</v>
      </c>
      <c r="O49">
        <v>1</v>
      </c>
      <c r="P49" t="s">
        <v>406</v>
      </c>
    </row>
    <row r="50" spans="1:16" x14ac:dyDescent="0.55000000000000004">
      <c r="A50">
        <v>0</v>
      </c>
      <c r="B50" t="s">
        <v>586</v>
      </c>
      <c r="C50">
        <v>0.1</v>
      </c>
      <c r="D50" t="s">
        <v>147</v>
      </c>
      <c r="E50" t="s">
        <v>623</v>
      </c>
      <c r="F50" t="s">
        <v>620</v>
      </c>
      <c r="G50" t="s">
        <v>586</v>
      </c>
      <c r="H50">
        <v>1.073</v>
      </c>
      <c r="J50">
        <v>106563836</v>
      </c>
      <c r="K50" s="120">
        <v>44313</v>
      </c>
      <c r="L50">
        <v>28</v>
      </c>
      <c r="M50">
        <v>1</v>
      </c>
      <c r="N50">
        <v>0</v>
      </c>
      <c r="O50">
        <v>1</v>
      </c>
      <c r="P50" t="s">
        <v>406</v>
      </c>
    </row>
    <row r="51" spans="1:16" x14ac:dyDescent="0.55000000000000004">
      <c r="A51">
        <v>0</v>
      </c>
      <c r="B51" t="s">
        <v>586</v>
      </c>
      <c r="C51">
        <v>0.1</v>
      </c>
      <c r="D51" t="s">
        <v>147</v>
      </c>
      <c r="E51" t="s">
        <v>623</v>
      </c>
      <c r="F51" t="s">
        <v>627</v>
      </c>
      <c r="G51" t="s">
        <v>586</v>
      </c>
      <c r="H51">
        <v>1.073</v>
      </c>
      <c r="J51">
        <v>107410699</v>
      </c>
      <c r="K51" s="120">
        <v>45131</v>
      </c>
      <c r="L51">
        <v>30</v>
      </c>
      <c r="M51">
        <v>1</v>
      </c>
      <c r="N51">
        <v>0</v>
      </c>
      <c r="O51">
        <v>1</v>
      </c>
      <c r="P51" t="s">
        <v>201</v>
      </c>
    </row>
    <row r="52" spans="1:16" x14ac:dyDescent="0.55000000000000004">
      <c r="A52">
        <v>0</v>
      </c>
      <c r="B52" t="s">
        <v>586</v>
      </c>
      <c r="C52">
        <v>1.1000000000000001</v>
      </c>
      <c r="D52" t="s">
        <v>222</v>
      </c>
      <c r="E52" t="s">
        <v>620</v>
      </c>
      <c r="F52" t="s">
        <v>623</v>
      </c>
      <c r="G52" t="s">
        <v>586</v>
      </c>
      <c r="H52">
        <v>1.1000000000000001</v>
      </c>
      <c r="J52">
        <v>108377854</v>
      </c>
      <c r="K52" s="120">
        <v>46042</v>
      </c>
      <c r="L52">
        <v>19</v>
      </c>
      <c r="M52">
        <v>1</v>
      </c>
      <c r="N52">
        <v>10</v>
      </c>
      <c r="O52">
        <v>1</v>
      </c>
      <c r="P52" t="s">
        <v>406</v>
      </c>
    </row>
    <row r="53" spans="1:16" x14ac:dyDescent="0.55000000000000004">
      <c r="A53">
        <v>0</v>
      </c>
      <c r="B53" t="s">
        <v>586</v>
      </c>
      <c r="C53">
        <v>0</v>
      </c>
      <c r="E53" t="s">
        <v>628</v>
      </c>
      <c r="F53" t="s">
        <v>623</v>
      </c>
      <c r="G53" t="s">
        <v>586</v>
      </c>
      <c r="H53">
        <v>1.119</v>
      </c>
      <c r="J53">
        <v>106858497</v>
      </c>
      <c r="K53" s="120">
        <v>44602</v>
      </c>
      <c r="L53">
        <v>24</v>
      </c>
      <c r="M53">
        <v>1</v>
      </c>
      <c r="N53">
        <v>8</v>
      </c>
      <c r="O53">
        <v>1</v>
      </c>
      <c r="P53" t="s">
        <v>406</v>
      </c>
    </row>
    <row r="54" spans="1:16" x14ac:dyDescent="0.55000000000000004">
      <c r="A54">
        <v>0</v>
      </c>
      <c r="B54" t="s">
        <v>586</v>
      </c>
      <c r="C54">
        <v>0</v>
      </c>
      <c r="E54" t="s">
        <v>629</v>
      </c>
      <c r="F54" t="s">
        <v>623</v>
      </c>
      <c r="G54" t="s">
        <v>586</v>
      </c>
      <c r="H54">
        <v>1.119</v>
      </c>
      <c r="J54">
        <v>105790063</v>
      </c>
      <c r="K54" s="120">
        <v>43524</v>
      </c>
      <c r="L54">
        <v>24</v>
      </c>
      <c r="M54">
        <v>1</v>
      </c>
      <c r="N54">
        <v>4</v>
      </c>
      <c r="O54">
        <v>1</v>
      </c>
      <c r="P54" t="s">
        <v>144</v>
      </c>
    </row>
    <row r="55" spans="1:16" x14ac:dyDescent="0.55000000000000004">
      <c r="A55">
        <v>0</v>
      </c>
      <c r="B55" t="s">
        <v>586</v>
      </c>
      <c r="C55">
        <v>0</v>
      </c>
      <c r="E55" t="s">
        <v>630</v>
      </c>
      <c r="F55" t="s">
        <v>623</v>
      </c>
      <c r="G55" t="s">
        <v>586</v>
      </c>
      <c r="H55">
        <v>1.119</v>
      </c>
      <c r="J55">
        <v>107410000</v>
      </c>
      <c r="K55" s="120">
        <v>45133</v>
      </c>
      <c r="L55">
        <v>30</v>
      </c>
      <c r="M55">
        <v>1</v>
      </c>
      <c r="N55">
        <v>8</v>
      </c>
      <c r="O55">
        <v>1</v>
      </c>
      <c r="P55" t="s">
        <v>406</v>
      </c>
    </row>
    <row r="56" spans="1:16" x14ac:dyDescent="0.55000000000000004">
      <c r="A56">
        <v>0</v>
      </c>
      <c r="B56" t="s">
        <v>586</v>
      </c>
      <c r="C56">
        <v>0</v>
      </c>
      <c r="E56" t="s">
        <v>631</v>
      </c>
      <c r="F56" t="s">
        <v>622</v>
      </c>
      <c r="G56" t="s">
        <v>586</v>
      </c>
      <c r="H56">
        <v>1.119</v>
      </c>
      <c r="J56">
        <v>107112361</v>
      </c>
      <c r="K56" s="120">
        <v>44841</v>
      </c>
      <c r="L56">
        <v>23</v>
      </c>
      <c r="M56">
        <v>1</v>
      </c>
      <c r="N56">
        <v>4</v>
      </c>
      <c r="O56">
        <v>1</v>
      </c>
      <c r="P56" t="s">
        <v>406</v>
      </c>
    </row>
    <row r="57" spans="1:16" x14ac:dyDescent="0.55000000000000004">
      <c r="A57">
        <v>0</v>
      </c>
      <c r="B57" t="s">
        <v>586</v>
      </c>
      <c r="C57">
        <v>0</v>
      </c>
      <c r="E57" t="s">
        <v>623</v>
      </c>
      <c r="F57" t="s">
        <v>622</v>
      </c>
      <c r="G57" t="s">
        <v>586</v>
      </c>
      <c r="H57">
        <v>1.173</v>
      </c>
      <c r="J57">
        <v>106932993</v>
      </c>
      <c r="K57" s="120">
        <v>44676</v>
      </c>
      <c r="L57">
        <v>24</v>
      </c>
      <c r="M57">
        <v>1</v>
      </c>
      <c r="N57">
        <v>8</v>
      </c>
      <c r="O57">
        <v>1</v>
      </c>
      <c r="P57" t="s">
        <v>201</v>
      </c>
    </row>
    <row r="58" spans="1:16" x14ac:dyDescent="0.55000000000000004">
      <c r="A58">
        <v>0</v>
      </c>
      <c r="B58" t="s">
        <v>586</v>
      </c>
      <c r="C58">
        <v>0</v>
      </c>
      <c r="E58" t="s">
        <v>623</v>
      </c>
      <c r="F58" t="s">
        <v>622</v>
      </c>
      <c r="G58" t="s">
        <v>586</v>
      </c>
      <c r="H58">
        <v>1.173</v>
      </c>
      <c r="J58">
        <v>105493877</v>
      </c>
      <c r="K58" s="120">
        <v>43243</v>
      </c>
      <c r="L58">
        <v>24</v>
      </c>
      <c r="M58">
        <v>1</v>
      </c>
      <c r="N58">
        <v>8</v>
      </c>
      <c r="O58">
        <v>1</v>
      </c>
      <c r="P58" t="s">
        <v>201</v>
      </c>
    </row>
    <row r="59" spans="1:16" x14ac:dyDescent="0.55000000000000004">
      <c r="A59">
        <v>0</v>
      </c>
      <c r="B59" t="s">
        <v>586</v>
      </c>
      <c r="C59">
        <v>0</v>
      </c>
      <c r="E59" t="s">
        <v>623</v>
      </c>
      <c r="F59" t="s">
        <v>627</v>
      </c>
      <c r="G59" t="s">
        <v>586</v>
      </c>
      <c r="H59">
        <v>1.173</v>
      </c>
      <c r="J59">
        <v>108342608</v>
      </c>
      <c r="K59" s="120">
        <v>45999</v>
      </c>
      <c r="L59">
        <v>24</v>
      </c>
      <c r="M59">
        <v>1</v>
      </c>
      <c r="N59">
        <v>8</v>
      </c>
      <c r="O59">
        <v>1</v>
      </c>
      <c r="P59" t="s">
        <v>406</v>
      </c>
    </row>
    <row r="60" spans="1:16" x14ac:dyDescent="0.55000000000000004">
      <c r="A60">
        <v>0</v>
      </c>
      <c r="B60" t="s">
        <v>586</v>
      </c>
      <c r="C60">
        <v>0</v>
      </c>
      <c r="E60" t="s">
        <v>623</v>
      </c>
      <c r="F60" t="s">
        <v>622</v>
      </c>
      <c r="G60" t="s">
        <v>586</v>
      </c>
      <c r="H60">
        <v>1.173</v>
      </c>
      <c r="J60">
        <v>108272255</v>
      </c>
      <c r="K60" s="120">
        <v>45947</v>
      </c>
      <c r="L60">
        <v>24</v>
      </c>
      <c r="M60">
        <v>1</v>
      </c>
      <c r="N60">
        <v>8</v>
      </c>
      <c r="O60">
        <v>1</v>
      </c>
      <c r="P60" t="s">
        <v>406</v>
      </c>
    </row>
    <row r="61" spans="1:16" x14ac:dyDescent="0.55000000000000004">
      <c r="A61">
        <v>0</v>
      </c>
      <c r="B61" t="s">
        <v>586</v>
      </c>
      <c r="C61">
        <v>0</v>
      </c>
      <c r="E61" t="s">
        <v>623</v>
      </c>
      <c r="F61" t="s">
        <v>632</v>
      </c>
      <c r="G61" t="s">
        <v>586</v>
      </c>
      <c r="H61">
        <v>1.173</v>
      </c>
      <c r="J61">
        <v>107835992</v>
      </c>
      <c r="K61" s="120">
        <v>45530</v>
      </c>
      <c r="L61">
        <v>24</v>
      </c>
      <c r="M61">
        <v>1</v>
      </c>
      <c r="N61">
        <v>8</v>
      </c>
      <c r="O61">
        <v>1</v>
      </c>
      <c r="P61" t="s">
        <v>406</v>
      </c>
    </row>
    <row r="62" spans="1:16" x14ac:dyDescent="0.55000000000000004">
      <c r="A62">
        <v>0</v>
      </c>
      <c r="B62" t="s">
        <v>586</v>
      </c>
      <c r="C62">
        <v>0</v>
      </c>
      <c r="E62" t="s">
        <v>623</v>
      </c>
      <c r="F62" t="s">
        <v>622</v>
      </c>
      <c r="G62" t="s">
        <v>586</v>
      </c>
      <c r="H62">
        <v>1.173</v>
      </c>
      <c r="J62">
        <v>107786892</v>
      </c>
      <c r="K62" s="120">
        <v>45463</v>
      </c>
      <c r="L62">
        <v>21</v>
      </c>
      <c r="M62">
        <v>1</v>
      </c>
      <c r="N62">
        <v>8</v>
      </c>
      <c r="O62">
        <v>1</v>
      </c>
      <c r="P62" t="s">
        <v>406</v>
      </c>
    </row>
    <row r="63" spans="1:16" x14ac:dyDescent="0.55000000000000004">
      <c r="A63">
        <v>0</v>
      </c>
      <c r="B63" t="s">
        <v>586</v>
      </c>
      <c r="C63">
        <v>0</v>
      </c>
      <c r="E63" t="s">
        <v>623</v>
      </c>
      <c r="F63" t="s">
        <v>622</v>
      </c>
      <c r="G63" t="s">
        <v>586</v>
      </c>
      <c r="H63">
        <v>1.173</v>
      </c>
      <c r="J63">
        <v>107435254</v>
      </c>
      <c r="K63" s="120">
        <v>45161</v>
      </c>
      <c r="L63">
        <v>19</v>
      </c>
      <c r="M63">
        <v>1</v>
      </c>
      <c r="N63">
        <v>8</v>
      </c>
      <c r="O63">
        <v>1</v>
      </c>
      <c r="P63" t="s">
        <v>406</v>
      </c>
    </row>
    <row r="64" spans="1:16" x14ac:dyDescent="0.55000000000000004">
      <c r="A64">
        <v>0</v>
      </c>
      <c r="B64" t="s">
        <v>586</v>
      </c>
      <c r="C64">
        <v>0</v>
      </c>
      <c r="E64" t="s">
        <v>623</v>
      </c>
      <c r="F64" t="s">
        <v>622</v>
      </c>
      <c r="G64" t="s">
        <v>586</v>
      </c>
      <c r="H64">
        <v>1.173</v>
      </c>
      <c r="J64">
        <v>107954649</v>
      </c>
      <c r="K64" s="120">
        <v>45636</v>
      </c>
      <c r="L64">
        <v>24</v>
      </c>
      <c r="M64">
        <v>2</v>
      </c>
      <c r="N64">
        <v>8</v>
      </c>
      <c r="O64">
        <v>1</v>
      </c>
      <c r="P64" t="s">
        <v>406</v>
      </c>
    </row>
    <row r="65" spans="1:16" x14ac:dyDescent="0.55000000000000004">
      <c r="A65">
        <v>0</v>
      </c>
      <c r="B65" t="s">
        <v>586</v>
      </c>
      <c r="C65">
        <v>1.25</v>
      </c>
      <c r="D65" t="s">
        <v>222</v>
      </c>
      <c r="E65" t="s">
        <v>616</v>
      </c>
      <c r="F65" t="s">
        <v>622</v>
      </c>
      <c r="G65" t="s">
        <v>586</v>
      </c>
      <c r="H65">
        <v>1.25</v>
      </c>
      <c r="J65">
        <v>105986207</v>
      </c>
      <c r="K65" s="120">
        <v>43707</v>
      </c>
      <c r="L65">
        <v>28</v>
      </c>
      <c r="M65">
        <v>1</v>
      </c>
      <c r="N65">
        <v>0</v>
      </c>
      <c r="O65">
        <v>1</v>
      </c>
      <c r="P65" t="s">
        <v>406</v>
      </c>
    </row>
    <row r="66" spans="1:16" x14ac:dyDescent="0.55000000000000004">
      <c r="A66">
        <v>0</v>
      </c>
      <c r="B66" t="s">
        <v>586</v>
      </c>
      <c r="C66">
        <v>0.2</v>
      </c>
      <c r="D66" t="s">
        <v>147</v>
      </c>
      <c r="E66" t="s">
        <v>622</v>
      </c>
      <c r="F66" t="s">
        <v>623</v>
      </c>
      <c r="G66" t="s">
        <v>586</v>
      </c>
      <c r="H66">
        <v>1.363</v>
      </c>
      <c r="J66">
        <v>106103515</v>
      </c>
      <c r="K66" s="120">
        <v>43820</v>
      </c>
      <c r="L66">
        <v>17</v>
      </c>
      <c r="M66">
        <v>1</v>
      </c>
      <c r="N66">
        <v>0</v>
      </c>
      <c r="O66">
        <v>3</v>
      </c>
      <c r="P66" t="s">
        <v>406</v>
      </c>
    </row>
    <row r="67" spans="1:16" x14ac:dyDescent="0.55000000000000004">
      <c r="A67">
        <v>0</v>
      </c>
      <c r="B67" t="s">
        <v>586</v>
      </c>
      <c r="C67">
        <v>0.2</v>
      </c>
      <c r="D67" t="s">
        <v>147</v>
      </c>
      <c r="E67" t="s">
        <v>622</v>
      </c>
      <c r="F67" t="s">
        <v>623</v>
      </c>
      <c r="G67" t="s">
        <v>586</v>
      </c>
      <c r="H67">
        <v>1.363</v>
      </c>
      <c r="J67">
        <v>107714875</v>
      </c>
      <c r="K67" s="120">
        <v>45421</v>
      </c>
      <c r="L67">
        <v>21</v>
      </c>
      <c r="M67">
        <v>2</v>
      </c>
      <c r="N67">
        <v>0</v>
      </c>
      <c r="O67">
        <v>1</v>
      </c>
      <c r="P67" t="s">
        <v>201</v>
      </c>
    </row>
    <row r="68" spans="1:16" x14ac:dyDescent="0.55000000000000004">
      <c r="A68">
        <v>0</v>
      </c>
      <c r="B68" t="s">
        <v>586</v>
      </c>
      <c r="C68">
        <v>0.2</v>
      </c>
      <c r="D68" t="s">
        <v>222</v>
      </c>
      <c r="E68" t="s">
        <v>623</v>
      </c>
      <c r="F68" t="s">
        <v>622</v>
      </c>
      <c r="G68" t="s">
        <v>586</v>
      </c>
      <c r="H68">
        <v>1.373</v>
      </c>
      <c r="J68">
        <v>107583604</v>
      </c>
      <c r="K68" s="120">
        <v>45293</v>
      </c>
      <c r="L68">
        <v>17</v>
      </c>
      <c r="M68">
        <v>1</v>
      </c>
      <c r="N68">
        <v>0</v>
      </c>
      <c r="O68">
        <v>5</v>
      </c>
      <c r="P68" t="s">
        <v>406</v>
      </c>
    </row>
    <row r="69" spans="1:16" x14ac:dyDescent="0.55000000000000004">
      <c r="A69">
        <v>0</v>
      </c>
      <c r="B69" t="s">
        <v>586</v>
      </c>
      <c r="C69">
        <v>0.1</v>
      </c>
      <c r="D69" t="s">
        <v>147</v>
      </c>
      <c r="E69" t="s">
        <v>622</v>
      </c>
      <c r="F69" t="s">
        <v>625</v>
      </c>
      <c r="G69" t="s">
        <v>586</v>
      </c>
      <c r="H69">
        <v>1.4630000000000001</v>
      </c>
      <c r="J69">
        <v>107353570</v>
      </c>
      <c r="K69" s="120">
        <v>45071</v>
      </c>
      <c r="L69">
        <v>19</v>
      </c>
      <c r="M69">
        <v>1</v>
      </c>
      <c r="N69">
        <v>0</v>
      </c>
      <c r="O69">
        <v>1</v>
      </c>
      <c r="P69" t="s">
        <v>406</v>
      </c>
    </row>
    <row r="70" spans="1:16" x14ac:dyDescent="0.55000000000000004">
      <c r="A70">
        <v>0</v>
      </c>
      <c r="B70" t="s">
        <v>586</v>
      </c>
      <c r="C70">
        <v>0.1</v>
      </c>
      <c r="D70" t="s">
        <v>147</v>
      </c>
      <c r="E70" t="s">
        <v>622</v>
      </c>
      <c r="F70" t="s">
        <v>625</v>
      </c>
      <c r="G70" t="s">
        <v>586</v>
      </c>
      <c r="H70">
        <v>1.4630000000000001</v>
      </c>
      <c r="J70">
        <v>106839283</v>
      </c>
      <c r="K70" s="120">
        <v>44580</v>
      </c>
      <c r="L70">
        <v>17</v>
      </c>
      <c r="M70">
        <v>1</v>
      </c>
      <c r="N70">
        <v>0</v>
      </c>
      <c r="O70">
        <v>3</v>
      </c>
      <c r="P70" t="s">
        <v>406</v>
      </c>
    </row>
    <row r="71" spans="1:16" x14ac:dyDescent="0.55000000000000004">
      <c r="A71">
        <v>0</v>
      </c>
      <c r="B71" t="s">
        <v>586</v>
      </c>
      <c r="C71">
        <v>0.1</v>
      </c>
      <c r="D71" t="s">
        <v>147</v>
      </c>
      <c r="E71" t="s">
        <v>622</v>
      </c>
      <c r="F71" t="s">
        <v>617</v>
      </c>
      <c r="G71" t="s">
        <v>586</v>
      </c>
      <c r="H71">
        <v>1.4630000000000001</v>
      </c>
      <c r="J71">
        <v>106770386</v>
      </c>
      <c r="K71" s="120">
        <v>44516</v>
      </c>
      <c r="L71">
        <v>17</v>
      </c>
      <c r="M71">
        <v>1</v>
      </c>
      <c r="N71">
        <v>0</v>
      </c>
      <c r="O71">
        <v>5</v>
      </c>
      <c r="P71" t="s">
        <v>406</v>
      </c>
    </row>
    <row r="72" spans="1:16" x14ac:dyDescent="0.55000000000000004">
      <c r="A72">
        <v>0</v>
      </c>
      <c r="B72" t="s">
        <v>586</v>
      </c>
      <c r="C72">
        <v>0.1</v>
      </c>
      <c r="D72" t="s">
        <v>147</v>
      </c>
      <c r="E72" t="s">
        <v>622</v>
      </c>
      <c r="F72" t="s">
        <v>617</v>
      </c>
      <c r="G72" t="s">
        <v>586</v>
      </c>
      <c r="H72">
        <v>1.4630000000000001</v>
      </c>
      <c r="J72">
        <v>106255812</v>
      </c>
      <c r="K72" s="120">
        <v>44000</v>
      </c>
      <c r="L72">
        <v>17</v>
      </c>
      <c r="M72">
        <v>1</v>
      </c>
      <c r="N72">
        <v>0</v>
      </c>
      <c r="O72">
        <v>1</v>
      </c>
      <c r="P72" t="s">
        <v>406</v>
      </c>
    </row>
    <row r="73" spans="1:16" x14ac:dyDescent="0.55000000000000004">
      <c r="A73">
        <v>0</v>
      </c>
      <c r="B73" t="s">
        <v>586</v>
      </c>
      <c r="C73">
        <v>0.1</v>
      </c>
      <c r="D73" t="s">
        <v>147</v>
      </c>
      <c r="E73" t="s">
        <v>622</v>
      </c>
      <c r="F73" t="s">
        <v>616</v>
      </c>
      <c r="G73" t="s">
        <v>586</v>
      </c>
      <c r="H73">
        <v>1.4630000000000001</v>
      </c>
      <c r="J73">
        <v>106136525</v>
      </c>
      <c r="K73" s="120">
        <v>43847</v>
      </c>
      <c r="L73">
        <v>19</v>
      </c>
      <c r="M73">
        <v>1</v>
      </c>
      <c r="N73">
        <v>0</v>
      </c>
      <c r="O73">
        <v>1</v>
      </c>
      <c r="P73" t="s">
        <v>201</v>
      </c>
    </row>
    <row r="74" spans="1:16" x14ac:dyDescent="0.55000000000000004">
      <c r="A74">
        <v>0</v>
      </c>
      <c r="B74" t="s">
        <v>586</v>
      </c>
      <c r="C74">
        <v>0.1</v>
      </c>
      <c r="D74" t="s">
        <v>147</v>
      </c>
      <c r="E74" t="s">
        <v>622</v>
      </c>
      <c r="F74" t="s">
        <v>617</v>
      </c>
      <c r="G74" t="s">
        <v>586</v>
      </c>
      <c r="H74">
        <v>1.4630000000000001</v>
      </c>
      <c r="J74">
        <v>105281360</v>
      </c>
      <c r="K74" s="120">
        <v>43046</v>
      </c>
      <c r="L74">
        <v>17</v>
      </c>
      <c r="M74">
        <v>2</v>
      </c>
      <c r="N74">
        <v>0</v>
      </c>
      <c r="O74">
        <v>5</v>
      </c>
      <c r="P74" t="s">
        <v>406</v>
      </c>
    </row>
    <row r="75" spans="1:16" x14ac:dyDescent="0.55000000000000004">
      <c r="A75">
        <v>0</v>
      </c>
      <c r="B75" t="s">
        <v>586</v>
      </c>
      <c r="C75">
        <v>0.1</v>
      </c>
      <c r="D75" t="s">
        <v>147</v>
      </c>
      <c r="E75" t="s">
        <v>622</v>
      </c>
      <c r="F75" t="s">
        <v>623</v>
      </c>
      <c r="G75" t="s">
        <v>586</v>
      </c>
      <c r="H75">
        <v>1.4630000000000001</v>
      </c>
      <c r="J75">
        <v>107205020</v>
      </c>
      <c r="K75" s="120">
        <v>44931</v>
      </c>
      <c r="L75">
        <v>17</v>
      </c>
      <c r="M75">
        <v>1</v>
      </c>
      <c r="N75">
        <v>0</v>
      </c>
      <c r="O75">
        <v>2</v>
      </c>
      <c r="P75" t="s">
        <v>406</v>
      </c>
    </row>
    <row r="76" spans="1:16" x14ac:dyDescent="0.55000000000000004">
      <c r="A76">
        <v>0</v>
      </c>
      <c r="B76" t="s">
        <v>586</v>
      </c>
      <c r="C76">
        <v>6.6000000000000003E-2</v>
      </c>
      <c r="D76" t="s">
        <v>147</v>
      </c>
      <c r="E76" t="s">
        <v>622</v>
      </c>
      <c r="F76" t="s">
        <v>627</v>
      </c>
      <c r="G76" t="s">
        <v>586</v>
      </c>
      <c r="H76">
        <v>1.4970000000000001</v>
      </c>
      <c r="J76">
        <v>108267429</v>
      </c>
      <c r="K76" s="120">
        <v>45942</v>
      </c>
      <c r="L76">
        <v>19</v>
      </c>
      <c r="M76">
        <v>2</v>
      </c>
      <c r="N76">
        <v>10</v>
      </c>
      <c r="O76">
        <v>5</v>
      </c>
      <c r="P76" t="s">
        <v>406</v>
      </c>
    </row>
    <row r="77" spans="1:16" x14ac:dyDescent="0.55000000000000004">
      <c r="A77">
        <v>0</v>
      </c>
      <c r="B77" t="s">
        <v>586</v>
      </c>
      <c r="C77">
        <v>1.5</v>
      </c>
      <c r="D77" t="s">
        <v>222</v>
      </c>
      <c r="E77" t="s">
        <v>616</v>
      </c>
      <c r="F77" t="s">
        <v>622</v>
      </c>
      <c r="G77" t="s">
        <v>586</v>
      </c>
      <c r="H77">
        <v>1.5</v>
      </c>
      <c r="J77">
        <v>107742537</v>
      </c>
      <c r="K77" s="120">
        <v>44431</v>
      </c>
      <c r="L77">
        <v>24</v>
      </c>
      <c r="M77">
        <v>1</v>
      </c>
      <c r="N77">
        <v>8</v>
      </c>
      <c r="O77">
        <v>1</v>
      </c>
      <c r="P77" t="s">
        <v>201</v>
      </c>
    </row>
    <row r="78" spans="1:16" ht="42.75" customHeight="1" x14ac:dyDescent="0.55000000000000004">
      <c r="A78" s="120">
        <v>46171</v>
      </c>
      <c r="B78" t="s">
        <v>633</v>
      </c>
    </row>
    <row r="79" spans="1:16" ht="43.2" x14ac:dyDescent="0.55000000000000004">
      <c r="A79" s="60" t="s">
        <v>131</v>
      </c>
      <c r="B79" t="s">
        <v>132</v>
      </c>
      <c r="C79" s="60" t="s">
        <v>605</v>
      </c>
      <c r="D79" t="s">
        <v>135</v>
      </c>
      <c r="E79" t="s">
        <v>136</v>
      </c>
      <c r="F79" t="s">
        <v>137</v>
      </c>
      <c r="G79" t="s">
        <v>138</v>
      </c>
      <c r="H79" t="s">
        <v>140</v>
      </c>
      <c r="I79" t="s">
        <v>141</v>
      </c>
      <c r="J79" t="s">
        <v>142</v>
      </c>
      <c r="K79" t="s">
        <v>143</v>
      </c>
      <c r="L79" t="s">
        <v>144</v>
      </c>
      <c r="M79" t="s">
        <v>145</v>
      </c>
      <c r="N79" t="s">
        <v>146</v>
      </c>
      <c r="O79" t="s">
        <v>147</v>
      </c>
    </row>
    <row r="80" spans="1:16" x14ac:dyDescent="0.55000000000000004">
      <c r="A80">
        <v>0</v>
      </c>
      <c r="B80" t="s">
        <v>586</v>
      </c>
      <c r="C80">
        <v>1.5</v>
      </c>
      <c r="D80" t="s">
        <v>222</v>
      </c>
      <c r="E80" t="s">
        <v>616</v>
      </c>
      <c r="F80" t="s">
        <v>622</v>
      </c>
      <c r="G80" t="s">
        <v>586</v>
      </c>
      <c r="H80">
        <v>1.5</v>
      </c>
      <c r="J80">
        <v>106619552</v>
      </c>
      <c r="K80" s="120">
        <v>44369</v>
      </c>
      <c r="L80">
        <v>19</v>
      </c>
      <c r="M80">
        <v>2</v>
      </c>
      <c r="N80">
        <v>0</v>
      </c>
      <c r="O80">
        <v>1</v>
      </c>
      <c r="P80" t="s">
        <v>406</v>
      </c>
    </row>
    <row r="81" spans="1:16" x14ac:dyDescent="0.55000000000000004">
      <c r="A81">
        <v>0</v>
      </c>
      <c r="B81" t="s">
        <v>586</v>
      </c>
      <c r="C81">
        <v>5.0000000000000001E-3</v>
      </c>
      <c r="D81" t="s">
        <v>147</v>
      </c>
      <c r="E81" t="s">
        <v>622</v>
      </c>
      <c r="F81" t="s">
        <v>627</v>
      </c>
      <c r="G81" t="s">
        <v>586</v>
      </c>
      <c r="H81">
        <v>1.5580000000000001</v>
      </c>
      <c r="J81">
        <v>106424659</v>
      </c>
      <c r="K81" s="120">
        <v>44167</v>
      </c>
      <c r="L81">
        <v>19</v>
      </c>
      <c r="M81">
        <v>1</v>
      </c>
      <c r="N81">
        <v>0</v>
      </c>
      <c r="O81">
        <v>1</v>
      </c>
      <c r="P81" t="s">
        <v>406</v>
      </c>
    </row>
    <row r="82" spans="1:16" x14ac:dyDescent="0.55000000000000004">
      <c r="A82">
        <v>0</v>
      </c>
      <c r="B82" t="s">
        <v>586</v>
      </c>
      <c r="C82">
        <v>0</v>
      </c>
      <c r="E82" t="s">
        <v>622</v>
      </c>
      <c r="F82" t="s">
        <v>624</v>
      </c>
      <c r="G82" t="s">
        <v>586</v>
      </c>
      <c r="H82">
        <v>1.5629999999999999</v>
      </c>
      <c r="J82">
        <v>106898594</v>
      </c>
      <c r="K82" s="120">
        <v>44599</v>
      </c>
      <c r="L82">
        <v>23</v>
      </c>
      <c r="M82">
        <v>2</v>
      </c>
      <c r="N82">
        <v>8</v>
      </c>
      <c r="O82">
        <v>1</v>
      </c>
      <c r="P82" t="s">
        <v>406</v>
      </c>
    </row>
    <row r="83" spans="1:16" x14ac:dyDescent="0.55000000000000004">
      <c r="A83">
        <v>0</v>
      </c>
      <c r="B83" t="s">
        <v>586</v>
      </c>
      <c r="C83">
        <v>0</v>
      </c>
      <c r="E83" t="s">
        <v>622</v>
      </c>
      <c r="F83" t="s">
        <v>634</v>
      </c>
      <c r="G83" t="s">
        <v>586</v>
      </c>
      <c r="H83">
        <v>1.5629999999999999</v>
      </c>
      <c r="J83">
        <v>106829559</v>
      </c>
      <c r="K83" s="120">
        <v>44571</v>
      </c>
      <c r="L83">
        <v>30</v>
      </c>
      <c r="M83">
        <v>1</v>
      </c>
      <c r="N83">
        <v>8</v>
      </c>
      <c r="O83">
        <v>1</v>
      </c>
      <c r="P83" t="s">
        <v>406</v>
      </c>
    </row>
    <row r="84" spans="1:16" x14ac:dyDescent="0.55000000000000004">
      <c r="A84">
        <v>0</v>
      </c>
      <c r="B84" t="s">
        <v>586</v>
      </c>
      <c r="C84">
        <v>0</v>
      </c>
      <c r="E84" t="s">
        <v>622</v>
      </c>
      <c r="F84" t="s">
        <v>616</v>
      </c>
      <c r="G84" t="s">
        <v>586</v>
      </c>
      <c r="H84">
        <v>1.5629999999999999</v>
      </c>
      <c r="J84">
        <v>106742304</v>
      </c>
      <c r="K84" s="120">
        <v>44487</v>
      </c>
      <c r="L84">
        <v>23</v>
      </c>
      <c r="M84">
        <v>1</v>
      </c>
      <c r="N84">
        <v>8</v>
      </c>
      <c r="O84">
        <v>1</v>
      </c>
      <c r="P84" t="s">
        <v>144</v>
      </c>
    </row>
    <row r="85" spans="1:16" x14ac:dyDescent="0.55000000000000004">
      <c r="A85">
        <v>0</v>
      </c>
      <c r="B85" t="s">
        <v>586</v>
      </c>
      <c r="C85">
        <v>0</v>
      </c>
      <c r="E85" t="s">
        <v>622</v>
      </c>
      <c r="F85" t="s">
        <v>635</v>
      </c>
      <c r="G85" t="s">
        <v>586</v>
      </c>
      <c r="H85">
        <v>1.5629999999999999</v>
      </c>
      <c r="J85">
        <v>105747839</v>
      </c>
      <c r="K85" s="120">
        <v>43483</v>
      </c>
      <c r="L85">
        <v>23</v>
      </c>
      <c r="M85">
        <v>1</v>
      </c>
      <c r="N85">
        <v>8</v>
      </c>
      <c r="O85">
        <v>1</v>
      </c>
      <c r="P85" t="s">
        <v>144</v>
      </c>
    </row>
    <row r="86" spans="1:16" x14ac:dyDescent="0.55000000000000004">
      <c r="A86">
        <v>0</v>
      </c>
      <c r="B86" t="s">
        <v>586</v>
      </c>
      <c r="C86">
        <v>0</v>
      </c>
      <c r="E86" t="s">
        <v>622</v>
      </c>
      <c r="F86" t="s">
        <v>616</v>
      </c>
      <c r="G86" t="s">
        <v>586</v>
      </c>
      <c r="H86">
        <v>1.5629999999999999</v>
      </c>
      <c r="J86">
        <v>105605039</v>
      </c>
      <c r="K86" s="120">
        <v>43348</v>
      </c>
      <c r="L86">
        <v>24</v>
      </c>
      <c r="M86">
        <v>1</v>
      </c>
      <c r="N86">
        <v>8</v>
      </c>
      <c r="O86">
        <v>1</v>
      </c>
      <c r="P86" t="s">
        <v>144</v>
      </c>
    </row>
    <row r="87" spans="1:16" x14ac:dyDescent="0.55000000000000004">
      <c r="A87">
        <v>0</v>
      </c>
      <c r="B87" t="s">
        <v>586</v>
      </c>
      <c r="C87">
        <v>0</v>
      </c>
      <c r="E87" t="s">
        <v>622</v>
      </c>
      <c r="F87" t="s">
        <v>624</v>
      </c>
      <c r="G87" t="s">
        <v>586</v>
      </c>
      <c r="H87">
        <v>1.5629999999999999</v>
      </c>
      <c r="J87">
        <v>105510348</v>
      </c>
      <c r="K87" s="120">
        <v>43251</v>
      </c>
      <c r="L87">
        <v>23</v>
      </c>
      <c r="M87">
        <v>1</v>
      </c>
      <c r="N87">
        <v>8</v>
      </c>
      <c r="O87">
        <v>1</v>
      </c>
      <c r="P87" t="s">
        <v>406</v>
      </c>
    </row>
    <row r="88" spans="1:16" x14ac:dyDescent="0.55000000000000004">
      <c r="A88">
        <v>0</v>
      </c>
      <c r="B88" t="s">
        <v>586</v>
      </c>
      <c r="C88">
        <v>0</v>
      </c>
      <c r="E88" t="s">
        <v>622</v>
      </c>
      <c r="F88" t="s">
        <v>636</v>
      </c>
      <c r="G88" t="s">
        <v>586</v>
      </c>
      <c r="H88">
        <v>1.5629999999999999</v>
      </c>
      <c r="J88">
        <v>105339042</v>
      </c>
      <c r="K88" s="120">
        <v>43102</v>
      </c>
      <c r="L88">
        <v>23</v>
      </c>
      <c r="M88">
        <v>1</v>
      </c>
      <c r="N88">
        <v>8</v>
      </c>
      <c r="O88">
        <v>1</v>
      </c>
      <c r="P88" t="s">
        <v>406</v>
      </c>
    </row>
    <row r="89" spans="1:16" x14ac:dyDescent="0.55000000000000004">
      <c r="A89">
        <v>0</v>
      </c>
      <c r="B89" t="s">
        <v>586</v>
      </c>
      <c r="C89">
        <v>0</v>
      </c>
      <c r="E89" t="s">
        <v>622</v>
      </c>
      <c r="F89" t="s">
        <v>623</v>
      </c>
      <c r="G89" t="s">
        <v>586</v>
      </c>
      <c r="H89">
        <v>1.5629999999999999</v>
      </c>
      <c r="J89">
        <v>107015587</v>
      </c>
      <c r="K89" s="120">
        <v>44748</v>
      </c>
      <c r="L89">
        <v>24</v>
      </c>
      <c r="M89">
        <v>1</v>
      </c>
      <c r="N89">
        <v>9</v>
      </c>
      <c r="O89">
        <v>1</v>
      </c>
      <c r="P89" t="s">
        <v>406</v>
      </c>
    </row>
    <row r="90" spans="1:16" x14ac:dyDescent="0.55000000000000004">
      <c r="A90">
        <v>0</v>
      </c>
      <c r="B90" t="s">
        <v>586</v>
      </c>
      <c r="C90">
        <v>0</v>
      </c>
      <c r="E90" t="s">
        <v>622</v>
      </c>
      <c r="F90" t="s">
        <v>620</v>
      </c>
      <c r="G90" t="s">
        <v>586</v>
      </c>
      <c r="H90">
        <v>1.5629999999999999</v>
      </c>
      <c r="J90">
        <v>108103793</v>
      </c>
      <c r="K90" s="120">
        <v>45782</v>
      </c>
      <c r="L90">
        <v>24</v>
      </c>
      <c r="M90">
        <v>1</v>
      </c>
      <c r="N90">
        <v>8</v>
      </c>
      <c r="O90">
        <v>1</v>
      </c>
      <c r="P90" t="s">
        <v>406</v>
      </c>
    </row>
    <row r="91" spans="1:16" x14ac:dyDescent="0.55000000000000004">
      <c r="A91">
        <v>0</v>
      </c>
      <c r="B91" t="s">
        <v>586</v>
      </c>
      <c r="C91">
        <v>4.7E-2</v>
      </c>
      <c r="D91" t="s">
        <v>222</v>
      </c>
      <c r="E91" t="s">
        <v>622</v>
      </c>
      <c r="F91" t="s">
        <v>616</v>
      </c>
      <c r="G91" t="s">
        <v>586</v>
      </c>
      <c r="H91">
        <v>1.61</v>
      </c>
      <c r="J91">
        <v>106348862</v>
      </c>
      <c r="K91" s="120">
        <v>44092</v>
      </c>
      <c r="L91">
        <v>19</v>
      </c>
      <c r="M91">
        <v>2</v>
      </c>
      <c r="N91">
        <v>4</v>
      </c>
      <c r="O91">
        <v>5</v>
      </c>
    </row>
    <row r="92" spans="1:16" x14ac:dyDescent="0.55000000000000004">
      <c r="A92">
        <v>0</v>
      </c>
      <c r="B92" t="s">
        <v>586</v>
      </c>
      <c r="C92">
        <v>1.5</v>
      </c>
      <c r="D92" t="s">
        <v>222</v>
      </c>
      <c r="E92" t="s">
        <v>617</v>
      </c>
      <c r="F92" t="s">
        <v>622</v>
      </c>
      <c r="G92" t="s">
        <v>586</v>
      </c>
      <c r="H92">
        <v>1.625</v>
      </c>
      <c r="J92">
        <v>107230094</v>
      </c>
      <c r="K92" s="120">
        <v>44956</v>
      </c>
      <c r="L92">
        <v>21</v>
      </c>
      <c r="M92">
        <v>2</v>
      </c>
      <c r="N92">
        <v>0</v>
      </c>
      <c r="O92">
        <v>1</v>
      </c>
      <c r="P92" t="s">
        <v>144</v>
      </c>
    </row>
    <row r="93" spans="1:16" x14ac:dyDescent="0.55000000000000004">
      <c r="A93">
        <v>0</v>
      </c>
      <c r="B93" t="s">
        <v>586</v>
      </c>
      <c r="C93">
        <v>0.1</v>
      </c>
      <c r="D93" t="s">
        <v>222</v>
      </c>
      <c r="E93" t="s">
        <v>622</v>
      </c>
      <c r="F93" t="s">
        <v>624</v>
      </c>
      <c r="G93" t="s">
        <v>586</v>
      </c>
      <c r="H93">
        <v>1.663</v>
      </c>
      <c r="J93">
        <v>106387840</v>
      </c>
      <c r="K93" s="120">
        <v>44129</v>
      </c>
      <c r="L93">
        <v>17</v>
      </c>
      <c r="M93">
        <v>2</v>
      </c>
      <c r="N93">
        <v>0</v>
      </c>
      <c r="O93">
        <v>1</v>
      </c>
      <c r="P93" t="s">
        <v>406</v>
      </c>
    </row>
    <row r="94" spans="1:16" x14ac:dyDescent="0.55000000000000004">
      <c r="A94">
        <v>0</v>
      </c>
      <c r="B94" t="s">
        <v>586</v>
      </c>
      <c r="C94">
        <v>0.1</v>
      </c>
      <c r="D94" t="s">
        <v>222</v>
      </c>
      <c r="E94" t="s">
        <v>622</v>
      </c>
      <c r="F94" t="s">
        <v>624</v>
      </c>
      <c r="G94" t="s">
        <v>586</v>
      </c>
      <c r="H94">
        <v>1.663</v>
      </c>
      <c r="J94">
        <v>105868857</v>
      </c>
      <c r="K94" s="120">
        <v>43603</v>
      </c>
      <c r="L94">
        <v>17</v>
      </c>
      <c r="M94">
        <v>1</v>
      </c>
      <c r="N94">
        <v>0</v>
      </c>
      <c r="O94">
        <v>5</v>
      </c>
      <c r="P94" t="s">
        <v>406</v>
      </c>
    </row>
    <row r="95" spans="1:16" x14ac:dyDescent="0.55000000000000004">
      <c r="A95">
        <v>0</v>
      </c>
      <c r="B95" t="s">
        <v>586</v>
      </c>
      <c r="C95">
        <v>0.5</v>
      </c>
      <c r="D95" t="s">
        <v>222</v>
      </c>
      <c r="E95" t="s">
        <v>623</v>
      </c>
      <c r="F95" t="s">
        <v>622</v>
      </c>
      <c r="G95" t="s">
        <v>586</v>
      </c>
      <c r="H95">
        <v>1.673</v>
      </c>
      <c r="J95">
        <v>107260003</v>
      </c>
      <c r="K95" s="120">
        <v>44986</v>
      </c>
      <c r="L95">
        <v>21</v>
      </c>
      <c r="M95">
        <v>1</v>
      </c>
      <c r="N95">
        <v>5</v>
      </c>
      <c r="O95">
        <v>1</v>
      </c>
      <c r="P95" t="s">
        <v>406</v>
      </c>
    </row>
    <row r="96" spans="1:16" x14ac:dyDescent="0.55000000000000004">
      <c r="A96">
        <v>0</v>
      </c>
      <c r="B96" t="s">
        <v>586</v>
      </c>
      <c r="C96">
        <v>0.2</v>
      </c>
      <c r="D96" t="s">
        <v>222</v>
      </c>
      <c r="E96" t="s">
        <v>622</v>
      </c>
      <c r="F96" t="s">
        <v>636</v>
      </c>
      <c r="G96" t="s">
        <v>586</v>
      </c>
      <c r="H96">
        <v>1.7629999999999999</v>
      </c>
      <c r="J96">
        <v>106576313</v>
      </c>
      <c r="K96" s="120">
        <v>44312</v>
      </c>
      <c r="L96">
        <v>17</v>
      </c>
      <c r="M96">
        <v>1</v>
      </c>
      <c r="N96">
        <v>0</v>
      </c>
      <c r="O96">
        <v>3</v>
      </c>
      <c r="P96" t="s">
        <v>406</v>
      </c>
    </row>
    <row r="97" spans="1:16" x14ac:dyDescent="0.55000000000000004">
      <c r="A97">
        <v>0</v>
      </c>
      <c r="B97" t="s">
        <v>586</v>
      </c>
      <c r="C97">
        <v>0.2</v>
      </c>
      <c r="D97" t="s">
        <v>222</v>
      </c>
      <c r="E97" t="s">
        <v>622</v>
      </c>
      <c r="F97" t="s">
        <v>636</v>
      </c>
      <c r="G97" t="s">
        <v>586</v>
      </c>
      <c r="H97">
        <v>1.7629999999999999</v>
      </c>
      <c r="J97">
        <v>106224442</v>
      </c>
      <c r="K97" s="120">
        <v>43962</v>
      </c>
      <c r="L97">
        <v>17</v>
      </c>
      <c r="M97">
        <v>1</v>
      </c>
      <c r="N97">
        <v>0</v>
      </c>
      <c r="O97">
        <v>1</v>
      </c>
      <c r="P97" t="s">
        <v>406</v>
      </c>
    </row>
    <row r="98" spans="1:16" x14ac:dyDescent="0.55000000000000004">
      <c r="A98">
        <v>0</v>
      </c>
      <c r="B98" t="s">
        <v>586</v>
      </c>
      <c r="C98">
        <v>0.2</v>
      </c>
      <c r="D98" t="s">
        <v>222</v>
      </c>
      <c r="E98" t="s">
        <v>622</v>
      </c>
      <c r="F98" t="s">
        <v>636</v>
      </c>
      <c r="G98" t="s">
        <v>586</v>
      </c>
      <c r="H98">
        <v>1.7629999999999999</v>
      </c>
      <c r="J98">
        <v>107540108</v>
      </c>
      <c r="K98" s="120">
        <v>45253</v>
      </c>
      <c r="L98">
        <v>17</v>
      </c>
      <c r="M98">
        <v>1</v>
      </c>
      <c r="N98">
        <v>0</v>
      </c>
      <c r="O98">
        <v>5</v>
      </c>
      <c r="P98" t="s">
        <v>406</v>
      </c>
    </row>
    <row r="99" spans="1:16" x14ac:dyDescent="0.55000000000000004">
      <c r="A99">
        <v>0</v>
      </c>
      <c r="B99" t="s">
        <v>586</v>
      </c>
      <c r="C99">
        <v>0.2</v>
      </c>
      <c r="D99" t="s">
        <v>222</v>
      </c>
      <c r="E99" t="s">
        <v>622</v>
      </c>
      <c r="F99" t="s">
        <v>636</v>
      </c>
      <c r="G99" t="s">
        <v>586</v>
      </c>
      <c r="H99">
        <v>1.7629999999999999</v>
      </c>
      <c r="J99">
        <v>107246683</v>
      </c>
      <c r="K99" s="120">
        <v>44972</v>
      </c>
      <c r="L99">
        <v>18</v>
      </c>
      <c r="M99">
        <v>1</v>
      </c>
      <c r="N99">
        <v>0</v>
      </c>
      <c r="O99">
        <v>1</v>
      </c>
      <c r="P99" t="s">
        <v>406</v>
      </c>
    </row>
    <row r="100" spans="1:16" x14ac:dyDescent="0.55000000000000004">
      <c r="A100">
        <v>0</v>
      </c>
      <c r="B100" t="s">
        <v>586</v>
      </c>
      <c r="C100">
        <v>0.4</v>
      </c>
      <c r="D100" t="s">
        <v>222</v>
      </c>
      <c r="E100" t="s">
        <v>622</v>
      </c>
      <c r="F100" t="s">
        <v>636</v>
      </c>
      <c r="G100" t="s">
        <v>586</v>
      </c>
      <c r="H100">
        <v>1.9630000000000001</v>
      </c>
      <c r="J100">
        <v>106103368</v>
      </c>
      <c r="K100" s="120">
        <v>43819</v>
      </c>
      <c r="L100">
        <v>17</v>
      </c>
      <c r="M100">
        <v>1</v>
      </c>
      <c r="N100">
        <v>0</v>
      </c>
      <c r="O100">
        <v>5</v>
      </c>
      <c r="P100" t="s">
        <v>406</v>
      </c>
    </row>
    <row r="101" spans="1:16" x14ac:dyDescent="0.55000000000000004">
      <c r="A101">
        <v>0</v>
      </c>
      <c r="B101" t="s">
        <v>586</v>
      </c>
      <c r="C101">
        <v>0.5</v>
      </c>
      <c r="D101" t="s">
        <v>222</v>
      </c>
      <c r="E101" t="s">
        <v>622</v>
      </c>
      <c r="F101" t="s">
        <v>636</v>
      </c>
      <c r="G101" t="s">
        <v>586</v>
      </c>
      <c r="H101">
        <v>2.0630000000000002</v>
      </c>
      <c r="J101">
        <v>106760457</v>
      </c>
      <c r="K101" s="120">
        <v>44507</v>
      </c>
      <c r="L101">
        <v>19</v>
      </c>
      <c r="M101">
        <v>1</v>
      </c>
      <c r="N101">
        <v>5</v>
      </c>
      <c r="O101">
        <v>5</v>
      </c>
      <c r="P101" t="s">
        <v>406</v>
      </c>
    </row>
    <row r="102" spans="1:16" x14ac:dyDescent="0.55000000000000004">
      <c r="A102">
        <v>0</v>
      </c>
      <c r="B102" t="s">
        <v>586</v>
      </c>
      <c r="C102">
        <v>0.5</v>
      </c>
      <c r="D102" t="s">
        <v>222</v>
      </c>
      <c r="E102" t="s">
        <v>622</v>
      </c>
      <c r="F102" t="s">
        <v>636</v>
      </c>
      <c r="G102" t="s">
        <v>586</v>
      </c>
      <c r="H102">
        <v>2.0630000000000002</v>
      </c>
      <c r="J102">
        <v>106102017</v>
      </c>
      <c r="K102" s="120">
        <v>43817</v>
      </c>
      <c r="L102">
        <v>17</v>
      </c>
      <c r="M102">
        <v>1</v>
      </c>
      <c r="N102">
        <v>0</v>
      </c>
      <c r="O102">
        <v>5</v>
      </c>
      <c r="P102" t="s">
        <v>406</v>
      </c>
    </row>
    <row r="103" spans="1:16" x14ac:dyDescent="0.55000000000000004">
      <c r="A103">
        <v>0</v>
      </c>
      <c r="B103" t="s">
        <v>586</v>
      </c>
      <c r="C103">
        <v>0.1</v>
      </c>
      <c r="D103" t="s">
        <v>147</v>
      </c>
      <c r="E103" t="s">
        <v>636</v>
      </c>
      <c r="F103" t="s">
        <v>622</v>
      </c>
      <c r="G103" t="s">
        <v>586</v>
      </c>
      <c r="H103">
        <v>2.2229999999999999</v>
      </c>
      <c r="J103">
        <v>106238929</v>
      </c>
      <c r="K103" s="120">
        <v>43964</v>
      </c>
      <c r="L103">
        <v>21</v>
      </c>
      <c r="M103">
        <v>1</v>
      </c>
      <c r="N103">
        <v>9</v>
      </c>
      <c r="O103">
        <v>1</v>
      </c>
      <c r="P103" t="s">
        <v>406</v>
      </c>
    </row>
    <row r="104" spans="1:16" x14ac:dyDescent="0.55000000000000004">
      <c r="A104">
        <v>0</v>
      </c>
      <c r="B104" t="s">
        <v>586</v>
      </c>
      <c r="C104">
        <v>5.3999999999999999E-2</v>
      </c>
      <c r="D104" t="s">
        <v>222</v>
      </c>
      <c r="E104" t="s">
        <v>636</v>
      </c>
      <c r="F104" t="s">
        <v>634</v>
      </c>
      <c r="G104" t="s">
        <v>586</v>
      </c>
      <c r="H104">
        <v>2.3769999999999998</v>
      </c>
      <c r="J104">
        <v>106968852</v>
      </c>
      <c r="K104" s="120">
        <v>44706</v>
      </c>
      <c r="L104">
        <v>19</v>
      </c>
      <c r="M104">
        <v>1</v>
      </c>
      <c r="N104">
        <v>0</v>
      </c>
      <c r="O104">
        <v>1</v>
      </c>
      <c r="P104" t="s">
        <v>144</v>
      </c>
    </row>
    <row r="105" spans="1:16" x14ac:dyDescent="0.55000000000000004">
      <c r="A105">
        <v>0</v>
      </c>
      <c r="B105" t="s">
        <v>586</v>
      </c>
      <c r="C105">
        <v>0.1</v>
      </c>
      <c r="D105" t="s">
        <v>222</v>
      </c>
      <c r="E105" t="s">
        <v>636</v>
      </c>
      <c r="F105" t="s">
        <v>634</v>
      </c>
      <c r="G105" t="s">
        <v>586</v>
      </c>
      <c r="H105">
        <v>2.423</v>
      </c>
      <c r="J105">
        <v>106266759</v>
      </c>
      <c r="K105" s="120">
        <v>44009</v>
      </c>
      <c r="L105">
        <v>19</v>
      </c>
      <c r="M105">
        <v>1</v>
      </c>
      <c r="N105">
        <v>0</v>
      </c>
      <c r="O105">
        <v>1</v>
      </c>
      <c r="P105" t="s">
        <v>406</v>
      </c>
    </row>
    <row r="106" spans="1:16" x14ac:dyDescent="0.55000000000000004">
      <c r="A106">
        <v>0</v>
      </c>
      <c r="B106" t="s">
        <v>586</v>
      </c>
      <c r="C106">
        <v>0.1</v>
      </c>
      <c r="D106" t="s">
        <v>222</v>
      </c>
      <c r="E106" t="s">
        <v>636</v>
      </c>
      <c r="F106" t="s">
        <v>634</v>
      </c>
      <c r="G106" t="s">
        <v>586</v>
      </c>
      <c r="H106">
        <v>2.423</v>
      </c>
      <c r="J106">
        <v>105750792</v>
      </c>
      <c r="K106" s="120">
        <v>43487</v>
      </c>
      <c r="L106">
        <v>17</v>
      </c>
      <c r="M106">
        <v>1</v>
      </c>
      <c r="N106">
        <v>0</v>
      </c>
      <c r="O106">
        <v>5</v>
      </c>
      <c r="P106" t="s">
        <v>406</v>
      </c>
    </row>
    <row r="107" spans="1:16" x14ac:dyDescent="0.55000000000000004">
      <c r="A107">
        <v>0</v>
      </c>
      <c r="B107" t="s">
        <v>586</v>
      </c>
      <c r="C107">
        <v>0.1</v>
      </c>
      <c r="D107" t="s">
        <v>222</v>
      </c>
      <c r="E107" t="s">
        <v>636</v>
      </c>
      <c r="F107" t="s">
        <v>637</v>
      </c>
      <c r="G107" t="s">
        <v>586</v>
      </c>
      <c r="H107">
        <v>2.423</v>
      </c>
      <c r="J107">
        <v>105727791</v>
      </c>
      <c r="K107" s="120">
        <v>43461</v>
      </c>
      <c r="L107">
        <v>19</v>
      </c>
      <c r="M107">
        <v>1</v>
      </c>
      <c r="N107">
        <v>0</v>
      </c>
      <c r="O107">
        <v>5</v>
      </c>
      <c r="P107" t="s">
        <v>406</v>
      </c>
    </row>
    <row r="108" spans="1:16" x14ac:dyDescent="0.55000000000000004">
      <c r="A108">
        <v>0</v>
      </c>
      <c r="B108" t="s">
        <v>586</v>
      </c>
      <c r="C108">
        <v>0.1</v>
      </c>
      <c r="D108" t="s">
        <v>222</v>
      </c>
      <c r="E108" t="s">
        <v>636</v>
      </c>
      <c r="F108" t="s">
        <v>637</v>
      </c>
      <c r="G108" t="s">
        <v>586</v>
      </c>
      <c r="H108">
        <v>2.423</v>
      </c>
      <c r="J108">
        <v>108275991</v>
      </c>
      <c r="K108" s="120">
        <v>45931</v>
      </c>
      <c r="L108">
        <v>17</v>
      </c>
      <c r="M108">
        <v>1</v>
      </c>
      <c r="N108">
        <v>0</v>
      </c>
      <c r="O108">
        <v>5</v>
      </c>
      <c r="P108" t="s">
        <v>406</v>
      </c>
    </row>
    <row r="109" spans="1:16" x14ac:dyDescent="0.55000000000000004">
      <c r="A109">
        <v>0</v>
      </c>
      <c r="B109" t="s">
        <v>586</v>
      </c>
      <c r="C109">
        <v>0.6</v>
      </c>
      <c r="D109" t="s">
        <v>147</v>
      </c>
      <c r="E109" t="s">
        <v>634</v>
      </c>
      <c r="F109" t="s">
        <v>636</v>
      </c>
      <c r="G109" t="s">
        <v>586</v>
      </c>
      <c r="H109">
        <v>2.76</v>
      </c>
      <c r="J109">
        <v>107934273</v>
      </c>
      <c r="K109" s="120">
        <v>45620</v>
      </c>
      <c r="L109">
        <v>17</v>
      </c>
      <c r="M109">
        <v>1</v>
      </c>
      <c r="N109">
        <v>0</v>
      </c>
      <c r="O109">
        <v>5</v>
      </c>
      <c r="P109" t="s">
        <v>406</v>
      </c>
    </row>
    <row r="110" spans="1:16" x14ac:dyDescent="0.55000000000000004">
      <c r="A110">
        <v>0</v>
      </c>
      <c r="B110" t="s">
        <v>586</v>
      </c>
      <c r="C110">
        <v>0.5</v>
      </c>
      <c r="D110" t="s">
        <v>222</v>
      </c>
      <c r="E110" t="s">
        <v>636</v>
      </c>
      <c r="F110" t="s">
        <v>634</v>
      </c>
      <c r="G110" t="s">
        <v>586</v>
      </c>
      <c r="H110">
        <v>2.823</v>
      </c>
      <c r="J110">
        <v>106302628</v>
      </c>
      <c r="K110" s="120">
        <v>44053</v>
      </c>
      <c r="L110">
        <v>19</v>
      </c>
      <c r="M110">
        <v>2</v>
      </c>
      <c r="N110">
        <v>0</v>
      </c>
      <c r="O110">
        <v>1</v>
      </c>
      <c r="P110" t="s">
        <v>406</v>
      </c>
    </row>
    <row r="111" spans="1:16" x14ac:dyDescent="0.55000000000000004">
      <c r="A111">
        <v>0</v>
      </c>
      <c r="B111" t="s">
        <v>586</v>
      </c>
      <c r="C111">
        <v>0.5</v>
      </c>
      <c r="D111" t="s">
        <v>147</v>
      </c>
      <c r="E111" t="s">
        <v>634</v>
      </c>
      <c r="F111" t="s">
        <v>636</v>
      </c>
      <c r="G111" t="s">
        <v>586</v>
      </c>
      <c r="H111">
        <v>2.86</v>
      </c>
      <c r="J111">
        <v>106699833</v>
      </c>
      <c r="K111" s="120">
        <v>44456</v>
      </c>
      <c r="L111">
        <v>17</v>
      </c>
      <c r="M111">
        <v>1</v>
      </c>
      <c r="N111">
        <v>0</v>
      </c>
      <c r="O111">
        <v>5</v>
      </c>
      <c r="P111" t="s">
        <v>406</v>
      </c>
    </row>
    <row r="112" spans="1:16" ht="42.75" customHeight="1" x14ac:dyDescent="0.55000000000000004">
      <c r="A112" s="120">
        <v>46171</v>
      </c>
      <c r="B112" t="s">
        <v>638</v>
      </c>
    </row>
    <row r="113" spans="1:16" ht="43.2" x14ac:dyDescent="0.55000000000000004">
      <c r="A113" s="60" t="s">
        <v>131</v>
      </c>
      <c r="B113" t="s">
        <v>132</v>
      </c>
      <c r="C113" s="60" t="s">
        <v>605</v>
      </c>
      <c r="D113" t="s">
        <v>135</v>
      </c>
      <c r="E113" t="s">
        <v>136</v>
      </c>
      <c r="F113" t="s">
        <v>137</v>
      </c>
      <c r="G113" t="s">
        <v>138</v>
      </c>
      <c r="H113" t="s">
        <v>140</v>
      </c>
      <c r="I113" t="s">
        <v>141</v>
      </c>
      <c r="J113" t="s">
        <v>142</v>
      </c>
      <c r="K113" t="s">
        <v>143</v>
      </c>
      <c r="L113" t="s">
        <v>144</v>
      </c>
      <c r="M113" t="s">
        <v>145</v>
      </c>
      <c r="N113" t="s">
        <v>146</v>
      </c>
      <c r="O113" t="s">
        <v>147</v>
      </c>
    </row>
    <row r="114" spans="1:16" x14ac:dyDescent="0.55000000000000004">
      <c r="A114">
        <v>0</v>
      </c>
      <c r="B114" t="s">
        <v>586</v>
      </c>
      <c r="C114">
        <v>0.5</v>
      </c>
      <c r="D114" t="s">
        <v>147</v>
      </c>
      <c r="E114" t="s">
        <v>634</v>
      </c>
      <c r="F114" t="s">
        <v>636</v>
      </c>
      <c r="G114" t="s">
        <v>586</v>
      </c>
      <c r="H114">
        <v>2.86</v>
      </c>
      <c r="J114">
        <v>106107649</v>
      </c>
      <c r="K114" s="120">
        <v>43823</v>
      </c>
      <c r="L114">
        <v>20</v>
      </c>
      <c r="M114">
        <v>1</v>
      </c>
      <c r="N114">
        <v>5</v>
      </c>
      <c r="O114">
        <v>1</v>
      </c>
      <c r="P114" t="s">
        <v>406</v>
      </c>
    </row>
    <row r="115" spans="1:16" x14ac:dyDescent="0.55000000000000004">
      <c r="A115">
        <v>0</v>
      </c>
      <c r="B115" t="s">
        <v>586</v>
      </c>
      <c r="C115">
        <v>1.4</v>
      </c>
      <c r="D115" t="s">
        <v>222</v>
      </c>
      <c r="E115" t="s">
        <v>622</v>
      </c>
      <c r="F115" t="s">
        <v>634</v>
      </c>
      <c r="G115" t="s">
        <v>586</v>
      </c>
      <c r="H115">
        <v>2.9630000000000001</v>
      </c>
      <c r="J115">
        <v>105300316</v>
      </c>
      <c r="K115" s="120">
        <v>43064</v>
      </c>
      <c r="L115">
        <v>17</v>
      </c>
      <c r="M115">
        <v>1</v>
      </c>
      <c r="N115">
        <v>0</v>
      </c>
      <c r="O115">
        <v>5</v>
      </c>
      <c r="P115" t="s">
        <v>406</v>
      </c>
    </row>
    <row r="116" spans="1:16" x14ac:dyDescent="0.55000000000000004">
      <c r="A116">
        <v>0</v>
      </c>
      <c r="B116" t="s">
        <v>586</v>
      </c>
      <c r="C116">
        <v>0.75</v>
      </c>
      <c r="D116" t="s">
        <v>222</v>
      </c>
      <c r="E116" t="s">
        <v>636</v>
      </c>
      <c r="F116" t="s">
        <v>637</v>
      </c>
      <c r="G116" t="s">
        <v>586</v>
      </c>
      <c r="H116">
        <v>3.073</v>
      </c>
      <c r="J116">
        <v>105983587</v>
      </c>
      <c r="K116" s="120">
        <v>43684</v>
      </c>
      <c r="L116">
        <v>19</v>
      </c>
      <c r="M116">
        <v>1</v>
      </c>
      <c r="N116">
        <v>0</v>
      </c>
      <c r="O116">
        <v>1</v>
      </c>
      <c r="P116" t="s">
        <v>406</v>
      </c>
    </row>
    <row r="117" spans="1:16" x14ac:dyDescent="0.55000000000000004">
      <c r="A117">
        <v>0</v>
      </c>
      <c r="B117" t="s">
        <v>586</v>
      </c>
      <c r="C117">
        <v>0</v>
      </c>
      <c r="E117" t="s">
        <v>634</v>
      </c>
      <c r="F117" t="s">
        <v>637</v>
      </c>
      <c r="G117" t="s">
        <v>586</v>
      </c>
      <c r="H117">
        <v>3.36</v>
      </c>
      <c r="J117">
        <v>107806190</v>
      </c>
      <c r="K117" s="120">
        <v>45506</v>
      </c>
      <c r="L117">
        <v>30</v>
      </c>
      <c r="M117">
        <v>1</v>
      </c>
      <c r="N117">
        <v>7</v>
      </c>
      <c r="O117">
        <v>1</v>
      </c>
      <c r="P117" t="s">
        <v>201</v>
      </c>
    </row>
    <row r="118" spans="1:16" x14ac:dyDescent="0.55000000000000004">
      <c r="A118">
        <v>0</v>
      </c>
      <c r="B118" t="s">
        <v>586</v>
      </c>
      <c r="C118">
        <v>0</v>
      </c>
      <c r="E118" t="s">
        <v>637</v>
      </c>
      <c r="F118" t="s">
        <v>636</v>
      </c>
      <c r="G118" t="s">
        <v>586</v>
      </c>
      <c r="H118">
        <v>3.36</v>
      </c>
      <c r="J118">
        <v>107733937</v>
      </c>
      <c r="K118" s="120">
        <v>45438</v>
      </c>
      <c r="L118">
        <v>30</v>
      </c>
      <c r="M118">
        <v>1</v>
      </c>
      <c r="N118">
        <v>7</v>
      </c>
      <c r="O118">
        <v>1</v>
      </c>
      <c r="P118" t="s">
        <v>406</v>
      </c>
    </row>
    <row r="119" spans="1:16" x14ac:dyDescent="0.55000000000000004">
      <c r="A119">
        <v>0</v>
      </c>
      <c r="B119" t="s">
        <v>586</v>
      </c>
      <c r="C119">
        <v>0.1</v>
      </c>
      <c r="D119" t="s">
        <v>222</v>
      </c>
      <c r="E119" t="s">
        <v>637</v>
      </c>
      <c r="F119" t="s">
        <v>601</v>
      </c>
      <c r="G119" t="s">
        <v>586</v>
      </c>
      <c r="H119">
        <v>3.46</v>
      </c>
      <c r="J119">
        <v>106445553</v>
      </c>
      <c r="K119" s="120">
        <v>44188</v>
      </c>
      <c r="L119">
        <v>17</v>
      </c>
      <c r="M119">
        <v>1</v>
      </c>
      <c r="N119">
        <v>0</v>
      </c>
      <c r="O119">
        <v>5</v>
      </c>
      <c r="P119" t="s">
        <v>406</v>
      </c>
    </row>
    <row r="120" spans="1:16" x14ac:dyDescent="0.55000000000000004">
      <c r="A120">
        <v>0</v>
      </c>
      <c r="B120" t="s">
        <v>586</v>
      </c>
      <c r="C120">
        <v>0.1</v>
      </c>
      <c r="D120" t="s">
        <v>204</v>
      </c>
      <c r="E120" t="s">
        <v>637</v>
      </c>
      <c r="F120" t="s">
        <v>624</v>
      </c>
      <c r="G120" t="s">
        <v>586</v>
      </c>
      <c r="H120">
        <v>3.46</v>
      </c>
      <c r="J120">
        <v>107009594</v>
      </c>
      <c r="K120" s="120">
        <v>44731</v>
      </c>
      <c r="L120">
        <v>19</v>
      </c>
      <c r="M120">
        <v>1</v>
      </c>
      <c r="N120">
        <v>0</v>
      </c>
      <c r="O120">
        <v>1</v>
      </c>
      <c r="P120" t="s">
        <v>201</v>
      </c>
    </row>
    <row r="121" spans="1:16" x14ac:dyDescent="0.55000000000000004">
      <c r="A121">
        <v>0</v>
      </c>
      <c r="B121" t="s">
        <v>586</v>
      </c>
      <c r="C121">
        <v>0.4</v>
      </c>
      <c r="D121" t="s">
        <v>222</v>
      </c>
      <c r="E121" t="s">
        <v>634</v>
      </c>
      <c r="F121" t="s">
        <v>639</v>
      </c>
      <c r="G121" t="s">
        <v>586</v>
      </c>
      <c r="H121">
        <v>3.76</v>
      </c>
      <c r="J121">
        <v>107226058</v>
      </c>
      <c r="K121" s="120">
        <v>44951</v>
      </c>
      <c r="L121">
        <v>24</v>
      </c>
      <c r="M121">
        <v>2</v>
      </c>
      <c r="N121">
        <v>5</v>
      </c>
      <c r="O121">
        <v>1</v>
      </c>
      <c r="P121" t="s">
        <v>406</v>
      </c>
    </row>
    <row r="122" spans="1:16" x14ac:dyDescent="0.55000000000000004">
      <c r="A122">
        <v>0</v>
      </c>
      <c r="B122" t="s">
        <v>586</v>
      </c>
      <c r="C122">
        <v>0.5</v>
      </c>
      <c r="D122" t="s">
        <v>222</v>
      </c>
      <c r="E122" t="s">
        <v>634</v>
      </c>
      <c r="F122" t="s">
        <v>639</v>
      </c>
      <c r="G122" t="s">
        <v>586</v>
      </c>
      <c r="H122">
        <v>3.86</v>
      </c>
      <c r="J122">
        <v>105722523</v>
      </c>
      <c r="K122" s="120">
        <v>43453</v>
      </c>
      <c r="L122">
        <v>19</v>
      </c>
      <c r="M122">
        <v>1</v>
      </c>
      <c r="N122">
        <v>0</v>
      </c>
      <c r="O122">
        <v>5</v>
      </c>
      <c r="P122" t="s">
        <v>144</v>
      </c>
    </row>
    <row r="123" spans="1:16" x14ac:dyDescent="0.55000000000000004">
      <c r="A123">
        <v>0</v>
      </c>
      <c r="B123" t="s">
        <v>586</v>
      </c>
      <c r="C123">
        <v>0.5</v>
      </c>
      <c r="D123" t="s">
        <v>222</v>
      </c>
      <c r="E123" t="s">
        <v>637</v>
      </c>
      <c r="F123" t="s">
        <v>640</v>
      </c>
      <c r="G123" t="s">
        <v>586</v>
      </c>
      <c r="H123">
        <v>3.86</v>
      </c>
      <c r="J123">
        <v>106981830</v>
      </c>
      <c r="K123" s="120">
        <v>44720</v>
      </c>
      <c r="L123">
        <v>17</v>
      </c>
      <c r="M123">
        <v>1</v>
      </c>
      <c r="N123">
        <v>0</v>
      </c>
      <c r="O123">
        <v>1</v>
      </c>
      <c r="P123" t="s">
        <v>406</v>
      </c>
    </row>
    <row r="124" spans="1:16" x14ac:dyDescent="0.55000000000000004">
      <c r="A124">
        <v>0</v>
      </c>
      <c r="B124" t="s">
        <v>586</v>
      </c>
      <c r="C124">
        <v>0.6</v>
      </c>
      <c r="D124" t="s">
        <v>222</v>
      </c>
      <c r="E124" t="s">
        <v>634</v>
      </c>
      <c r="F124" t="s">
        <v>639</v>
      </c>
      <c r="G124" t="s">
        <v>586</v>
      </c>
      <c r="H124">
        <v>3.96</v>
      </c>
      <c r="J124">
        <v>105816206</v>
      </c>
      <c r="K124" s="120">
        <v>43551</v>
      </c>
      <c r="L124">
        <v>23</v>
      </c>
      <c r="M124">
        <v>1</v>
      </c>
      <c r="N124">
        <v>5</v>
      </c>
      <c r="O124">
        <v>1</v>
      </c>
      <c r="P124" t="s">
        <v>144</v>
      </c>
    </row>
    <row r="125" spans="1:16" x14ac:dyDescent="0.55000000000000004">
      <c r="A125">
        <v>0</v>
      </c>
      <c r="B125" t="s">
        <v>586</v>
      </c>
      <c r="C125">
        <v>0.8</v>
      </c>
      <c r="D125" t="s">
        <v>222</v>
      </c>
      <c r="E125" t="s">
        <v>634</v>
      </c>
      <c r="F125" t="s">
        <v>639</v>
      </c>
      <c r="G125" t="s">
        <v>586</v>
      </c>
      <c r="H125">
        <v>4.16</v>
      </c>
      <c r="J125">
        <v>105703695</v>
      </c>
      <c r="K125" s="120">
        <v>43443</v>
      </c>
      <c r="L125">
        <v>19</v>
      </c>
      <c r="M125">
        <v>6</v>
      </c>
      <c r="N125">
        <v>0</v>
      </c>
      <c r="O125">
        <v>1</v>
      </c>
      <c r="P125" t="s">
        <v>144</v>
      </c>
    </row>
    <row r="126" spans="1:16" x14ac:dyDescent="0.55000000000000004">
      <c r="A126">
        <v>0</v>
      </c>
      <c r="B126" t="s">
        <v>586</v>
      </c>
      <c r="C126">
        <v>0.9</v>
      </c>
      <c r="D126" t="s">
        <v>222</v>
      </c>
      <c r="E126" t="s">
        <v>637</v>
      </c>
      <c r="F126" t="s">
        <v>640</v>
      </c>
      <c r="G126" t="s">
        <v>586</v>
      </c>
      <c r="H126">
        <v>4.26</v>
      </c>
      <c r="J126">
        <v>106962432</v>
      </c>
      <c r="K126" s="120">
        <v>44698</v>
      </c>
      <c r="L126">
        <v>19</v>
      </c>
      <c r="M126">
        <v>2</v>
      </c>
      <c r="N126">
        <v>0</v>
      </c>
      <c r="O126">
        <v>5</v>
      </c>
      <c r="P126" t="s">
        <v>406</v>
      </c>
    </row>
    <row r="127" spans="1:16" x14ac:dyDescent="0.55000000000000004">
      <c r="A127">
        <v>0</v>
      </c>
      <c r="B127" t="s">
        <v>586</v>
      </c>
      <c r="C127">
        <v>0.6</v>
      </c>
      <c r="D127" t="s">
        <v>147</v>
      </c>
      <c r="E127" t="s">
        <v>639</v>
      </c>
      <c r="F127" t="s">
        <v>634</v>
      </c>
      <c r="G127" t="s">
        <v>586</v>
      </c>
      <c r="H127">
        <v>4.63</v>
      </c>
      <c r="J127">
        <v>106280927</v>
      </c>
      <c r="K127" s="120">
        <v>44031</v>
      </c>
      <c r="L127">
        <v>19</v>
      </c>
      <c r="M127">
        <v>1</v>
      </c>
      <c r="N127">
        <v>0</v>
      </c>
      <c r="O127">
        <v>5</v>
      </c>
      <c r="P127" t="s">
        <v>406</v>
      </c>
    </row>
    <row r="128" spans="1:16" x14ac:dyDescent="0.55000000000000004">
      <c r="A128">
        <v>0</v>
      </c>
      <c r="B128" t="s">
        <v>586</v>
      </c>
      <c r="C128">
        <v>0.6</v>
      </c>
      <c r="D128" t="s">
        <v>147</v>
      </c>
      <c r="E128" t="s">
        <v>639</v>
      </c>
      <c r="F128" t="s">
        <v>637</v>
      </c>
      <c r="G128" t="s">
        <v>586</v>
      </c>
      <c r="H128">
        <v>4.63</v>
      </c>
      <c r="J128">
        <v>105342718</v>
      </c>
      <c r="K128" s="120">
        <v>43105</v>
      </c>
      <c r="L128">
        <v>19</v>
      </c>
      <c r="M128">
        <v>4</v>
      </c>
      <c r="N128">
        <v>0</v>
      </c>
      <c r="O128">
        <v>1</v>
      </c>
      <c r="P128" t="s">
        <v>406</v>
      </c>
    </row>
    <row r="129" spans="1:16" x14ac:dyDescent="0.55000000000000004">
      <c r="A129">
        <v>0</v>
      </c>
      <c r="B129" t="s">
        <v>586</v>
      </c>
      <c r="C129">
        <v>0.5</v>
      </c>
      <c r="D129" t="s">
        <v>147</v>
      </c>
      <c r="E129" t="s">
        <v>639</v>
      </c>
      <c r="F129" t="s">
        <v>634</v>
      </c>
      <c r="G129" t="s">
        <v>586</v>
      </c>
      <c r="H129">
        <v>4.7300000000000004</v>
      </c>
      <c r="J129">
        <v>106837121</v>
      </c>
      <c r="K129" s="120">
        <v>44580</v>
      </c>
      <c r="L129">
        <v>17</v>
      </c>
      <c r="M129">
        <v>1</v>
      </c>
      <c r="N129">
        <v>0</v>
      </c>
      <c r="O129">
        <v>5</v>
      </c>
      <c r="P129" t="s">
        <v>406</v>
      </c>
    </row>
    <row r="130" spans="1:16" x14ac:dyDescent="0.55000000000000004">
      <c r="A130">
        <v>0</v>
      </c>
      <c r="B130" t="s">
        <v>586</v>
      </c>
      <c r="C130">
        <v>0.4</v>
      </c>
      <c r="D130" t="s">
        <v>147</v>
      </c>
      <c r="E130" t="s">
        <v>639</v>
      </c>
      <c r="F130" t="s">
        <v>634</v>
      </c>
      <c r="G130" t="s">
        <v>586</v>
      </c>
      <c r="H130">
        <v>4.83</v>
      </c>
      <c r="J130">
        <v>107048741</v>
      </c>
      <c r="K130" s="120">
        <v>44785</v>
      </c>
      <c r="L130">
        <v>19</v>
      </c>
      <c r="M130">
        <v>2</v>
      </c>
      <c r="N130">
        <v>0</v>
      </c>
      <c r="O130">
        <v>1</v>
      </c>
      <c r="P130" t="s">
        <v>406</v>
      </c>
    </row>
    <row r="131" spans="1:16" x14ac:dyDescent="0.55000000000000004">
      <c r="A131">
        <v>0</v>
      </c>
      <c r="B131" t="s">
        <v>586</v>
      </c>
      <c r="C131">
        <v>0.3</v>
      </c>
      <c r="D131" t="s">
        <v>147</v>
      </c>
      <c r="E131" t="s">
        <v>641</v>
      </c>
      <c r="F131" t="s">
        <v>637</v>
      </c>
      <c r="G131" t="s">
        <v>586</v>
      </c>
      <c r="H131">
        <v>4.93</v>
      </c>
      <c r="J131">
        <v>106471019</v>
      </c>
      <c r="K131" s="120">
        <v>44210</v>
      </c>
      <c r="L131">
        <v>17</v>
      </c>
      <c r="M131">
        <v>1</v>
      </c>
      <c r="N131">
        <v>0</v>
      </c>
      <c r="O131">
        <v>3</v>
      </c>
      <c r="P131" t="s">
        <v>406</v>
      </c>
    </row>
    <row r="132" spans="1:16" x14ac:dyDescent="0.55000000000000004">
      <c r="A132">
        <v>0</v>
      </c>
      <c r="B132" t="s">
        <v>586</v>
      </c>
      <c r="C132">
        <v>0.2</v>
      </c>
      <c r="D132" t="s">
        <v>147</v>
      </c>
      <c r="E132" t="s">
        <v>639</v>
      </c>
      <c r="F132" t="s">
        <v>634</v>
      </c>
      <c r="G132" t="s">
        <v>586</v>
      </c>
      <c r="H132">
        <v>5.03</v>
      </c>
      <c r="J132">
        <v>107654858</v>
      </c>
      <c r="K132" s="120">
        <v>45364</v>
      </c>
      <c r="L132">
        <v>17</v>
      </c>
      <c r="M132">
        <v>1</v>
      </c>
      <c r="N132">
        <v>0</v>
      </c>
      <c r="O132">
        <v>5</v>
      </c>
      <c r="P132" t="s">
        <v>406</v>
      </c>
    </row>
    <row r="133" spans="1:16" x14ac:dyDescent="0.55000000000000004">
      <c r="A133">
        <v>0</v>
      </c>
      <c r="B133" t="s">
        <v>586</v>
      </c>
      <c r="C133">
        <v>0.2</v>
      </c>
      <c r="D133" t="s">
        <v>147</v>
      </c>
      <c r="E133" t="s">
        <v>639</v>
      </c>
      <c r="F133" t="s">
        <v>637</v>
      </c>
      <c r="G133" t="s">
        <v>586</v>
      </c>
      <c r="H133">
        <v>5.03</v>
      </c>
      <c r="J133">
        <v>107925911</v>
      </c>
      <c r="K133" s="120">
        <v>45614</v>
      </c>
      <c r="L133">
        <v>17</v>
      </c>
      <c r="M133">
        <v>1</v>
      </c>
      <c r="N133">
        <v>0</v>
      </c>
      <c r="O133">
        <v>5</v>
      </c>
      <c r="P133" t="s">
        <v>406</v>
      </c>
    </row>
    <row r="134" spans="1:16" x14ac:dyDescent="0.55000000000000004">
      <c r="A134">
        <v>0</v>
      </c>
      <c r="B134" t="s">
        <v>586</v>
      </c>
      <c r="C134">
        <v>0.1</v>
      </c>
      <c r="D134" t="s">
        <v>147</v>
      </c>
      <c r="E134" t="s">
        <v>639</v>
      </c>
      <c r="F134" t="s">
        <v>634</v>
      </c>
      <c r="G134" t="s">
        <v>586</v>
      </c>
      <c r="H134">
        <v>5.13</v>
      </c>
      <c r="J134">
        <v>108293663</v>
      </c>
      <c r="K134" s="120">
        <v>45965</v>
      </c>
      <c r="L134">
        <v>17</v>
      </c>
      <c r="M134">
        <v>1</v>
      </c>
      <c r="N134">
        <v>0</v>
      </c>
      <c r="O134">
        <v>1</v>
      </c>
      <c r="P134" t="s">
        <v>406</v>
      </c>
    </row>
    <row r="135" spans="1:16" x14ac:dyDescent="0.55000000000000004">
      <c r="A135">
        <v>0</v>
      </c>
      <c r="B135" t="s">
        <v>586</v>
      </c>
      <c r="C135">
        <v>0.1</v>
      </c>
      <c r="D135" t="s">
        <v>147</v>
      </c>
      <c r="E135" t="s">
        <v>639</v>
      </c>
      <c r="F135" t="s">
        <v>634</v>
      </c>
      <c r="G135" t="s">
        <v>586</v>
      </c>
      <c r="H135">
        <v>5.13</v>
      </c>
      <c r="J135">
        <v>106729233</v>
      </c>
      <c r="K135" s="120">
        <v>44480</v>
      </c>
      <c r="L135">
        <v>29</v>
      </c>
      <c r="M135">
        <v>1</v>
      </c>
      <c r="N135">
        <v>0</v>
      </c>
      <c r="O135">
        <v>5</v>
      </c>
      <c r="P135" t="s">
        <v>406</v>
      </c>
    </row>
    <row r="136" spans="1:16" x14ac:dyDescent="0.55000000000000004">
      <c r="A136">
        <v>0</v>
      </c>
      <c r="B136" t="s">
        <v>586</v>
      </c>
      <c r="C136">
        <v>0.1</v>
      </c>
      <c r="D136" t="s">
        <v>147</v>
      </c>
      <c r="E136" t="s">
        <v>640</v>
      </c>
      <c r="F136" t="s">
        <v>642</v>
      </c>
      <c r="G136" t="s">
        <v>586</v>
      </c>
      <c r="H136">
        <v>5.13</v>
      </c>
      <c r="J136">
        <v>106319340</v>
      </c>
      <c r="K136" s="120">
        <v>44068</v>
      </c>
      <c r="L136">
        <v>23</v>
      </c>
      <c r="M136">
        <v>1</v>
      </c>
      <c r="N136">
        <v>0</v>
      </c>
      <c r="O136">
        <v>1</v>
      </c>
      <c r="P136" t="s">
        <v>406</v>
      </c>
    </row>
    <row r="137" spans="1:16" x14ac:dyDescent="0.55000000000000004">
      <c r="A137">
        <v>0</v>
      </c>
      <c r="B137" t="s">
        <v>586</v>
      </c>
      <c r="C137">
        <v>0</v>
      </c>
      <c r="E137" t="s">
        <v>639</v>
      </c>
      <c r="F137" t="s">
        <v>637</v>
      </c>
      <c r="G137" t="s">
        <v>586</v>
      </c>
      <c r="H137">
        <v>5.23</v>
      </c>
      <c r="J137">
        <v>107192246</v>
      </c>
      <c r="K137" s="120">
        <v>44916</v>
      </c>
      <c r="L137">
        <v>30</v>
      </c>
      <c r="M137">
        <v>1</v>
      </c>
      <c r="N137">
        <v>7</v>
      </c>
      <c r="O137">
        <v>1</v>
      </c>
      <c r="P137" t="s">
        <v>201</v>
      </c>
    </row>
    <row r="138" spans="1:16" x14ac:dyDescent="0.55000000000000004">
      <c r="A138">
        <v>0</v>
      </c>
      <c r="B138" t="s">
        <v>586</v>
      </c>
      <c r="C138">
        <v>0</v>
      </c>
      <c r="E138" t="s">
        <v>639</v>
      </c>
      <c r="F138" t="s">
        <v>643</v>
      </c>
      <c r="G138" t="s">
        <v>586</v>
      </c>
      <c r="H138">
        <v>5.23</v>
      </c>
      <c r="J138">
        <v>106405591</v>
      </c>
      <c r="K138" s="120">
        <v>44140</v>
      </c>
      <c r="L138">
        <v>30</v>
      </c>
      <c r="M138">
        <v>1</v>
      </c>
      <c r="N138">
        <v>7</v>
      </c>
      <c r="O138">
        <v>1</v>
      </c>
      <c r="P138" t="s">
        <v>406</v>
      </c>
    </row>
    <row r="139" spans="1:16" x14ac:dyDescent="0.55000000000000004">
      <c r="A139">
        <v>0</v>
      </c>
      <c r="B139" t="s">
        <v>586</v>
      </c>
      <c r="C139">
        <v>0</v>
      </c>
      <c r="E139" t="s">
        <v>639</v>
      </c>
      <c r="F139" t="s">
        <v>634</v>
      </c>
      <c r="G139" t="s">
        <v>586</v>
      </c>
      <c r="H139">
        <v>5.23</v>
      </c>
      <c r="J139">
        <v>107428196</v>
      </c>
      <c r="K139" s="120">
        <v>45154</v>
      </c>
      <c r="L139">
        <v>30</v>
      </c>
      <c r="M139">
        <v>1</v>
      </c>
      <c r="N139">
        <v>7</v>
      </c>
      <c r="O139">
        <v>1</v>
      </c>
      <c r="P139" t="s">
        <v>201</v>
      </c>
    </row>
    <row r="140" spans="1:16" x14ac:dyDescent="0.55000000000000004">
      <c r="A140">
        <v>0</v>
      </c>
      <c r="B140" t="s">
        <v>586</v>
      </c>
      <c r="C140">
        <v>0.3</v>
      </c>
      <c r="D140" t="s">
        <v>222</v>
      </c>
      <c r="E140" t="s">
        <v>639</v>
      </c>
      <c r="F140" t="s">
        <v>642</v>
      </c>
      <c r="G140" t="s">
        <v>586</v>
      </c>
      <c r="H140">
        <v>5.53</v>
      </c>
      <c r="J140">
        <v>107493215</v>
      </c>
      <c r="K140" s="120">
        <v>45215</v>
      </c>
      <c r="L140">
        <v>17</v>
      </c>
      <c r="M140">
        <v>1</v>
      </c>
      <c r="N140">
        <v>0</v>
      </c>
      <c r="O140">
        <v>1</v>
      </c>
      <c r="P140" t="s">
        <v>406</v>
      </c>
    </row>
    <row r="141" spans="1:16" x14ac:dyDescent="0.55000000000000004">
      <c r="A141">
        <v>0</v>
      </c>
      <c r="B141" t="s">
        <v>586</v>
      </c>
      <c r="C141">
        <v>1.2</v>
      </c>
      <c r="D141" t="s">
        <v>147</v>
      </c>
      <c r="E141" t="s">
        <v>644</v>
      </c>
      <c r="F141" t="s">
        <v>639</v>
      </c>
      <c r="G141" t="s">
        <v>586</v>
      </c>
      <c r="H141">
        <v>5.63</v>
      </c>
      <c r="J141">
        <v>107310106</v>
      </c>
      <c r="K141" s="120">
        <v>45037</v>
      </c>
      <c r="L141">
        <v>19</v>
      </c>
      <c r="M141">
        <v>1</v>
      </c>
      <c r="N141">
        <v>0</v>
      </c>
      <c r="O141">
        <v>2</v>
      </c>
      <c r="P141" t="s">
        <v>200</v>
      </c>
    </row>
    <row r="142" spans="1:16" x14ac:dyDescent="0.55000000000000004">
      <c r="A142">
        <v>0</v>
      </c>
      <c r="B142" t="s">
        <v>586</v>
      </c>
      <c r="C142">
        <v>0.5</v>
      </c>
      <c r="D142" t="s">
        <v>222</v>
      </c>
      <c r="E142" t="s">
        <v>640</v>
      </c>
      <c r="F142" t="s">
        <v>642</v>
      </c>
      <c r="G142" t="s">
        <v>586</v>
      </c>
      <c r="H142">
        <v>5.73</v>
      </c>
      <c r="J142">
        <v>107374848</v>
      </c>
      <c r="K142" s="120">
        <v>45099</v>
      </c>
      <c r="L142">
        <v>19</v>
      </c>
      <c r="M142">
        <v>2</v>
      </c>
      <c r="N142">
        <v>0</v>
      </c>
      <c r="O142">
        <v>1</v>
      </c>
      <c r="P142" t="s">
        <v>406</v>
      </c>
    </row>
    <row r="143" spans="1:16" x14ac:dyDescent="0.55000000000000004">
      <c r="A143">
        <v>0</v>
      </c>
      <c r="B143" t="s">
        <v>586</v>
      </c>
      <c r="C143">
        <v>0.7</v>
      </c>
      <c r="D143" t="s">
        <v>147</v>
      </c>
      <c r="E143" t="s">
        <v>642</v>
      </c>
      <c r="F143" t="s">
        <v>639</v>
      </c>
      <c r="G143" t="s">
        <v>586</v>
      </c>
      <c r="H143">
        <v>5.95</v>
      </c>
      <c r="J143">
        <v>106786359</v>
      </c>
      <c r="K143" s="120">
        <v>44527</v>
      </c>
      <c r="L143">
        <v>17</v>
      </c>
      <c r="M143">
        <v>1</v>
      </c>
      <c r="N143">
        <v>0</v>
      </c>
      <c r="O143">
        <v>5</v>
      </c>
      <c r="P143" t="s">
        <v>406</v>
      </c>
    </row>
    <row r="144" spans="1:16" x14ac:dyDescent="0.55000000000000004">
      <c r="A144">
        <v>0</v>
      </c>
      <c r="B144" t="s">
        <v>586</v>
      </c>
      <c r="C144">
        <v>0.3</v>
      </c>
      <c r="D144" t="s">
        <v>147</v>
      </c>
      <c r="E144" t="s">
        <v>642</v>
      </c>
      <c r="F144" t="s">
        <v>640</v>
      </c>
      <c r="G144" t="s">
        <v>586</v>
      </c>
      <c r="H144">
        <v>6.35</v>
      </c>
      <c r="J144">
        <v>106295767</v>
      </c>
      <c r="K144" s="120">
        <v>44044</v>
      </c>
      <c r="L144">
        <v>5</v>
      </c>
      <c r="M144">
        <v>1</v>
      </c>
      <c r="N144">
        <v>0</v>
      </c>
      <c r="O144">
        <v>5</v>
      </c>
    </row>
    <row r="145" spans="1:16" x14ac:dyDescent="0.55000000000000004">
      <c r="A145">
        <v>0</v>
      </c>
      <c r="B145" t="s">
        <v>586</v>
      </c>
      <c r="C145">
        <v>0.2</v>
      </c>
      <c r="D145" t="s">
        <v>147</v>
      </c>
      <c r="E145" t="s">
        <v>642</v>
      </c>
      <c r="F145" t="s">
        <v>639</v>
      </c>
      <c r="G145" t="s">
        <v>586</v>
      </c>
      <c r="H145">
        <v>6.45</v>
      </c>
      <c r="J145">
        <v>106039605</v>
      </c>
      <c r="K145" s="120">
        <v>43764</v>
      </c>
      <c r="L145">
        <v>19</v>
      </c>
      <c r="M145">
        <v>1</v>
      </c>
      <c r="N145">
        <v>5</v>
      </c>
      <c r="O145">
        <v>1</v>
      </c>
      <c r="P145" t="s">
        <v>406</v>
      </c>
    </row>
    <row r="146" spans="1:16" ht="42.75" customHeight="1" x14ac:dyDescent="0.55000000000000004">
      <c r="A146" s="120">
        <v>46171</v>
      </c>
      <c r="B146" t="s">
        <v>645</v>
      </c>
    </row>
    <row r="147" spans="1:16" ht="43.2" x14ac:dyDescent="0.55000000000000004">
      <c r="A147" s="60" t="s">
        <v>131</v>
      </c>
      <c r="B147" t="s">
        <v>132</v>
      </c>
      <c r="C147" s="60" t="s">
        <v>605</v>
      </c>
      <c r="D147" t="s">
        <v>135</v>
      </c>
      <c r="E147" t="s">
        <v>136</v>
      </c>
      <c r="F147" t="s">
        <v>137</v>
      </c>
      <c r="G147" t="s">
        <v>138</v>
      </c>
      <c r="H147" t="s">
        <v>140</v>
      </c>
      <c r="I147" t="s">
        <v>141</v>
      </c>
      <c r="J147" t="s">
        <v>142</v>
      </c>
      <c r="K147" t="s">
        <v>143</v>
      </c>
      <c r="L147" t="s">
        <v>144</v>
      </c>
      <c r="M147" t="s">
        <v>145</v>
      </c>
      <c r="N147" t="s">
        <v>146</v>
      </c>
      <c r="O147" t="s">
        <v>147</v>
      </c>
    </row>
    <row r="148" spans="1:16" x14ac:dyDescent="0.55000000000000004">
      <c r="A148">
        <v>0</v>
      </c>
      <c r="B148" t="s">
        <v>586</v>
      </c>
      <c r="C148">
        <v>0.2</v>
      </c>
      <c r="D148" t="s">
        <v>147</v>
      </c>
      <c r="E148" t="s">
        <v>642</v>
      </c>
      <c r="F148" t="s">
        <v>639</v>
      </c>
      <c r="G148" t="s">
        <v>586</v>
      </c>
      <c r="H148">
        <v>6.45</v>
      </c>
      <c r="J148">
        <v>107340713</v>
      </c>
      <c r="K148" s="120">
        <v>45061</v>
      </c>
      <c r="L148">
        <v>19</v>
      </c>
      <c r="M148">
        <v>1</v>
      </c>
      <c r="N148">
        <v>0</v>
      </c>
      <c r="O148">
        <v>1</v>
      </c>
      <c r="P148" t="s">
        <v>144</v>
      </c>
    </row>
    <row r="149" spans="1:16" x14ac:dyDescent="0.55000000000000004">
      <c r="A149">
        <v>0</v>
      </c>
      <c r="B149" t="s">
        <v>586</v>
      </c>
      <c r="C149">
        <v>0.14000000000000001</v>
      </c>
      <c r="D149" t="s">
        <v>147</v>
      </c>
      <c r="E149" t="s">
        <v>642</v>
      </c>
      <c r="F149" t="s">
        <v>639</v>
      </c>
      <c r="G149" t="s">
        <v>586</v>
      </c>
      <c r="H149">
        <v>6.51</v>
      </c>
      <c r="J149">
        <v>107747145</v>
      </c>
      <c r="K149" s="120">
        <v>45442</v>
      </c>
      <c r="L149">
        <v>19</v>
      </c>
      <c r="M149">
        <v>1</v>
      </c>
      <c r="N149">
        <v>0</v>
      </c>
      <c r="O149">
        <v>1</v>
      </c>
      <c r="P149" t="s">
        <v>406</v>
      </c>
    </row>
    <row r="150" spans="1:16" x14ac:dyDescent="0.55000000000000004">
      <c r="A150">
        <v>0</v>
      </c>
      <c r="B150" t="s">
        <v>586</v>
      </c>
      <c r="C150">
        <v>0.2</v>
      </c>
      <c r="D150" t="s">
        <v>147</v>
      </c>
      <c r="E150" t="s">
        <v>646</v>
      </c>
      <c r="F150" t="s">
        <v>647</v>
      </c>
      <c r="G150" t="s">
        <v>586</v>
      </c>
      <c r="H150">
        <v>6.63</v>
      </c>
      <c r="J150">
        <v>106528401</v>
      </c>
      <c r="K150" s="120">
        <v>44282</v>
      </c>
      <c r="L150">
        <v>19</v>
      </c>
      <c r="M150">
        <v>1</v>
      </c>
      <c r="N150">
        <v>0</v>
      </c>
      <c r="O150">
        <v>1</v>
      </c>
      <c r="P150" t="s">
        <v>406</v>
      </c>
    </row>
    <row r="151" spans="1:16" x14ac:dyDescent="0.55000000000000004">
      <c r="A151">
        <v>0</v>
      </c>
      <c r="B151" t="s">
        <v>586</v>
      </c>
      <c r="C151">
        <v>0.1</v>
      </c>
      <c r="D151" t="s">
        <v>147</v>
      </c>
      <c r="E151" t="s">
        <v>644</v>
      </c>
      <c r="F151" t="s">
        <v>642</v>
      </c>
      <c r="G151" t="s">
        <v>586</v>
      </c>
      <c r="H151">
        <v>6.73</v>
      </c>
      <c r="J151">
        <v>106365632</v>
      </c>
      <c r="K151" s="120">
        <v>44117</v>
      </c>
      <c r="L151">
        <v>19</v>
      </c>
      <c r="M151">
        <v>1</v>
      </c>
      <c r="N151">
        <v>0</v>
      </c>
      <c r="O151">
        <v>5</v>
      </c>
      <c r="P151" t="s">
        <v>144</v>
      </c>
    </row>
    <row r="152" spans="1:16" x14ac:dyDescent="0.55000000000000004">
      <c r="A152">
        <v>0</v>
      </c>
      <c r="B152" t="s">
        <v>586</v>
      </c>
      <c r="C152">
        <v>0</v>
      </c>
      <c r="E152" t="s">
        <v>644</v>
      </c>
      <c r="F152" t="s">
        <v>642</v>
      </c>
      <c r="G152" t="s">
        <v>586</v>
      </c>
      <c r="H152">
        <v>6.83</v>
      </c>
      <c r="J152">
        <v>105970281</v>
      </c>
      <c r="K152" s="120">
        <v>43702</v>
      </c>
      <c r="L152">
        <v>30</v>
      </c>
      <c r="M152">
        <v>1</v>
      </c>
      <c r="N152">
        <v>7</v>
      </c>
      <c r="O152">
        <v>1</v>
      </c>
      <c r="P152" t="s">
        <v>406</v>
      </c>
    </row>
    <row r="153" spans="1:16" x14ac:dyDescent="0.55000000000000004">
      <c r="A153">
        <v>0</v>
      </c>
      <c r="B153" t="s">
        <v>586</v>
      </c>
      <c r="C153">
        <v>0</v>
      </c>
      <c r="E153" t="s">
        <v>644</v>
      </c>
      <c r="F153" t="s">
        <v>642</v>
      </c>
      <c r="G153" t="s">
        <v>586</v>
      </c>
      <c r="H153">
        <v>6.83</v>
      </c>
      <c r="J153">
        <v>105464140</v>
      </c>
      <c r="K153" s="120">
        <v>43218</v>
      </c>
      <c r="L153">
        <v>30</v>
      </c>
      <c r="M153">
        <v>1</v>
      </c>
      <c r="N153">
        <v>7</v>
      </c>
      <c r="O153">
        <v>1</v>
      </c>
      <c r="P153" t="s">
        <v>406</v>
      </c>
    </row>
    <row r="154" spans="1:16" x14ac:dyDescent="0.55000000000000004">
      <c r="A154">
        <v>0</v>
      </c>
      <c r="B154" t="s">
        <v>586</v>
      </c>
      <c r="C154">
        <v>0</v>
      </c>
      <c r="E154" t="s">
        <v>646</v>
      </c>
      <c r="F154" t="s">
        <v>644</v>
      </c>
      <c r="G154" t="s">
        <v>586</v>
      </c>
      <c r="H154">
        <v>6.83</v>
      </c>
      <c r="J154">
        <v>105342455</v>
      </c>
      <c r="K154" s="120">
        <v>43102</v>
      </c>
      <c r="L154">
        <v>30</v>
      </c>
      <c r="M154">
        <v>1</v>
      </c>
      <c r="N154">
        <v>7</v>
      </c>
      <c r="O154">
        <v>5</v>
      </c>
      <c r="P154" t="s">
        <v>144</v>
      </c>
    </row>
    <row r="155" spans="1:16" x14ac:dyDescent="0.55000000000000004">
      <c r="A155">
        <v>0</v>
      </c>
      <c r="B155" t="s">
        <v>586</v>
      </c>
      <c r="C155">
        <v>0.1</v>
      </c>
      <c r="D155" t="s">
        <v>222</v>
      </c>
      <c r="E155" t="s">
        <v>644</v>
      </c>
      <c r="F155" t="s">
        <v>648</v>
      </c>
      <c r="G155" t="s">
        <v>586</v>
      </c>
      <c r="H155">
        <v>6.93</v>
      </c>
      <c r="J155">
        <v>106313678</v>
      </c>
      <c r="K155" s="120">
        <v>44062</v>
      </c>
      <c r="L155">
        <v>19</v>
      </c>
      <c r="M155">
        <v>1</v>
      </c>
      <c r="N155">
        <v>0</v>
      </c>
      <c r="O155">
        <v>1</v>
      </c>
      <c r="P155" t="s">
        <v>406</v>
      </c>
    </row>
    <row r="156" spans="1:16" x14ac:dyDescent="0.55000000000000004">
      <c r="A156">
        <v>0</v>
      </c>
      <c r="B156" t="s">
        <v>586</v>
      </c>
      <c r="C156">
        <v>0.17</v>
      </c>
      <c r="D156" t="s">
        <v>222</v>
      </c>
      <c r="E156" t="s">
        <v>646</v>
      </c>
      <c r="F156" t="s">
        <v>648</v>
      </c>
      <c r="G156" t="s">
        <v>586</v>
      </c>
      <c r="H156">
        <v>7</v>
      </c>
      <c r="J156">
        <v>108339867</v>
      </c>
      <c r="K156" s="120">
        <v>45995</v>
      </c>
      <c r="L156">
        <v>17</v>
      </c>
      <c r="M156">
        <v>1</v>
      </c>
      <c r="N156">
        <v>0</v>
      </c>
      <c r="O156">
        <v>5</v>
      </c>
      <c r="P156" t="s">
        <v>406</v>
      </c>
    </row>
    <row r="157" spans="1:16" x14ac:dyDescent="0.55000000000000004">
      <c r="A157">
        <v>0</v>
      </c>
      <c r="B157" t="s">
        <v>586</v>
      </c>
      <c r="C157">
        <v>0.2</v>
      </c>
      <c r="D157" t="s">
        <v>222</v>
      </c>
      <c r="E157" t="s">
        <v>646</v>
      </c>
      <c r="F157" t="s">
        <v>643</v>
      </c>
      <c r="G157" t="s">
        <v>586</v>
      </c>
      <c r="H157">
        <v>7.03</v>
      </c>
      <c r="J157">
        <v>106761045</v>
      </c>
      <c r="K157" s="120">
        <v>44508</v>
      </c>
      <c r="L157">
        <v>17</v>
      </c>
      <c r="M157">
        <v>1</v>
      </c>
      <c r="N157">
        <v>0</v>
      </c>
      <c r="O157">
        <v>5</v>
      </c>
      <c r="P157" t="s">
        <v>406</v>
      </c>
    </row>
    <row r="158" spans="1:16" x14ac:dyDescent="0.55000000000000004">
      <c r="A158">
        <v>0</v>
      </c>
      <c r="B158" t="s">
        <v>586</v>
      </c>
      <c r="C158">
        <v>0.4</v>
      </c>
      <c r="D158" t="s">
        <v>222</v>
      </c>
      <c r="E158" t="s">
        <v>646</v>
      </c>
      <c r="F158" t="s">
        <v>648</v>
      </c>
      <c r="G158" t="s">
        <v>586</v>
      </c>
      <c r="H158">
        <v>7.23</v>
      </c>
      <c r="J158">
        <v>107924680</v>
      </c>
      <c r="K158" s="120">
        <v>45611</v>
      </c>
      <c r="L158">
        <v>19</v>
      </c>
      <c r="M158">
        <v>1</v>
      </c>
      <c r="N158">
        <v>0</v>
      </c>
      <c r="O158">
        <v>5</v>
      </c>
      <c r="P158" t="s">
        <v>201</v>
      </c>
    </row>
    <row r="159" spans="1:16" x14ac:dyDescent="0.55000000000000004">
      <c r="A159">
        <v>0</v>
      </c>
      <c r="B159" t="s">
        <v>586</v>
      </c>
      <c r="C159">
        <v>0.5</v>
      </c>
      <c r="D159" t="s">
        <v>222</v>
      </c>
      <c r="E159" t="s">
        <v>644</v>
      </c>
      <c r="F159" t="s">
        <v>601</v>
      </c>
      <c r="G159" t="s">
        <v>586</v>
      </c>
      <c r="H159">
        <v>7.33</v>
      </c>
      <c r="J159">
        <v>106945246</v>
      </c>
      <c r="K159" s="120">
        <v>44685</v>
      </c>
      <c r="L159">
        <v>17</v>
      </c>
      <c r="M159">
        <v>1</v>
      </c>
      <c r="N159">
        <v>0</v>
      </c>
      <c r="O159">
        <v>5</v>
      </c>
      <c r="P159" t="s">
        <v>406</v>
      </c>
    </row>
    <row r="160" spans="1:16" x14ac:dyDescent="0.55000000000000004">
      <c r="A160">
        <v>0</v>
      </c>
      <c r="B160" t="s">
        <v>586</v>
      </c>
      <c r="C160">
        <v>0.5</v>
      </c>
      <c r="D160" t="s">
        <v>222</v>
      </c>
      <c r="E160" t="s">
        <v>644</v>
      </c>
      <c r="F160" t="s">
        <v>648</v>
      </c>
      <c r="G160" t="s">
        <v>586</v>
      </c>
      <c r="H160">
        <v>7.33</v>
      </c>
      <c r="J160">
        <v>106429509</v>
      </c>
      <c r="K160" s="120">
        <v>44170</v>
      </c>
      <c r="L160">
        <v>19</v>
      </c>
      <c r="M160">
        <v>1</v>
      </c>
      <c r="N160">
        <v>0</v>
      </c>
      <c r="O160">
        <v>5</v>
      </c>
      <c r="P160" t="s">
        <v>406</v>
      </c>
    </row>
    <row r="161" spans="1:16" x14ac:dyDescent="0.55000000000000004">
      <c r="A161">
        <v>0</v>
      </c>
      <c r="B161" t="s">
        <v>586</v>
      </c>
      <c r="C161">
        <v>0.6</v>
      </c>
      <c r="D161" t="s">
        <v>222</v>
      </c>
      <c r="E161" t="s">
        <v>646</v>
      </c>
      <c r="F161" t="s">
        <v>648</v>
      </c>
      <c r="G161" t="s">
        <v>586</v>
      </c>
      <c r="H161">
        <v>7.43</v>
      </c>
      <c r="J161">
        <v>105935218</v>
      </c>
      <c r="K161" s="120">
        <v>43668</v>
      </c>
      <c r="L161">
        <v>19</v>
      </c>
      <c r="M161">
        <v>1</v>
      </c>
      <c r="N161">
        <v>0</v>
      </c>
      <c r="O161">
        <v>1</v>
      </c>
      <c r="P161" t="s">
        <v>406</v>
      </c>
    </row>
    <row r="162" spans="1:16" x14ac:dyDescent="0.55000000000000004">
      <c r="A162">
        <v>0</v>
      </c>
      <c r="B162" t="s">
        <v>586</v>
      </c>
      <c r="C162">
        <v>0.7</v>
      </c>
      <c r="D162" t="s">
        <v>147</v>
      </c>
      <c r="E162" t="s">
        <v>649</v>
      </c>
      <c r="F162" t="s">
        <v>646</v>
      </c>
      <c r="G162" t="s">
        <v>586</v>
      </c>
      <c r="H162">
        <v>7.5</v>
      </c>
      <c r="J162">
        <v>105891018</v>
      </c>
      <c r="K162" s="120">
        <v>43623</v>
      </c>
      <c r="L162">
        <v>19</v>
      </c>
      <c r="M162">
        <v>1</v>
      </c>
      <c r="N162">
        <v>0</v>
      </c>
      <c r="O162">
        <v>5</v>
      </c>
      <c r="P162" t="s">
        <v>406</v>
      </c>
    </row>
    <row r="163" spans="1:16" x14ac:dyDescent="0.55000000000000004">
      <c r="A163">
        <v>0</v>
      </c>
      <c r="B163" t="s">
        <v>586</v>
      </c>
      <c r="C163">
        <v>0.5</v>
      </c>
      <c r="D163" t="s">
        <v>147</v>
      </c>
      <c r="E163" t="s">
        <v>649</v>
      </c>
      <c r="F163" t="s">
        <v>646</v>
      </c>
      <c r="G163" t="s">
        <v>586</v>
      </c>
      <c r="H163">
        <v>7.7</v>
      </c>
      <c r="J163">
        <v>107973780</v>
      </c>
      <c r="K163" s="120">
        <v>45653</v>
      </c>
      <c r="L163">
        <v>17</v>
      </c>
      <c r="M163">
        <v>1</v>
      </c>
      <c r="N163">
        <v>0</v>
      </c>
      <c r="O163">
        <v>5</v>
      </c>
      <c r="P163" t="s">
        <v>406</v>
      </c>
    </row>
    <row r="164" spans="1:16" x14ac:dyDescent="0.55000000000000004">
      <c r="A164">
        <v>0</v>
      </c>
      <c r="B164" t="s">
        <v>586</v>
      </c>
      <c r="C164">
        <v>1</v>
      </c>
      <c r="D164" t="s">
        <v>222</v>
      </c>
      <c r="E164" t="s">
        <v>644</v>
      </c>
      <c r="F164" t="s">
        <v>648</v>
      </c>
      <c r="G164" t="s">
        <v>586</v>
      </c>
      <c r="H164">
        <v>7.83</v>
      </c>
      <c r="J164">
        <v>105725520</v>
      </c>
      <c r="K164" s="120">
        <v>43464</v>
      </c>
      <c r="L164">
        <v>19</v>
      </c>
      <c r="M164">
        <v>1</v>
      </c>
      <c r="N164">
        <v>0</v>
      </c>
      <c r="O164">
        <v>5</v>
      </c>
      <c r="P164" t="s">
        <v>406</v>
      </c>
    </row>
    <row r="165" spans="1:16" x14ac:dyDescent="0.55000000000000004">
      <c r="A165">
        <v>0</v>
      </c>
      <c r="B165" t="s">
        <v>586</v>
      </c>
      <c r="C165">
        <v>1</v>
      </c>
      <c r="D165" t="s">
        <v>222</v>
      </c>
      <c r="E165" t="s">
        <v>646</v>
      </c>
      <c r="F165" t="s">
        <v>648</v>
      </c>
      <c r="G165" t="s">
        <v>586</v>
      </c>
      <c r="H165">
        <v>7.83</v>
      </c>
      <c r="J165">
        <v>108224677</v>
      </c>
      <c r="K165" s="120">
        <v>45904</v>
      </c>
      <c r="L165">
        <v>29</v>
      </c>
      <c r="M165">
        <v>1</v>
      </c>
      <c r="N165">
        <v>0</v>
      </c>
      <c r="O165">
        <v>5</v>
      </c>
      <c r="P165" t="s">
        <v>201</v>
      </c>
    </row>
    <row r="166" spans="1:16" x14ac:dyDescent="0.55000000000000004">
      <c r="A166">
        <v>0</v>
      </c>
      <c r="B166" t="s">
        <v>586</v>
      </c>
      <c r="C166">
        <v>0.3</v>
      </c>
      <c r="D166" t="s">
        <v>147</v>
      </c>
      <c r="E166" t="s">
        <v>649</v>
      </c>
      <c r="F166" t="s">
        <v>646</v>
      </c>
      <c r="G166" t="s">
        <v>586</v>
      </c>
      <c r="H166">
        <v>7.9</v>
      </c>
      <c r="J166">
        <v>107277892</v>
      </c>
      <c r="K166" s="120">
        <v>45005</v>
      </c>
      <c r="L166">
        <v>17</v>
      </c>
      <c r="M166">
        <v>1</v>
      </c>
      <c r="N166">
        <v>0</v>
      </c>
      <c r="O166">
        <v>5</v>
      </c>
      <c r="P166" t="s">
        <v>406</v>
      </c>
    </row>
    <row r="167" spans="1:16" x14ac:dyDescent="0.55000000000000004">
      <c r="A167">
        <v>0</v>
      </c>
      <c r="B167" t="s">
        <v>586</v>
      </c>
      <c r="C167">
        <v>0.2</v>
      </c>
      <c r="D167" t="s">
        <v>219</v>
      </c>
      <c r="E167" t="s">
        <v>649</v>
      </c>
      <c r="F167" t="s">
        <v>601</v>
      </c>
      <c r="G167" t="s">
        <v>586</v>
      </c>
      <c r="H167">
        <v>8</v>
      </c>
      <c r="J167">
        <v>105746262</v>
      </c>
      <c r="K167" s="120">
        <v>43480</v>
      </c>
      <c r="L167">
        <v>17</v>
      </c>
      <c r="M167">
        <v>1</v>
      </c>
      <c r="N167">
        <v>0</v>
      </c>
      <c r="O167">
        <v>5</v>
      </c>
      <c r="P167" t="s">
        <v>406</v>
      </c>
    </row>
    <row r="168" spans="1:16" x14ac:dyDescent="0.55000000000000004">
      <c r="A168">
        <v>0</v>
      </c>
      <c r="B168" t="s">
        <v>586</v>
      </c>
      <c r="C168">
        <v>0.1</v>
      </c>
      <c r="D168" t="s">
        <v>147</v>
      </c>
      <c r="E168" t="s">
        <v>648</v>
      </c>
      <c r="F168" t="s">
        <v>644</v>
      </c>
      <c r="G168" t="s">
        <v>586</v>
      </c>
      <c r="H168">
        <v>8.01</v>
      </c>
      <c r="J168">
        <v>106544631</v>
      </c>
      <c r="K168" s="120">
        <v>44299</v>
      </c>
      <c r="L168">
        <v>17</v>
      </c>
      <c r="M168">
        <v>1</v>
      </c>
      <c r="N168">
        <v>0</v>
      </c>
      <c r="O168">
        <v>5</v>
      </c>
      <c r="P168" t="s">
        <v>406</v>
      </c>
    </row>
    <row r="169" spans="1:16" x14ac:dyDescent="0.55000000000000004">
      <c r="A169">
        <v>0</v>
      </c>
      <c r="B169" t="s">
        <v>586</v>
      </c>
      <c r="C169">
        <v>8.9999999999999993E-3</v>
      </c>
      <c r="D169" t="s">
        <v>222</v>
      </c>
      <c r="E169" t="s">
        <v>648</v>
      </c>
      <c r="F169" t="s">
        <v>649</v>
      </c>
      <c r="G169" t="s">
        <v>586</v>
      </c>
      <c r="H169">
        <v>8.1189999999999998</v>
      </c>
      <c r="J169">
        <v>105685052</v>
      </c>
      <c r="K169" s="120">
        <v>43417</v>
      </c>
      <c r="L169">
        <v>19</v>
      </c>
      <c r="M169">
        <v>2</v>
      </c>
      <c r="N169">
        <v>0</v>
      </c>
      <c r="O169">
        <v>2</v>
      </c>
      <c r="P169" t="s">
        <v>406</v>
      </c>
    </row>
    <row r="170" spans="1:16" x14ac:dyDescent="0.55000000000000004">
      <c r="A170">
        <v>0</v>
      </c>
      <c r="B170" t="s">
        <v>586</v>
      </c>
      <c r="C170">
        <v>8.1000000000000003E-2</v>
      </c>
      <c r="D170" t="s">
        <v>222</v>
      </c>
      <c r="E170" t="s">
        <v>649</v>
      </c>
      <c r="F170" t="s">
        <v>650</v>
      </c>
      <c r="G170" t="s">
        <v>586</v>
      </c>
      <c r="H170">
        <v>8.2810000000000006</v>
      </c>
      <c r="J170">
        <v>107339696</v>
      </c>
      <c r="K170" s="120">
        <v>45057</v>
      </c>
      <c r="L170">
        <v>25</v>
      </c>
      <c r="M170">
        <v>1</v>
      </c>
      <c r="N170">
        <v>5</v>
      </c>
      <c r="O170">
        <v>1</v>
      </c>
      <c r="P170" t="s">
        <v>201</v>
      </c>
    </row>
    <row r="171" spans="1:16" x14ac:dyDescent="0.55000000000000004">
      <c r="A171">
        <v>0</v>
      </c>
      <c r="B171" t="s">
        <v>586</v>
      </c>
      <c r="C171">
        <v>0.1</v>
      </c>
      <c r="D171" t="s">
        <v>147</v>
      </c>
      <c r="E171" t="s">
        <v>650</v>
      </c>
      <c r="F171" t="s">
        <v>649</v>
      </c>
      <c r="G171" t="s">
        <v>586</v>
      </c>
      <c r="H171">
        <v>8.31</v>
      </c>
      <c r="J171">
        <v>106523646</v>
      </c>
      <c r="K171" s="120">
        <v>44277</v>
      </c>
      <c r="L171">
        <v>17</v>
      </c>
      <c r="M171">
        <v>1</v>
      </c>
      <c r="N171">
        <v>0</v>
      </c>
      <c r="O171">
        <v>5</v>
      </c>
      <c r="P171" t="s">
        <v>406</v>
      </c>
    </row>
    <row r="172" spans="1:16" x14ac:dyDescent="0.55000000000000004">
      <c r="A172">
        <v>0</v>
      </c>
      <c r="B172" t="s">
        <v>586</v>
      </c>
      <c r="C172">
        <v>0.1</v>
      </c>
      <c r="D172" t="s">
        <v>222</v>
      </c>
      <c r="E172" t="s">
        <v>650</v>
      </c>
      <c r="F172" t="s">
        <v>601</v>
      </c>
      <c r="G172" t="s">
        <v>586</v>
      </c>
      <c r="H172">
        <v>8.51</v>
      </c>
      <c r="J172">
        <v>105276544</v>
      </c>
      <c r="K172" s="120">
        <v>43040</v>
      </c>
      <c r="L172">
        <v>22</v>
      </c>
      <c r="M172">
        <v>1</v>
      </c>
      <c r="N172">
        <v>0</v>
      </c>
      <c r="O172">
        <v>5</v>
      </c>
      <c r="P172" t="s">
        <v>406</v>
      </c>
    </row>
    <row r="173" spans="1:16" x14ac:dyDescent="0.55000000000000004">
      <c r="A173">
        <v>0</v>
      </c>
      <c r="B173" t="s">
        <v>586</v>
      </c>
      <c r="C173">
        <v>0.3</v>
      </c>
      <c r="D173" t="s">
        <v>222</v>
      </c>
      <c r="E173" t="s">
        <v>650</v>
      </c>
      <c r="F173" t="s">
        <v>598</v>
      </c>
      <c r="G173" t="s">
        <v>586</v>
      </c>
      <c r="H173">
        <v>8.7100000000000009</v>
      </c>
      <c r="J173">
        <v>107364880</v>
      </c>
      <c r="K173" s="120">
        <v>45085</v>
      </c>
      <c r="L173">
        <v>17</v>
      </c>
      <c r="M173">
        <v>1</v>
      </c>
      <c r="N173">
        <v>0</v>
      </c>
      <c r="O173">
        <v>5</v>
      </c>
      <c r="P173" t="s">
        <v>406</v>
      </c>
    </row>
    <row r="174" spans="1:16" x14ac:dyDescent="0.55000000000000004">
      <c r="A174">
        <v>0</v>
      </c>
      <c r="B174" t="s">
        <v>586</v>
      </c>
      <c r="C174">
        <v>0.3</v>
      </c>
      <c r="D174" t="s">
        <v>147</v>
      </c>
      <c r="E174" t="s">
        <v>601</v>
      </c>
      <c r="F174" t="s">
        <v>650</v>
      </c>
      <c r="G174" t="s">
        <v>586</v>
      </c>
      <c r="H174">
        <v>8.7319999999999993</v>
      </c>
      <c r="J174">
        <v>105332237</v>
      </c>
      <c r="K174" s="120">
        <v>43092</v>
      </c>
      <c r="L174">
        <v>17</v>
      </c>
      <c r="M174">
        <v>1</v>
      </c>
      <c r="N174">
        <v>0</v>
      </c>
      <c r="O174">
        <v>1</v>
      </c>
      <c r="P174" t="s">
        <v>406</v>
      </c>
    </row>
    <row r="175" spans="1:16" x14ac:dyDescent="0.55000000000000004">
      <c r="A175">
        <v>0</v>
      </c>
      <c r="B175" t="s">
        <v>586</v>
      </c>
      <c r="C175">
        <v>0.1</v>
      </c>
      <c r="D175" t="s">
        <v>147</v>
      </c>
      <c r="E175" t="s">
        <v>601</v>
      </c>
      <c r="F175" t="s">
        <v>598</v>
      </c>
      <c r="G175" t="s">
        <v>586</v>
      </c>
      <c r="H175">
        <v>8.9320000000000004</v>
      </c>
      <c r="J175">
        <v>105981611</v>
      </c>
      <c r="K175" s="120">
        <v>43713</v>
      </c>
      <c r="L175">
        <v>19</v>
      </c>
      <c r="M175">
        <v>2</v>
      </c>
      <c r="N175">
        <v>0</v>
      </c>
      <c r="O175">
        <v>1</v>
      </c>
      <c r="P175" t="s">
        <v>406</v>
      </c>
    </row>
    <row r="176" spans="1:16" x14ac:dyDescent="0.55000000000000004">
      <c r="A176">
        <v>0</v>
      </c>
      <c r="B176" t="s">
        <v>586</v>
      </c>
      <c r="C176">
        <v>0</v>
      </c>
      <c r="E176" t="s">
        <v>601</v>
      </c>
      <c r="F176" t="s">
        <v>650</v>
      </c>
      <c r="G176" t="s">
        <v>586</v>
      </c>
      <c r="H176">
        <v>9.032</v>
      </c>
      <c r="J176">
        <v>106812116</v>
      </c>
      <c r="K176" s="120">
        <v>44547</v>
      </c>
      <c r="L176">
        <v>24</v>
      </c>
      <c r="M176">
        <v>1</v>
      </c>
      <c r="N176">
        <v>7</v>
      </c>
      <c r="O176">
        <v>1</v>
      </c>
      <c r="P176" t="s">
        <v>406</v>
      </c>
    </row>
    <row r="177" spans="1:16" x14ac:dyDescent="0.55000000000000004">
      <c r="A177">
        <v>0</v>
      </c>
      <c r="B177" t="s">
        <v>586</v>
      </c>
      <c r="C177">
        <v>0</v>
      </c>
      <c r="E177" t="s">
        <v>601</v>
      </c>
      <c r="F177" t="s">
        <v>650</v>
      </c>
      <c r="G177" t="s">
        <v>586</v>
      </c>
      <c r="H177">
        <v>9.032</v>
      </c>
      <c r="J177">
        <v>106226479</v>
      </c>
      <c r="K177" s="120">
        <v>43966</v>
      </c>
      <c r="L177">
        <v>30</v>
      </c>
      <c r="M177">
        <v>1</v>
      </c>
      <c r="N177">
        <v>7</v>
      </c>
      <c r="O177">
        <v>1</v>
      </c>
      <c r="P177" t="s">
        <v>406</v>
      </c>
    </row>
    <row r="178" spans="1:16" x14ac:dyDescent="0.55000000000000004">
      <c r="A178">
        <v>0</v>
      </c>
      <c r="B178" t="s">
        <v>586</v>
      </c>
      <c r="C178">
        <v>0</v>
      </c>
      <c r="E178" t="s">
        <v>601</v>
      </c>
      <c r="F178" t="s">
        <v>650</v>
      </c>
      <c r="G178" t="s">
        <v>586</v>
      </c>
      <c r="H178">
        <v>9.032</v>
      </c>
      <c r="J178">
        <v>106014182</v>
      </c>
      <c r="K178" s="120">
        <v>43742</v>
      </c>
      <c r="L178">
        <v>30</v>
      </c>
      <c r="M178">
        <v>1</v>
      </c>
      <c r="N178">
        <v>7</v>
      </c>
      <c r="O178">
        <v>1</v>
      </c>
      <c r="P178" t="s">
        <v>144</v>
      </c>
    </row>
    <row r="179" spans="1:16" x14ac:dyDescent="0.55000000000000004">
      <c r="A179">
        <v>0</v>
      </c>
      <c r="B179" t="s">
        <v>586</v>
      </c>
      <c r="C179">
        <v>0</v>
      </c>
      <c r="E179" t="s">
        <v>601</v>
      </c>
      <c r="F179" t="s">
        <v>650</v>
      </c>
      <c r="G179" t="s">
        <v>586</v>
      </c>
      <c r="H179">
        <v>9.032</v>
      </c>
      <c r="J179">
        <v>105843862</v>
      </c>
      <c r="K179" s="120">
        <v>43571</v>
      </c>
      <c r="L179">
        <v>30</v>
      </c>
      <c r="M179">
        <v>1</v>
      </c>
      <c r="N179">
        <v>7</v>
      </c>
      <c r="O179">
        <v>1</v>
      </c>
      <c r="P179" t="s">
        <v>144</v>
      </c>
    </row>
    <row r="180" spans="1:16" ht="42.75" customHeight="1" x14ac:dyDescent="0.55000000000000004">
      <c r="A180" s="120">
        <v>46171</v>
      </c>
      <c r="B180" t="s">
        <v>651</v>
      </c>
    </row>
    <row r="181" spans="1:16" ht="43.2" x14ac:dyDescent="0.55000000000000004">
      <c r="A181" s="60" t="s">
        <v>131</v>
      </c>
      <c r="B181" t="s">
        <v>132</v>
      </c>
      <c r="C181" s="60" t="s">
        <v>605</v>
      </c>
      <c r="D181" t="s">
        <v>135</v>
      </c>
      <c r="E181" t="s">
        <v>136</v>
      </c>
      <c r="F181" t="s">
        <v>137</v>
      </c>
      <c r="G181" t="s">
        <v>138</v>
      </c>
      <c r="H181" t="s">
        <v>140</v>
      </c>
      <c r="I181" t="s">
        <v>141</v>
      </c>
      <c r="J181" t="s">
        <v>142</v>
      </c>
      <c r="K181" t="s">
        <v>143</v>
      </c>
      <c r="L181" t="s">
        <v>144</v>
      </c>
      <c r="M181" t="s">
        <v>145</v>
      </c>
      <c r="N181" t="s">
        <v>146</v>
      </c>
      <c r="O181" t="s">
        <v>147</v>
      </c>
    </row>
    <row r="182" spans="1:16" x14ac:dyDescent="0.55000000000000004">
      <c r="A182">
        <v>0</v>
      </c>
      <c r="B182" t="s">
        <v>586</v>
      </c>
      <c r="C182">
        <v>0</v>
      </c>
      <c r="E182" t="s">
        <v>601</v>
      </c>
      <c r="F182" t="s">
        <v>650</v>
      </c>
      <c r="G182" t="s">
        <v>586</v>
      </c>
      <c r="H182">
        <v>9.032</v>
      </c>
      <c r="J182">
        <v>105685815</v>
      </c>
      <c r="K182" s="120">
        <v>43422</v>
      </c>
      <c r="L182">
        <v>30</v>
      </c>
      <c r="M182">
        <v>1</v>
      </c>
      <c r="N182">
        <v>7</v>
      </c>
      <c r="O182">
        <v>1</v>
      </c>
      <c r="P182" t="s">
        <v>406</v>
      </c>
    </row>
    <row r="183" spans="1:16" x14ac:dyDescent="0.55000000000000004">
      <c r="A183">
        <v>0</v>
      </c>
      <c r="B183" t="s">
        <v>586</v>
      </c>
      <c r="C183">
        <v>0</v>
      </c>
      <c r="E183" t="s">
        <v>601</v>
      </c>
      <c r="F183" t="s">
        <v>625</v>
      </c>
      <c r="G183" t="s">
        <v>586</v>
      </c>
      <c r="H183">
        <v>9.032</v>
      </c>
      <c r="J183">
        <v>105366208</v>
      </c>
      <c r="K183" s="120">
        <v>43122</v>
      </c>
      <c r="L183">
        <v>30</v>
      </c>
      <c r="M183">
        <v>1</v>
      </c>
      <c r="N183">
        <v>7</v>
      </c>
      <c r="O183">
        <v>1</v>
      </c>
      <c r="P183" t="s">
        <v>406</v>
      </c>
    </row>
    <row r="184" spans="1:16" x14ac:dyDescent="0.55000000000000004">
      <c r="A184">
        <v>0</v>
      </c>
      <c r="B184" t="s">
        <v>586</v>
      </c>
      <c r="C184">
        <v>0</v>
      </c>
      <c r="E184" t="s">
        <v>601</v>
      </c>
      <c r="F184" t="s">
        <v>625</v>
      </c>
      <c r="G184" t="s">
        <v>586</v>
      </c>
      <c r="H184">
        <v>9.032</v>
      </c>
      <c r="J184">
        <v>106038472</v>
      </c>
      <c r="K184" s="120">
        <v>43745</v>
      </c>
      <c r="L184">
        <v>24</v>
      </c>
      <c r="M184">
        <v>1</v>
      </c>
      <c r="N184">
        <v>7</v>
      </c>
      <c r="O184">
        <v>1</v>
      </c>
      <c r="P184" t="s">
        <v>144</v>
      </c>
    </row>
    <row r="185" spans="1:16" x14ac:dyDescent="0.55000000000000004">
      <c r="A185">
        <v>0</v>
      </c>
      <c r="B185" t="s">
        <v>586</v>
      </c>
      <c r="C185">
        <v>0</v>
      </c>
      <c r="E185" t="s">
        <v>601</v>
      </c>
      <c r="F185" t="s">
        <v>650</v>
      </c>
      <c r="G185" t="s">
        <v>586</v>
      </c>
      <c r="H185">
        <v>9.032</v>
      </c>
      <c r="J185">
        <v>107856191</v>
      </c>
      <c r="K185" s="120">
        <v>45554</v>
      </c>
      <c r="L185">
        <v>30</v>
      </c>
      <c r="M185">
        <v>1</v>
      </c>
      <c r="N185">
        <v>7</v>
      </c>
      <c r="O185">
        <v>1</v>
      </c>
      <c r="P185" t="s">
        <v>406</v>
      </c>
    </row>
    <row r="186" spans="1:16" x14ac:dyDescent="0.55000000000000004">
      <c r="A186">
        <v>0</v>
      </c>
      <c r="B186" t="s">
        <v>586</v>
      </c>
      <c r="C186">
        <v>0</v>
      </c>
      <c r="E186" t="s">
        <v>598</v>
      </c>
      <c r="F186" t="s">
        <v>650</v>
      </c>
      <c r="G186" t="s">
        <v>586</v>
      </c>
      <c r="H186">
        <v>9.032</v>
      </c>
      <c r="J186">
        <v>105880887</v>
      </c>
      <c r="K186" s="120">
        <v>43614</v>
      </c>
      <c r="L186">
        <v>30</v>
      </c>
      <c r="M186">
        <v>1</v>
      </c>
      <c r="N186">
        <v>7</v>
      </c>
      <c r="O186">
        <v>1</v>
      </c>
      <c r="P186" t="s">
        <v>144</v>
      </c>
    </row>
    <row r="187" spans="1:16" x14ac:dyDescent="0.55000000000000004">
      <c r="A187">
        <v>0</v>
      </c>
      <c r="B187" t="s">
        <v>586</v>
      </c>
      <c r="C187">
        <v>0</v>
      </c>
      <c r="E187" t="s">
        <v>598</v>
      </c>
      <c r="F187" t="s">
        <v>649</v>
      </c>
      <c r="G187" t="s">
        <v>586</v>
      </c>
      <c r="H187">
        <v>9.032</v>
      </c>
      <c r="J187">
        <v>105543910</v>
      </c>
      <c r="K187" s="120">
        <v>43297</v>
      </c>
      <c r="L187">
        <v>24</v>
      </c>
      <c r="M187">
        <v>1</v>
      </c>
      <c r="N187">
        <v>7</v>
      </c>
      <c r="O187">
        <v>1</v>
      </c>
      <c r="P187" t="s">
        <v>406</v>
      </c>
    </row>
    <row r="188" spans="1:16" x14ac:dyDescent="0.55000000000000004">
      <c r="A188">
        <v>0</v>
      </c>
      <c r="B188" t="s">
        <v>586</v>
      </c>
      <c r="C188">
        <v>7.5999999999999998E-2</v>
      </c>
      <c r="D188" t="s">
        <v>222</v>
      </c>
      <c r="E188" t="s">
        <v>598</v>
      </c>
      <c r="F188" t="s">
        <v>652</v>
      </c>
      <c r="G188" t="s">
        <v>586</v>
      </c>
      <c r="H188">
        <v>9.1080000000000005</v>
      </c>
      <c r="J188">
        <v>107782765</v>
      </c>
      <c r="K188" s="120">
        <v>45485</v>
      </c>
      <c r="L188">
        <v>21</v>
      </c>
      <c r="M188">
        <v>2</v>
      </c>
      <c r="N188">
        <v>0</v>
      </c>
      <c r="O188">
        <v>1</v>
      </c>
      <c r="P188" t="s">
        <v>406</v>
      </c>
    </row>
    <row r="189" spans="1:16" x14ac:dyDescent="0.55000000000000004">
      <c r="A189">
        <v>0</v>
      </c>
      <c r="B189" t="s">
        <v>586</v>
      </c>
      <c r="C189">
        <v>0.1</v>
      </c>
      <c r="D189" t="s">
        <v>222</v>
      </c>
      <c r="E189" t="s">
        <v>601</v>
      </c>
      <c r="F189" t="s">
        <v>653</v>
      </c>
      <c r="G189" t="s">
        <v>586</v>
      </c>
      <c r="H189">
        <v>9.1319999999999997</v>
      </c>
      <c r="J189">
        <v>106905526</v>
      </c>
      <c r="K189" s="120">
        <v>44646</v>
      </c>
      <c r="L189">
        <v>17</v>
      </c>
      <c r="M189">
        <v>1</v>
      </c>
      <c r="N189">
        <v>0</v>
      </c>
      <c r="O189">
        <v>1</v>
      </c>
      <c r="P189" t="s">
        <v>406</v>
      </c>
    </row>
    <row r="190" spans="1:16" x14ac:dyDescent="0.55000000000000004">
      <c r="A190">
        <v>0</v>
      </c>
      <c r="B190" t="s">
        <v>586</v>
      </c>
      <c r="C190">
        <v>0.1</v>
      </c>
      <c r="D190" t="s">
        <v>222</v>
      </c>
      <c r="E190" t="s">
        <v>598</v>
      </c>
      <c r="F190" t="s">
        <v>652</v>
      </c>
      <c r="G190" t="s">
        <v>586</v>
      </c>
      <c r="H190">
        <v>9.1319999999999997</v>
      </c>
      <c r="J190">
        <v>108117743</v>
      </c>
      <c r="K190" s="120">
        <v>45797</v>
      </c>
      <c r="L190">
        <v>17</v>
      </c>
      <c r="M190">
        <v>1</v>
      </c>
      <c r="N190">
        <v>0</v>
      </c>
      <c r="O190">
        <v>1</v>
      </c>
      <c r="P190" t="s">
        <v>406</v>
      </c>
    </row>
    <row r="191" spans="1:16" x14ac:dyDescent="0.55000000000000004">
      <c r="A191">
        <v>0</v>
      </c>
      <c r="B191" t="s">
        <v>586</v>
      </c>
      <c r="C191">
        <v>0.2</v>
      </c>
      <c r="D191" t="s">
        <v>222</v>
      </c>
      <c r="E191" t="s">
        <v>601</v>
      </c>
      <c r="F191" t="s">
        <v>652</v>
      </c>
      <c r="G191" t="s">
        <v>586</v>
      </c>
      <c r="H191">
        <v>9.2319999999999993</v>
      </c>
      <c r="J191">
        <v>106249150</v>
      </c>
      <c r="K191" s="120">
        <v>43992</v>
      </c>
      <c r="L191">
        <v>17</v>
      </c>
      <c r="M191">
        <v>1</v>
      </c>
      <c r="N191">
        <v>0</v>
      </c>
      <c r="O191">
        <v>5</v>
      </c>
      <c r="P191" t="s">
        <v>406</v>
      </c>
    </row>
    <row r="192" spans="1:16" x14ac:dyDescent="0.55000000000000004">
      <c r="A192">
        <v>0</v>
      </c>
      <c r="B192" t="s">
        <v>586</v>
      </c>
      <c r="C192">
        <v>0.2</v>
      </c>
      <c r="D192" t="s">
        <v>222</v>
      </c>
      <c r="E192" t="s">
        <v>598</v>
      </c>
      <c r="F192" t="s">
        <v>625</v>
      </c>
      <c r="G192" t="s">
        <v>586</v>
      </c>
      <c r="H192">
        <v>9.2319999999999993</v>
      </c>
      <c r="J192">
        <v>106492243</v>
      </c>
      <c r="K192" s="120">
        <v>44243</v>
      </c>
      <c r="L192">
        <v>19</v>
      </c>
      <c r="M192">
        <v>1</v>
      </c>
      <c r="N192">
        <v>5</v>
      </c>
      <c r="O192">
        <v>5</v>
      </c>
      <c r="P192" t="s">
        <v>144</v>
      </c>
    </row>
    <row r="193" spans="1:16" x14ac:dyDescent="0.55000000000000004">
      <c r="A193">
        <v>0</v>
      </c>
      <c r="B193" t="s">
        <v>586</v>
      </c>
      <c r="C193">
        <v>0.3</v>
      </c>
      <c r="D193" t="s">
        <v>222</v>
      </c>
      <c r="E193" t="s">
        <v>601</v>
      </c>
      <c r="F193" t="s">
        <v>625</v>
      </c>
      <c r="G193" t="s">
        <v>586</v>
      </c>
      <c r="H193">
        <v>9.3320000000000007</v>
      </c>
      <c r="J193">
        <v>105414696</v>
      </c>
      <c r="K193" s="120">
        <v>43174</v>
      </c>
      <c r="L193">
        <v>17</v>
      </c>
      <c r="M193">
        <v>1</v>
      </c>
      <c r="N193">
        <v>5</v>
      </c>
      <c r="O193">
        <v>1</v>
      </c>
      <c r="P193" t="s">
        <v>406</v>
      </c>
    </row>
    <row r="194" spans="1:16" x14ac:dyDescent="0.55000000000000004">
      <c r="A194">
        <v>576</v>
      </c>
      <c r="B194" t="s">
        <v>586</v>
      </c>
      <c r="C194">
        <v>4.8000000000000001E-2</v>
      </c>
      <c r="D194" t="s">
        <v>222</v>
      </c>
      <c r="E194" t="s">
        <v>652</v>
      </c>
      <c r="F194" t="s">
        <v>654</v>
      </c>
      <c r="G194" t="s">
        <v>586</v>
      </c>
      <c r="H194">
        <v>9.3640000000000008</v>
      </c>
      <c r="I194" t="s">
        <v>8</v>
      </c>
      <c r="J194">
        <v>107669066</v>
      </c>
      <c r="K194" s="120">
        <v>45377</v>
      </c>
      <c r="L194">
        <v>17</v>
      </c>
      <c r="M194">
        <v>1</v>
      </c>
      <c r="N194">
        <v>0</v>
      </c>
      <c r="O194">
        <v>3</v>
      </c>
      <c r="P194" t="s">
        <v>406</v>
      </c>
    </row>
    <row r="195" spans="1:16" x14ac:dyDescent="0.55000000000000004">
      <c r="A195">
        <v>0</v>
      </c>
      <c r="B195" t="s">
        <v>586</v>
      </c>
      <c r="C195">
        <v>0.5</v>
      </c>
      <c r="D195" t="s">
        <v>147</v>
      </c>
      <c r="E195" t="s">
        <v>625</v>
      </c>
      <c r="F195" t="s">
        <v>617</v>
      </c>
      <c r="G195" t="s">
        <v>586</v>
      </c>
      <c r="H195">
        <v>9.4789999999999992</v>
      </c>
      <c r="J195">
        <v>107567860</v>
      </c>
      <c r="K195" s="120">
        <v>45275</v>
      </c>
      <c r="L195">
        <v>19</v>
      </c>
      <c r="M195">
        <v>1</v>
      </c>
      <c r="N195">
        <v>0</v>
      </c>
      <c r="O195">
        <v>1</v>
      </c>
      <c r="P195" t="s">
        <v>201</v>
      </c>
    </row>
    <row r="196" spans="1:16" x14ac:dyDescent="0.55000000000000004">
      <c r="A196">
        <v>576</v>
      </c>
      <c r="B196" t="s">
        <v>586</v>
      </c>
      <c r="C196">
        <v>0.7</v>
      </c>
      <c r="D196" t="s">
        <v>222</v>
      </c>
      <c r="E196" t="s">
        <v>598</v>
      </c>
      <c r="F196" t="s">
        <v>625</v>
      </c>
      <c r="G196" t="s">
        <v>586</v>
      </c>
      <c r="H196">
        <v>9.7319999999999993</v>
      </c>
      <c r="J196">
        <v>107245537</v>
      </c>
      <c r="K196" s="120">
        <v>44972</v>
      </c>
      <c r="L196">
        <v>17</v>
      </c>
      <c r="M196">
        <v>1</v>
      </c>
      <c r="N196">
        <v>0</v>
      </c>
      <c r="O196">
        <v>5</v>
      </c>
      <c r="P196" t="s">
        <v>406</v>
      </c>
    </row>
    <row r="197" spans="1:16" x14ac:dyDescent="0.55000000000000004">
      <c r="A197">
        <v>576</v>
      </c>
      <c r="B197" t="s">
        <v>586</v>
      </c>
      <c r="C197">
        <v>0.2</v>
      </c>
      <c r="D197" t="s">
        <v>147</v>
      </c>
      <c r="E197" t="s">
        <v>625</v>
      </c>
      <c r="F197" t="s">
        <v>655</v>
      </c>
      <c r="G197" t="s">
        <v>586</v>
      </c>
      <c r="H197">
        <v>9.7789999999999999</v>
      </c>
      <c r="J197">
        <v>107112453</v>
      </c>
      <c r="K197" s="120">
        <v>44849</v>
      </c>
      <c r="L197">
        <v>29</v>
      </c>
      <c r="M197">
        <v>1</v>
      </c>
      <c r="N197">
        <v>5</v>
      </c>
      <c r="O197">
        <v>1</v>
      </c>
      <c r="P197" t="s">
        <v>406</v>
      </c>
    </row>
    <row r="198" spans="1:16" x14ac:dyDescent="0.55000000000000004">
      <c r="A198">
        <v>576</v>
      </c>
      <c r="B198" t="s">
        <v>586</v>
      </c>
      <c r="C198">
        <v>1.7000000000000001E-2</v>
      </c>
      <c r="D198" t="s">
        <v>147</v>
      </c>
      <c r="E198" t="s">
        <v>656</v>
      </c>
      <c r="F198" t="s">
        <v>657</v>
      </c>
      <c r="G198" t="s">
        <v>586</v>
      </c>
      <c r="H198">
        <v>9.7889999999999997</v>
      </c>
      <c r="J198">
        <v>107124107</v>
      </c>
      <c r="K198" s="120">
        <v>44859</v>
      </c>
      <c r="L198">
        <v>17</v>
      </c>
      <c r="M198">
        <v>1</v>
      </c>
      <c r="N198">
        <v>0</v>
      </c>
      <c r="O198">
        <v>5</v>
      </c>
      <c r="P198" t="s">
        <v>406</v>
      </c>
    </row>
    <row r="199" spans="1:16" x14ac:dyDescent="0.55000000000000004">
      <c r="A199">
        <v>576</v>
      </c>
      <c r="B199" t="s">
        <v>586</v>
      </c>
      <c r="C199">
        <v>0</v>
      </c>
      <c r="E199" t="s">
        <v>656</v>
      </c>
      <c r="F199" t="s">
        <v>600</v>
      </c>
      <c r="G199" t="s">
        <v>586</v>
      </c>
      <c r="H199">
        <v>9.8059999999999992</v>
      </c>
      <c r="J199">
        <v>105821898</v>
      </c>
      <c r="K199" s="120">
        <v>43546</v>
      </c>
      <c r="L199">
        <v>26</v>
      </c>
      <c r="M199">
        <v>1</v>
      </c>
      <c r="N199">
        <v>8</v>
      </c>
      <c r="O199">
        <v>5</v>
      </c>
      <c r="P199" t="s">
        <v>406</v>
      </c>
    </row>
    <row r="200" spans="1:16" x14ac:dyDescent="0.55000000000000004">
      <c r="A200">
        <v>576</v>
      </c>
      <c r="B200" t="s">
        <v>586</v>
      </c>
      <c r="C200">
        <v>0.1</v>
      </c>
      <c r="D200" t="s">
        <v>222</v>
      </c>
      <c r="E200" t="s">
        <v>657</v>
      </c>
      <c r="F200" t="s">
        <v>656</v>
      </c>
      <c r="G200" t="s">
        <v>586</v>
      </c>
      <c r="H200">
        <v>9.8390000000000004</v>
      </c>
      <c r="I200" t="s">
        <v>8</v>
      </c>
      <c r="J200">
        <v>106137946</v>
      </c>
      <c r="K200" s="120">
        <v>43851</v>
      </c>
      <c r="L200">
        <v>20</v>
      </c>
      <c r="M200">
        <v>1</v>
      </c>
      <c r="N200">
        <v>0</v>
      </c>
      <c r="O200">
        <v>1</v>
      </c>
      <c r="P200" t="s">
        <v>406</v>
      </c>
    </row>
    <row r="201" spans="1:16" x14ac:dyDescent="0.55000000000000004">
      <c r="A201">
        <v>576</v>
      </c>
      <c r="B201" t="s">
        <v>586</v>
      </c>
      <c r="C201">
        <v>0.1</v>
      </c>
      <c r="D201" t="s">
        <v>147</v>
      </c>
      <c r="E201" t="s">
        <v>625</v>
      </c>
      <c r="F201" t="s">
        <v>658</v>
      </c>
      <c r="G201" t="s">
        <v>586</v>
      </c>
      <c r="H201">
        <v>9.8789999999999996</v>
      </c>
      <c r="J201">
        <v>108136717</v>
      </c>
      <c r="K201" s="120">
        <v>45815</v>
      </c>
      <c r="L201">
        <v>19</v>
      </c>
      <c r="M201">
        <v>1</v>
      </c>
      <c r="N201">
        <v>0</v>
      </c>
      <c r="O201">
        <v>1</v>
      </c>
      <c r="P201" t="s">
        <v>201</v>
      </c>
    </row>
    <row r="202" spans="1:16" x14ac:dyDescent="0.55000000000000004">
      <c r="A202">
        <v>576</v>
      </c>
      <c r="B202" t="s">
        <v>586</v>
      </c>
      <c r="C202">
        <v>7.5999999999999998E-2</v>
      </c>
      <c r="D202" t="s">
        <v>147</v>
      </c>
      <c r="E202" t="s">
        <v>625</v>
      </c>
      <c r="F202" t="s">
        <v>598</v>
      </c>
      <c r="G202" t="s">
        <v>586</v>
      </c>
      <c r="H202">
        <v>9.9030000000000005</v>
      </c>
      <c r="J202">
        <v>108422243</v>
      </c>
      <c r="K202" s="120">
        <v>46079</v>
      </c>
      <c r="L202">
        <v>19</v>
      </c>
      <c r="M202">
        <v>2</v>
      </c>
      <c r="N202">
        <v>0</v>
      </c>
      <c r="O202">
        <v>1</v>
      </c>
      <c r="P202" t="s">
        <v>406</v>
      </c>
    </row>
    <row r="203" spans="1:16" x14ac:dyDescent="0.55000000000000004">
      <c r="A203">
        <v>576</v>
      </c>
      <c r="B203" t="s">
        <v>586</v>
      </c>
      <c r="C203">
        <v>0</v>
      </c>
      <c r="E203" t="s">
        <v>625</v>
      </c>
      <c r="F203" t="s">
        <v>656</v>
      </c>
      <c r="G203" t="s">
        <v>586</v>
      </c>
      <c r="H203">
        <v>9.9789999999999992</v>
      </c>
      <c r="J203">
        <v>107428158</v>
      </c>
      <c r="K203" s="120">
        <v>45155</v>
      </c>
      <c r="L203">
        <v>26</v>
      </c>
      <c r="M203">
        <v>1</v>
      </c>
      <c r="N203">
        <v>7</v>
      </c>
      <c r="O203">
        <v>1</v>
      </c>
      <c r="P203" t="s">
        <v>406</v>
      </c>
    </row>
    <row r="204" spans="1:16" x14ac:dyDescent="0.55000000000000004">
      <c r="A204">
        <v>0</v>
      </c>
      <c r="B204" t="s">
        <v>586</v>
      </c>
      <c r="C204">
        <v>0</v>
      </c>
      <c r="E204" t="s">
        <v>625</v>
      </c>
      <c r="F204" t="s">
        <v>659</v>
      </c>
      <c r="G204" t="s">
        <v>586</v>
      </c>
      <c r="H204">
        <v>9.9789999999999992</v>
      </c>
      <c r="J204">
        <v>107246783</v>
      </c>
      <c r="K204" s="120">
        <v>44972</v>
      </c>
      <c r="L204">
        <v>17</v>
      </c>
      <c r="M204">
        <v>1</v>
      </c>
      <c r="N204">
        <v>0</v>
      </c>
      <c r="O204">
        <v>3</v>
      </c>
      <c r="P204" t="s">
        <v>406</v>
      </c>
    </row>
    <row r="205" spans="1:16" x14ac:dyDescent="0.55000000000000004">
      <c r="A205">
        <v>576</v>
      </c>
      <c r="B205" t="s">
        <v>586</v>
      </c>
      <c r="C205">
        <v>0</v>
      </c>
      <c r="E205" t="s">
        <v>625</v>
      </c>
      <c r="F205" t="s">
        <v>611</v>
      </c>
      <c r="G205" t="s">
        <v>586</v>
      </c>
      <c r="H205">
        <v>9.9789999999999992</v>
      </c>
      <c r="J205">
        <v>105422817</v>
      </c>
      <c r="K205" s="120">
        <v>43179</v>
      </c>
      <c r="L205">
        <v>21</v>
      </c>
      <c r="M205">
        <v>2</v>
      </c>
      <c r="N205">
        <v>7</v>
      </c>
      <c r="O205">
        <v>1</v>
      </c>
      <c r="P205" t="s">
        <v>406</v>
      </c>
    </row>
    <row r="206" spans="1:16" x14ac:dyDescent="0.55000000000000004">
      <c r="A206">
        <v>576</v>
      </c>
      <c r="B206" t="s">
        <v>586</v>
      </c>
      <c r="C206">
        <v>0.1</v>
      </c>
      <c r="D206" t="s">
        <v>147</v>
      </c>
      <c r="E206" t="s">
        <v>660</v>
      </c>
      <c r="F206" t="s">
        <v>656</v>
      </c>
      <c r="G206" t="s">
        <v>586</v>
      </c>
      <c r="H206">
        <v>10.071999999999999</v>
      </c>
      <c r="J206">
        <v>106896638</v>
      </c>
      <c r="K206" s="120">
        <v>44640</v>
      </c>
      <c r="L206">
        <v>19</v>
      </c>
      <c r="M206">
        <v>1</v>
      </c>
      <c r="N206">
        <v>0</v>
      </c>
      <c r="O206">
        <v>4</v>
      </c>
      <c r="P206" t="s">
        <v>144</v>
      </c>
    </row>
    <row r="207" spans="1:16" x14ac:dyDescent="0.55000000000000004">
      <c r="A207">
        <v>576</v>
      </c>
      <c r="B207" t="s">
        <v>586</v>
      </c>
      <c r="C207">
        <v>0.1</v>
      </c>
      <c r="D207" t="s">
        <v>222</v>
      </c>
      <c r="E207" t="s">
        <v>625</v>
      </c>
      <c r="F207" t="s">
        <v>625</v>
      </c>
      <c r="G207" t="s">
        <v>586</v>
      </c>
      <c r="H207">
        <v>10.079000000000001</v>
      </c>
      <c r="J207">
        <v>106552363</v>
      </c>
      <c r="K207" s="120">
        <v>44307</v>
      </c>
      <c r="L207">
        <v>17</v>
      </c>
      <c r="M207">
        <v>1</v>
      </c>
      <c r="N207">
        <v>0</v>
      </c>
      <c r="O207">
        <v>1</v>
      </c>
      <c r="P207" t="s">
        <v>406</v>
      </c>
    </row>
    <row r="208" spans="1:16" x14ac:dyDescent="0.55000000000000004">
      <c r="A208">
        <v>0</v>
      </c>
      <c r="B208" t="s">
        <v>586</v>
      </c>
      <c r="C208">
        <v>0.3</v>
      </c>
      <c r="D208" t="s">
        <v>222</v>
      </c>
      <c r="E208" t="s">
        <v>625</v>
      </c>
      <c r="F208" t="s">
        <v>611</v>
      </c>
      <c r="G208" t="s">
        <v>586</v>
      </c>
      <c r="H208">
        <v>10.279</v>
      </c>
      <c r="J208">
        <v>106162650</v>
      </c>
      <c r="K208" s="120">
        <v>43881</v>
      </c>
      <c r="L208">
        <v>19</v>
      </c>
      <c r="M208">
        <v>2</v>
      </c>
      <c r="N208">
        <v>0</v>
      </c>
      <c r="O208">
        <v>1</v>
      </c>
      <c r="P208" t="s">
        <v>406</v>
      </c>
    </row>
    <row r="209" spans="1:16" x14ac:dyDescent="0.55000000000000004">
      <c r="A209">
        <v>576</v>
      </c>
      <c r="B209" t="s">
        <v>586</v>
      </c>
      <c r="C209">
        <v>0.4</v>
      </c>
      <c r="D209" t="s">
        <v>222</v>
      </c>
      <c r="E209" t="s">
        <v>625</v>
      </c>
      <c r="F209" t="s">
        <v>607</v>
      </c>
      <c r="G209" t="s">
        <v>586</v>
      </c>
      <c r="H209">
        <v>10.379</v>
      </c>
      <c r="J209">
        <v>105302003</v>
      </c>
      <c r="K209" s="120">
        <v>43066</v>
      </c>
      <c r="L209">
        <v>17</v>
      </c>
      <c r="M209">
        <v>1</v>
      </c>
      <c r="N209">
        <v>5</v>
      </c>
      <c r="O209">
        <v>5</v>
      </c>
      <c r="P209" t="s">
        <v>406</v>
      </c>
    </row>
    <row r="210" spans="1:16" x14ac:dyDescent="0.55000000000000004">
      <c r="A210">
        <v>576</v>
      </c>
      <c r="B210" t="s">
        <v>586</v>
      </c>
      <c r="C210">
        <v>0.2</v>
      </c>
      <c r="D210" t="s">
        <v>147</v>
      </c>
      <c r="E210" t="s">
        <v>607</v>
      </c>
      <c r="F210" t="s">
        <v>625</v>
      </c>
      <c r="G210" t="s">
        <v>586</v>
      </c>
      <c r="H210">
        <v>10.429</v>
      </c>
      <c r="J210">
        <v>107592309</v>
      </c>
      <c r="K210" s="120">
        <v>45303</v>
      </c>
      <c r="L210">
        <v>17</v>
      </c>
      <c r="M210">
        <v>1</v>
      </c>
      <c r="N210">
        <v>0</v>
      </c>
      <c r="O210">
        <v>5</v>
      </c>
      <c r="P210" t="s">
        <v>406</v>
      </c>
    </row>
    <row r="211" spans="1:16" x14ac:dyDescent="0.55000000000000004">
      <c r="A211">
        <v>0</v>
      </c>
      <c r="B211" t="s">
        <v>586</v>
      </c>
      <c r="C211">
        <v>4.8000000000000001E-2</v>
      </c>
      <c r="D211" t="s">
        <v>222</v>
      </c>
      <c r="E211" t="s">
        <v>661</v>
      </c>
      <c r="F211" t="s">
        <v>607</v>
      </c>
      <c r="G211" t="s">
        <v>586</v>
      </c>
      <c r="H211">
        <v>10.458</v>
      </c>
      <c r="I211" t="s">
        <v>8</v>
      </c>
      <c r="J211">
        <v>107219375</v>
      </c>
      <c r="K211" s="120">
        <v>44943</v>
      </c>
      <c r="L211">
        <v>19</v>
      </c>
      <c r="M211">
        <v>2</v>
      </c>
      <c r="N211">
        <v>0</v>
      </c>
      <c r="O211">
        <v>1</v>
      </c>
      <c r="P211" t="s">
        <v>406</v>
      </c>
    </row>
    <row r="212" spans="1:16" x14ac:dyDescent="0.55000000000000004">
      <c r="A212">
        <v>0</v>
      </c>
      <c r="B212" t="s">
        <v>586</v>
      </c>
      <c r="C212">
        <v>0.1</v>
      </c>
      <c r="D212" t="s">
        <v>147</v>
      </c>
      <c r="E212" t="s">
        <v>607</v>
      </c>
      <c r="F212" t="s">
        <v>625</v>
      </c>
      <c r="G212" t="s">
        <v>586</v>
      </c>
      <c r="H212">
        <v>10.529</v>
      </c>
      <c r="J212">
        <v>106749625</v>
      </c>
      <c r="K212" s="120">
        <v>44501</v>
      </c>
      <c r="L212">
        <v>17</v>
      </c>
      <c r="M212">
        <v>1</v>
      </c>
      <c r="N212">
        <v>0</v>
      </c>
      <c r="O212">
        <v>1</v>
      </c>
      <c r="P212" t="s">
        <v>406</v>
      </c>
    </row>
    <row r="213" spans="1:16" x14ac:dyDescent="0.55000000000000004">
      <c r="A213">
        <v>0</v>
      </c>
      <c r="B213" t="s">
        <v>586</v>
      </c>
      <c r="C213">
        <v>1.4E-2</v>
      </c>
      <c r="D213" t="s">
        <v>147</v>
      </c>
      <c r="E213" t="s">
        <v>662</v>
      </c>
      <c r="F213" t="s">
        <v>607</v>
      </c>
      <c r="G213" t="s">
        <v>586</v>
      </c>
      <c r="H213">
        <v>10.685</v>
      </c>
      <c r="I213" t="s">
        <v>8</v>
      </c>
      <c r="J213">
        <v>105560108</v>
      </c>
      <c r="K213" s="120">
        <v>43311</v>
      </c>
      <c r="L213">
        <v>26</v>
      </c>
      <c r="M213">
        <v>2</v>
      </c>
      <c r="N213">
        <v>8</v>
      </c>
      <c r="O213">
        <v>1</v>
      </c>
      <c r="P213" t="s">
        <v>144</v>
      </c>
    </row>
    <row r="214" spans="1:16" ht="42.75" customHeight="1" x14ac:dyDescent="0.55000000000000004">
      <c r="A214" s="120">
        <v>46171</v>
      </c>
      <c r="B214" t="s">
        <v>663</v>
      </c>
    </row>
    <row r="215" spans="1:16" ht="43.2" x14ac:dyDescent="0.55000000000000004">
      <c r="A215" s="60" t="s">
        <v>131</v>
      </c>
      <c r="B215" t="s">
        <v>132</v>
      </c>
      <c r="C215" s="60" t="s">
        <v>605</v>
      </c>
      <c r="D215" t="s">
        <v>135</v>
      </c>
      <c r="E215" t="s">
        <v>136</v>
      </c>
      <c r="F215" t="s">
        <v>137</v>
      </c>
      <c r="G215" t="s">
        <v>138</v>
      </c>
      <c r="H215" t="s">
        <v>140</v>
      </c>
      <c r="I215" t="s">
        <v>141</v>
      </c>
      <c r="J215" t="s">
        <v>142</v>
      </c>
      <c r="K215" t="s">
        <v>143</v>
      </c>
      <c r="L215" t="s">
        <v>144</v>
      </c>
      <c r="M215" t="s">
        <v>145</v>
      </c>
      <c r="N215" t="s">
        <v>146</v>
      </c>
      <c r="O215" t="s">
        <v>147</v>
      </c>
    </row>
    <row r="216" spans="1:16" x14ac:dyDescent="0.55000000000000004">
      <c r="A216">
        <v>0</v>
      </c>
      <c r="B216" t="s">
        <v>586</v>
      </c>
      <c r="C216">
        <v>0.1</v>
      </c>
      <c r="D216" t="s">
        <v>147</v>
      </c>
      <c r="E216" t="s">
        <v>609</v>
      </c>
      <c r="F216" t="s">
        <v>662</v>
      </c>
      <c r="G216" t="s">
        <v>586</v>
      </c>
      <c r="H216">
        <v>12.143000000000001</v>
      </c>
      <c r="J216">
        <v>107991897</v>
      </c>
      <c r="K216" s="120">
        <v>45671</v>
      </c>
      <c r="L216">
        <v>17</v>
      </c>
      <c r="M216">
        <v>1</v>
      </c>
      <c r="N216">
        <v>0</v>
      </c>
      <c r="O216">
        <v>1</v>
      </c>
      <c r="P216" t="s">
        <v>406</v>
      </c>
    </row>
    <row r="217" spans="1:16" x14ac:dyDescent="0.55000000000000004">
      <c r="A217">
        <v>0</v>
      </c>
      <c r="B217" t="s">
        <v>586</v>
      </c>
      <c r="C217">
        <v>6.6000000000000003E-2</v>
      </c>
      <c r="D217" t="s">
        <v>147</v>
      </c>
      <c r="E217" t="s">
        <v>609</v>
      </c>
      <c r="F217" t="s">
        <v>662</v>
      </c>
      <c r="G217" t="s">
        <v>586</v>
      </c>
      <c r="H217">
        <v>12.177</v>
      </c>
      <c r="J217">
        <v>107110316</v>
      </c>
      <c r="K217" s="120">
        <v>44847</v>
      </c>
      <c r="L217">
        <v>30</v>
      </c>
      <c r="M217">
        <v>1</v>
      </c>
      <c r="N217">
        <v>17</v>
      </c>
      <c r="O217">
        <v>5</v>
      </c>
      <c r="P217" t="s">
        <v>406</v>
      </c>
    </row>
    <row r="218" spans="1:16" x14ac:dyDescent="0.55000000000000004">
      <c r="A218">
        <v>0</v>
      </c>
      <c r="B218" t="s">
        <v>586</v>
      </c>
      <c r="C218">
        <v>0.7</v>
      </c>
      <c r="D218" t="s">
        <v>222</v>
      </c>
      <c r="E218" t="s">
        <v>662</v>
      </c>
      <c r="F218" t="s">
        <v>609</v>
      </c>
      <c r="G218" t="s">
        <v>586</v>
      </c>
      <c r="H218">
        <v>12.221</v>
      </c>
      <c r="I218" t="s">
        <v>8</v>
      </c>
      <c r="J218">
        <v>107872584</v>
      </c>
      <c r="K218" s="120">
        <v>45568</v>
      </c>
      <c r="L218">
        <v>30</v>
      </c>
      <c r="M218">
        <v>1</v>
      </c>
      <c r="N218">
        <v>2</v>
      </c>
      <c r="O218">
        <v>1</v>
      </c>
      <c r="P218" t="s">
        <v>200</v>
      </c>
    </row>
    <row r="219" spans="1:16" x14ac:dyDescent="0.55000000000000004">
      <c r="A219">
        <v>0</v>
      </c>
      <c r="B219" t="s">
        <v>586</v>
      </c>
      <c r="C219">
        <v>5.7000000000000002E-2</v>
      </c>
      <c r="D219" t="s">
        <v>222</v>
      </c>
      <c r="E219" t="s">
        <v>609</v>
      </c>
      <c r="F219" t="s">
        <v>664</v>
      </c>
      <c r="G219" t="s">
        <v>586</v>
      </c>
      <c r="H219">
        <v>12.253</v>
      </c>
      <c r="J219">
        <v>108057377</v>
      </c>
      <c r="K219" s="120">
        <v>45688</v>
      </c>
      <c r="L219">
        <v>19</v>
      </c>
      <c r="M219">
        <v>1</v>
      </c>
      <c r="N219">
        <v>19</v>
      </c>
      <c r="O219">
        <v>5</v>
      </c>
      <c r="P219" t="s">
        <v>406</v>
      </c>
    </row>
    <row r="220" spans="1:16" x14ac:dyDescent="0.55000000000000004">
      <c r="A220">
        <v>576</v>
      </c>
      <c r="B220" t="s">
        <v>586</v>
      </c>
      <c r="C220">
        <v>0.1</v>
      </c>
      <c r="D220" t="s">
        <v>147</v>
      </c>
      <c r="E220" t="s">
        <v>586</v>
      </c>
      <c r="F220" t="s">
        <v>625</v>
      </c>
      <c r="G220" t="s">
        <v>586</v>
      </c>
      <c r="H220">
        <v>999.99900000000002</v>
      </c>
      <c r="J220">
        <v>106335461</v>
      </c>
      <c r="K220" s="120">
        <v>44082</v>
      </c>
      <c r="L220">
        <v>19</v>
      </c>
      <c r="M220">
        <v>2</v>
      </c>
      <c r="N220">
        <v>0</v>
      </c>
      <c r="O220">
        <v>1</v>
      </c>
      <c r="P220" t="s">
        <v>144</v>
      </c>
    </row>
    <row r="221" spans="1:16" x14ac:dyDescent="0.55000000000000004">
      <c r="A221">
        <v>0</v>
      </c>
      <c r="B221" t="s">
        <v>586</v>
      </c>
      <c r="C221">
        <v>0.5</v>
      </c>
      <c r="D221" t="s">
        <v>222</v>
      </c>
      <c r="E221" t="s">
        <v>586</v>
      </c>
      <c r="F221" t="s">
        <v>611</v>
      </c>
      <c r="G221" t="s">
        <v>586</v>
      </c>
      <c r="H221">
        <v>999.99900000000002</v>
      </c>
      <c r="J221">
        <v>107345039</v>
      </c>
      <c r="K221" s="120">
        <v>45062</v>
      </c>
      <c r="L221">
        <v>19</v>
      </c>
      <c r="M221">
        <v>1</v>
      </c>
      <c r="N221">
        <v>2</v>
      </c>
      <c r="O221">
        <v>1</v>
      </c>
      <c r="P221" t="s">
        <v>406</v>
      </c>
    </row>
    <row r="222" spans="1:16" x14ac:dyDescent="0.55000000000000004">
      <c r="A222">
        <v>0</v>
      </c>
      <c r="B222" t="s">
        <v>586</v>
      </c>
      <c r="C222">
        <v>0</v>
      </c>
      <c r="E222" t="s">
        <v>627</v>
      </c>
      <c r="F222" t="s">
        <v>665</v>
      </c>
      <c r="G222" t="s">
        <v>586</v>
      </c>
      <c r="H222">
        <v>999.99900000000002</v>
      </c>
      <c r="J222">
        <v>107153825</v>
      </c>
      <c r="K222" s="120">
        <v>44884</v>
      </c>
      <c r="L222">
        <v>17</v>
      </c>
      <c r="M222">
        <v>1</v>
      </c>
      <c r="N222">
        <v>0</v>
      </c>
      <c r="O222">
        <v>5</v>
      </c>
      <c r="P222" t="s">
        <v>406</v>
      </c>
    </row>
    <row r="223" spans="1:16" x14ac:dyDescent="0.55000000000000004">
      <c r="A223">
        <v>0</v>
      </c>
      <c r="B223" t="s">
        <v>586</v>
      </c>
      <c r="C223">
        <v>0.3</v>
      </c>
      <c r="D223" t="s">
        <v>666</v>
      </c>
      <c r="E223" t="s">
        <v>627</v>
      </c>
      <c r="F223" t="s">
        <v>622</v>
      </c>
      <c r="G223" t="s">
        <v>586</v>
      </c>
      <c r="H223">
        <v>999.99900000000002</v>
      </c>
      <c r="J223">
        <v>105422851</v>
      </c>
      <c r="K223" s="120">
        <v>43171</v>
      </c>
      <c r="L223">
        <v>19</v>
      </c>
      <c r="M223">
        <v>5</v>
      </c>
      <c r="N223">
        <v>0</v>
      </c>
      <c r="O223">
        <v>1</v>
      </c>
      <c r="P223" t="s">
        <v>144</v>
      </c>
    </row>
    <row r="224" spans="1:16" x14ac:dyDescent="0.55000000000000004">
      <c r="A224">
        <v>0</v>
      </c>
      <c r="B224" t="s">
        <v>586</v>
      </c>
      <c r="C224">
        <v>0.3</v>
      </c>
      <c r="D224" t="s">
        <v>204</v>
      </c>
      <c r="E224" t="s">
        <v>667</v>
      </c>
      <c r="F224" t="s">
        <v>668</v>
      </c>
      <c r="G224" t="s">
        <v>586</v>
      </c>
      <c r="H224">
        <v>999.99900000000002</v>
      </c>
      <c r="J224">
        <v>106117491</v>
      </c>
      <c r="K224" s="120">
        <v>43837</v>
      </c>
      <c r="L224">
        <v>17</v>
      </c>
      <c r="M224">
        <v>1</v>
      </c>
      <c r="N224">
        <v>0</v>
      </c>
      <c r="O224">
        <v>5</v>
      </c>
      <c r="P224" t="s">
        <v>406</v>
      </c>
    </row>
    <row r="225" spans="1:16" x14ac:dyDescent="0.55000000000000004">
      <c r="A225">
        <v>0</v>
      </c>
      <c r="B225" t="s">
        <v>586</v>
      </c>
      <c r="C225">
        <v>0.6</v>
      </c>
      <c r="D225" t="s">
        <v>147</v>
      </c>
      <c r="E225" t="s">
        <v>669</v>
      </c>
      <c r="F225" t="s">
        <v>586</v>
      </c>
      <c r="G225" t="s">
        <v>586</v>
      </c>
      <c r="H225">
        <v>999.99900000000002</v>
      </c>
      <c r="J225">
        <v>107808878</v>
      </c>
      <c r="K225" s="120">
        <v>45491</v>
      </c>
      <c r="L225">
        <v>19</v>
      </c>
      <c r="M225">
        <v>1</v>
      </c>
      <c r="N225">
        <v>0</v>
      </c>
      <c r="O225">
        <v>1</v>
      </c>
      <c r="P225" t="s">
        <v>406</v>
      </c>
    </row>
    <row r="226" spans="1:16" x14ac:dyDescent="0.55000000000000004">
      <c r="A226">
        <v>0</v>
      </c>
      <c r="B226" t="s">
        <v>586</v>
      </c>
      <c r="C226">
        <v>0.9</v>
      </c>
      <c r="D226" t="s">
        <v>204</v>
      </c>
      <c r="E226" t="s">
        <v>659</v>
      </c>
      <c r="F226" t="s">
        <v>670</v>
      </c>
      <c r="G226" t="s">
        <v>586</v>
      </c>
      <c r="H226">
        <v>999.99900000000002</v>
      </c>
      <c r="J226">
        <v>107511691</v>
      </c>
      <c r="K226" s="120">
        <v>45229</v>
      </c>
      <c r="L226">
        <v>28</v>
      </c>
      <c r="M226">
        <v>1</v>
      </c>
      <c r="N226">
        <v>0</v>
      </c>
      <c r="O226">
        <v>1</v>
      </c>
      <c r="P226" t="s">
        <v>406</v>
      </c>
    </row>
    <row r="227" spans="1:16" x14ac:dyDescent="0.55000000000000004">
      <c r="A227">
        <v>0</v>
      </c>
      <c r="B227" t="s">
        <v>586</v>
      </c>
      <c r="C227">
        <v>0</v>
      </c>
      <c r="E227" t="s">
        <v>611</v>
      </c>
      <c r="F227" t="s">
        <v>671</v>
      </c>
      <c r="G227" t="s">
        <v>586</v>
      </c>
      <c r="H227">
        <v>999.99900000000002</v>
      </c>
      <c r="J227">
        <v>107000263</v>
      </c>
      <c r="K227" s="120">
        <v>44735</v>
      </c>
      <c r="L227">
        <v>30</v>
      </c>
      <c r="M227">
        <v>1</v>
      </c>
      <c r="N227">
        <v>16</v>
      </c>
      <c r="O227">
        <v>1</v>
      </c>
      <c r="P227" t="s">
        <v>201</v>
      </c>
    </row>
    <row r="228" spans="1:16" x14ac:dyDescent="0.55000000000000004">
      <c r="A228">
        <v>0</v>
      </c>
      <c r="B228" t="s">
        <v>586</v>
      </c>
      <c r="C228">
        <v>0.1</v>
      </c>
      <c r="D228" t="s">
        <v>222</v>
      </c>
      <c r="E228" t="s">
        <v>611</v>
      </c>
      <c r="F228" t="s">
        <v>672</v>
      </c>
      <c r="G228" t="s">
        <v>586</v>
      </c>
      <c r="H228">
        <v>999.99900000000002</v>
      </c>
      <c r="J228">
        <v>106770383</v>
      </c>
      <c r="K228" s="120">
        <v>44516</v>
      </c>
      <c r="L228">
        <v>17</v>
      </c>
      <c r="M228">
        <v>1</v>
      </c>
      <c r="N228">
        <v>0</v>
      </c>
      <c r="O228">
        <v>5</v>
      </c>
      <c r="P228" t="s">
        <v>406</v>
      </c>
    </row>
    <row r="229" spans="1:16" x14ac:dyDescent="0.55000000000000004">
      <c r="A229">
        <v>0</v>
      </c>
      <c r="B229" t="s">
        <v>586</v>
      </c>
      <c r="C229">
        <v>0.2</v>
      </c>
      <c r="D229" t="s">
        <v>147</v>
      </c>
      <c r="E229" t="s">
        <v>611</v>
      </c>
      <c r="F229" t="s">
        <v>662</v>
      </c>
      <c r="G229" t="s">
        <v>586</v>
      </c>
      <c r="H229">
        <v>999.99900000000002</v>
      </c>
      <c r="J229">
        <v>107730039</v>
      </c>
      <c r="K229" s="120">
        <v>45432</v>
      </c>
      <c r="L229">
        <v>17</v>
      </c>
      <c r="M229">
        <v>1</v>
      </c>
      <c r="N229">
        <v>0</v>
      </c>
      <c r="O229">
        <v>5</v>
      </c>
      <c r="P229" t="s">
        <v>406</v>
      </c>
    </row>
    <row r="230" spans="1:16" x14ac:dyDescent="0.55000000000000004">
      <c r="A230">
        <v>0</v>
      </c>
      <c r="B230" t="s">
        <v>601</v>
      </c>
      <c r="C230">
        <v>0.5</v>
      </c>
      <c r="D230" t="s">
        <v>147</v>
      </c>
      <c r="E230" t="s">
        <v>614</v>
      </c>
      <c r="F230" t="s">
        <v>673</v>
      </c>
      <c r="G230" t="s">
        <v>601</v>
      </c>
      <c r="H230">
        <v>0.25</v>
      </c>
      <c r="J230">
        <v>107924539</v>
      </c>
      <c r="K230" s="120">
        <v>45610</v>
      </c>
      <c r="L230">
        <v>19</v>
      </c>
      <c r="M230">
        <v>2</v>
      </c>
      <c r="N230">
        <v>0</v>
      </c>
      <c r="O230">
        <v>5</v>
      </c>
      <c r="P230" t="s">
        <v>406</v>
      </c>
    </row>
    <row r="231" spans="1:16" x14ac:dyDescent="0.55000000000000004">
      <c r="A231">
        <v>0</v>
      </c>
      <c r="B231" t="s">
        <v>601</v>
      </c>
      <c r="C231">
        <v>0.4</v>
      </c>
      <c r="D231" t="s">
        <v>204</v>
      </c>
      <c r="E231" t="s">
        <v>614</v>
      </c>
      <c r="F231" t="s">
        <v>673</v>
      </c>
      <c r="G231" t="s">
        <v>601</v>
      </c>
      <c r="H231">
        <v>0.35</v>
      </c>
      <c r="J231">
        <v>105588043</v>
      </c>
      <c r="K231" s="120">
        <v>43341</v>
      </c>
      <c r="L231">
        <v>28</v>
      </c>
      <c r="M231">
        <v>1</v>
      </c>
      <c r="N231">
        <v>0</v>
      </c>
      <c r="O231">
        <v>1</v>
      </c>
      <c r="P231" t="s">
        <v>406</v>
      </c>
    </row>
    <row r="232" spans="1:16" x14ac:dyDescent="0.55000000000000004">
      <c r="A232">
        <v>0</v>
      </c>
      <c r="B232" t="s">
        <v>601</v>
      </c>
      <c r="C232">
        <v>0.3</v>
      </c>
      <c r="D232" t="s">
        <v>204</v>
      </c>
      <c r="E232" t="s">
        <v>614</v>
      </c>
      <c r="F232" t="s">
        <v>673</v>
      </c>
      <c r="G232" t="s">
        <v>601</v>
      </c>
      <c r="H232">
        <v>0.45</v>
      </c>
      <c r="J232">
        <v>106180686</v>
      </c>
      <c r="K232" s="120">
        <v>43899</v>
      </c>
      <c r="L232">
        <v>19</v>
      </c>
      <c r="M232">
        <v>1</v>
      </c>
      <c r="N232">
        <v>0</v>
      </c>
      <c r="O232">
        <v>5</v>
      </c>
      <c r="P232" t="s">
        <v>406</v>
      </c>
    </row>
    <row r="233" spans="1:16" x14ac:dyDescent="0.55000000000000004">
      <c r="A233">
        <v>0</v>
      </c>
      <c r="B233" t="s">
        <v>601</v>
      </c>
      <c r="C233">
        <v>0</v>
      </c>
      <c r="E233" t="s">
        <v>614</v>
      </c>
      <c r="F233" t="s">
        <v>613</v>
      </c>
      <c r="G233" t="s">
        <v>601</v>
      </c>
      <c r="H233">
        <v>0.75</v>
      </c>
      <c r="J233">
        <v>106592859</v>
      </c>
      <c r="K233" s="120">
        <v>44347</v>
      </c>
      <c r="L233">
        <v>30</v>
      </c>
      <c r="M233">
        <v>1</v>
      </c>
      <c r="N233">
        <v>7</v>
      </c>
      <c r="O233">
        <v>1</v>
      </c>
      <c r="P233" t="s">
        <v>406</v>
      </c>
    </row>
    <row r="234" spans="1:16" x14ac:dyDescent="0.55000000000000004">
      <c r="A234">
        <v>0</v>
      </c>
      <c r="B234" t="s">
        <v>601</v>
      </c>
      <c r="C234">
        <v>0</v>
      </c>
      <c r="E234" t="s">
        <v>614</v>
      </c>
      <c r="F234" t="s">
        <v>613</v>
      </c>
      <c r="G234" t="s">
        <v>601</v>
      </c>
      <c r="H234">
        <v>0.75</v>
      </c>
      <c r="J234">
        <v>106567828</v>
      </c>
      <c r="K234" s="120">
        <v>44312</v>
      </c>
      <c r="L234">
        <v>30</v>
      </c>
      <c r="M234">
        <v>1</v>
      </c>
      <c r="N234">
        <v>7</v>
      </c>
      <c r="O234">
        <v>1</v>
      </c>
      <c r="P234" t="s">
        <v>144</v>
      </c>
    </row>
    <row r="235" spans="1:16" x14ac:dyDescent="0.55000000000000004">
      <c r="A235">
        <v>0</v>
      </c>
      <c r="B235" t="s">
        <v>601</v>
      </c>
      <c r="C235">
        <v>0</v>
      </c>
      <c r="E235" t="s">
        <v>614</v>
      </c>
      <c r="F235" t="s">
        <v>668</v>
      </c>
      <c r="G235" t="s">
        <v>601</v>
      </c>
      <c r="H235">
        <v>0.75</v>
      </c>
      <c r="J235">
        <v>106420312</v>
      </c>
      <c r="K235" s="120">
        <v>44162</v>
      </c>
      <c r="L235">
        <v>30</v>
      </c>
      <c r="M235">
        <v>1</v>
      </c>
      <c r="N235">
        <v>7</v>
      </c>
      <c r="O235">
        <v>2</v>
      </c>
      <c r="P235" t="s">
        <v>144</v>
      </c>
    </row>
    <row r="236" spans="1:16" x14ac:dyDescent="0.55000000000000004">
      <c r="A236">
        <v>0</v>
      </c>
      <c r="B236" t="s">
        <v>601</v>
      </c>
      <c r="C236">
        <v>0</v>
      </c>
      <c r="E236" t="s">
        <v>614</v>
      </c>
      <c r="F236" t="s">
        <v>613</v>
      </c>
      <c r="G236" t="s">
        <v>601</v>
      </c>
      <c r="H236">
        <v>0.75</v>
      </c>
      <c r="J236">
        <v>106157804</v>
      </c>
      <c r="K236" s="120">
        <v>43872</v>
      </c>
      <c r="L236">
        <v>30</v>
      </c>
      <c r="M236">
        <v>2</v>
      </c>
      <c r="N236">
        <v>7</v>
      </c>
      <c r="O236">
        <v>1</v>
      </c>
      <c r="P236" t="s">
        <v>201</v>
      </c>
    </row>
    <row r="237" spans="1:16" x14ac:dyDescent="0.55000000000000004">
      <c r="A237">
        <v>0</v>
      </c>
      <c r="B237" t="s">
        <v>601</v>
      </c>
      <c r="C237">
        <v>0.2</v>
      </c>
      <c r="D237" t="s">
        <v>204</v>
      </c>
      <c r="E237" t="s">
        <v>613</v>
      </c>
      <c r="F237" t="s">
        <v>614</v>
      </c>
      <c r="G237" t="s">
        <v>601</v>
      </c>
      <c r="H237">
        <v>1.1040000000000001</v>
      </c>
      <c r="J237">
        <v>108133464</v>
      </c>
      <c r="K237" s="120">
        <v>45814</v>
      </c>
      <c r="L237">
        <v>17</v>
      </c>
      <c r="M237">
        <v>2</v>
      </c>
      <c r="N237">
        <v>0</v>
      </c>
      <c r="O237">
        <v>1</v>
      </c>
      <c r="P237" t="s">
        <v>406</v>
      </c>
    </row>
    <row r="238" spans="1:16" x14ac:dyDescent="0.55000000000000004">
      <c r="A238">
        <v>0</v>
      </c>
      <c r="B238" t="s">
        <v>601</v>
      </c>
      <c r="C238">
        <v>0</v>
      </c>
      <c r="E238" t="s">
        <v>613</v>
      </c>
      <c r="F238" t="s">
        <v>614</v>
      </c>
      <c r="G238" t="s">
        <v>601</v>
      </c>
      <c r="H238">
        <v>1.304</v>
      </c>
      <c r="J238">
        <v>107267740</v>
      </c>
      <c r="K238" s="120">
        <v>44963</v>
      </c>
      <c r="L238">
        <v>19</v>
      </c>
      <c r="M238">
        <v>1</v>
      </c>
      <c r="N238">
        <v>7</v>
      </c>
      <c r="O238">
        <v>5</v>
      </c>
      <c r="P238" t="s">
        <v>144</v>
      </c>
    </row>
    <row r="239" spans="1:16" x14ac:dyDescent="0.55000000000000004">
      <c r="A239">
        <v>0</v>
      </c>
      <c r="B239" t="s">
        <v>601</v>
      </c>
      <c r="C239">
        <v>0</v>
      </c>
      <c r="E239" t="s">
        <v>613</v>
      </c>
      <c r="F239" t="s">
        <v>614</v>
      </c>
      <c r="G239" t="s">
        <v>601</v>
      </c>
      <c r="H239">
        <v>1.304</v>
      </c>
      <c r="J239">
        <v>107992979</v>
      </c>
      <c r="K239" s="120">
        <v>45673</v>
      </c>
      <c r="L239">
        <v>30</v>
      </c>
      <c r="M239">
        <v>1</v>
      </c>
      <c r="N239">
        <v>7</v>
      </c>
      <c r="O239">
        <v>1</v>
      </c>
      <c r="P239" t="s">
        <v>201</v>
      </c>
    </row>
    <row r="240" spans="1:16" x14ac:dyDescent="0.55000000000000004">
      <c r="A240">
        <v>0</v>
      </c>
      <c r="B240" t="s">
        <v>601</v>
      </c>
      <c r="C240">
        <v>0</v>
      </c>
      <c r="E240" t="s">
        <v>613</v>
      </c>
      <c r="F240" t="s">
        <v>674</v>
      </c>
      <c r="G240" t="s">
        <v>601</v>
      </c>
      <c r="H240">
        <v>1.304</v>
      </c>
      <c r="J240">
        <v>107639986</v>
      </c>
      <c r="K240" s="120">
        <v>45349</v>
      </c>
      <c r="L240">
        <v>30</v>
      </c>
      <c r="M240">
        <v>1</v>
      </c>
      <c r="N240">
        <v>7</v>
      </c>
      <c r="O240">
        <v>1</v>
      </c>
      <c r="P240" t="s">
        <v>201</v>
      </c>
    </row>
    <row r="241" spans="1:16" x14ac:dyDescent="0.55000000000000004">
      <c r="A241">
        <v>0</v>
      </c>
      <c r="B241" t="s">
        <v>601</v>
      </c>
      <c r="C241">
        <v>0</v>
      </c>
      <c r="E241" t="s">
        <v>613</v>
      </c>
      <c r="F241" t="s">
        <v>601</v>
      </c>
      <c r="G241" t="s">
        <v>601</v>
      </c>
      <c r="H241">
        <v>1.304</v>
      </c>
      <c r="J241">
        <v>108451936</v>
      </c>
      <c r="K241" s="120">
        <v>46111</v>
      </c>
      <c r="L241">
        <v>30</v>
      </c>
      <c r="M241">
        <v>1</v>
      </c>
      <c r="N241">
        <v>7</v>
      </c>
      <c r="O241">
        <v>1</v>
      </c>
      <c r="P241" t="s">
        <v>200</v>
      </c>
    </row>
    <row r="242" spans="1:16" x14ac:dyDescent="0.55000000000000004">
      <c r="A242">
        <v>0</v>
      </c>
      <c r="B242" t="s">
        <v>601</v>
      </c>
      <c r="C242">
        <v>0</v>
      </c>
      <c r="E242" t="s">
        <v>613</v>
      </c>
      <c r="F242" t="s">
        <v>614</v>
      </c>
      <c r="G242" t="s">
        <v>601</v>
      </c>
      <c r="H242">
        <v>1.304</v>
      </c>
      <c r="J242">
        <v>108091607</v>
      </c>
      <c r="K242" s="120">
        <v>45771</v>
      </c>
      <c r="L242">
        <v>30</v>
      </c>
      <c r="M242">
        <v>1</v>
      </c>
      <c r="N242">
        <v>7</v>
      </c>
      <c r="O242">
        <v>1</v>
      </c>
      <c r="P242" t="s">
        <v>201</v>
      </c>
    </row>
    <row r="243" spans="1:16" x14ac:dyDescent="0.55000000000000004">
      <c r="A243">
        <v>0</v>
      </c>
      <c r="B243" t="s">
        <v>601</v>
      </c>
      <c r="C243">
        <v>0.35</v>
      </c>
      <c r="D243" t="s">
        <v>219</v>
      </c>
      <c r="E243" t="s">
        <v>613</v>
      </c>
      <c r="F243" t="s">
        <v>675</v>
      </c>
      <c r="G243" t="s">
        <v>601</v>
      </c>
      <c r="H243">
        <v>1.6539999999999999</v>
      </c>
      <c r="J243">
        <v>107201453</v>
      </c>
      <c r="K243" s="120">
        <v>44927</v>
      </c>
      <c r="L243">
        <v>17</v>
      </c>
      <c r="M243">
        <v>1</v>
      </c>
      <c r="N243">
        <v>0</v>
      </c>
      <c r="O243">
        <v>5</v>
      </c>
      <c r="P243" t="s">
        <v>406</v>
      </c>
    </row>
    <row r="244" spans="1:16" x14ac:dyDescent="0.55000000000000004">
      <c r="A244">
        <v>0</v>
      </c>
      <c r="B244" t="s">
        <v>601</v>
      </c>
      <c r="C244">
        <v>0.2</v>
      </c>
      <c r="D244" t="s">
        <v>204</v>
      </c>
      <c r="E244" t="s">
        <v>675</v>
      </c>
      <c r="F244" t="s">
        <v>613</v>
      </c>
      <c r="G244" t="s">
        <v>601</v>
      </c>
      <c r="H244">
        <v>1.744</v>
      </c>
      <c r="J244">
        <v>107628617</v>
      </c>
      <c r="K244" s="120">
        <v>45340</v>
      </c>
      <c r="L244">
        <v>17</v>
      </c>
      <c r="M244">
        <v>1</v>
      </c>
      <c r="N244">
        <v>0</v>
      </c>
      <c r="O244">
        <v>5</v>
      </c>
      <c r="P244" t="s">
        <v>406</v>
      </c>
    </row>
    <row r="245" spans="1:16" x14ac:dyDescent="0.55000000000000004">
      <c r="A245">
        <v>0</v>
      </c>
      <c r="B245" t="s">
        <v>601</v>
      </c>
      <c r="C245">
        <v>0.5</v>
      </c>
      <c r="D245" t="s">
        <v>219</v>
      </c>
      <c r="E245" t="s">
        <v>613</v>
      </c>
      <c r="F245" t="s">
        <v>675</v>
      </c>
      <c r="G245" t="s">
        <v>601</v>
      </c>
      <c r="H245">
        <v>1.804</v>
      </c>
      <c r="J245">
        <v>105473920</v>
      </c>
      <c r="K245" s="120">
        <v>43228</v>
      </c>
      <c r="L245">
        <v>17</v>
      </c>
      <c r="M245">
        <v>1</v>
      </c>
      <c r="N245">
        <v>0</v>
      </c>
      <c r="O245">
        <v>5</v>
      </c>
      <c r="P245" t="s">
        <v>406</v>
      </c>
    </row>
    <row r="246" spans="1:16" x14ac:dyDescent="0.55000000000000004">
      <c r="A246">
        <v>0</v>
      </c>
      <c r="B246" t="s">
        <v>601</v>
      </c>
      <c r="C246">
        <v>0.5</v>
      </c>
      <c r="D246" t="s">
        <v>219</v>
      </c>
      <c r="E246" t="s">
        <v>613</v>
      </c>
      <c r="F246" t="s">
        <v>675</v>
      </c>
      <c r="G246" t="s">
        <v>601</v>
      </c>
      <c r="H246">
        <v>1.804</v>
      </c>
      <c r="J246">
        <v>106829612</v>
      </c>
      <c r="K246" s="120">
        <v>44572</v>
      </c>
      <c r="L246">
        <v>17</v>
      </c>
      <c r="M246">
        <v>1</v>
      </c>
      <c r="N246">
        <v>0</v>
      </c>
      <c r="O246">
        <v>5</v>
      </c>
      <c r="P246" t="s">
        <v>406</v>
      </c>
    </row>
    <row r="247" spans="1:16" x14ac:dyDescent="0.55000000000000004">
      <c r="A247">
        <v>0</v>
      </c>
      <c r="B247" t="s">
        <v>601</v>
      </c>
      <c r="C247">
        <v>0.5</v>
      </c>
      <c r="D247" t="s">
        <v>204</v>
      </c>
      <c r="E247" t="s">
        <v>676</v>
      </c>
      <c r="F247" t="s">
        <v>613</v>
      </c>
      <c r="G247" t="s">
        <v>601</v>
      </c>
      <c r="H247">
        <v>1.897</v>
      </c>
      <c r="J247">
        <v>107516451</v>
      </c>
      <c r="K247" s="120">
        <v>45233</v>
      </c>
      <c r="L247">
        <v>17</v>
      </c>
      <c r="M247">
        <v>1</v>
      </c>
      <c r="N247">
        <v>0</v>
      </c>
      <c r="O247">
        <v>5</v>
      </c>
      <c r="P247" t="s">
        <v>406</v>
      </c>
    </row>
    <row r="248" spans="1:16" ht="42.75" customHeight="1" x14ac:dyDescent="0.55000000000000004">
      <c r="A248" s="120">
        <v>46171</v>
      </c>
      <c r="B248" t="s">
        <v>677</v>
      </c>
    </row>
    <row r="249" spans="1:16" ht="43.2" x14ac:dyDescent="0.55000000000000004">
      <c r="A249" s="60" t="s">
        <v>131</v>
      </c>
      <c r="B249" t="s">
        <v>132</v>
      </c>
      <c r="C249" s="60" t="s">
        <v>605</v>
      </c>
      <c r="D249" t="s">
        <v>135</v>
      </c>
      <c r="E249" t="s">
        <v>136</v>
      </c>
      <c r="F249" t="s">
        <v>137</v>
      </c>
      <c r="G249" t="s">
        <v>138</v>
      </c>
      <c r="H249" t="s">
        <v>140</v>
      </c>
      <c r="I249" t="s">
        <v>141</v>
      </c>
      <c r="J249" t="s">
        <v>142</v>
      </c>
      <c r="K249" t="s">
        <v>143</v>
      </c>
      <c r="L249" t="s">
        <v>144</v>
      </c>
      <c r="M249" t="s">
        <v>145</v>
      </c>
      <c r="N249" t="s">
        <v>146</v>
      </c>
      <c r="O249" t="s">
        <v>147</v>
      </c>
    </row>
    <row r="250" spans="1:16" x14ac:dyDescent="0.55000000000000004">
      <c r="A250">
        <v>0</v>
      </c>
      <c r="B250" t="s">
        <v>601</v>
      </c>
      <c r="C250">
        <v>0.1</v>
      </c>
      <c r="D250" t="s">
        <v>219</v>
      </c>
      <c r="E250" t="s">
        <v>675</v>
      </c>
      <c r="F250" t="s">
        <v>676</v>
      </c>
      <c r="G250" t="s">
        <v>601</v>
      </c>
      <c r="H250">
        <v>2.044</v>
      </c>
      <c r="J250">
        <v>107420273</v>
      </c>
      <c r="K250" s="120">
        <v>45145</v>
      </c>
      <c r="L250">
        <v>18</v>
      </c>
      <c r="M250">
        <v>2</v>
      </c>
      <c r="N250">
        <v>0</v>
      </c>
      <c r="O250">
        <v>5</v>
      </c>
      <c r="P250" t="s">
        <v>406</v>
      </c>
    </row>
    <row r="251" spans="1:16" x14ac:dyDescent="0.55000000000000004">
      <c r="A251">
        <v>0</v>
      </c>
      <c r="B251" t="s">
        <v>601</v>
      </c>
      <c r="C251">
        <v>0.2</v>
      </c>
      <c r="D251" t="s">
        <v>219</v>
      </c>
      <c r="E251" t="s">
        <v>675</v>
      </c>
      <c r="F251" t="s">
        <v>676</v>
      </c>
      <c r="G251" t="s">
        <v>601</v>
      </c>
      <c r="H251">
        <v>2.1440000000000001</v>
      </c>
      <c r="J251">
        <v>107322948</v>
      </c>
      <c r="K251" s="120">
        <v>45047</v>
      </c>
      <c r="L251">
        <v>19</v>
      </c>
      <c r="M251">
        <v>1</v>
      </c>
      <c r="N251">
        <v>5</v>
      </c>
      <c r="O251">
        <v>1</v>
      </c>
      <c r="P251" t="s">
        <v>144</v>
      </c>
    </row>
    <row r="252" spans="1:16" x14ac:dyDescent="0.55000000000000004">
      <c r="A252">
        <v>0</v>
      </c>
      <c r="B252" t="s">
        <v>601</v>
      </c>
      <c r="C252">
        <v>0.3</v>
      </c>
      <c r="D252" t="s">
        <v>204</v>
      </c>
      <c r="E252" t="s">
        <v>674</v>
      </c>
      <c r="F252" t="s">
        <v>676</v>
      </c>
      <c r="G252" t="s">
        <v>601</v>
      </c>
      <c r="H252">
        <v>2.8180000000000001</v>
      </c>
      <c r="J252">
        <v>106109485</v>
      </c>
      <c r="K252" s="120">
        <v>43826</v>
      </c>
      <c r="L252">
        <v>17</v>
      </c>
      <c r="M252">
        <v>1</v>
      </c>
      <c r="N252">
        <v>0</v>
      </c>
      <c r="O252">
        <v>5</v>
      </c>
    </row>
    <row r="253" spans="1:16" x14ac:dyDescent="0.55000000000000004">
      <c r="A253">
        <v>0</v>
      </c>
      <c r="B253" t="s">
        <v>601</v>
      </c>
      <c r="C253">
        <v>0.2</v>
      </c>
      <c r="D253" t="s">
        <v>204</v>
      </c>
      <c r="E253" t="s">
        <v>674</v>
      </c>
      <c r="F253" t="s">
        <v>676</v>
      </c>
      <c r="G253" t="s">
        <v>601</v>
      </c>
      <c r="H253">
        <v>2.9180000000000001</v>
      </c>
      <c r="J253">
        <v>105423056</v>
      </c>
      <c r="K253" s="120">
        <v>43182</v>
      </c>
      <c r="L253">
        <v>17</v>
      </c>
      <c r="M253">
        <v>1</v>
      </c>
      <c r="N253">
        <v>0</v>
      </c>
      <c r="O253">
        <v>1</v>
      </c>
      <c r="P253" t="s">
        <v>406</v>
      </c>
    </row>
    <row r="254" spans="1:16" x14ac:dyDescent="0.55000000000000004">
      <c r="A254">
        <v>0</v>
      </c>
      <c r="B254" t="s">
        <v>601</v>
      </c>
      <c r="C254">
        <v>1.72</v>
      </c>
      <c r="D254" t="s">
        <v>219</v>
      </c>
      <c r="E254" t="s">
        <v>613</v>
      </c>
      <c r="F254" t="s">
        <v>674</v>
      </c>
      <c r="G254" t="s">
        <v>601</v>
      </c>
      <c r="H254">
        <v>3.024</v>
      </c>
      <c r="J254">
        <v>106218199</v>
      </c>
      <c r="K254" s="120">
        <v>43951</v>
      </c>
      <c r="L254">
        <v>19</v>
      </c>
      <c r="M254">
        <v>1</v>
      </c>
      <c r="N254">
        <v>0</v>
      </c>
      <c r="O254">
        <v>5</v>
      </c>
      <c r="P254" t="s">
        <v>406</v>
      </c>
    </row>
    <row r="255" spans="1:16" x14ac:dyDescent="0.55000000000000004">
      <c r="A255">
        <v>0</v>
      </c>
      <c r="B255" t="s">
        <v>601</v>
      </c>
      <c r="C255">
        <v>0.1</v>
      </c>
      <c r="D255" t="s">
        <v>219</v>
      </c>
      <c r="E255" t="s">
        <v>674</v>
      </c>
      <c r="F255" t="s">
        <v>627</v>
      </c>
      <c r="G255" t="s">
        <v>601</v>
      </c>
      <c r="H255">
        <v>3.218</v>
      </c>
      <c r="J255">
        <v>107065799</v>
      </c>
      <c r="K255" s="120">
        <v>44805</v>
      </c>
      <c r="L255">
        <v>18</v>
      </c>
      <c r="M255">
        <v>1</v>
      </c>
      <c r="N255">
        <v>0</v>
      </c>
      <c r="O255">
        <v>5</v>
      </c>
      <c r="P255" t="s">
        <v>406</v>
      </c>
    </row>
    <row r="256" spans="1:16" x14ac:dyDescent="0.55000000000000004">
      <c r="A256">
        <v>0</v>
      </c>
      <c r="B256" t="s">
        <v>601</v>
      </c>
      <c r="C256">
        <v>0.1</v>
      </c>
      <c r="D256" t="s">
        <v>219</v>
      </c>
      <c r="E256" t="s">
        <v>674</v>
      </c>
      <c r="F256" t="s">
        <v>627</v>
      </c>
      <c r="G256" t="s">
        <v>601</v>
      </c>
      <c r="H256">
        <v>3.218</v>
      </c>
      <c r="J256">
        <v>105757815</v>
      </c>
      <c r="K256" s="120">
        <v>43494</v>
      </c>
      <c r="L256">
        <v>17</v>
      </c>
      <c r="M256">
        <v>1</v>
      </c>
      <c r="N256">
        <v>0</v>
      </c>
      <c r="O256">
        <v>1</v>
      </c>
      <c r="P256" t="s">
        <v>406</v>
      </c>
    </row>
    <row r="257" spans="1:16" x14ac:dyDescent="0.55000000000000004">
      <c r="A257">
        <v>0</v>
      </c>
      <c r="B257" t="s">
        <v>601</v>
      </c>
      <c r="C257">
        <v>0.1</v>
      </c>
      <c r="D257" t="s">
        <v>219</v>
      </c>
      <c r="E257" t="s">
        <v>674</v>
      </c>
      <c r="F257" t="s">
        <v>678</v>
      </c>
      <c r="G257" t="s">
        <v>601</v>
      </c>
      <c r="H257">
        <v>3.218</v>
      </c>
      <c r="J257">
        <v>107096616</v>
      </c>
      <c r="K257" s="120">
        <v>44834</v>
      </c>
      <c r="L257">
        <v>18</v>
      </c>
      <c r="M257">
        <v>2</v>
      </c>
      <c r="N257">
        <v>0</v>
      </c>
      <c r="O257">
        <v>1</v>
      </c>
      <c r="P257" t="s">
        <v>406</v>
      </c>
    </row>
    <row r="258" spans="1:16" x14ac:dyDescent="0.55000000000000004">
      <c r="A258">
        <v>0</v>
      </c>
      <c r="B258" t="s">
        <v>601</v>
      </c>
      <c r="C258">
        <v>1.5</v>
      </c>
      <c r="D258" t="s">
        <v>204</v>
      </c>
      <c r="E258" t="s">
        <v>627</v>
      </c>
      <c r="F258" t="s">
        <v>674</v>
      </c>
      <c r="G258" t="s">
        <v>601</v>
      </c>
      <c r="H258">
        <v>3.2469999999999999</v>
      </c>
      <c r="J258">
        <v>108325040</v>
      </c>
      <c r="K258" s="120">
        <v>45989</v>
      </c>
      <c r="L258">
        <v>17</v>
      </c>
      <c r="M258">
        <v>1</v>
      </c>
      <c r="N258">
        <v>0</v>
      </c>
      <c r="O258">
        <v>5</v>
      </c>
      <c r="P258" t="s">
        <v>406</v>
      </c>
    </row>
    <row r="259" spans="1:16" x14ac:dyDescent="0.55000000000000004">
      <c r="A259">
        <v>0</v>
      </c>
      <c r="B259" t="s">
        <v>601</v>
      </c>
      <c r="C259">
        <v>0.2</v>
      </c>
      <c r="D259" t="s">
        <v>219</v>
      </c>
      <c r="E259" t="s">
        <v>674</v>
      </c>
      <c r="F259" t="s">
        <v>627</v>
      </c>
      <c r="G259" t="s">
        <v>601</v>
      </c>
      <c r="H259">
        <v>3.3180000000000001</v>
      </c>
      <c r="J259">
        <v>105914225</v>
      </c>
      <c r="K259" s="120">
        <v>43639</v>
      </c>
      <c r="L259">
        <v>19</v>
      </c>
      <c r="M259">
        <v>1</v>
      </c>
      <c r="N259">
        <v>0</v>
      </c>
      <c r="O259">
        <v>5</v>
      </c>
    </row>
    <row r="260" spans="1:16" x14ac:dyDescent="0.55000000000000004">
      <c r="A260">
        <v>0</v>
      </c>
      <c r="B260" t="s">
        <v>601</v>
      </c>
      <c r="C260">
        <v>0.2</v>
      </c>
      <c r="D260" t="s">
        <v>219</v>
      </c>
      <c r="E260" t="s">
        <v>674</v>
      </c>
      <c r="F260" t="s">
        <v>627</v>
      </c>
      <c r="G260" t="s">
        <v>601</v>
      </c>
      <c r="H260">
        <v>3.3180000000000001</v>
      </c>
      <c r="J260">
        <v>107158648</v>
      </c>
      <c r="K260" s="120">
        <v>44889</v>
      </c>
      <c r="L260">
        <v>17</v>
      </c>
      <c r="M260">
        <v>1</v>
      </c>
      <c r="N260">
        <v>0</v>
      </c>
      <c r="O260">
        <v>1</v>
      </c>
      <c r="P260" t="s">
        <v>406</v>
      </c>
    </row>
    <row r="261" spans="1:16" x14ac:dyDescent="0.55000000000000004">
      <c r="A261">
        <v>0</v>
      </c>
      <c r="B261" t="s">
        <v>601</v>
      </c>
      <c r="C261">
        <v>0.2</v>
      </c>
      <c r="D261" t="s">
        <v>219</v>
      </c>
      <c r="E261" t="s">
        <v>674</v>
      </c>
      <c r="F261" t="s">
        <v>627</v>
      </c>
      <c r="G261" t="s">
        <v>601</v>
      </c>
      <c r="H261">
        <v>3.3180000000000001</v>
      </c>
      <c r="J261">
        <v>107570809</v>
      </c>
      <c r="K261" s="120">
        <v>45278</v>
      </c>
      <c r="L261">
        <v>17</v>
      </c>
      <c r="M261">
        <v>1</v>
      </c>
      <c r="N261">
        <v>0</v>
      </c>
      <c r="O261">
        <v>5</v>
      </c>
      <c r="P261" t="s">
        <v>406</v>
      </c>
    </row>
    <row r="262" spans="1:16" x14ac:dyDescent="0.55000000000000004">
      <c r="A262">
        <v>0</v>
      </c>
      <c r="B262" t="s">
        <v>601</v>
      </c>
      <c r="C262">
        <v>0.3</v>
      </c>
      <c r="D262" t="s">
        <v>219</v>
      </c>
      <c r="E262" t="s">
        <v>674</v>
      </c>
      <c r="F262" t="s">
        <v>627</v>
      </c>
      <c r="G262" t="s">
        <v>601</v>
      </c>
      <c r="H262">
        <v>3.4180000000000001</v>
      </c>
      <c r="J262">
        <v>107745714</v>
      </c>
      <c r="K262" s="120">
        <v>45450</v>
      </c>
      <c r="L262">
        <v>17</v>
      </c>
      <c r="M262">
        <v>1</v>
      </c>
      <c r="N262">
        <v>0</v>
      </c>
      <c r="O262">
        <v>3</v>
      </c>
      <c r="P262" t="s">
        <v>406</v>
      </c>
    </row>
    <row r="263" spans="1:16" x14ac:dyDescent="0.55000000000000004">
      <c r="A263">
        <v>0</v>
      </c>
      <c r="B263" t="s">
        <v>601</v>
      </c>
      <c r="C263">
        <v>1.2</v>
      </c>
      <c r="D263" t="s">
        <v>204</v>
      </c>
      <c r="E263" t="s">
        <v>627</v>
      </c>
      <c r="F263" t="s">
        <v>674</v>
      </c>
      <c r="G263" t="s">
        <v>601</v>
      </c>
      <c r="H263">
        <v>3.5470000000000002</v>
      </c>
      <c r="J263">
        <v>107212843</v>
      </c>
      <c r="K263" s="120">
        <v>44939</v>
      </c>
      <c r="L263">
        <v>17</v>
      </c>
      <c r="M263">
        <v>1</v>
      </c>
      <c r="N263">
        <v>0</v>
      </c>
      <c r="O263">
        <v>5</v>
      </c>
      <c r="P263" t="s">
        <v>406</v>
      </c>
    </row>
    <row r="264" spans="1:16" x14ac:dyDescent="0.55000000000000004">
      <c r="A264">
        <v>0</v>
      </c>
      <c r="B264" t="s">
        <v>601</v>
      </c>
      <c r="C264">
        <v>0.5</v>
      </c>
      <c r="D264" t="s">
        <v>219</v>
      </c>
      <c r="E264" t="s">
        <v>674</v>
      </c>
      <c r="F264" t="s">
        <v>627</v>
      </c>
      <c r="G264" t="s">
        <v>601</v>
      </c>
      <c r="H264">
        <v>3.6179999999999999</v>
      </c>
      <c r="J264">
        <v>107547198</v>
      </c>
      <c r="K264" s="120">
        <v>45246</v>
      </c>
      <c r="L264">
        <v>17</v>
      </c>
      <c r="M264">
        <v>1</v>
      </c>
      <c r="N264">
        <v>0</v>
      </c>
      <c r="O264">
        <v>5</v>
      </c>
      <c r="P264" t="s">
        <v>406</v>
      </c>
    </row>
    <row r="265" spans="1:16" x14ac:dyDescent="0.55000000000000004">
      <c r="A265">
        <v>0</v>
      </c>
      <c r="B265" t="s">
        <v>601</v>
      </c>
      <c r="C265">
        <v>0.8</v>
      </c>
      <c r="D265" t="s">
        <v>219</v>
      </c>
      <c r="E265" t="s">
        <v>674</v>
      </c>
      <c r="F265" t="s">
        <v>627</v>
      </c>
      <c r="G265" t="s">
        <v>601</v>
      </c>
      <c r="H265">
        <v>3.9180000000000001</v>
      </c>
      <c r="J265">
        <v>106047697</v>
      </c>
      <c r="K265" s="120">
        <v>43768</v>
      </c>
      <c r="L265">
        <v>29</v>
      </c>
      <c r="M265">
        <v>1</v>
      </c>
      <c r="N265">
        <v>0</v>
      </c>
      <c r="O265">
        <v>1</v>
      </c>
      <c r="P265" t="s">
        <v>201</v>
      </c>
    </row>
    <row r="266" spans="1:16" x14ac:dyDescent="0.55000000000000004">
      <c r="A266">
        <v>0</v>
      </c>
      <c r="B266" t="s">
        <v>601</v>
      </c>
      <c r="C266">
        <v>0.5</v>
      </c>
      <c r="D266" t="s">
        <v>204</v>
      </c>
      <c r="E266" t="s">
        <v>627</v>
      </c>
      <c r="F266" t="s">
        <v>674</v>
      </c>
      <c r="G266" t="s">
        <v>601</v>
      </c>
      <c r="H266">
        <v>4.2469999999999999</v>
      </c>
      <c r="J266">
        <v>107367399</v>
      </c>
      <c r="K266" s="120">
        <v>45092</v>
      </c>
      <c r="L266">
        <v>17</v>
      </c>
      <c r="M266">
        <v>1</v>
      </c>
      <c r="N266">
        <v>0</v>
      </c>
      <c r="O266">
        <v>1</v>
      </c>
      <c r="P266" t="s">
        <v>406</v>
      </c>
    </row>
    <row r="267" spans="1:16" x14ac:dyDescent="0.55000000000000004">
      <c r="A267">
        <v>0</v>
      </c>
      <c r="B267" t="s">
        <v>601</v>
      </c>
      <c r="C267">
        <v>0.1</v>
      </c>
      <c r="D267" t="s">
        <v>204</v>
      </c>
      <c r="E267" t="s">
        <v>627</v>
      </c>
      <c r="F267" t="s">
        <v>674</v>
      </c>
      <c r="G267" t="s">
        <v>601</v>
      </c>
      <c r="H267">
        <v>4.6470000000000002</v>
      </c>
      <c r="J267">
        <v>105326549</v>
      </c>
      <c r="K267" s="120">
        <v>43086</v>
      </c>
      <c r="L267">
        <v>17</v>
      </c>
      <c r="M267">
        <v>2</v>
      </c>
      <c r="N267">
        <v>0</v>
      </c>
      <c r="O267">
        <v>5</v>
      </c>
      <c r="P267" t="s">
        <v>406</v>
      </c>
    </row>
    <row r="268" spans="1:16" x14ac:dyDescent="0.55000000000000004">
      <c r="A268">
        <v>0</v>
      </c>
      <c r="B268" t="s">
        <v>601</v>
      </c>
      <c r="C268">
        <v>0.2</v>
      </c>
      <c r="D268" t="s">
        <v>147</v>
      </c>
      <c r="E268" t="s">
        <v>679</v>
      </c>
      <c r="F268" t="s">
        <v>680</v>
      </c>
      <c r="G268" t="s">
        <v>601</v>
      </c>
      <c r="H268">
        <v>5.9909999999999997</v>
      </c>
      <c r="J268">
        <v>106062315</v>
      </c>
      <c r="K268" s="120">
        <v>43782</v>
      </c>
      <c r="L268">
        <v>17</v>
      </c>
      <c r="M268">
        <v>1</v>
      </c>
      <c r="N268">
        <v>0</v>
      </c>
      <c r="O268">
        <v>5</v>
      </c>
      <c r="P268" t="s">
        <v>406</v>
      </c>
    </row>
    <row r="269" spans="1:16" x14ac:dyDescent="0.55000000000000004">
      <c r="A269">
        <v>0</v>
      </c>
      <c r="B269" t="s">
        <v>601</v>
      </c>
      <c r="C269">
        <v>0.1</v>
      </c>
      <c r="D269" t="s">
        <v>681</v>
      </c>
      <c r="E269" t="s">
        <v>679</v>
      </c>
      <c r="F269" t="s">
        <v>680</v>
      </c>
      <c r="G269" t="s">
        <v>601</v>
      </c>
      <c r="H269">
        <v>6.0910000000000002</v>
      </c>
      <c r="J269">
        <v>105722448</v>
      </c>
      <c r="K269" s="120">
        <v>43448</v>
      </c>
      <c r="L269">
        <v>19</v>
      </c>
      <c r="M269">
        <v>2</v>
      </c>
      <c r="N269">
        <v>0</v>
      </c>
      <c r="O269">
        <v>5</v>
      </c>
      <c r="P269" t="s">
        <v>406</v>
      </c>
    </row>
    <row r="270" spans="1:16" x14ac:dyDescent="0.55000000000000004">
      <c r="A270">
        <v>0</v>
      </c>
      <c r="B270" t="s">
        <v>601</v>
      </c>
      <c r="C270">
        <v>0.1</v>
      </c>
      <c r="D270" t="s">
        <v>219</v>
      </c>
      <c r="E270" t="s">
        <v>679</v>
      </c>
      <c r="F270" t="s">
        <v>667</v>
      </c>
      <c r="G270" t="s">
        <v>601</v>
      </c>
      <c r="H270">
        <v>6.2910000000000004</v>
      </c>
      <c r="J270">
        <v>106186211</v>
      </c>
      <c r="K270" s="120">
        <v>43905</v>
      </c>
      <c r="L270">
        <v>17</v>
      </c>
      <c r="M270">
        <v>1</v>
      </c>
      <c r="N270">
        <v>0</v>
      </c>
      <c r="O270">
        <v>5</v>
      </c>
      <c r="P270" t="s">
        <v>406</v>
      </c>
    </row>
    <row r="271" spans="1:16" x14ac:dyDescent="0.55000000000000004">
      <c r="A271">
        <v>0</v>
      </c>
      <c r="B271" t="s">
        <v>601</v>
      </c>
      <c r="C271">
        <v>0.5</v>
      </c>
      <c r="D271" t="s">
        <v>219</v>
      </c>
      <c r="E271" t="s">
        <v>679</v>
      </c>
      <c r="F271" t="s">
        <v>650</v>
      </c>
      <c r="G271" t="s">
        <v>601</v>
      </c>
      <c r="H271">
        <v>6.6909999999999998</v>
      </c>
      <c r="J271">
        <v>107619002</v>
      </c>
      <c r="K271" s="120">
        <v>45327</v>
      </c>
      <c r="L271">
        <v>29</v>
      </c>
      <c r="M271">
        <v>1</v>
      </c>
      <c r="N271">
        <v>0</v>
      </c>
      <c r="O271">
        <v>1</v>
      </c>
      <c r="P271" t="s">
        <v>406</v>
      </c>
    </row>
    <row r="272" spans="1:16" x14ac:dyDescent="0.55000000000000004">
      <c r="A272">
        <v>0</v>
      </c>
      <c r="B272" t="s">
        <v>601</v>
      </c>
      <c r="C272">
        <v>0.4</v>
      </c>
      <c r="D272" t="s">
        <v>204</v>
      </c>
      <c r="E272" t="s">
        <v>650</v>
      </c>
      <c r="F272" t="s">
        <v>679</v>
      </c>
      <c r="G272" t="s">
        <v>601</v>
      </c>
      <c r="H272">
        <v>6.97</v>
      </c>
      <c r="J272">
        <v>107291646</v>
      </c>
      <c r="K272" s="120">
        <v>45018</v>
      </c>
      <c r="L272">
        <v>19</v>
      </c>
      <c r="M272">
        <v>1</v>
      </c>
      <c r="N272">
        <v>0</v>
      </c>
      <c r="O272">
        <v>8</v>
      </c>
    </row>
    <row r="273" spans="1:16" x14ac:dyDescent="0.55000000000000004">
      <c r="A273">
        <v>0</v>
      </c>
      <c r="B273" t="s">
        <v>601</v>
      </c>
      <c r="C273">
        <v>0.3</v>
      </c>
      <c r="D273" t="s">
        <v>204</v>
      </c>
      <c r="E273" t="s">
        <v>650</v>
      </c>
      <c r="F273" t="s">
        <v>679</v>
      </c>
      <c r="G273" t="s">
        <v>601</v>
      </c>
      <c r="H273">
        <v>7.07</v>
      </c>
      <c r="J273">
        <v>108354672</v>
      </c>
      <c r="K273" s="120">
        <v>46014</v>
      </c>
      <c r="L273">
        <v>19</v>
      </c>
      <c r="M273">
        <v>1</v>
      </c>
      <c r="N273">
        <v>0</v>
      </c>
      <c r="O273">
        <v>5</v>
      </c>
      <c r="P273" t="s">
        <v>406</v>
      </c>
    </row>
    <row r="274" spans="1:16" x14ac:dyDescent="0.55000000000000004">
      <c r="A274">
        <v>0</v>
      </c>
      <c r="B274" t="s">
        <v>601</v>
      </c>
      <c r="C274">
        <v>0.2</v>
      </c>
      <c r="D274" t="s">
        <v>219</v>
      </c>
      <c r="E274" t="s">
        <v>650</v>
      </c>
      <c r="F274" t="s">
        <v>586</v>
      </c>
      <c r="G274" t="s">
        <v>601</v>
      </c>
      <c r="H274">
        <v>7.57</v>
      </c>
      <c r="J274">
        <v>106957216</v>
      </c>
      <c r="K274" s="120">
        <v>44695</v>
      </c>
      <c r="L274">
        <v>19</v>
      </c>
      <c r="M274">
        <v>1</v>
      </c>
      <c r="N274">
        <v>0</v>
      </c>
      <c r="O274">
        <v>1</v>
      </c>
      <c r="P274" t="s">
        <v>200</v>
      </c>
    </row>
    <row r="275" spans="1:16" x14ac:dyDescent="0.55000000000000004">
      <c r="A275">
        <v>0</v>
      </c>
      <c r="B275" t="s">
        <v>601</v>
      </c>
      <c r="C275">
        <v>0.3</v>
      </c>
      <c r="D275" t="s">
        <v>219</v>
      </c>
      <c r="E275" t="s">
        <v>650</v>
      </c>
      <c r="F275" t="s">
        <v>679</v>
      </c>
      <c r="G275" t="s">
        <v>601</v>
      </c>
      <c r="H275">
        <v>7.67</v>
      </c>
      <c r="J275">
        <v>108318193</v>
      </c>
      <c r="K275" s="120">
        <v>45953</v>
      </c>
      <c r="L275">
        <v>19</v>
      </c>
      <c r="M275">
        <v>1</v>
      </c>
      <c r="N275">
        <v>0</v>
      </c>
      <c r="O275">
        <v>1</v>
      </c>
      <c r="P275" t="s">
        <v>406</v>
      </c>
    </row>
    <row r="276" spans="1:16" x14ac:dyDescent="0.55000000000000004">
      <c r="A276">
        <v>0</v>
      </c>
      <c r="B276" t="s">
        <v>601</v>
      </c>
      <c r="C276">
        <v>0.5</v>
      </c>
      <c r="D276" t="s">
        <v>222</v>
      </c>
      <c r="E276" t="s">
        <v>650</v>
      </c>
      <c r="F276" t="s">
        <v>586</v>
      </c>
      <c r="G276" t="s">
        <v>601</v>
      </c>
      <c r="H276">
        <v>7.87</v>
      </c>
      <c r="J276">
        <v>106871677</v>
      </c>
      <c r="K276" s="120">
        <v>44613</v>
      </c>
      <c r="L276">
        <v>17</v>
      </c>
      <c r="M276">
        <v>1</v>
      </c>
      <c r="N276">
        <v>0</v>
      </c>
      <c r="O276">
        <v>5</v>
      </c>
      <c r="P276" t="s">
        <v>406</v>
      </c>
    </row>
    <row r="277" spans="1:16" x14ac:dyDescent="0.55000000000000004">
      <c r="A277">
        <v>0</v>
      </c>
      <c r="B277" t="s">
        <v>601</v>
      </c>
      <c r="C277">
        <v>0.5</v>
      </c>
      <c r="D277" t="s">
        <v>222</v>
      </c>
      <c r="E277" t="s">
        <v>650</v>
      </c>
      <c r="F277" t="s">
        <v>667</v>
      </c>
      <c r="G277" t="s">
        <v>601</v>
      </c>
      <c r="H277">
        <v>7.87</v>
      </c>
      <c r="J277">
        <v>106926870</v>
      </c>
      <c r="K277" s="120">
        <v>44671</v>
      </c>
      <c r="L277">
        <v>17</v>
      </c>
      <c r="M277">
        <v>1</v>
      </c>
      <c r="N277">
        <v>0</v>
      </c>
      <c r="O277">
        <v>5</v>
      </c>
      <c r="P277" t="s">
        <v>406</v>
      </c>
    </row>
    <row r="278" spans="1:16" x14ac:dyDescent="0.55000000000000004">
      <c r="A278">
        <v>0</v>
      </c>
      <c r="B278" t="s">
        <v>601</v>
      </c>
      <c r="C278">
        <v>1.75</v>
      </c>
      <c r="D278" t="s">
        <v>222</v>
      </c>
      <c r="E278" t="s">
        <v>586</v>
      </c>
      <c r="F278" t="s">
        <v>655</v>
      </c>
      <c r="G278" t="s">
        <v>601</v>
      </c>
      <c r="H278">
        <v>8.0909999999999993</v>
      </c>
      <c r="J278">
        <v>106637614</v>
      </c>
      <c r="K278" s="120">
        <v>44394</v>
      </c>
      <c r="L278">
        <v>17</v>
      </c>
      <c r="M278">
        <v>1</v>
      </c>
      <c r="N278">
        <v>0</v>
      </c>
      <c r="O278">
        <v>5</v>
      </c>
      <c r="P278" t="s">
        <v>406</v>
      </c>
    </row>
    <row r="279" spans="1:16" x14ac:dyDescent="0.55000000000000004">
      <c r="A279">
        <v>576</v>
      </c>
      <c r="B279" t="s">
        <v>607</v>
      </c>
      <c r="C279">
        <v>0</v>
      </c>
      <c r="E279" t="s">
        <v>586</v>
      </c>
      <c r="F279" t="s">
        <v>625</v>
      </c>
      <c r="G279" t="s">
        <v>607</v>
      </c>
      <c r="H279">
        <v>0</v>
      </c>
      <c r="J279">
        <v>107064237</v>
      </c>
      <c r="K279" s="120">
        <v>44802</v>
      </c>
      <c r="L279">
        <v>19</v>
      </c>
      <c r="M279">
        <v>1</v>
      </c>
      <c r="N279">
        <v>8</v>
      </c>
      <c r="O279">
        <v>1</v>
      </c>
      <c r="P279" t="s">
        <v>406</v>
      </c>
    </row>
    <row r="280" spans="1:16" x14ac:dyDescent="0.55000000000000004">
      <c r="A280">
        <v>0</v>
      </c>
      <c r="B280" t="s">
        <v>682</v>
      </c>
      <c r="C280">
        <v>1.4999999999999999E-2</v>
      </c>
      <c r="D280" t="s">
        <v>147</v>
      </c>
      <c r="E280" t="s">
        <v>586</v>
      </c>
      <c r="F280" t="s">
        <v>648</v>
      </c>
      <c r="G280" t="s">
        <v>682</v>
      </c>
      <c r="H280">
        <v>999.99900000000002</v>
      </c>
      <c r="J280">
        <v>105386275</v>
      </c>
      <c r="K280" s="120">
        <v>43148</v>
      </c>
      <c r="L280">
        <v>31</v>
      </c>
      <c r="M280">
        <v>1</v>
      </c>
      <c r="N280">
        <v>0</v>
      </c>
      <c r="O280">
        <v>1</v>
      </c>
      <c r="P280" t="s">
        <v>406</v>
      </c>
    </row>
    <row r="281" spans="1:16" x14ac:dyDescent="0.55000000000000004">
      <c r="A281">
        <v>0</v>
      </c>
      <c r="B281" t="s">
        <v>648</v>
      </c>
      <c r="C281">
        <v>0</v>
      </c>
      <c r="E281" t="s">
        <v>586</v>
      </c>
      <c r="F281" t="s">
        <v>683</v>
      </c>
      <c r="G281" t="s">
        <v>648</v>
      </c>
      <c r="H281">
        <v>2.0489999999999999</v>
      </c>
      <c r="J281">
        <v>106206609</v>
      </c>
      <c r="K281" s="120">
        <v>43938</v>
      </c>
      <c r="L281">
        <v>19</v>
      </c>
      <c r="M281">
        <v>1</v>
      </c>
      <c r="N281">
        <v>8</v>
      </c>
      <c r="O281">
        <v>5</v>
      </c>
    </row>
    <row r="282" spans="1:16" ht="42.75" customHeight="1" x14ac:dyDescent="0.55000000000000004">
      <c r="A282" s="120">
        <v>46171</v>
      </c>
      <c r="B282" t="s">
        <v>684</v>
      </c>
    </row>
    <row r="283" spans="1:16" ht="43.2" x14ac:dyDescent="0.55000000000000004">
      <c r="A283" s="60" t="s">
        <v>131</v>
      </c>
      <c r="B283" t="s">
        <v>132</v>
      </c>
      <c r="C283" s="60" t="s">
        <v>605</v>
      </c>
      <c r="D283" t="s">
        <v>135</v>
      </c>
      <c r="E283" t="s">
        <v>136</v>
      </c>
      <c r="F283" t="s">
        <v>137</v>
      </c>
      <c r="G283" t="s">
        <v>138</v>
      </c>
      <c r="H283" t="s">
        <v>140</v>
      </c>
      <c r="I283" t="s">
        <v>141</v>
      </c>
      <c r="J283" t="s">
        <v>142</v>
      </c>
      <c r="K283" t="s">
        <v>143</v>
      </c>
      <c r="L283" t="s">
        <v>144</v>
      </c>
      <c r="M283" t="s">
        <v>145</v>
      </c>
      <c r="N283" t="s">
        <v>146</v>
      </c>
      <c r="O283" t="s">
        <v>147</v>
      </c>
    </row>
    <row r="284" spans="1:16" x14ac:dyDescent="0.55000000000000004">
      <c r="A284">
        <v>0</v>
      </c>
      <c r="B284" t="s">
        <v>679</v>
      </c>
      <c r="C284">
        <v>0</v>
      </c>
      <c r="E284" t="s">
        <v>601</v>
      </c>
      <c r="F284" t="s">
        <v>680</v>
      </c>
      <c r="G284" t="s">
        <v>679</v>
      </c>
      <c r="H284">
        <v>1.0669999999999999</v>
      </c>
      <c r="J284">
        <v>108349786</v>
      </c>
      <c r="K284" s="120">
        <v>46006</v>
      </c>
      <c r="L284">
        <v>19</v>
      </c>
      <c r="M284">
        <v>1</v>
      </c>
      <c r="N284">
        <v>8</v>
      </c>
      <c r="O284">
        <v>5</v>
      </c>
      <c r="P284" t="s">
        <v>406</v>
      </c>
    </row>
    <row r="285" spans="1:16" x14ac:dyDescent="0.55000000000000004">
      <c r="A285">
        <v>0</v>
      </c>
      <c r="B285" t="s">
        <v>680</v>
      </c>
      <c r="C285">
        <v>1.9E-2</v>
      </c>
      <c r="D285" t="s">
        <v>147</v>
      </c>
      <c r="E285" t="s">
        <v>601</v>
      </c>
      <c r="F285" t="s">
        <v>685</v>
      </c>
      <c r="G285" t="s">
        <v>680</v>
      </c>
      <c r="H285">
        <v>0.20200000000000001</v>
      </c>
      <c r="J285">
        <v>107252047</v>
      </c>
      <c r="K285" s="120">
        <v>44978</v>
      </c>
      <c r="L285">
        <v>17</v>
      </c>
      <c r="M285">
        <v>1</v>
      </c>
      <c r="N285">
        <v>0</v>
      </c>
      <c r="O285">
        <v>5</v>
      </c>
      <c r="P285" t="s">
        <v>406</v>
      </c>
    </row>
    <row r="286" spans="1:16" x14ac:dyDescent="0.55000000000000004">
      <c r="A286">
        <v>0</v>
      </c>
      <c r="B286" t="s">
        <v>614</v>
      </c>
      <c r="C286">
        <v>0</v>
      </c>
      <c r="E286" t="s">
        <v>601</v>
      </c>
      <c r="F286" t="s">
        <v>686</v>
      </c>
      <c r="G286" t="s">
        <v>614</v>
      </c>
      <c r="H286">
        <v>0.81</v>
      </c>
      <c r="J286">
        <v>106263452</v>
      </c>
      <c r="K286" s="120">
        <v>44008</v>
      </c>
      <c r="L286">
        <v>30</v>
      </c>
      <c r="M286">
        <v>1</v>
      </c>
      <c r="N286">
        <v>7</v>
      </c>
      <c r="O286">
        <v>1</v>
      </c>
      <c r="P286" t="s">
        <v>144</v>
      </c>
    </row>
    <row r="287" spans="1:16" x14ac:dyDescent="0.55000000000000004">
      <c r="A287">
        <v>0</v>
      </c>
      <c r="B287" t="s">
        <v>614</v>
      </c>
      <c r="C287">
        <v>0</v>
      </c>
      <c r="E287" t="s">
        <v>601</v>
      </c>
      <c r="F287" t="s">
        <v>613</v>
      </c>
      <c r="G287" t="s">
        <v>614</v>
      </c>
      <c r="H287">
        <v>0.81</v>
      </c>
      <c r="J287">
        <v>107025474</v>
      </c>
      <c r="K287" s="120">
        <v>44766</v>
      </c>
      <c r="L287">
        <v>30</v>
      </c>
      <c r="M287">
        <v>1</v>
      </c>
      <c r="N287">
        <v>7</v>
      </c>
      <c r="O287">
        <v>1</v>
      </c>
      <c r="P287" t="s">
        <v>144</v>
      </c>
    </row>
    <row r="288" spans="1:16" x14ac:dyDescent="0.55000000000000004">
      <c r="A288">
        <v>0</v>
      </c>
      <c r="B288" t="s">
        <v>614</v>
      </c>
      <c r="C288">
        <v>0</v>
      </c>
      <c r="E288" t="s">
        <v>601</v>
      </c>
      <c r="F288" t="s">
        <v>613</v>
      </c>
      <c r="G288" t="s">
        <v>614</v>
      </c>
      <c r="H288">
        <v>0.81</v>
      </c>
      <c r="J288">
        <v>105342677</v>
      </c>
      <c r="K288" s="120">
        <v>43105</v>
      </c>
      <c r="L288">
        <v>30</v>
      </c>
      <c r="M288">
        <v>4</v>
      </c>
      <c r="N288">
        <v>7</v>
      </c>
      <c r="O288">
        <v>1</v>
      </c>
      <c r="P288" t="s">
        <v>406</v>
      </c>
    </row>
    <row r="289" spans="1:16" x14ac:dyDescent="0.55000000000000004">
      <c r="A289">
        <v>0</v>
      </c>
      <c r="B289" t="s">
        <v>598</v>
      </c>
      <c r="C289">
        <v>0.3</v>
      </c>
      <c r="D289" t="s">
        <v>219</v>
      </c>
      <c r="E289" t="s">
        <v>586</v>
      </c>
      <c r="F289" t="s">
        <v>669</v>
      </c>
      <c r="G289" t="s">
        <v>598</v>
      </c>
      <c r="H289">
        <v>0.3</v>
      </c>
      <c r="J289">
        <v>108348926</v>
      </c>
      <c r="K289" s="120">
        <v>46006</v>
      </c>
      <c r="L289">
        <v>17</v>
      </c>
      <c r="M289">
        <v>1</v>
      </c>
      <c r="N289">
        <v>0</v>
      </c>
      <c r="O289">
        <v>5</v>
      </c>
      <c r="P289" t="s">
        <v>406</v>
      </c>
    </row>
    <row r="290" spans="1:16" x14ac:dyDescent="0.55000000000000004">
      <c r="A290">
        <v>0</v>
      </c>
      <c r="B290" t="s">
        <v>598</v>
      </c>
      <c r="C290">
        <v>0.1</v>
      </c>
      <c r="D290" t="s">
        <v>147</v>
      </c>
      <c r="E290" t="s">
        <v>669</v>
      </c>
      <c r="F290" t="s">
        <v>586</v>
      </c>
      <c r="G290" t="s">
        <v>598</v>
      </c>
      <c r="H290">
        <v>0.68100000000000005</v>
      </c>
      <c r="J290">
        <v>107204732</v>
      </c>
      <c r="K290" s="120">
        <v>44931</v>
      </c>
      <c r="L290">
        <v>19</v>
      </c>
      <c r="M290">
        <v>1</v>
      </c>
      <c r="N290">
        <v>0</v>
      </c>
      <c r="O290">
        <v>1</v>
      </c>
      <c r="P290" t="s">
        <v>406</v>
      </c>
    </row>
    <row r="291" spans="1:16" x14ac:dyDescent="0.55000000000000004">
      <c r="A291">
        <v>0</v>
      </c>
      <c r="B291" t="s">
        <v>598</v>
      </c>
      <c r="C291">
        <v>0.3</v>
      </c>
      <c r="D291" t="s">
        <v>222</v>
      </c>
      <c r="E291" t="s">
        <v>669</v>
      </c>
      <c r="F291" t="s">
        <v>646</v>
      </c>
      <c r="G291" t="s">
        <v>598</v>
      </c>
      <c r="H291">
        <v>1.081</v>
      </c>
      <c r="J291">
        <v>107277962</v>
      </c>
      <c r="K291" s="120">
        <v>45006</v>
      </c>
      <c r="L291">
        <v>17</v>
      </c>
      <c r="M291">
        <v>1</v>
      </c>
      <c r="N291">
        <v>0</v>
      </c>
      <c r="O291">
        <v>3</v>
      </c>
      <c r="P291" t="s">
        <v>406</v>
      </c>
    </row>
    <row r="292" spans="1:16" x14ac:dyDescent="0.55000000000000004">
      <c r="A292">
        <v>0</v>
      </c>
      <c r="B292" t="s">
        <v>598</v>
      </c>
      <c r="C292">
        <v>8.9999999999999993E-3</v>
      </c>
      <c r="D292" t="s">
        <v>219</v>
      </c>
      <c r="E292" t="s">
        <v>687</v>
      </c>
      <c r="F292" t="s">
        <v>688</v>
      </c>
      <c r="G292" t="s">
        <v>598</v>
      </c>
      <c r="H292">
        <v>1.0940000000000001</v>
      </c>
      <c r="J292">
        <v>107076676</v>
      </c>
      <c r="K292" s="120">
        <v>44814</v>
      </c>
      <c r="L292">
        <v>19</v>
      </c>
      <c r="M292">
        <v>1</v>
      </c>
      <c r="N292">
        <v>8</v>
      </c>
      <c r="O292">
        <v>5</v>
      </c>
      <c r="P292" t="s">
        <v>144</v>
      </c>
    </row>
    <row r="293" spans="1:16" x14ac:dyDescent="0.55000000000000004">
      <c r="A293">
        <v>0</v>
      </c>
      <c r="B293" t="s">
        <v>598</v>
      </c>
      <c r="C293">
        <v>0.1</v>
      </c>
      <c r="D293" t="s">
        <v>222</v>
      </c>
      <c r="E293" t="s">
        <v>687</v>
      </c>
      <c r="F293" t="s">
        <v>586</v>
      </c>
      <c r="G293" t="s">
        <v>598</v>
      </c>
      <c r="H293">
        <v>1.1850000000000001</v>
      </c>
      <c r="J293">
        <v>108244412</v>
      </c>
      <c r="K293" s="120">
        <v>45923</v>
      </c>
      <c r="L293">
        <v>29</v>
      </c>
      <c r="M293">
        <v>1</v>
      </c>
      <c r="N293">
        <v>0</v>
      </c>
      <c r="O293">
        <v>3</v>
      </c>
      <c r="P293" t="s">
        <v>406</v>
      </c>
    </row>
    <row r="294" spans="1:16" x14ac:dyDescent="0.55000000000000004">
      <c r="A294">
        <v>0</v>
      </c>
      <c r="B294" t="s">
        <v>598</v>
      </c>
      <c r="C294">
        <v>0.1</v>
      </c>
      <c r="D294" t="s">
        <v>222</v>
      </c>
      <c r="E294" t="s">
        <v>687</v>
      </c>
      <c r="F294" t="s">
        <v>646</v>
      </c>
      <c r="G294" t="s">
        <v>598</v>
      </c>
      <c r="H294">
        <v>1.1850000000000001</v>
      </c>
      <c r="J294">
        <v>107655059</v>
      </c>
      <c r="K294" s="120">
        <v>45365</v>
      </c>
      <c r="L294">
        <v>17</v>
      </c>
      <c r="M294">
        <v>1</v>
      </c>
      <c r="N294">
        <v>0</v>
      </c>
      <c r="O294">
        <v>5</v>
      </c>
      <c r="P294" t="s">
        <v>406</v>
      </c>
    </row>
    <row r="295" spans="1:16" x14ac:dyDescent="0.55000000000000004">
      <c r="A295">
        <v>0</v>
      </c>
      <c r="B295" t="s">
        <v>598</v>
      </c>
      <c r="C295">
        <v>0.2</v>
      </c>
      <c r="D295" t="s">
        <v>222</v>
      </c>
      <c r="E295" t="s">
        <v>687</v>
      </c>
      <c r="F295" t="s">
        <v>646</v>
      </c>
      <c r="G295" t="s">
        <v>598</v>
      </c>
      <c r="H295">
        <v>1.2849999999999999</v>
      </c>
      <c r="J295">
        <v>107320813</v>
      </c>
      <c r="K295" s="120">
        <v>45034</v>
      </c>
      <c r="L295">
        <v>28</v>
      </c>
      <c r="M295">
        <v>1</v>
      </c>
      <c r="N295">
        <v>5</v>
      </c>
      <c r="O295">
        <v>1</v>
      </c>
      <c r="P295" t="s">
        <v>406</v>
      </c>
    </row>
    <row r="296" spans="1:16" x14ac:dyDescent="0.55000000000000004">
      <c r="A296">
        <v>0</v>
      </c>
      <c r="B296" t="s">
        <v>598</v>
      </c>
      <c r="C296">
        <v>0</v>
      </c>
      <c r="E296" t="s">
        <v>646</v>
      </c>
      <c r="F296" t="s">
        <v>687</v>
      </c>
      <c r="G296" t="s">
        <v>598</v>
      </c>
      <c r="H296">
        <v>1.6140000000000001</v>
      </c>
      <c r="J296">
        <v>107382334</v>
      </c>
      <c r="K296" s="120">
        <v>45095</v>
      </c>
      <c r="L296">
        <v>19</v>
      </c>
      <c r="M296">
        <v>1</v>
      </c>
      <c r="N296">
        <v>0</v>
      </c>
      <c r="O296">
        <v>1</v>
      </c>
    </row>
    <row r="297" spans="1:16" x14ac:dyDescent="0.55000000000000004">
      <c r="A297">
        <v>0</v>
      </c>
      <c r="B297" t="s">
        <v>598</v>
      </c>
      <c r="C297">
        <v>0.1</v>
      </c>
      <c r="D297" t="s">
        <v>219</v>
      </c>
      <c r="E297" t="s">
        <v>646</v>
      </c>
      <c r="F297" t="s">
        <v>662</v>
      </c>
      <c r="G297" t="s">
        <v>598</v>
      </c>
      <c r="H297">
        <v>1.714</v>
      </c>
      <c r="J297">
        <v>108365986</v>
      </c>
      <c r="K297" s="120">
        <v>46020</v>
      </c>
      <c r="L297">
        <v>17</v>
      </c>
      <c r="M297">
        <v>1</v>
      </c>
      <c r="N297">
        <v>0</v>
      </c>
      <c r="O297">
        <v>5</v>
      </c>
      <c r="P297" t="s">
        <v>406</v>
      </c>
    </row>
    <row r="298" spans="1:16" x14ac:dyDescent="0.55000000000000004">
      <c r="A298">
        <v>0</v>
      </c>
      <c r="B298" t="s">
        <v>598</v>
      </c>
      <c r="C298">
        <v>0.1</v>
      </c>
      <c r="D298" t="s">
        <v>222</v>
      </c>
      <c r="E298" t="s">
        <v>646</v>
      </c>
      <c r="F298" t="s">
        <v>611</v>
      </c>
      <c r="G298" t="s">
        <v>598</v>
      </c>
      <c r="H298">
        <v>1.714</v>
      </c>
      <c r="J298">
        <v>105571251</v>
      </c>
      <c r="K298" s="120">
        <v>43323</v>
      </c>
      <c r="L298">
        <v>21</v>
      </c>
      <c r="M298">
        <v>1</v>
      </c>
      <c r="N298">
        <v>0</v>
      </c>
      <c r="O298">
        <v>1</v>
      </c>
      <c r="P298" t="s">
        <v>406</v>
      </c>
    </row>
    <row r="299" spans="1:16" x14ac:dyDescent="0.55000000000000004">
      <c r="A299">
        <v>0</v>
      </c>
      <c r="B299" t="s">
        <v>598</v>
      </c>
      <c r="C299">
        <v>1.2</v>
      </c>
      <c r="D299" t="s">
        <v>222</v>
      </c>
      <c r="E299" t="s">
        <v>669</v>
      </c>
      <c r="F299" t="s">
        <v>611</v>
      </c>
      <c r="G299" t="s">
        <v>598</v>
      </c>
      <c r="H299">
        <v>1.9810000000000001</v>
      </c>
      <c r="J299">
        <v>107369100</v>
      </c>
      <c r="K299" s="120">
        <v>45095</v>
      </c>
      <c r="L299">
        <v>19</v>
      </c>
      <c r="M299">
        <v>1</v>
      </c>
      <c r="N299">
        <v>0</v>
      </c>
      <c r="O299">
        <v>5</v>
      </c>
    </row>
    <row r="300" spans="1:16" x14ac:dyDescent="0.55000000000000004">
      <c r="A300">
        <v>0</v>
      </c>
      <c r="B300" t="s">
        <v>598</v>
      </c>
      <c r="C300">
        <v>0</v>
      </c>
      <c r="E300" t="s">
        <v>611</v>
      </c>
      <c r="F300" t="s">
        <v>689</v>
      </c>
      <c r="G300" t="s">
        <v>598</v>
      </c>
      <c r="H300">
        <v>2.1880000000000002</v>
      </c>
      <c r="J300">
        <v>106445263</v>
      </c>
      <c r="K300" s="120">
        <v>44187</v>
      </c>
      <c r="L300">
        <v>24</v>
      </c>
      <c r="M300">
        <v>1</v>
      </c>
      <c r="N300">
        <v>8</v>
      </c>
      <c r="O300">
        <v>5</v>
      </c>
      <c r="P300" t="s">
        <v>200</v>
      </c>
    </row>
    <row r="301" spans="1:16" x14ac:dyDescent="0.55000000000000004">
      <c r="A301">
        <v>0</v>
      </c>
      <c r="B301" t="s">
        <v>598</v>
      </c>
      <c r="C301">
        <v>0</v>
      </c>
      <c r="E301" t="s">
        <v>611</v>
      </c>
      <c r="F301" t="s">
        <v>669</v>
      </c>
      <c r="G301" t="s">
        <v>598</v>
      </c>
      <c r="H301">
        <v>2.1880000000000002</v>
      </c>
      <c r="J301">
        <v>108002026</v>
      </c>
      <c r="K301" s="120">
        <v>45681</v>
      </c>
      <c r="L301">
        <v>24</v>
      </c>
      <c r="M301">
        <v>1</v>
      </c>
      <c r="N301">
        <v>0</v>
      </c>
      <c r="O301">
        <v>1</v>
      </c>
      <c r="P301" t="s">
        <v>406</v>
      </c>
    </row>
    <row r="302" spans="1:16" x14ac:dyDescent="0.55000000000000004">
      <c r="A302">
        <v>0</v>
      </c>
      <c r="B302" t="s">
        <v>598</v>
      </c>
      <c r="C302">
        <v>0.1</v>
      </c>
      <c r="D302" t="s">
        <v>147</v>
      </c>
      <c r="E302" t="s">
        <v>650</v>
      </c>
      <c r="F302" t="s">
        <v>586</v>
      </c>
      <c r="G302" t="s">
        <v>598</v>
      </c>
      <c r="H302">
        <v>999.99900000000002</v>
      </c>
      <c r="J302">
        <v>106980499</v>
      </c>
      <c r="K302" s="120">
        <v>44717</v>
      </c>
      <c r="L302">
        <v>17</v>
      </c>
      <c r="M302">
        <v>1</v>
      </c>
      <c r="N302">
        <v>0</v>
      </c>
      <c r="O302">
        <v>1</v>
      </c>
      <c r="P302" t="s">
        <v>406</v>
      </c>
    </row>
    <row r="303" spans="1:16" x14ac:dyDescent="0.55000000000000004">
      <c r="A303">
        <v>0</v>
      </c>
      <c r="B303" t="s">
        <v>646</v>
      </c>
      <c r="C303">
        <v>0</v>
      </c>
      <c r="E303" t="s">
        <v>586</v>
      </c>
      <c r="F303" t="s">
        <v>642</v>
      </c>
      <c r="G303" t="s">
        <v>646</v>
      </c>
      <c r="H303">
        <v>3.08</v>
      </c>
      <c r="J303">
        <v>106759493</v>
      </c>
      <c r="K303" s="120">
        <v>44492</v>
      </c>
      <c r="L303">
        <v>30</v>
      </c>
      <c r="M303">
        <v>1</v>
      </c>
      <c r="N303">
        <v>7</v>
      </c>
      <c r="O303">
        <v>1</v>
      </c>
      <c r="P303" t="s">
        <v>405</v>
      </c>
    </row>
    <row r="304" spans="1:16" x14ac:dyDescent="0.55000000000000004">
      <c r="A304">
        <v>0</v>
      </c>
      <c r="B304" t="s">
        <v>641</v>
      </c>
      <c r="C304">
        <v>2E-3</v>
      </c>
      <c r="D304" t="s">
        <v>219</v>
      </c>
      <c r="E304" t="s">
        <v>586</v>
      </c>
      <c r="F304" t="s">
        <v>690</v>
      </c>
      <c r="G304" t="s">
        <v>641</v>
      </c>
      <c r="H304">
        <v>1.284</v>
      </c>
      <c r="J304">
        <v>107519317</v>
      </c>
      <c r="K304" s="120">
        <v>45231</v>
      </c>
      <c r="L304">
        <v>24</v>
      </c>
      <c r="M304">
        <v>1</v>
      </c>
      <c r="N304">
        <v>7</v>
      </c>
      <c r="O304">
        <v>1</v>
      </c>
      <c r="P304" t="s">
        <v>406</v>
      </c>
    </row>
    <row r="305" spans="1:16" x14ac:dyDescent="0.55000000000000004">
      <c r="A305">
        <v>0</v>
      </c>
      <c r="B305" t="s">
        <v>620</v>
      </c>
      <c r="C305">
        <v>2.4E-2</v>
      </c>
      <c r="D305" t="s">
        <v>147</v>
      </c>
      <c r="E305" t="s">
        <v>586</v>
      </c>
      <c r="F305" t="s">
        <v>619</v>
      </c>
      <c r="G305" t="s">
        <v>620</v>
      </c>
      <c r="H305">
        <v>9.7119999999999997</v>
      </c>
      <c r="J305">
        <v>107890452</v>
      </c>
      <c r="K305" s="120">
        <v>45573</v>
      </c>
      <c r="L305">
        <v>19</v>
      </c>
      <c r="M305">
        <v>1</v>
      </c>
      <c r="N305">
        <v>0</v>
      </c>
      <c r="O305">
        <v>1</v>
      </c>
      <c r="P305" t="s">
        <v>406</v>
      </c>
    </row>
    <row r="306" spans="1:16" x14ac:dyDescent="0.55000000000000004">
      <c r="A306">
        <v>0</v>
      </c>
      <c r="B306" t="s">
        <v>620</v>
      </c>
      <c r="C306">
        <v>1.9E-2</v>
      </c>
      <c r="D306" t="s">
        <v>681</v>
      </c>
      <c r="E306" t="s">
        <v>586</v>
      </c>
      <c r="F306" t="s">
        <v>613</v>
      </c>
      <c r="G306" t="s">
        <v>620</v>
      </c>
      <c r="H306">
        <v>9.7170000000000005</v>
      </c>
      <c r="J306">
        <v>106062704</v>
      </c>
      <c r="K306" s="120">
        <v>43784</v>
      </c>
      <c r="L306">
        <v>21</v>
      </c>
      <c r="M306">
        <v>2</v>
      </c>
      <c r="N306">
        <v>7</v>
      </c>
      <c r="O306">
        <v>1</v>
      </c>
      <c r="P306" t="s">
        <v>406</v>
      </c>
    </row>
    <row r="307" spans="1:16" x14ac:dyDescent="0.55000000000000004">
      <c r="A307">
        <v>0</v>
      </c>
      <c r="B307" t="s">
        <v>620</v>
      </c>
      <c r="C307">
        <v>1.9E-2</v>
      </c>
      <c r="D307" t="s">
        <v>204</v>
      </c>
      <c r="E307" t="s">
        <v>586</v>
      </c>
      <c r="F307" t="s">
        <v>691</v>
      </c>
      <c r="G307" t="s">
        <v>620</v>
      </c>
      <c r="H307">
        <v>9.7170000000000005</v>
      </c>
      <c r="J307">
        <v>107516457</v>
      </c>
      <c r="K307" s="120">
        <v>45234</v>
      </c>
      <c r="L307">
        <v>17</v>
      </c>
      <c r="M307">
        <v>1</v>
      </c>
      <c r="N307">
        <v>0</v>
      </c>
      <c r="O307">
        <v>3</v>
      </c>
      <c r="P307" t="s">
        <v>406</v>
      </c>
    </row>
    <row r="308" spans="1:16" x14ac:dyDescent="0.55000000000000004">
      <c r="A308">
        <v>0</v>
      </c>
      <c r="B308" t="s">
        <v>620</v>
      </c>
      <c r="C308">
        <v>0</v>
      </c>
      <c r="E308" t="s">
        <v>586</v>
      </c>
      <c r="F308" t="s">
        <v>613</v>
      </c>
      <c r="G308" t="s">
        <v>620</v>
      </c>
      <c r="H308">
        <v>9.7360000000000007</v>
      </c>
      <c r="J308">
        <v>106772030</v>
      </c>
      <c r="K308" s="120">
        <v>44509</v>
      </c>
      <c r="L308">
        <v>21</v>
      </c>
      <c r="M308">
        <v>1</v>
      </c>
      <c r="N308">
        <v>0</v>
      </c>
      <c r="O308">
        <v>5</v>
      </c>
      <c r="P308" t="s">
        <v>406</v>
      </c>
    </row>
    <row r="309" spans="1:16" x14ac:dyDescent="0.55000000000000004">
      <c r="A309">
        <v>0</v>
      </c>
      <c r="B309" t="s">
        <v>620</v>
      </c>
      <c r="C309">
        <v>0</v>
      </c>
      <c r="E309" t="s">
        <v>586</v>
      </c>
      <c r="F309" t="s">
        <v>618</v>
      </c>
      <c r="G309" t="s">
        <v>620</v>
      </c>
      <c r="H309">
        <v>9.7360000000000007</v>
      </c>
      <c r="J309">
        <v>106203552</v>
      </c>
      <c r="K309" s="120">
        <v>43935</v>
      </c>
      <c r="L309">
        <v>30</v>
      </c>
      <c r="M309">
        <v>1</v>
      </c>
      <c r="N309">
        <v>7</v>
      </c>
      <c r="O309">
        <v>1</v>
      </c>
      <c r="P309" t="s">
        <v>406</v>
      </c>
    </row>
    <row r="310" spans="1:16" x14ac:dyDescent="0.55000000000000004">
      <c r="A310">
        <v>0</v>
      </c>
      <c r="B310" t="s">
        <v>620</v>
      </c>
      <c r="C310">
        <v>0</v>
      </c>
      <c r="E310" t="s">
        <v>586</v>
      </c>
      <c r="F310" t="s">
        <v>691</v>
      </c>
      <c r="G310" t="s">
        <v>620</v>
      </c>
      <c r="H310">
        <v>9.7360000000000007</v>
      </c>
      <c r="J310">
        <v>106054788</v>
      </c>
      <c r="K310" s="120">
        <v>43775</v>
      </c>
      <c r="L310">
        <v>30</v>
      </c>
      <c r="M310">
        <v>1</v>
      </c>
      <c r="N310">
        <v>7</v>
      </c>
      <c r="O310">
        <v>1</v>
      </c>
      <c r="P310" t="s">
        <v>144</v>
      </c>
    </row>
    <row r="311" spans="1:16" x14ac:dyDescent="0.55000000000000004">
      <c r="A311">
        <v>0</v>
      </c>
      <c r="B311" t="s">
        <v>620</v>
      </c>
      <c r="C311">
        <v>0</v>
      </c>
      <c r="E311" t="s">
        <v>586</v>
      </c>
      <c r="F311" t="s">
        <v>617</v>
      </c>
      <c r="G311" t="s">
        <v>620</v>
      </c>
      <c r="H311">
        <v>9.7360000000000007</v>
      </c>
      <c r="J311">
        <v>105700869</v>
      </c>
      <c r="K311" s="120">
        <v>43440</v>
      </c>
      <c r="L311">
        <v>23</v>
      </c>
      <c r="M311">
        <v>1</v>
      </c>
      <c r="N311">
        <v>7</v>
      </c>
      <c r="O311">
        <v>1</v>
      </c>
      <c r="P311" t="s">
        <v>144</v>
      </c>
    </row>
    <row r="312" spans="1:16" x14ac:dyDescent="0.55000000000000004">
      <c r="A312">
        <v>0</v>
      </c>
      <c r="B312" t="s">
        <v>620</v>
      </c>
      <c r="C312">
        <v>0</v>
      </c>
      <c r="E312" t="s">
        <v>586</v>
      </c>
      <c r="F312" t="s">
        <v>617</v>
      </c>
      <c r="G312" t="s">
        <v>620</v>
      </c>
      <c r="H312">
        <v>9.7360000000000007</v>
      </c>
      <c r="J312">
        <v>105491813</v>
      </c>
      <c r="K312" s="120">
        <v>43243</v>
      </c>
      <c r="L312">
        <v>25</v>
      </c>
      <c r="M312">
        <v>1</v>
      </c>
      <c r="N312">
        <v>7</v>
      </c>
      <c r="O312">
        <v>1</v>
      </c>
      <c r="P312" t="s">
        <v>144</v>
      </c>
    </row>
    <row r="313" spans="1:16" x14ac:dyDescent="0.55000000000000004">
      <c r="A313">
        <v>0</v>
      </c>
      <c r="B313" t="s">
        <v>620</v>
      </c>
      <c r="C313">
        <v>0</v>
      </c>
      <c r="E313" t="s">
        <v>586</v>
      </c>
      <c r="F313" t="s">
        <v>617</v>
      </c>
      <c r="G313" t="s">
        <v>620</v>
      </c>
      <c r="H313">
        <v>9.7360000000000007</v>
      </c>
      <c r="J313">
        <v>105545842</v>
      </c>
      <c r="K313" s="120">
        <v>43299</v>
      </c>
      <c r="L313">
        <v>30</v>
      </c>
      <c r="M313">
        <v>1</v>
      </c>
      <c r="N313">
        <v>7</v>
      </c>
      <c r="O313">
        <v>1</v>
      </c>
      <c r="P313" t="s">
        <v>144</v>
      </c>
    </row>
    <row r="314" spans="1:16" x14ac:dyDescent="0.55000000000000004">
      <c r="A314">
        <v>0</v>
      </c>
      <c r="B314" t="s">
        <v>620</v>
      </c>
      <c r="C314">
        <v>0</v>
      </c>
      <c r="E314" t="s">
        <v>586</v>
      </c>
      <c r="F314" t="s">
        <v>618</v>
      </c>
      <c r="G314" t="s">
        <v>620</v>
      </c>
      <c r="H314">
        <v>9.7360000000000007</v>
      </c>
      <c r="J314">
        <v>105402243</v>
      </c>
      <c r="K314" s="120">
        <v>43157</v>
      </c>
      <c r="L314">
        <v>30</v>
      </c>
      <c r="M314">
        <v>2</v>
      </c>
      <c r="N314">
        <v>7</v>
      </c>
      <c r="O314">
        <v>1</v>
      </c>
      <c r="P314" t="s">
        <v>406</v>
      </c>
    </row>
    <row r="315" spans="1:16" x14ac:dyDescent="0.55000000000000004">
      <c r="A315">
        <v>0</v>
      </c>
      <c r="B315" t="s">
        <v>620</v>
      </c>
      <c r="C315">
        <v>0</v>
      </c>
      <c r="E315" t="s">
        <v>586</v>
      </c>
      <c r="F315" t="s">
        <v>618</v>
      </c>
      <c r="G315" t="s">
        <v>620</v>
      </c>
      <c r="H315">
        <v>9.7360000000000007</v>
      </c>
      <c r="J315">
        <v>108257427</v>
      </c>
      <c r="K315" s="120">
        <v>45937</v>
      </c>
      <c r="L315">
        <v>23</v>
      </c>
      <c r="M315">
        <v>1</v>
      </c>
      <c r="N315">
        <v>7</v>
      </c>
      <c r="O315">
        <v>1</v>
      </c>
      <c r="P315" t="s">
        <v>144</v>
      </c>
    </row>
    <row r="316" spans="1:16" ht="42.75" customHeight="1" x14ac:dyDescent="0.55000000000000004">
      <c r="A316" s="120">
        <v>46171</v>
      </c>
      <c r="B316" t="s">
        <v>692</v>
      </c>
    </row>
    <row r="317" spans="1:16" ht="43.2" x14ac:dyDescent="0.55000000000000004">
      <c r="A317" s="60" t="s">
        <v>131</v>
      </c>
      <c r="B317" t="s">
        <v>132</v>
      </c>
      <c r="C317" s="60" t="s">
        <v>605</v>
      </c>
      <c r="D317" t="s">
        <v>135</v>
      </c>
      <c r="E317" t="s">
        <v>136</v>
      </c>
      <c r="F317" t="s">
        <v>137</v>
      </c>
      <c r="G317" t="s">
        <v>138</v>
      </c>
      <c r="H317" t="s">
        <v>140</v>
      </c>
      <c r="I317" t="s">
        <v>141</v>
      </c>
      <c r="J317" t="s">
        <v>142</v>
      </c>
      <c r="K317" t="s">
        <v>143</v>
      </c>
      <c r="L317" t="s">
        <v>144</v>
      </c>
      <c r="M317" t="s">
        <v>145</v>
      </c>
      <c r="N317" t="s">
        <v>146</v>
      </c>
      <c r="O317" t="s">
        <v>147</v>
      </c>
    </row>
    <row r="318" spans="1:16" x14ac:dyDescent="0.55000000000000004">
      <c r="A318">
        <v>0</v>
      </c>
      <c r="B318" t="s">
        <v>620</v>
      </c>
      <c r="C318">
        <v>0</v>
      </c>
      <c r="E318" t="s">
        <v>586</v>
      </c>
      <c r="F318" t="s">
        <v>691</v>
      </c>
      <c r="G318" t="s">
        <v>620</v>
      </c>
      <c r="H318">
        <v>9.7360000000000007</v>
      </c>
      <c r="J318">
        <v>107952873</v>
      </c>
      <c r="K318" s="120">
        <v>45636</v>
      </c>
      <c r="L318">
        <v>30</v>
      </c>
      <c r="M318">
        <v>1</v>
      </c>
      <c r="N318">
        <v>7</v>
      </c>
      <c r="O318">
        <v>1</v>
      </c>
      <c r="P318" t="s">
        <v>406</v>
      </c>
    </row>
    <row r="319" spans="1:16" x14ac:dyDescent="0.55000000000000004">
      <c r="A319">
        <v>0</v>
      </c>
      <c r="B319" t="s">
        <v>620</v>
      </c>
      <c r="C319">
        <v>0</v>
      </c>
      <c r="D319" t="s">
        <v>222</v>
      </c>
      <c r="E319" t="s">
        <v>586</v>
      </c>
      <c r="F319" t="s">
        <v>618</v>
      </c>
      <c r="G319" t="s">
        <v>620</v>
      </c>
      <c r="H319">
        <v>9.7360000000000007</v>
      </c>
      <c r="J319">
        <v>105720914</v>
      </c>
      <c r="K319" s="120">
        <v>43444</v>
      </c>
      <c r="L319">
        <v>30</v>
      </c>
      <c r="M319">
        <v>1</v>
      </c>
      <c r="N319">
        <v>7</v>
      </c>
      <c r="O319">
        <v>1</v>
      </c>
      <c r="P319" t="s">
        <v>201</v>
      </c>
    </row>
    <row r="320" spans="1:16" x14ac:dyDescent="0.55000000000000004">
      <c r="A320">
        <v>505</v>
      </c>
      <c r="B320" t="s">
        <v>616</v>
      </c>
      <c r="C320">
        <v>0</v>
      </c>
      <c r="E320" t="s">
        <v>586</v>
      </c>
      <c r="F320" t="s">
        <v>693</v>
      </c>
      <c r="G320" t="s">
        <v>620</v>
      </c>
      <c r="H320">
        <v>9.7360000000000007</v>
      </c>
      <c r="J320">
        <v>108378697</v>
      </c>
      <c r="K320" s="120">
        <v>46017</v>
      </c>
      <c r="L320">
        <v>21</v>
      </c>
      <c r="M320">
        <v>1</v>
      </c>
      <c r="O320">
        <v>1</v>
      </c>
      <c r="P320" t="s">
        <v>406</v>
      </c>
    </row>
    <row r="321" spans="1:16" x14ac:dyDescent="0.55000000000000004">
      <c r="A321">
        <v>0</v>
      </c>
      <c r="B321" t="s">
        <v>616</v>
      </c>
      <c r="C321">
        <v>0</v>
      </c>
      <c r="E321" t="s">
        <v>586</v>
      </c>
      <c r="F321" t="s">
        <v>627</v>
      </c>
      <c r="G321" t="s">
        <v>620</v>
      </c>
      <c r="H321">
        <v>9.7360000000000007</v>
      </c>
      <c r="J321">
        <v>108383848</v>
      </c>
      <c r="K321" s="120">
        <v>45995</v>
      </c>
      <c r="L321">
        <v>21</v>
      </c>
      <c r="M321">
        <v>1</v>
      </c>
      <c r="N321">
        <v>7</v>
      </c>
      <c r="O321">
        <v>5</v>
      </c>
      <c r="P321" t="s">
        <v>406</v>
      </c>
    </row>
    <row r="322" spans="1:16" x14ac:dyDescent="0.55000000000000004">
      <c r="A322">
        <v>0</v>
      </c>
      <c r="B322" t="s">
        <v>616</v>
      </c>
      <c r="C322">
        <v>0</v>
      </c>
      <c r="E322" t="s">
        <v>586</v>
      </c>
      <c r="F322" t="s">
        <v>618</v>
      </c>
      <c r="G322" t="s">
        <v>620</v>
      </c>
      <c r="H322">
        <v>9.7360000000000007</v>
      </c>
      <c r="J322">
        <v>107130989</v>
      </c>
      <c r="K322" s="120">
        <v>44866</v>
      </c>
      <c r="L322">
        <v>21</v>
      </c>
      <c r="M322">
        <v>2</v>
      </c>
      <c r="N322">
        <v>7</v>
      </c>
      <c r="O322">
        <v>1</v>
      </c>
      <c r="P322" t="s">
        <v>406</v>
      </c>
    </row>
    <row r="323" spans="1:16" x14ac:dyDescent="0.55000000000000004">
      <c r="A323">
        <v>0</v>
      </c>
      <c r="B323" t="s">
        <v>616</v>
      </c>
      <c r="C323">
        <v>0</v>
      </c>
      <c r="E323" t="s">
        <v>586</v>
      </c>
      <c r="F323" t="s">
        <v>694</v>
      </c>
      <c r="G323" t="s">
        <v>620</v>
      </c>
      <c r="H323">
        <v>9.7360000000000007</v>
      </c>
      <c r="J323">
        <v>107185266</v>
      </c>
      <c r="K323" s="120">
        <v>44891</v>
      </c>
      <c r="L323">
        <v>21</v>
      </c>
      <c r="M323">
        <v>1</v>
      </c>
      <c r="O323">
        <v>1</v>
      </c>
      <c r="P323" t="s">
        <v>406</v>
      </c>
    </row>
    <row r="324" spans="1:16" x14ac:dyDescent="0.55000000000000004">
      <c r="A324">
        <v>0</v>
      </c>
      <c r="B324" t="s">
        <v>616</v>
      </c>
      <c r="C324">
        <v>0</v>
      </c>
      <c r="E324" t="s">
        <v>586</v>
      </c>
      <c r="F324" t="s">
        <v>695</v>
      </c>
      <c r="G324" t="s">
        <v>620</v>
      </c>
      <c r="H324">
        <v>9.7360000000000007</v>
      </c>
      <c r="J324">
        <v>106944997</v>
      </c>
      <c r="K324" s="120">
        <v>44677</v>
      </c>
      <c r="L324">
        <v>26</v>
      </c>
      <c r="M324">
        <v>1</v>
      </c>
      <c r="N324">
        <v>7</v>
      </c>
      <c r="O324">
        <v>1</v>
      </c>
      <c r="P324" t="s">
        <v>406</v>
      </c>
    </row>
    <row r="325" spans="1:16" x14ac:dyDescent="0.55000000000000004">
      <c r="A325">
        <v>0</v>
      </c>
      <c r="B325" t="s">
        <v>616</v>
      </c>
      <c r="C325">
        <v>0</v>
      </c>
      <c r="E325" t="s">
        <v>586</v>
      </c>
      <c r="F325" t="s">
        <v>613</v>
      </c>
      <c r="G325" t="s">
        <v>620</v>
      </c>
      <c r="H325">
        <v>9.7360000000000007</v>
      </c>
      <c r="J325">
        <v>106820350</v>
      </c>
      <c r="K325" s="120">
        <v>44556</v>
      </c>
      <c r="L325">
        <v>30</v>
      </c>
      <c r="M325">
        <v>1</v>
      </c>
      <c r="N325">
        <v>7</v>
      </c>
      <c r="O325">
        <v>4</v>
      </c>
      <c r="P325" t="s">
        <v>406</v>
      </c>
    </row>
    <row r="326" spans="1:16" x14ac:dyDescent="0.55000000000000004">
      <c r="A326">
        <v>0</v>
      </c>
      <c r="B326" t="s">
        <v>616</v>
      </c>
      <c r="C326">
        <v>0</v>
      </c>
      <c r="E326" t="s">
        <v>586</v>
      </c>
      <c r="F326" t="s">
        <v>620</v>
      </c>
      <c r="G326" t="s">
        <v>620</v>
      </c>
      <c r="H326">
        <v>9.7360000000000007</v>
      </c>
      <c r="J326">
        <v>106702108</v>
      </c>
      <c r="K326" s="120">
        <v>44454</v>
      </c>
      <c r="L326">
        <v>21</v>
      </c>
      <c r="M326">
        <v>1</v>
      </c>
      <c r="N326">
        <v>7</v>
      </c>
      <c r="O326">
        <v>1</v>
      </c>
      <c r="P326" t="s">
        <v>406</v>
      </c>
    </row>
    <row r="327" spans="1:16" x14ac:dyDescent="0.55000000000000004">
      <c r="A327">
        <v>0</v>
      </c>
      <c r="B327" t="s">
        <v>616</v>
      </c>
      <c r="C327">
        <v>0</v>
      </c>
      <c r="E327" t="s">
        <v>586</v>
      </c>
      <c r="F327" t="s">
        <v>618</v>
      </c>
      <c r="G327" t="s">
        <v>620</v>
      </c>
      <c r="H327">
        <v>9.7360000000000007</v>
      </c>
      <c r="J327">
        <v>106735716</v>
      </c>
      <c r="K327" s="120">
        <v>44489</v>
      </c>
      <c r="L327">
        <v>21</v>
      </c>
      <c r="M327">
        <v>1</v>
      </c>
      <c r="N327">
        <v>7</v>
      </c>
      <c r="O327">
        <v>1</v>
      </c>
      <c r="P327" t="s">
        <v>406</v>
      </c>
    </row>
    <row r="328" spans="1:16" x14ac:dyDescent="0.55000000000000004">
      <c r="A328">
        <v>0</v>
      </c>
      <c r="B328" t="s">
        <v>616</v>
      </c>
      <c r="C328">
        <v>0</v>
      </c>
      <c r="E328" t="s">
        <v>586</v>
      </c>
      <c r="F328" t="s">
        <v>617</v>
      </c>
      <c r="G328" t="s">
        <v>620</v>
      </c>
      <c r="H328">
        <v>9.7360000000000007</v>
      </c>
      <c r="J328">
        <v>106568008</v>
      </c>
      <c r="K328" s="120">
        <v>44320</v>
      </c>
      <c r="L328">
        <v>30</v>
      </c>
      <c r="M328">
        <v>1</v>
      </c>
      <c r="N328">
        <v>7</v>
      </c>
      <c r="O328">
        <v>1</v>
      </c>
      <c r="P328" t="s">
        <v>144</v>
      </c>
    </row>
    <row r="329" spans="1:16" x14ac:dyDescent="0.55000000000000004">
      <c r="A329">
        <v>0</v>
      </c>
      <c r="B329" t="s">
        <v>616</v>
      </c>
      <c r="C329">
        <v>0</v>
      </c>
      <c r="E329" t="s">
        <v>586</v>
      </c>
      <c r="G329" t="s">
        <v>620</v>
      </c>
      <c r="H329">
        <v>9.7360000000000007</v>
      </c>
      <c r="J329">
        <v>106478086</v>
      </c>
      <c r="K329" s="120">
        <v>44222</v>
      </c>
      <c r="L329">
        <v>21</v>
      </c>
      <c r="M329">
        <v>2</v>
      </c>
      <c r="N329">
        <v>7</v>
      </c>
      <c r="O329">
        <v>1</v>
      </c>
      <c r="P329" t="s">
        <v>406</v>
      </c>
    </row>
    <row r="330" spans="1:16" x14ac:dyDescent="0.55000000000000004">
      <c r="A330">
        <v>0</v>
      </c>
      <c r="B330" t="s">
        <v>616</v>
      </c>
      <c r="C330">
        <v>0</v>
      </c>
      <c r="E330" t="s">
        <v>586</v>
      </c>
      <c r="F330" t="s">
        <v>618</v>
      </c>
      <c r="G330" t="s">
        <v>620</v>
      </c>
      <c r="H330">
        <v>9.7360000000000007</v>
      </c>
      <c r="J330">
        <v>106150799</v>
      </c>
      <c r="K330" s="120">
        <v>43864</v>
      </c>
      <c r="L330">
        <v>21</v>
      </c>
      <c r="M330">
        <v>1</v>
      </c>
      <c r="N330">
        <v>7</v>
      </c>
      <c r="O330">
        <v>1</v>
      </c>
      <c r="P330" t="s">
        <v>406</v>
      </c>
    </row>
    <row r="331" spans="1:16" x14ac:dyDescent="0.55000000000000004">
      <c r="A331">
        <v>0</v>
      </c>
      <c r="B331" t="s">
        <v>616</v>
      </c>
      <c r="C331">
        <v>0</v>
      </c>
      <c r="E331" t="s">
        <v>586</v>
      </c>
      <c r="F331" t="s">
        <v>617</v>
      </c>
      <c r="G331" t="s">
        <v>620</v>
      </c>
      <c r="H331">
        <v>9.7360000000000007</v>
      </c>
      <c r="J331">
        <v>105999062</v>
      </c>
      <c r="K331" s="120">
        <v>43726</v>
      </c>
      <c r="L331">
        <v>30</v>
      </c>
      <c r="M331">
        <v>1</v>
      </c>
      <c r="N331">
        <v>7</v>
      </c>
      <c r="O331">
        <v>5</v>
      </c>
      <c r="P331" t="s">
        <v>406</v>
      </c>
    </row>
    <row r="332" spans="1:16" x14ac:dyDescent="0.55000000000000004">
      <c r="A332">
        <v>0</v>
      </c>
      <c r="B332" t="s">
        <v>616</v>
      </c>
      <c r="C332">
        <v>0</v>
      </c>
      <c r="E332" t="s">
        <v>586</v>
      </c>
      <c r="F332" t="s">
        <v>618</v>
      </c>
      <c r="G332" t="s">
        <v>620</v>
      </c>
      <c r="H332">
        <v>9.7360000000000007</v>
      </c>
      <c r="J332">
        <v>105678690</v>
      </c>
      <c r="K332" s="120">
        <v>43417</v>
      </c>
      <c r="L332">
        <v>28</v>
      </c>
      <c r="M332">
        <v>2</v>
      </c>
      <c r="N332">
        <v>7</v>
      </c>
      <c r="O332">
        <v>5</v>
      </c>
      <c r="P332" t="s">
        <v>406</v>
      </c>
    </row>
    <row r="333" spans="1:16" x14ac:dyDescent="0.55000000000000004">
      <c r="A333">
        <v>505</v>
      </c>
      <c r="B333" t="s">
        <v>616</v>
      </c>
      <c r="C333">
        <v>0</v>
      </c>
      <c r="E333" t="s">
        <v>586</v>
      </c>
      <c r="F333" t="s">
        <v>620</v>
      </c>
      <c r="G333" t="s">
        <v>620</v>
      </c>
      <c r="H333">
        <v>9.7360000000000007</v>
      </c>
      <c r="J333">
        <v>105686160</v>
      </c>
      <c r="K333" s="120">
        <v>43424</v>
      </c>
      <c r="L333">
        <v>21</v>
      </c>
      <c r="M333">
        <v>1</v>
      </c>
      <c r="N333">
        <v>0</v>
      </c>
      <c r="O333">
        <v>1</v>
      </c>
      <c r="P333" t="s">
        <v>406</v>
      </c>
    </row>
    <row r="334" spans="1:16" x14ac:dyDescent="0.55000000000000004">
      <c r="A334">
        <v>0</v>
      </c>
      <c r="B334" t="s">
        <v>616</v>
      </c>
      <c r="C334">
        <v>0</v>
      </c>
      <c r="E334" t="s">
        <v>586</v>
      </c>
      <c r="F334" t="s">
        <v>617</v>
      </c>
      <c r="G334" t="s">
        <v>620</v>
      </c>
      <c r="H334">
        <v>9.7360000000000007</v>
      </c>
      <c r="J334">
        <v>105635358</v>
      </c>
      <c r="K334" s="120">
        <v>43378</v>
      </c>
      <c r="L334">
        <v>26</v>
      </c>
      <c r="M334">
        <v>1</v>
      </c>
      <c r="N334">
        <v>7</v>
      </c>
      <c r="O334">
        <v>1</v>
      </c>
      <c r="P334" t="s">
        <v>406</v>
      </c>
    </row>
    <row r="335" spans="1:16" x14ac:dyDescent="0.55000000000000004">
      <c r="A335">
        <v>0</v>
      </c>
      <c r="B335" t="s">
        <v>616</v>
      </c>
      <c r="C335">
        <v>0</v>
      </c>
      <c r="E335" t="s">
        <v>586</v>
      </c>
      <c r="F335" t="s">
        <v>617</v>
      </c>
      <c r="G335" t="s">
        <v>620</v>
      </c>
      <c r="H335">
        <v>9.7360000000000007</v>
      </c>
      <c r="J335">
        <v>105582818</v>
      </c>
      <c r="K335" s="120">
        <v>43334</v>
      </c>
      <c r="L335">
        <v>28</v>
      </c>
      <c r="M335">
        <v>1</v>
      </c>
      <c r="N335">
        <v>7</v>
      </c>
      <c r="O335">
        <v>1</v>
      </c>
      <c r="P335" t="s">
        <v>406</v>
      </c>
    </row>
    <row r="336" spans="1:16" x14ac:dyDescent="0.55000000000000004">
      <c r="A336">
        <v>0</v>
      </c>
      <c r="B336" t="s">
        <v>616</v>
      </c>
      <c r="C336">
        <v>0</v>
      </c>
      <c r="E336" t="s">
        <v>586</v>
      </c>
      <c r="F336" t="s">
        <v>618</v>
      </c>
      <c r="G336" t="s">
        <v>620</v>
      </c>
      <c r="H336">
        <v>9.7360000000000007</v>
      </c>
      <c r="J336">
        <v>107126223</v>
      </c>
      <c r="K336" s="120">
        <v>44861</v>
      </c>
      <c r="L336">
        <v>28</v>
      </c>
      <c r="M336">
        <v>1</v>
      </c>
      <c r="N336">
        <v>7</v>
      </c>
      <c r="O336">
        <v>1</v>
      </c>
      <c r="P336" t="s">
        <v>406</v>
      </c>
    </row>
    <row r="337" spans="1:16" x14ac:dyDescent="0.55000000000000004">
      <c r="A337">
        <v>0</v>
      </c>
      <c r="B337" t="s">
        <v>616</v>
      </c>
      <c r="C337">
        <v>0</v>
      </c>
      <c r="E337" t="s">
        <v>586</v>
      </c>
      <c r="F337" t="s">
        <v>618</v>
      </c>
      <c r="G337" t="s">
        <v>620</v>
      </c>
      <c r="H337">
        <v>9.7360000000000007</v>
      </c>
      <c r="J337">
        <v>108296134</v>
      </c>
      <c r="K337" s="120">
        <v>45963</v>
      </c>
      <c r="L337">
        <v>30</v>
      </c>
      <c r="M337">
        <v>1</v>
      </c>
      <c r="N337">
        <v>7</v>
      </c>
      <c r="O337">
        <v>5</v>
      </c>
      <c r="P337" t="s">
        <v>200</v>
      </c>
    </row>
    <row r="338" spans="1:16" x14ac:dyDescent="0.55000000000000004">
      <c r="A338">
        <v>0</v>
      </c>
      <c r="B338" t="s">
        <v>616</v>
      </c>
      <c r="C338">
        <v>0</v>
      </c>
      <c r="E338" t="s">
        <v>586</v>
      </c>
      <c r="F338" t="s">
        <v>618</v>
      </c>
      <c r="G338" t="s">
        <v>620</v>
      </c>
      <c r="H338">
        <v>9.7360000000000007</v>
      </c>
      <c r="J338">
        <v>107471045</v>
      </c>
      <c r="K338" s="120">
        <v>45191</v>
      </c>
      <c r="L338">
        <v>21</v>
      </c>
      <c r="M338">
        <v>2</v>
      </c>
      <c r="N338">
        <v>0</v>
      </c>
      <c r="O338">
        <v>1</v>
      </c>
      <c r="P338" t="s">
        <v>406</v>
      </c>
    </row>
    <row r="339" spans="1:16" x14ac:dyDescent="0.55000000000000004">
      <c r="A339">
        <v>0</v>
      </c>
      <c r="B339" t="s">
        <v>616</v>
      </c>
      <c r="C339">
        <v>0</v>
      </c>
      <c r="E339" t="s">
        <v>586</v>
      </c>
      <c r="F339" t="s">
        <v>627</v>
      </c>
      <c r="G339" t="s">
        <v>620</v>
      </c>
      <c r="H339">
        <v>9.7360000000000007</v>
      </c>
      <c r="J339">
        <v>107976517</v>
      </c>
      <c r="K339" s="120">
        <v>45656</v>
      </c>
      <c r="L339">
        <v>24</v>
      </c>
      <c r="M339">
        <v>1</v>
      </c>
      <c r="N339">
        <v>7</v>
      </c>
      <c r="O339">
        <v>1</v>
      </c>
      <c r="P339" t="s">
        <v>144</v>
      </c>
    </row>
    <row r="340" spans="1:16" x14ac:dyDescent="0.55000000000000004">
      <c r="A340">
        <v>0</v>
      </c>
      <c r="B340" t="s">
        <v>616</v>
      </c>
      <c r="C340">
        <v>0</v>
      </c>
      <c r="E340" t="s">
        <v>586</v>
      </c>
      <c r="F340" t="s">
        <v>618</v>
      </c>
      <c r="G340" t="s">
        <v>620</v>
      </c>
      <c r="H340">
        <v>9.7360000000000007</v>
      </c>
      <c r="J340">
        <v>107324701</v>
      </c>
      <c r="K340" s="120">
        <v>45043</v>
      </c>
      <c r="L340">
        <v>21</v>
      </c>
      <c r="M340">
        <v>1</v>
      </c>
      <c r="N340">
        <v>7</v>
      </c>
      <c r="O340">
        <v>1</v>
      </c>
      <c r="P340" t="s">
        <v>406</v>
      </c>
    </row>
    <row r="341" spans="1:16" x14ac:dyDescent="0.55000000000000004">
      <c r="A341">
        <v>0</v>
      </c>
      <c r="B341" t="s">
        <v>620</v>
      </c>
      <c r="C341">
        <v>4.0000000000000001E-3</v>
      </c>
      <c r="D341" t="s">
        <v>222</v>
      </c>
      <c r="E341" t="s">
        <v>586</v>
      </c>
      <c r="F341" t="s">
        <v>618</v>
      </c>
      <c r="G341" t="s">
        <v>620</v>
      </c>
      <c r="H341">
        <v>9.74</v>
      </c>
      <c r="J341">
        <v>107520496</v>
      </c>
      <c r="K341" s="120">
        <v>45231</v>
      </c>
      <c r="L341">
        <v>28</v>
      </c>
      <c r="M341">
        <v>1</v>
      </c>
      <c r="N341">
        <v>7</v>
      </c>
      <c r="O341">
        <v>1</v>
      </c>
      <c r="P341" t="s">
        <v>406</v>
      </c>
    </row>
    <row r="342" spans="1:16" x14ac:dyDescent="0.55000000000000004">
      <c r="A342">
        <v>0</v>
      </c>
      <c r="B342" t="s">
        <v>616</v>
      </c>
      <c r="C342">
        <v>8.9999999999999993E-3</v>
      </c>
      <c r="D342" t="s">
        <v>222</v>
      </c>
      <c r="E342" t="s">
        <v>586</v>
      </c>
      <c r="F342" t="s">
        <v>618</v>
      </c>
      <c r="G342" t="s">
        <v>620</v>
      </c>
      <c r="H342">
        <v>9.7449999999999992</v>
      </c>
      <c r="J342">
        <v>107106540</v>
      </c>
      <c r="K342" s="120">
        <v>44841</v>
      </c>
      <c r="L342">
        <v>28</v>
      </c>
      <c r="M342">
        <v>1</v>
      </c>
      <c r="N342">
        <v>0</v>
      </c>
      <c r="O342">
        <v>5</v>
      </c>
      <c r="P342" t="s">
        <v>406</v>
      </c>
    </row>
    <row r="343" spans="1:16" x14ac:dyDescent="0.55000000000000004">
      <c r="A343">
        <v>0</v>
      </c>
      <c r="B343" t="s">
        <v>620</v>
      </c>
      <c r="C343">
        <v>1.2999999999999999E-2</v>
      </c>
      <c r="D343" t="s">
        <v>222</v>
      </c>
      <c r="E343" t="s">
        <v>586</v>
      </c>
      <c r="F343" t="s">
        <v>618</v>
      </c>
      <c r="G343" t="s">
        <v>620</v>
      </c>
      <c r="H343">
        <v>9.7490000000000006</v>
      </c>
      <c r="J343">
        <v>107050785</v>
      </c>
      <c r="K343" s="120">
        <v>44791</v>
      </c>
      <c r="L343">
        <v>21</v>
      </c>
      <c r="M343">
        <v>1</v>
      </c>
      <c r="N343">
        <v>7</v>
      </c>
      <c r="O343">
        <v>1</v>
      </c>
      <c r="P343" t="s">
        <v>406</v>
      </c>
    </row>
    <row r="344" spans="1:16" x14ac:dyDescent="0.55000000000000004">
      <c r="A344">
        <v>0</v>
      </c>
      <c r="B344" t="s">
        <v>616</v>
      </c>
      <c r="C344">
        <v>1.2999999999999999E-2</v>
      </c>
      <c r="D344" t="s">
        <v>219</v>
      </c>
      <c r="E344" t="s">
        <v>586</v>
      </c>
      <c r="F344" t="s">
        <v>618</v>
      </c>
      <c r="G344" t="s">
        <v>620</v>
      </c>
      <c r="H344">
        <v>9.7490000000000006</v>
      </c>
      <c r="J344">
        <v>105912726</v>
      </c>
      <c r="K344" s="120">
        <v>43645</v>
      </c>
      <c r="L344">
        <v>28</v>
      </c>
      <c r="M344">
        <v>1</v>
      </c>
      <c r="N344">
        <v>7</v>
      </c>
      <c r="O344">
        <v>1</v>
      </c>
      <c r="P344" t="s">
        <v>406</v>
      </c>
    </row>
    <row r="345" spans="1:16" x14ac:dyDescent="0.55000000000000004">
      <c r="A345">
        <v>0</v>
      </c>
      <c r="B345" t="s">
        <v>586</v>
      </c>
      <c r="C345">
        <v>0</v>
      </c>
      <c r="E345" t="s">
        <v>611</v>
      </c>
      <c r="F345" t="s">
        <v>598</v>
      </c>
      <c r="G345" t="s">
        <v>611</v>
      </c>
      <c r="H345">
        <v>2.6379999999999999</v>
      </c>
      <c r="I345" t="s">
        <v>8</v>
      </c>
      <c r="J345">
        <v>107519499</v>
      </c>
      <c r="K345" s="120">
        <v>45235</v>
      </c>
      <c r="L345">
        <v>19</v>
      </c>
      <c r="M345">
        <v>1</v>
      </c>
      <c r="N345">
        <v>8</v>
      </c>
      <c r="O345">
        <v>5</v>
      </c>
      <c r="P345" t="s">
        <v>406</v>
      </c>
    </row>
    <row r="346" spans="1:16" x14ac:dyDescent="0.55000000000000004">
      <c r="A346">
        <v>0</v>
      </c>
      <c r="B346" t="s">
        <v>586</v>
      </c>
      <c r="C346">
        <v>0</v>
      </c>
      <c r="E346" t="s">
        <v>662</v>
      </c>
      <c r="F346" t="s">
        <v>598</v>
      </c>
      <c r="G346" t="s">
        <v>611</v>
      </c>
      <c r="H346">
        <v>2.6379999999999999</v>
      </c>
      <c r="I346" t="s">
        <v>8</v>
      </c>
      <c r="J346">
        <v>108122323</v>
      </c>
      <c r="K346" s="120">
        <v>45803</v>
      </c>
      <c r="L346">
        <v>5</v>
      </c>
      <c r="M346">
        <v>2</v>
      </c>
      <c r="N346">
        <v>8</v>
      </c>
      <c r="O346">
        <v>5</v>
      </c>
      <c r="P346" t="s">
        <v>201</v>
      </c>
    </row>
    <row r="347" spans="1:16" x14ac:dyDescent="0.55000000000000004">
      <c r="A347">
        <v>0</v>
      </c>
      <c r="B347" t="s">
        <v>586</v>
      </c>
      <c r="C347">
        <v>0</v>
      </c>
      <c r="E347" t="s">
        <v>662</v>
      </c>
      <c r="F347" t="s">
        <v>607</v>
      </c>
      <c r="G347" t="s">
        <v>611</v>
      </c>
      <c r="H347">
        <v>2.6379999999999999</v>
      </c>
      <c r="I347" t="s">
        <v>8</v>
      </c>
      <c r="J347">
        <v>107907895</v>
      </c>
      <c r="K347" s="120">
        <v>45594</v>
      </c>
      <c r="L347">
        <v>28</v>
      </c>
      <c r="M347">
        <v>1</v>
      </c>
      <c r="N347">
        <v>8</v>
      </c>
      <c r="O347">
        <v>1</v>
      </c>
      <c r="P347" t="s">
        <v>406</v>
      </c>
    </row>
    <row r="348" spans="1:16" x14ac:dyDescent="0.55000000000000004">
      <c r="A348">
        <v>0</v>
      </c>
      <c r="B348" t="s">
        <v>586</v>
      </c>
      <c r="C348">
        <v>2.25</v>
      </c>
      <c r="D348" t="s">
        <v>222</v>
      </c>
      <c r="E348" t="s">
        <v>598</v>
      </c>
      <c r="F348" t="s">
        <v>696</v>
      </c>
      <c r="G348" t="s">
        <v>611</v>
      </c>
      <c r="H348">
        <v>3.2210000000000001</v>
      </c>
      <c r="J348">
        <v>106369921</v>
      </c>
      <c r="K348" s="120">
        <v>44118</v>
      </c>
      <c r="L348">
        <v>24</v>
      </c>
      <c r="M348">
        <v>1</v>
      </c>
      <c r="N348">
        <v>8</v>
      </c>
      <c r="O348">
        <v>1</v>
      </c>
      <c r="P348" t="s">
        <v>406</v>
      </c>
    </row>
    <row r="349" spans="1:16" ht="42.75" customHeight="1" x14ac:dyDescent="0.55000000000000004">
      <c r="A349">
        <v>0</v>
      </c>
      <c r="B349" t="s">
        <v>662</v>
      </c>
      <c r="C349">
        <v>2.4E-2</v>
      </c>
      <c r="D349" t="s">
        <v>219</v>
      </c>
      <c r="E349" t="s">
        <v>586</v>
      </c>
      <c r="F349" t="s">
        <v>598</v>
      </c>
      <c r="G349" t="s">
        <v>611</v>
      </c>
      <c r="H349">
        <v>3.484</v>
      </c>
      <c r="I349" t="s">
        <v>8</v>
      </c>
      <c r="J349">
        <v>107133569</v>
      </c>
      <c r="K349" s="120">
        <v>44866</v>
      </c>
      <c r="L349">
        <v>21</v>
      </c>
      <c r="M349">
        <v>1</v>
      </c>
      <c r="N349">
        <v>0</v>
      </c>
      <c r="O349">
        <v>1</v>
      </c>
      <c r="P349" t="s">
        <v>406</v>
      </c>
    </row>
    <row r="350" spans="1:16" x14ac:dyDescent="0.55000000000000004">
      <c r="A350" s="120">
        <v>46171</v>
      </c>
      <c r="B350" t="s">
        <v>697</v>
      </c>
    </row>
    <row r="351" spans="1:16" ht="43.2" x14ac:dyDescent="0.55000000000000004">
      <c r="A351" s="60" t="s">
        <v>131</v>
      </c>
      <c r="B351" t="s">
        <v>132</v>
      </c>
      <c r="C351" s="60" t="s">
        <v>605</v>
      </c>
      <c r="D351" t="s">
        <v>135</v>
      </c>
      <c r="E351" t="s">
        <v>136</v>
      </c>
      <c r="F351" t="s">
        <v>137</v>
      </c>
      <c r="G351" t="s">
        <v>138</v>
      </c>
      <c r="H351" t="s">
        <v>140</v>
      </c>
      <c r="I351" t="s">
        <v>141</v>
      </c>
      <c r="J351" t="s">
        <v>142</v>
      </c>
      <c r="K351" t="s">
        <v>143</v>
      </c>
      <c r="L351" t="s">
        <v>144</v>
      </c>
      <c r="M351" t="s">
        <v>145</v>
      </c>
      <c r="N351" t="s">
        <v>146</v>
      </c>
      <c r="O351" t="s">
        <v>147</v>
      </c>
    </row>
    <row r="352" spans="1:16" x14ac:dyDescent="0.55000000000000004">
      <c r="A352">
        <v>0</v>
      </c>
      <c r="B352" t="s">
        <v>611</v>
      </c>
      <c r="C352">
        <v>0</v>
      </c>
      <c r="E352" t="s">
        <v>598</v>
      </c>
      <c r="F352" t="s">
        <v>689</v>
      </c>
      <c r="G352" t="s">
        <v>611</v>
      </c>
      <c r="H352">
        <v>3.802</v>
      </c>
      <c r="J352">
        <v>105955677</v>
      </c>
      <c r="K352" s="120">
        <v>43684</v>
      </c>
      <c r="L352">
        <v>24</v>
      </c>
      <c r="M352">
        <v>1</v>
      </c>
      <c r="N352">
        <v>8</v>
      </c>
      <c r="O352">
        <v>1</v>
      </c>
      <c r="P352" t="s">
        <v>406</v>
      </c>
    </row>
    <row r="353" spans="1:16" x14ac:dyDescent="0.55000000000000004">
      <c r="A353">
        <v>0</v>
      </c>
      <c r="B353" t="s">
        <v>662</v>
      </c>
      <c r="C353">
        <v>0</v>
      </c>
      <c r="E353" t="s">
        <v>586</v>
      </c>
      <c r="F353" t="s">
        <v>609</v>
      </c>
      <c r="G353" t="s">
        <v>662</v>
      </c>
      <c r="H353">
        <v>999.99900000000002</v>
      </c>
      <c r="J353">
        <v>108054774</v>
      </c>
      <c r="K353" s="120">
        <v>45735</v>
      </c>
      <c r="L353">
        <v>24</v>
      </c>
      <c r="M353">
        <v>1</v>
      </c>
      <c r="N353">
        <v>8</v>
      </c>
      <c r="O353">
        <v>1</v>
      </c>
      <c r="P353" t="s">
        <v>406</v>
      </c>
    </row>
    <row r="354" spans="1:16" ht="187.2" x14ac:dyDescent="0.55000000000000004">
      <c r="A354" t="s">
        <v>698</v>
      </c>
      <c r="B354" s="60" t="s">
        <v>699</v>
      </c>
      <c r="C354" s="60" t="s">
        <v>700</v>
      </c>
    </row>
    <row r="355" spans="1:16" x14ac:dyDescent="0.55000000000000004">
      <c r="A355" s="120">
        <v>46171</v>
      </c>
      <c r="B355" t="s">
        <v>701</v>
      </c>
    </row>
    <row r="356" spans="1:16" x14ac:dyDescent="0.55000000000000004">
      <c r="K356" s="120"/>
    </row>
    <row r="357" spans="1:16" x14ac:dyDescent="0.55000000000000004">
      <c r="K357" s="120"/>
    </row>
    <row r="358" spans="1:16" x14ac:dyDescent="0.55000000000000004">
      <c r="K358" s="120"/>
    </row>
    <row r="359" spans="1:16" x14ac:dyDescent="0.55000000000000004">
      <c r="K359" s="120"/>
    </row>
    <row r="360" spans="1:16" x14ac:dyDescent="0.55000000000000004">
      <c r="K360" s="120"/>
    </row>
    <row r="361" spans="1:16" x14ac:dyDescent="0.55000000000000004">
      <c r="K361" s="120"/>
    </row>
    <row r="362" spans="1:16" x14ac:dyDescent="0.55000000000000004">
      <c r="K362" s="120"/>
    </row>
    <row r="363" spans="1:16" x14ac:dyDescent="0.55000000000000004">
      <c r="K363" s="120"/>
    </row>
    <row r="364" spans="1:16" x14ac:dyDescent="0.55000000000000004">
      <c r="K364" s="120"/>
    </row>
    <row r="365" spans="1:16" x14ac:dyDescent="0.55000000000000004">
      <c r="K365" s="120"/>
    </row>
    <row r="366" spans="1:16" x14ac:dyDescent="0.55000000000000004">
      <c r="K366" s="120"/>
    </row>
    <row r="367" spans="1:16" x14ac:dyDescent="0.55000000000000004">
      <c r="K367" s="120"/>
    </row>
    <row r="368" spans="1:16" x14ac:dyDescent="0.55000000000000004">
      <c r="K368" s="120"/>
    </row>
    <row r="369" spans="1:11" x14ac:dyDescent="0.55000000000000004">
      <c r="K369" s="120"/>
    </row>
    <row r="370" spans="1:11" x14ac:dyDescent="0.55000000000000004">
      <c r="K370" s="120"/>
    </row>
    <row r="371" spans="1:11" ht="186.75" customHeight="1" x14ac:dyDescent="0.55000000000000004">
      <c r="B371" s="60"/>
      <c r="C371" s="60"/>
    </row>
    <row r="372" spans="1:11" x14ac:dyDescent="0.55000000000000004">
      <c r="A372" s="120"/>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B6016-99AF-43E2-A84C-69BD8982AFEB}">
  <dimension ref="A1:X2498"/>
  <sheetViews>
    <sheetView zoomScaleNormal="100" workbookViewId="0"/>
  </sheetViews>
  <sheetFormatPr defaultColWidth="8.68359375" defaultRowHeight="14.4" x14ac:dyDescent="0.55000000000000004"/>
  <cols>
    <col min="1" max="1" width="5.26171875" bestFit="1" customWidth="1"/>
    <col min="3" max="3" width="5.68359375" bestFit="1" customWidth="1"/>
    <col min="4" max="4" width="4.89453125" bestFit="1" customWidth="1"/>
    <col min="5" max="5" width="21.20703125" customWidth="1"/>
    <col min="6" max="6" width="16.05078125" bestFit="1" customWidth="1"/>
    <col min="7" max="7" width="12.05078125" bestFit="1" customWidth="1"/>
    <col min="8" max="8" width="7.68359375" bestFit="1" customWidth="1"/>
    <col min="9" max="9" width="7.68359375" customWidth="1"/>
    <col min="10" max="10" width="3.47265625" bestFit="1" customWidth="1"/>
    <col min="11" max="11" width="9.68359375" bestFit="1" customWidth="1"/>
    <col min="12" max="12" width="10.15625" bestFit="1" customWidth="1"/>
    <col min="13" max="13" width="2.68359375" bestFit="1" customWidth="1"/>
    <col min="14" max="14" width="1.734375" bestFit="1" customWidth="1"/>
    <col min="15" max="15" width="2.68359375" bestFit="1" customWidth="1"/>
    <col min="16" max="16" width="1.68359375" bestFit="1" customWidth="1"/>
    <col min="17" max="17" width="2" bestFit="1" customWidth="1"/>
    <col min="20" max="20" width="11.20703125" bestFit="1" customWidth="1"/>
    <col min="22" max="22" width="1.62890625" bestFit="1" customWidth="1"/>
    <col min="23" max="23" width="1.9453125" bestFit="1" customWidth="1"/>
    <col min="24" max="24" width="7.5234375" bestFit="1" customWidth="1"/>
  </cols>
  <sheetData>
    <row r="1" spans="1:24" ht="28.8" x14ac:dyDescent="0.55000000000000004">
      <c r="A1" s="60" t="s">
        <v>131</v>
      </c>
      <c r="B1" t="s">
        <v>132</v>
      </c>
      <c r="C1" s="60" t="s">
        <v>133</v>
      </c>
      <c r="D1" s="60" t="s">
        <v>134</v>
      </c>
      <c r="E1" t="s">
        <v>135</v>
      </c>
      <c r="F1" t="s">
        <v>136</v>
      </c>
      <c r="G1" t="s">
        <v>137</v>
      </c>
      <c r="H1" t="s">
        <v>138</v>
      </c>
      <c r="I1" t="s">
        <v>139</v>
      </c>
      <c r="J1" t="s">
        <v>140</v>
      </c>
      <c r="K1" t="s">
        <v>141</v>
      </c>
      <c r="L1" t="s">
        <v>142</v>
      </c>
      <c r="M1" t="s">
        <v>143</v>
      </c>
      <c r="N1" t="s">
        <v>144</v>
      </c>
      <c r="O1" t="s">
        <v>145</v>
      </c>
      <c r="P1" t="s">
        <v>146</v>
      </c>
      <c r="Q1" t="s">
        <v>147</v>
      </c>
      <c r="R1" t="s">
        <v>148</v>
      </c>
      <c r="S1" t="s">
        <v>149</v>
      </c>
      <c r="T1" t="s">
        <v>150</v>
      </c>
    </row>
    <row r="2" spans="1:24" s="354" customFormat="1" x14ac:dyDescent="0.55000000000000004">
      <c r="A2" s="366" t="s">
        <v>151</v>
      </c>
      <c r="C2" s="365"/>
      <c r="D2" s="365"/>
    </row>
    <row r="3" spans="1:24" x14ac:dyDescent="0.55000000000000004">
      <c r="A3">
        <v>0</v>
      </c>
      <c r="B3" t="s">
        <v>586</v>
      </c>
      <c r="C3">
        <v>0</v>
      </c>
      <c r="E3" s="354" t="s">
        <v>601</v>
      </c>
      <c r="F3" t="s">
        <v>650</v>
      </c>
      <c r="G3" t="s">
        <v>586</v>
      </c>
      <c r="H3">
        <v>9.032</v>
      </c>
      <c r="I3" t="s">
        <v>703</v>
      </c>
      <c r="K3">
        <v>106812116</v>
      </c>
      <c r="L3" s="120">
        <v>44547</v>
      </c>
      <c r="M3">
        <v>24</v>
      </c>
      <c r="N3">
        <v>1</v>
      </c>
      <c r="O3">
        <v>7</v>
      </c>
      <c r="P3">
        <v>1</v>
      </c>
      <c r="Q3" t="s">
        <v>406</v>
      </c>
      <c r="R3" t="str">
        <f>VLOOKUP(M3,Index!$A$1:$B$26, 2, FALSE)</f>
        <v>LTDR</v>
      </c>
      <c r="S3" t="str">
        <f>X3</f>
        <v>EBL/NBT</v>
      </c>
      <c r="T3" t="s">
        <v>716</v>
      </c>
      <c r="V3" t="str" cm="1">
        <f t="array" ref="V3">IF(AND(INDEX('Initial Study'!K:K, MATCH(K3, 'Initial Study'!B:B, 0) + 1) &lt;&gt; 0, INDEX('Initial Study'!K:K, MATCH(K3, 'Initial Study'!B:B, 0) + 1) &lt;&gt; ""), INDEX('Initial Study'!K:K, MATCH(K3, 'Initial Study'!B:B, 0) + 1), "")</f>
        <v>E</v>
      </c>
      <c r="W3" t="str" cm="1">
        <f t="array" ref="W3">IF(AND(INDEX('Initial Study'!K:K, MATCH(K3, 'Initial Study'!B:B, 0) + 2) &lt;&gt; 0, INDEX('Initial Study'!K:K, MATCH(K3, 'Initial Study'!B:B, 0) + 2) &lt;&gt; "", NOT(ISNUMBER(INDEX('Initial Study'!K:K, MATCH(K3, 'Initial Study'!B:B, 0) + 2)))), INDEX('Initial Study'!K:K, MATCH(K3, 'Initial Study'!B:B, 0) + 2), "-")</f>
        <v>N</v>
      </c>
      <c r="X3" t="str">
        <f t="shared" ref="X3" si="0">IF(R3="RE", V3 &amp; "BT/" &amp; IF(W3 &lt;&gt; "-", W3 &amp; "BT", ""),
   IF(OR(R3="LTDR", R3="LTSR"), V3 &amp; "BL" &amp; IF(W3 &lt;&gt; "-", "/" &amp; W3 &amp; "BT", ""),
   IF(OR(R3="RTDR", R3="RTSR"), V3 &amp; "BR" &amp; IF(W3 &lt;&gt; "-", "/" &amp; W3 &amp; "BT", ""),
   IF(W3 &lt;&gt; "-", V3 &amp; "BT/" &amp; W3 &amp; "BT", V3 &amp; "BT"))))</f>
        <v>EBL/NBT</v>
      </c>
    </row>
    <row r="4" spans="1:24" x14ac:dyDescent="0.55000000000000004">
      <c r="A4">
        <v>0</v>
      </c>
      <c r="B4" t="s">
        <v>586</v>
      </c>
      <c r="C4">
        <v>0</v>
      </c>
      <c r="E4" s="354" t="s">
        <v>601</v>
      </c>
      <c r="F4" t="s">
        <v>650</v>
      </c>
      <c r="G4" t="s">
        <v>586</v>
      </c>
      <c r="H4">
        <v>9.032</v>
      </c>
      <c r="I4" t="s">
        <v>703</v>
      </c>
      <c r="K4">
        <v>106226479</v>
      </c>
      <c r="L4" s="120">
        <v>43966</v>
      </c>
      <c r="M4">
        <v>30</v>
      </c>
      <c r="N4">
        <v>1</v>
      </c>
      <c r="O4">
        <v>7</v>
      </c>
      <c r="P4">
        <v>1</v>
      </c>
      <c r="Q4" t="s">
        <v>406</v>
      </c>
      <c r="R4" t="str">
        <f>VLOOKUP(M4,Index!$A$1:$B$26, 2, FALSE)</f>
        <v>angle</v>
      </c>
      <c r="S4" t="s">
        <v>717</v>
      </c>
      <c r="T4" t="s">
        <v>716</v>
      </c>
      <c r="V4" t="str" cm="1">
        <f t="array" ref="V4">IF(AND(INDEX('Initial Study'!K:K, MATCH(K4, 'Initial Study'!B:B, 0) + 1) &lt;&gt; 0, INDEX('Initial Study'!K:K, MATCH(K4, 'Initial Study'!B:B, 0) + 1) &lt;&gt; ""), INDEX('Initial Study'!K:K, MATCH(K4, 'Initial Study'!B:B, 0) + 1), "")</f>
        <v>W</v>
      </c>
      <c r="W4" t="str" cm="1">
        <f t="array" ref="W4">IF(AND(INDEX('Initial Study'!K:K, MATCH(K4, 'Initial Study'!B:B, 0) + 2) &lt;&gt; 0, INDEX('Initial Study'!K:K, MATCH(K4, 'Initial Study'!B:B, 0) + 2) &lt;&gt; "", NOT(ISNUMBER(INDEX('Initial Study'!K:K, MATCH(K4, 'Initial Study'!B:B, 0) + 2)))), INDEX('Initial Study'!K:K, MATCH(K4, 'Initial Study'!B:B, 0) + 2), "-")</f>
        <v>-</v>
      </c>
      <c r="X4" t="str">
        <f t="shared" ref="X4:X12" si="1">IF(R4="RE", V4 &amp; "BT/" &amp; IF(W4 &lt;&gt; "-", W4 &amp; "BT", ""),
   IF(OR(R4="LTDR", R4="LTSR"), V4 &amp; "BL" &amp; IF(W4 &lt;&gt; "-", "/" &amp; W4 &amp; "BT", ""),
   IF(OR(R4="RTDR", R4="RTSR"), V4 &amp; "BR" &amp; IF(W4 &lt;&gt; "-", "/" &amp; W4 &amp; "BT", ""),
   IF(W4 &lt;&gt; "-", V4 &amp; "BT/" &amp; W4 &amp; "BT", V4 &amp; "BT"))))</f>
        <v>WBT</v>
      </c>
    </row>
    <row r="5" spans="1:24" x14ac:dyDescent="0.55000000000000004">
      <c r="A5">
        <v>0</v>
      </c>
      <c r="B5" t="s">
        <v>586</v>
      </c>
      <c r="C5">
        <v>0</v>
      </c>
      <c r="E5" s="354" t="s">
        <v>601</v>
      </c>
      <c r="F5" t="s">
        <v>650</v>
      </c>
      <c r="G5" t="s">
        <v>586</v>
      </c>
      <c r="H5">
        <v>9.032</v>
      </c>
      <c r="I5" t="s">
        <v>703</v>
      </c>
      <c r="K5">
        <v>106014182</v>
      </c>
      <c r="L5" s="120">
        <v>43742</v>
      </c>
      <c r="M5">
        <v>30</v>
      </c>
      <c r="N5">
        <v>1</v>
      </c>
      <c r="O5">
        <v>7</v>
      </c>
      <c r="P5">
        <v>1</v>
      </c>
      <c r="Q5" t="s">
        <v>144</v>
      </c>
      <c r="R5" t="str">
        <f>VLOOKUP(M5,Index!$A$1:$B$26, 2, FALSE)</f>
        <v>angle</v>
      </c>
      <c r="S5" t="str">
        <f t="shared" ref="S5:S11" si="2">X5</f>
        <v>EBT/NBT</v>
      </c>
      <c r="T5" t="s">
        <v>716</v>
      </c>
      <c r="V5" t="str" cm="1">
        <f t="array" ref="V5">IF(AND(INDEX('Initial Study'!K:K, MATCH(K5, 'Initial Study'!B:B, 0) + 1) &lt;&gt; 0, INDEX('Initial Study'!K:K, MATCH(K5, 'Initial Study'!B:B, 0) + 1) &lt;&gt; ""), INDEX('Initial Study'!K:K, MATCH(K5, 'Initial Study'!B:B, 0) + 1), "")</f>
        <v>E</v>
      </c>
      <c r="W5" t="str" cm="1">
        <f t="array" ref="W5">IF(AND(INDEX('Initial Study'!K:K, MATCH(K5, 'Initial Study'!B:B, 0) + 2) &lt;&gt; 0, INDEX('Initial Study'!K:K, MATCH(K5, 'Initial Study'!B:B, 0) + 2) &lt;&gt; "", NOT(ISNUMBER(INDEX('Initial Study'!K:K, MATCH(K5, 'Initial Study'!B:B, 0) + 2)))), INDEX('Initial Study'!K:K, MATCH(K5, 'Initial Study'!B:B, 0) + 2), "-")</f>
        <v>N</v>
      </c>
      <c r="X5" t="str">
        <f t="shared" si="1"/>
        <v>EBT/NBT</v>
      </c>
    </row>
    <row r="6" spans="1:24" x14ac:dyDescent="0.55000000000000004">
      <c r="A6">
        <v>0</v>
      </c>
      <c r="B6" t="s">
        <v>586</v>
      </c>
      <c r="C6">
        <v>0</v>
      </c>
      <c r="E6" s="354" t="s">
        <v>601</v>
      </c>
      <c r="F6" t="s">
        <v>650</v>
      </c>
      <c r="G6" t="s">
        <v>586</v>
      </c>
      <c r="H6">
        <v>9.032</v>
      </c>
      <c r="I6" t="s">
        <v>703</v>
      </c>
      <c r="K6">
        <v>105843862</v>
      </c>
      <c r="L6" s="120">
        <v>43571</v>
      </c>
      <c r="M6">
        <v>30</v>
      </c>
      <c r="N6">
        <v>1</v>
      </c>
      <c r="O6">
        <v>7</v>
      </c>
      <c r="P6">
        <v>1</v>
      </c>
      <c r="Q6" t="s">
        <v>144</v>
      </c>
      <c r="R6" t="str">
        <f>VLOOKUP(M6,Index!$A$1:$B$26, 2, FALSE)</f>
        <v>angle</v>
      </c>
      <c r="S6" t="str">
        <f t="shared" si="2"/>
        <v>EBT/NBT</v>
      </c>
      <c r="T6" t="s">
        <v>716</v>
      </c>
      <c r="V6" t="str" cm="1">
        <f t="array" ref="V6">IF(AND(INDEX('Initial Study'!K:K, MATCH(K6, 'Initial Study'!B:B, 0) + 1) &lt;&gt; 0, INDEX('Initial Study'!K:K, MATCH(K6, 'Initial Study'!B:B, 0) + 1) &lt;&gt; ""), INDEX('Initial Study'!K:K, MATCH(K6, 'Initial Study'!B:B, 0) + 1), "")</f>
        <v>E</v>
      </c>
      <c r="W6" t="str" cm="1">
        <f t="array" ref="W6">IF(AND(INDEX('Initial Study'!K:K, MATCH(K6, 'Initial Study'!B:B, 0) + 2) &lt;&gt; 0, INDEX('Initial Study'!K:K, MATCH(K6, 'Initial Study'!B:B, 0) + 2) &lt;&gt; "", NOT(ISNUMBER(INDEX('Initial Study'!K:K, MATCH(K6, 'Initial Study'!B:B, 0) + 2)))), INDEX('Initial Study'!K:K, MATCH(K6, 'Initial Study'!B:B, 0) + 2), "-")</f>
        <v>N</v>
      </c>
      <c r="X6" t="str">
        <f t="shared" si="1"/>
        <v>EBT/NBT</v>
      </c>
    </row>
    <row r="7" spans="1:24" x14ac:dyDescent="0.55000000000000004">
      <c r="A7">
        <v>0</v>
      </c>
      <c r="B7" t="s">
        <v>586</v>
      </c>
      <c r="C7">
        <v>0</v>
      </c>
      <c r="E7" s="354" t="s">
        <v>601</v>
      </c>
      <c r="F7" t="s">
        <v>650</v>
      </c>
      <c r="G7" t="s">
        <v>586</v>
      </c>
      <c r="H7">
        <v>9.032</v>
      </c>
      <c r="I7" t="s">
        <v>703</v>
      </c>
      <c r="K7">
        <v>105685815</v>
      </c>
      <c r="L7" s="120">
        <v>43422</v>
      </c>
      <c r="M7">
        <v>30</v>
      </c>
      <c r="N7">
        <v>1</v>
      </c>
      <c r="O7">
        <v>7</v>
      </c>
      <c r="P7">
        <v>1</v>
      </c>
      <c r="Q7" t="s">
        <v>406</v>
      </c>
      <c r="R7" t="str">
        <f>VLOOKUP(M7,Index!$A$1:$B$26, 2, FALSE)</f>
        <v>angle</v>
      </c>
      <c r="S7" t="s">
        <v>718</v>
      </c>
      <c r="T7" t="s">
        <v>716</v>
      </c>
      <c r="V7" t="str" cm="1">
        <f t="array" ref="V7">IF(AND(INDEX('Initial Study'!K:K, MATCH(K7, 'Initial Study'!B:B, 0) + 1) &lt;&gt; 0, INDEX('Initial Study'!K:K, MATCH(K7, 'Initial Study'!B:B, 0) + 1) &lt;&gt; ""), INDEX('Initial Study'!K:K, MATCH(K7, 'Initial Study'!B:B, 0) + 1), "")</f>
        <v>NE</v>
      </c>
      <c r="W7" t="str" cm="1">
        <f t="array" ref="W7">IF(AND(INDEX('Initial Study'!K:K, MATCH(K7, 'Initial Study'!B:B, 0) + 2) &lt;&gt; 0, INDEX('Initial Study'!K:K, MATCH(K7, 'Initial Study'!B:B, 0) + 2) &lt;&gt; "", NOT(ISNUMBER(INDEX('Initial Study'!K:K, MATCH(K7, 'Initial Study'!B:B, 0) + 2)))), INDEX('Initial Study'!K:K, MATCH(K7, 'Initial Study'!B:B, 0) + 2), "-")</f>
        <v>N</v>
      </c>
      <c r="X7" t="str">
        <f t="shared" si="1"/>
        <v>NEBT/NBT</v>
      </c>
    </row>
    <row r="8" spans="1:24" x14ac:dyDescent="0.55000000000000004">
      <c r="A8">
        <v>0</v>
      </c>
      <c r="B8" t="s">
        <v>586</v>
      </c>
      <c r="C8">
        <v>0</v>
      </c>
      <c r="E8" s="354" t="s">
        <v>601</v>
      </c>
      <c r="F8" t="s">
        <v>625</v>
      </c>
      <c r="G8" t="s">
        <v>586</v>
      </c>
      <c r="H8">
        <v>9.032</v>
      </c>
      <c r="I8" t="s">
        <v>703</v>
      </c>
      <c r="K8">
        <v>105366208</v>
      </c>
      <c r="L8" s="120">
        <v>43122</v>
      </c>
      <c r="M8">
        <v>30</v>
      </c>
      <c r="N8">
        <v>1</v>
      </c>
      <c r="O8">
        <v>7</v>
      </c>
      <c r="P8">
        <v>1</v>
      </c>
      <c r="Q8" t="s">
        <v>406</v>
      </c>
      <c r="R8" t="str">
        <f>VLOOKUP(M8,Index!$A$1:$B$26, 2, FALSE)</f>
        <v>angle</v>
      </c>
      <c r="S8" t="s">
        <v>718</v>
      </c>
      <c r="T8" t="s">
        <v>716</v>
      </c>
      <c r="V8" t="str" cm="1">
        <f t="array" ref="V8">IF(AND(INDEX('Initial Study'!K:K, MATCH(K8, 'Initial Study'!B:B, 0) + 1) &lt;&gt; 0, INDEX('Initial Study'!K:K, MATCH(K8, 'Initial Study'!B:B, 0) + 1) &lt;&gt; ""), INDEX('Initial Study'!K:K, MATCH(K8, 'Initial Study'!B:B, 0) + 1), "")</f>
        <v>NE</v>
      </c>
      <c r="W8" t="str" cm="1">
        <f t="array" ref="W8">IF(AND(INDEX('Initial Study'!K:K, MATCH(K8, 'Initial Study'!B:B, 0) + 2) &lt;&gt; 0, INDEX('Initial Study'!K:K, MATCH(K8, 'Initial Study'!B:B, 0) + 2) &lt;&gt; "", NOT(ISNUMBER(INDEX('Initial Study'!K:K, MATCH(K8, 'Initial Study'!B:B, 0) + 2)))), INDEX('Initial Study'!K:K, MATCH(K8, 'Initial Study'!B:B, 0) + 2), "-")</f>
        <v>N</v>
      </c>
      <c r="X8" t="str">
        <f t="shared" si="1"/>
        <v>NEBT/NBT</v>
      </c>
    </row>
    <row r="9" spans="1:24" x14ac:dyDescent="0.55000000000000004">
      <c r="A9">
        <v>0</v>
      </c>
      <c r="B9" t="s">
        <v>586</v>
      </c>
      <c r="C9">
        <v>0</v>
      </c>
      <c r="E9" s="354" t="s">
        <v>601</v>
      </c>
      <c r="F9" t="s">
        <v>625</v>
      </c>
      <c r="G9" t="s">
        <v>586</v>
      </c>
      <c r="H9">
        <v>9.032</v>
      </c>
      <c r="I9" t="s">
        <v>703</v>
      </c>
      <c r="K9">
        <v>106038472</v>
      </c>
      <c r="L9" s="120">
        <v>43745</v>
      </c>
      <c r="M9">
        <v>24</v>
      </c>
      <c r="N9">
        <v>1</v>
      </c>
      <c r="O9">
        <v>7</v>
      </c>
      <c r="P9">
        <v>1</v>
      </c>
      <c r="Q9" t="s">
        <v>144</v>
      </c>
      <c r="R9" t="str">
        <f>VLOOKUP(M9,Index!$A$1:$B$26, 2, FALSE)</f>
        <v>LTDR</v>
      </c>
      <c r="S9" t="str">
        <f t="shared" si="2"/>
        <v>EBL/NBT</v>
      </c>
      <c r="T9" t="s">
        <v>716</v>
      </c>
      <c r="V9" t="str" cm="1">
        <f t="array" ref="V9">IF(AND(INDEX('Initial Study'!K:K, MATCH(K9, 'Initial Study'!B:B, 0) + 1) &lt;&gt; 0, INDEX('Initial Study'!K:K, MATCH(K9, 'Initial Study'!B:B, 0) + 1) &lt;&gt; ""), INDEX('Initial Study'!K:K, MATCH(K9, 'Initial Study'!B:B, 0) + 1), "")</f>
        <v>E</v>
      </c>
      <c r="W9" t="str" cm="1">
        <f t="array" ref="W9">IF(AND(INDEX('Initial Study'!K:K, MATCH(K9, 'Initial Study'!B:B, 0) + 2) &lt;&gt; 0, INDEX('Initial Study'!K:K, MATCH(K9, 'Initial Study'!B:B, 0) + 2) &lt;&gt; "", NOT(ISNUMBER(INDEX('Initial Study'!K:K, MATCH(K9, 'Initial Study'!B:B, 0) + 2)))), INDEX('Initial Study'!K:K, MATCH(K9, 'Initial Study'!B:B, 0) + 2), "-")</f>
        <v>N</v>
      </c>
      <c r="X9" t="str">
        <f t="shared" si="1"/>
        <v>EBL/NBT</v>
      </c>
    </row>
    <row r="10" spans="1:24" x14ac:dyDescent="0.55000000000000004">
      <c r="A10">
        <v>0</v>
      </c>
      <c r="B10" t="s">
        <v>586</v>
      </c>
      <c r="C10">
        <v>0</v>
      </c>
      <c r="E10" s="354" t="s">
        <v>601</v>
      </c>
      <c r="F10" t="s">
        <v>650</v>
      </c>
      <c r="G10" t="s">
        <v>586</v>
      </c>
      <c r="H10">
        <v>9.032</v>
      </c>
      <c r="I10" t="s">
        <v>703</v>
      </c>
      <c r="K10">
        <v>107856191</v>
      </c>
      <c r="L10" s="120">
        <v>45554</v>
      </c>
      <c r="M10">
        <v>30</v>
      </c>
      <c r="N10">
        <v>1</v>
      </c>
      <c r="O10">
        <v>7</v>
      </c>
      <c r="P10">
        <v>1</v>
      </c>
      <c r="Q10" t="s">
        <v>406</v>
      </c>
      <c r="R10" t="str">
        <f>VLOOKUP(M10,Index!$A$1:$B$26, 2, FALSE)</f>
        <v>angle</v>
      </c>
      <c r="S10" t="s">
        <v>719</v>
      </c>
      <c r="T10" t="s">
        <v>720</v>
      </c>
      <c r="V10" t="str" cm="1">
        <f t="array" ref="V10">IF(AND(INDEX('Initial Study'!K:K, MATCH(K10, 'Initial Study'!B:B, 0) + 1) &lt;&gt; 0, INDEX('Initial Study'!K:K, MATCH(K10, 'Initial Study'!B:B, 0) + 1) &lt;&gt; ""), INDEX('Initial Study'!K:K, MATCH(K10, 'Initial Study'!B:B, 0) + 1), "")</f>
        <v>N</v>
      </c>
      <c r="W10" t="str" cm="1">
        <f t="array" ref="W10">IF(AND(INDEX('Initial Study'!K:K, MATCH(K10, 'Initial Study'!B:B, 0) + 2) &lt;&gt; 0, INDEX('Initial Study'!K:K, MATCH(K10, 'Initial Study'!B:B, 0) + 2) &lt;&gt; "", NOT(ISNUMBER(INDEX('Initial Study'!K:K, MATCH(K10, 'Initial Study'!B:B, 0) + 2)))), INDEX('Initial Study'!K:K, MATCH(K10, 'Initial Study'!B:B, 0) + 2), "-")</f>
        <v>SE</v>
      </c>
      <c r="X10" t="str">
        <f t="shared" si="1"/>
        <v>NBT/SEBT</v>
      </c>
    </row>
    <row r="11" spans="1:24" x14ac:dyDescent="0.55000000000000004">
      <c r="A11">
        <v>0</v>
      </c>
      <c r="B11" t="s">
        <v>586</v>
      </c>
      <c r="C11">
        <v>0</v>
      </c>
      <c r="E11" s="354" t="s">
        <v>598</v>
      </c>
      <c r="F11" t="s">
        <v>650</v>
      </c>
      <c r="G11" t="s">
        <v>586</v>
      </c>
      <c r="H11">
        <v>9.032</v>
      </c>
      <c r="I11" t="s">
        <v>703</v>
      </c>
      <c r="K11">
        <v>105880887</v>
      </c>
      <c r="L11" s="120">
        <v>43614</v>
      </c>
      <c r="M11">
        <v>30</v>
      </c>
      <c r="N11">
        <v>1</v>
      </c>
      <c r="O11">
        <v>7</v>
      </c>
      <c r="P11">
        <v>1</v>
      </c>
      <c r="Q11" t="s">
        <v>144</v>
      </c>
      <c r="R11" t="str">
        <f>VLOOKUP(M11,Index!$A$1:$B$26, 2, FALSE)</f>
        <v>angle</v>
      </c>
      <c r="S11" t="str">
        <f t="shared" si="2"/>
        <v>WBT/SBT</v>
      </c>
      <c r="T11" t="s">
        <v>716</v>
      </c>
      <c r="V11" t="str" cm="1">
        <f t="array" ref="V11">IF(AND(INDEX('Initial Study'!K:K, MATCH(K11, 'Initial Study'!B:B, 0) + 1) &lt;&gt; 0, INDEX('Initial Study'!K:K, MATCH(K11, 'Initial Study'!B:B, 0) + 1) &lt;&gt; ""), INDEX('Initial Study'!K:K, MATCH(K11, 'Initial Study'!B:B, 0) + 1), "")</f>
        <v>W</v>
      </c>
      <c r="W11" t="str" cm="1">
        <f t="array" ref="W11">IF(AND(INDEX('Initial Study'!K:K, MATCH(K11, 'Initial Study'!B:B, 0) + 2) &lt;&gt; 0, INDEX('Initial Study'!K:K, MATCH(K11, 'Initial Study'!B:B, 0) + 2) &lt;&gt; "", NOT(ISNUMBER(INDEX('Initial Study'!K:K, MATCH(K11, 'Initial Study'!B:B, 0) + 2)))), INDEX('Initial Study'!K:K, MATCH(K11, 'Initial Study'!B:B, 0) + 2), "-")</f>
        <v>S</v>
      </c>
      <c r="X11" t="str">
        <f t="shared" si="1"/>
        <v>WBT/SBT</v>
      </c>
    </row>
    <row r="12" spans="1:24" x14ac:dyDescent="0.55000000000000004">
      <c r="A12">
        <v>0</v>
      </c>
      <c r="B12" t="s">
        <v>586</v>
      </c>
      <c r="C12">
        <v>0</v>
      </c>
      <c r="E12" s="354" t="s">
        <v>598</v>
      </c>
      <c r="F12" t="s">
        <v>649</v>
      </c>
      <c r="G12" t="s">
        <v>586</v>
      </c>
      <c r="H12">
        <v>9.032</v>
      </c>
      <c r="I12" t="s">
        <v>703</v>
      </c>
      <c r="K12">
        <v>105543910</v>
      </c>
      <c r="L12" s="120">
        <v>43297</v>
      </c>
      <c r="M12">
        <v>24</v>
      </c>
      <c r="N12">
        <v>1</v>
      </c>
      <c r="O12">
        <v>7</v>
      </c>
      <c r="P12">
        <v>1</v>
      </c>
      <c r="Q12" t="s">
        <v>406</v>
      </c>
      <c r="R12" t="str">
        <f>VLOOKUP(M12,Index!$A$1:$B$26, 2, FALSE)</f>
        <v>LTDR</v>
      </c>
      <c r="S12" t="s">
        <v>721</v>
      </c>
      <c r="T12" t="s">
        <v>716</v>
      </c>
      <c r="V12" t="str" cm="1">
        <f t="array" ref="V12">IF(AND(INDEX('Initial Study'!K:K, MATCH(K12, 'Initial Study'!B:B, 0) + 1) &lt;&gt; 0, INDEX('Initial Study'!K:K, MATCH(K12, 'Initial Study'!B:B, 0) + 1) &lt;&gt; ""), INDEX('Initial Study'!K:K, MATCH(K12, 'Initial Study'!B:B, 0) + 1), "")</f>
        <v>S</v>
      </c>
      <c r="W12" t="str" cm="1">
        <f t="array" ref="W12">IF(AND(INDEX('Initial Study'!K:K, MATCH(K12, 'Initial Study'!B:B, 0) + 2) &lt;&gt; 0, INDEX('Initial Study'!K:K, MATCH(K12, 'Initial Study'!B:B, 0) + 2) &lt;&gt; "", NOT(ISNUMBER(INDEX('Initial Study'!K:K, MATCH(K12, 'Initial Study'!B:B, 0) + 2)))), INDEX('Initial Study'!K:K, MATCH(K12, 'Initial Study'!B:B, 0) + 2), "-")</f>
        <v>S</v>
      </c>
      <c r="X12" t="str">
        <f t="shared" si="1"/>
        <v>SBL/SBT</v>
      </c>
    </row>
    <row r="13" spans="1:24" x14ac:dyDescent="0.55000000000000004">
      <c r="I13" s="39"/>
      <c r="L13" s="120"/>
    </row>
    <row r="14" spans="1:24" s="357" customFormat="1" x14ac:dyDescent="0.55000000000000004">
      <c r="A14" s="356" t="s">
        <v>714</v>
      </c>
      <c r="I14" s="358"/>
      <c r="L14" s="359"/>
    </row>
    <row r="15" spans="1:24" x14ac:dyDescent="0.55000000000000004">
      <c r="A15">
        <v>0</v>
      </c>
      <c r="B15" t="s">
        <v>586</v>
      </c>
      <c r="C15">
        <v>0.1</v>
      </c>
      <c r="D15" t="s">
        <v>222</v>
      </c>
      <c r="E15" t="s">
        <v>637</v>
      </c>
      <c r="F15" s="354" t="s">
        <v>601</v>
      </c>
      <c r="G15" t="s">
        <v>586</v>
      </c>
      <c r="H15">
        <v>3.46</v>
      </c>
      <c r="I15" t="s">
        <v>704</v>
      </c>
      <c r="K15">
        <v>106445553</v>
      </c>
      <c r="L15" s="120">
        <v>44188</v>
      </c>
      <c r="M15">
        <v>17</v>
      </c>
      <c r="N15">
        <v>1</v>
      </c>
      <c r="O15">
        <v>0</v>
      </c>
      <c r="P15">
        <v>5</v>
      </c>
      <c r="Q15" t="s">
        <v>406</v>
      </c>
      <c r="R15" t="str">
        <f>VLOOKUP(M15,Index!$A$1:$B$26, 2, FALSE)</f>
        <v>animal</v>
      </c>
    </row>
    <row r="16" spans="1:24" x14ac:dyDescent="0.55000000000000004">
      <c r="A16">
        <v>0</v>
      </c>
      <c r="B16" t="s">
        <v>586</v>
      </c>
      <c r="C16">
        <v>0.5</v>
      </c>
      <c r="D16" t="s">
        <v>222</v>
      </c>
      <c r="E16" t="s">
        <v>644</v>
      </c>
      <c r="F16" s="354" t="s">
        <v>601</v>
      </c>
      <c r="G16" t="s">
        <v>586</v>
      </c>
      <c r="H16">
        <v>7.33</v>
      </c>
      <c r="I16" t="s">
        <v>704</v>
      </c>
      <c r="K16">
        <v>106945246</v>
      </c>
      <c r="L16" s="120">
        <v>44685</v>
      </c>
      <c r="M16">
        <v>17</v>
      </c>
      <c r="N16">
        <v>1</v>
      </c>
      <c r="O16">
        <v>0</v>
      </c>
      <c r="P16">
        <v>5</v>
      </c>
      <c r="Q16" t="s">
        <v>406</v>
      </c>
      <c r="R16" t="str">
        <f>VLOOKUP(M16,Index!$A$1:$B$26, 2, FALSE)</f>
        <v>animal</v>
      </c>
    </row>
    <row r="17" spans="1:20" x14ac:dyDescent="0.55000000000000004">
      <c r="A17">
        <v>0</v>
      </c>
      <c r="B17" t="s">
        <v>586</v>
      </c>
      <c r="C17">
        <v>0.2</v>
      </c>
      <c r="D17" t="s">
        <v>219</v>
      </c>
      <c r="E17" t="s">
        <v>649</v>
      </c>
      <c r="F17" s="354" t="s">
        <v>601</v>
      </c>
      <c r="G17" t="s">
        <v>586</v>
      </c>
      <c r="H17">
        <v>8</v>
      </c>
      <c r="I17" t="s">
        <v>704</v>
      </c>
      <c r="K17">
        <v>105746262</v>
      </c>
      <c r="L17" s="120">
        <v>43480</v>
      </c>
      <c r="M17">
        <v>17</v>
      </c>
      <c r="N17">
        <v>1</v>
      </c>
      <c r="O17">
        <v>0</v>
      </c>
      <c r="P17">
        <v>5</v>
      </c>
      <c r="Q17" t="s">
        <v>406</v>
      </c>
      <c r="R17" t="str">
        <f>VLOOKUP(M17,Index!$A$1:$B$26, 2, FALSE)</f>
        <v>animal</v>
      </c>
    </row>
    <row r="18" spans="1:20" x14ac:dyDescent="0.55000000000000004">
      <c r="A18">
        <v>0</v>
      </c>
      <c r="B18" t="s">
        <v>586</v>
      </c>
      <c r="C18">
        <v>0.1</v>
      </c>
      <c r="D18" t="s">
        <v>222</v>
      </c>
      <c r="E18" t="s">
        <v>650</v>
      </c>
      <c r="F18" s="354" t="s">
        <v>601</v>
      </c>
      <c r="G18" t="s">
        <v>586</v>
      </c>
      <c r="H18">
        <v>8.51</v>
      </c>
      <c r="I18" t="s">
        <v>704</v>
      </c>
      <c r="K18">
        <v>105276544</v>
      </c>
      <c r="L18" s="120">
        <v>43040</v>
      </c>
      <c r="M18">
        <v>22</v>
      </c>
      <c r="N18">
        <v>1</v>
      </c>
      <c r="O18">
        <v>0</v>
      </c>
      <c r="P18">
        <v>5</v>
      </c>
      <c r="Q18" t="s">
        <v>406</v>
      </c>
      <c r="R18" t="str">
        <f>VLOOKUP(M18,Index!$A$1:$B$26, 2, FALSE)</f>
        <v>RE-T</v>
      </c>
      <c r="T18" t="s">
        <v>722</v>
      </c>
    </row>
    <row r="19" spans="1:20" x14ac:dyDescent="0.55000000000000004">
      <c r="A19">
        <v>0</v>
      </c>
      <c r="B19" t="s">
        <v>586</v>
      </c>
      <c r="C19">
        <v>0.3</v>
      </c>
      <c r="D19" t="s">
        <v>222</v>
      </c>
      <c r="E19" t="s">
        <v>650</v>
      </c>
      <c r="F19" s="354" t="s">
        <v>598</v>
      </c>
      <c r="G19" t="s">
        <v>586</v>
      </c>
      <c r="H19">
        <v>8.7100000000000009</v>
      </c>
      <c r="I19" t="s">
        <v>704</v>
      </c>
      <c r="K19">
        <v>107364880</v>
      </c>
      <c r="L19" s="120">
        <v>45085</v>
      </c>
      <c r="M19">
        <v>17</v>
      </c>
      <c r="N19">
        <v>1</v>
      </c>
      <c r="O19">
        <v>0</v>
      </c>
      <c r="P19">
        <v>5</v>
      </c>
      <c r="Q19" t="s">
        <v>406</v>
      </c>
      <c r="R19" t="str">
        <f>VLOOKUP(M19,Index!$A$1:$B$26, 2, FALSE)</f>
        <v>animal</v>
      </c>
    </row>
    <row r="20" spans="1:20" x14ac:dyDescent="0.55000000000000004">
      <c r="A20">
        <v>0</v>
      </c>
      <c r="B20" t="s">
        <v>586</v>
      </c>
      <c r="C20">
        <v>0.3</v>
      </c>
      <c r="D20" t="s">
        <v>147</v>
      </c>
      <c r="E20" s="354" t="s">
        <v>601</v>
      </c>
      <c r="F20" t="s">
        <v>650</v>
      </c>
      <c r="G20" t="s">
        <v>586</v>
      </c>
      <c r="H20">
        <v>8.7319999999999993</v>
      </c>
      <c r="I20" t="s">
        <v>704</v>
      </c>
      <c r="K20">
        <v>105332237</v>
      </c>
      <c r="L20" s="120">
        <v>43092</v>
      </c>
      <c r="M20">
        <v>17</v>
      </c>
      <c r="N20">
        <v>1</v>
      </c>
      <c r="O20">
        <v>0</v>
      </c>
      <c r="P20">
        <v>1</v>
      </c>
      <c r="Q20" t="s">
        <v>406</v>
      </c>
      <c r="R20" t="str">
        <f>VLOOKUP(M20,Index!$A$1:$B$26, 2, FALSE)</f>
        <v>animal</v>
      </c>
    </row>
    <row r="21" spans="1:20" x14ac:dyDescent="0.55000000000000004">
      <c r="A21">
        <v>0</v>
      </c>
      <c r="B21" t="s">
        <v>586</v>
      </c>
      <c r="C21">
        <v>0.1</v>
      </c>
      <c r="D21" t="s">
        <v>147</v>
      </c>
      <c r="E21" s="354" t="s">
        <v>601</v>
      </c>
      <c r="F21" s="354" t="s">
        <v>598</v>
      </c>
      <c r="G21" t="s">
        <v>586</v>
      </c>
      <c r="H21">
        <v>8.9320000000000004</v>
      </c>
      <c r="I21" t="s">
        <v>704</v>
      </c>
      <c r="K21">
        <v>105981611</v>
      </c>
      <c r="L21" s="120">
        <v>43713</v>
      </c>
      <c r="M21">
        <v>19</v>
      </c>
      <c r="N21">
        <v>2</v>
      </c>
      <c r="O21">
        <v>0</v>
      </c>
      <c r="P21">
        <v>1</v>
      </c>
      <c r="Q21" t="s">
        <v>406</v>
      </c>
      <c r="R21" t="str">
        <f>VLOOKUP(M21,Index!$A$1:$B$26, 2, FALSE)</f>
        <v>FO</v>
      </c>
      <c r="T21" t="s">
        <v>722</v>
      </c>
    </row>
    <row r="22" spans="1:20" x14ac:dyDescent="0.55000000000000004">
      <c r="A22">
        <v>0</v>
      </c>
      <c r="B22" t="s">
        <v>586</v>
      </c>
      <c r="C22">
        <v>7.5999999999999998E-2</v>
      </c>
      <c r="D22" t="s">
        <v>222</v>
      </c>
      <c r="E22" s="354" t="s">
        <v>598</v>
      </c>
      <c r="F22" t="s">
        <v>652</v>
      </c>
      <c r="G22" t="s">
        <v>586</v>
      </c>
      <c r="H22">
        <v>9.1080000000000005</v>
      </c>
      <c r="I22" t="s">
        <v>704</v>
      </c>
      <c r="K22">
        <v>107782765</v>
      </c>
      <c r="L22" s="120">
        <v>45485</v>
      </c>
      <c r="M22">
        <v>21</v>
      </c>
      <c r="N22">
        <v>2</v>
      </c>
      <c r="O22">
        <v>0</v>
      </c>
      <c r="P22">
        <v>1</v>
      </c>
      <c r="Q22" t="s">
        <v>406</v>
      </c>
      <c r="R22" t="str">
        <f>VLOOKUP(M22,Index!$A$1:$B$26, 2, FALSE)</f>
        <v>RE</v>
      </c>
      <c r="T22" t="s">
        <v>722</v>
      </c>
    </row>
    <row r="23" spans="1:20" x14ac:dyDescent="0.55000000000000004">
      <c r="A23">
        <v>0</v>
      </c>
      <c r="B23" t="s">
        <v>586</v>
      </c>
      <c r="C23">
        <v>0.1</v>
      </c>
      <c r="D23" t="s">
        <v>222</v>
      </c>
      <c r="E23" s="354" t="s">
        <v>601</v>
      </c>
      <c r="F23" t="s">
        <v>653</v>
      </c>
      <c r="G23" t="s">
        <v>586</v>
      </c>
      <c r="H23">
        <v>9.1319999999999997</v>
      </c>
      <c r="I23" t="s">
        <v>704</v>
      </c>
      <c r="K23">
        <v>106905526</v>
      </c>
      <c r="L23" s="120">
        <v>44646</v>
      </c>
      <c r="M23">
        <v>17</v>
      </c>
      <c r="N23">
        <v>1</v>
      </c>
      <c r="O23">
        <v>0</v>
      </c>
      <c r="P23">
        <v>1</v>
      </c>
      <c r="Q23" t="s">
        <v>406</v>
      </c>
      <c r="R23" t="str">
        <f>VLOOKUP(M23,Index!$A$1:$B$26, 2, FALSE)</f>
        <v>animal</v>
      </c>
    </row>
    <row r="24" spans="1:20" x14ac:dyDescent="0.55000000000000004">
      <c r="A24">
        <v>0</v>
      </c>
      <c r="B24" t="s">
        <v>586</v>
      </c>
      <c r="C24">
        <v>0.1</v>
      </c>
      <c r="D24" t="s">
        <v>222</v>
      </c>
      <c r="E24" s="354" t="s">
        <v>598</v>
      </c>
      <c r="F24" t="s">
        <v>652</v>
      </c>
      <c r="G24" t="s">
        <v>586</v>
      </c>
      <c r="H24">
        <v>9.1319999999999997</v>
      </c>
      <c r="I24" t="s">
        <v>704</v>
      </c>
      <c r="K24">
        <v>108117743</v>
      </c>
      <c r="L24" s="120">
        <v>45797</v>
      </c>
      <c r="M24">
        <v>17</v>
      </c>
      <c r="N24">
        <v>1</v>
      </c>
      <c r="O24">
        <v>0</v>
      </c>
      <c r="P24">
        <v>1</v>
      </c>
      <c r="Q24" t="s">
        <v>406</v>
      </c>
      <c r="R24" t="str">
        <f>VLOOKUP(M24,Index!$A$1:$B$26, 2, FALSE)</f>
        <v>animal</v>
      </c>
    </row>
    <row r="25" spans="1:20" x14ac:dyDescent="0.55000000000000004">
      <c r="A25">
        <v>0</v>
      </c>
      <c r="B25" t="s">
        <v>586</v>
      </c>
      <c r="C25">
        <v>0.2</v>
      </c>
      <c r="D25" t="s">
        <v>222</v>
      </c>
      <c r="E25" s="354" t="s">
        <v>601</v>
      </c>
      <c r="F25" t="s">
        <v>652</v>
      </c>
      <c r="G25" t="s">
        <v>586</v>
      </c>
      <c r="H25">
        <v>9.2319999999999993</v>
      </c>
      <c r="I25" t="s">
        <v>704</v>
      </c>
      <c r="K25">
        <v>106249150</v>
      </c>
      <c r="L25" s="120">
        <v>43992</v>
      </c>
      <c r="M25">
        <v>17</v>
      </c>
      <c r="N25">
        <v>1</v>
      </c>
      <c r="O25">
        <v>0</v>
      </c>
      <c r="P25">
        <v>5</v>
      </c>
      <c r="Q25" t="s">
        <v>406</v>
      </c>
      <c r="R25" t="str">
        <f>VLOOKUP(M25,Index!$A$1:$B$26, 2, FALSE)</f>
        <v>animal</v>
      </c>
    </row>
    <row r="26" spans="1:20" x14ac:dyDescent="0.55000000000000004">
      <c r="A26">
        <v>0</v>
      </c>
      <c r="B26" t="s">
        <v>586</v>
      </c>
      <c r="C26">
        <v>0.2</v>
      </c>
      <c r="D26" t="s">
        <v>222</v>
      </c>
      <c r="E26" s="354" t="s">
        <v>598</v>
      </c>
      <c r="F26" t="s">
        <v>625</v>
      </c>
      <c r="G26" t="s">
        <v>586</v>
      </c>
      <c r="H26">
        <v>9.2319999999999993</v>
      </c>
      <c r="I26" t="s">
        <v>704</v>
      </c>
      <c r="K26">
        <v>106492243</v>
      </c>
      <c r="L26" s="120">
        <v>44243</v>
      </c>
      <c r="M26">
        <v>19</v>
      </c>
      <c r="N26">
        <v>1</v>
      </c>
      <c r="O26">
        <v>5</v>
      </c>
      <c r="P26">
        <v>5</v>
      </c>
      <c r="Q26" t="s">
        <v>144</v>
      </c>
      <c r="R26" t="str">
        <f>VLOOKUP(M26,Index!$A$1:$B$26, 2, FALSE)</f>
        <v>FO</v>
      </c>
      <c r="T26" t="s">
        <v>722</v>
      </c>
    </row>
    <row r="27" spans="1:20" x14ac:dyDescent="0.55000000000000004">
      <c r="A27">
        <v>0</v>
      </c>
      <c r="B27" t="s">
        <v>586</v>
      </c>
      <c r="C27">
        <v>0.3</v>
      </c>
      <c r="D27" t="s">
        <v>222</v>
      </c>
      <c r="E27" s="354" t="s">
        <v>601</v>
      </c>
      <c r="F27" t="s">
        <v>625</v>
      </c>
      <c r="G27" t="s">
        <v>586</v>
      </c>
      <c r="H27">
        <v>9.3320000000000007</v>
      </c>
      <c r="I27" t="s">
        <v>704</v>
      </c>
      <c r="K27">
        <v>105414696</v>
      </c>
      <c r="L27" s="120">
        <v>43174</v>
      </c>
      <c r="M27">
        <v>17</v>
      </c>
      <c r="N27">
        <v>1</v>
      </c>
      <c r="O27">
        <v>5</v>
      </c>
      <c r="P27">
        <v>1</v>
      </c>
      <c r="Q27" t="s">
        <v>406</v>
      </c>
      <c r="R27" t="str">
        <f>VLOOKUP(M27,Index!$A$1:$B$26, 2, FALSE)</f>
        <v>animal</v>
      </c>
    </row>
    <row r="28" spans="1:20" x14ac:dyDescent="0.55000000000000004">
      <c r="A28">
        <v>576</v>
      </c>
      <c r="B28" t="s">
        <v>586</v>
      </c>
      <c r="C28">
        <v>0.7</v>
      </c>
      <c r="D28" t="s">
        <v>222</v>
      </c>
      <c r="E28" s="354" t="s">
        <v>598</v>
      </c>
      <c r="F28" t="s">
        <v>625</v>
      </c>
      <c r="G28" t="s">
        <v>586</v>
      </c>
      <c r="H28">
        <v>9.7319999999999993</v>
      </c>
      <c r="I28" t="s">
        <v>704</v>
      </c>
      <c r="K28">
        <v>107245537</v>
      </c>
      <c r="L28" s="120">
        <v>44972</v>
      </c>
      <c r="M28">
        <v>17</v>
      </c>
      <c r="N28">
        <v>1</v>
      </c>
      <c r="O28">
        <v>0</v>
      </c>
      <c r="P28">
        <v>5</v>
      </c>
      <c r="Q28" t="s">
        <v>406</v>
      </c>
      <c r="R28" t="str">
        <f>VLOOKUP(M28,Index!$A$1:$B$26, 2, FALSE)</f>
        <v>animal</v>
      </c>
    </row>
    <row r="29" spans="1:20" x14ac:dyDescent="0.55000000000000004">
      <c r="A29">
        <v>576</v>
      </c>
      <c r="B29" t="s">
        <v>586</v>
      </c>
      <c r="C29">
        <v>7.5999999999999998E-2</v>
      </c>
      <c r="D29" t="s">
        <v>147</v>
      </c>
      <c r="E29" t="s">
        <v>625</v>
      </c>
      <c r="F29" s="354" t="s">
        <v>598</v>
      </c>
      <c r="G29" t="s">
        <v>586</v>
      </c>
      <c r="H29">
        <v>9.9030000000000005</v>
      </c>
      <c r="I29" t="s">
        <v>704</v>
      </c>
      <c r="K29">
        <v>108422243</v>
      </c>
      <c r="L29" s="120">
        <v>46079</v>
      </c>
      <c r="M29">
        <v>19</v>
      </c>
      <c r="N29">
        <v>2</v>
      </c>
      <c r="O29">
        <v>0</v>
      </c>
      <c r="P29">
        <v>1</v>
      </c>
      <c r="Q29" t="s">
        <v>406</v>
      </c>
      <c r="R29" t="str">
        <f>VLOOKUP(M29,Index!$A$1:$B$26, 2, FALSE)</f>
        <v>FO</v>
      </c>
      <c r="T29" t="s">
        <v>722</v>
      </c>
    </row>
    <row r="30" spans="1:20" x14ac:dyDescent="0.55000000000000004">
      <c r="A30">
        <v>576</v>
      </c>
      <c r="B30" t="s">
        <v>586</v>
      </c>
      <c r="C30">
        <v>0.1</v>
      </c>
      <c r="D30" t="s">
        <v>147</v>
      </c>
      <c r="E30" t="s">
        <v>586</v>
      </c>
      <c r="F30" t="s">
        <v>625</v>
      </c>
      <c r="G30" t="s">
        <v>586</v>
      </c>
      <c r="H30">
        <v>999.99900000000002</v>
      </c>
      <c r="I30" t="s">
        <v>704</v>
      </c>
      <c r="K30">
        <v>106335461</v>
      </c>
      <c r="L30" s="120">
        <v>44082</v>
      </c>
      <c r="M30">
        <v>19</v>
      </c>
      <c r="N30">
        <v>2</v>
      </c>
      <c r="O30">
        <v>0</v>
      </c>
      <c r="P30">
        <v>1</v>
      </c>
      <c r="Q30" t="s">
        <v>144</v>
      </c>
      <c r="R30" t="str">
        <f>VLOOKUP(M30,Index!$A$1:$B$26, 2, FALSE)</f>
        <v>FO</v>
      </c>
      <c r="T30" t="s">
        <v>722</v>
      </c>
    </row>
    <row r="31" spans="1:20" x14ac:dyDescent="0.55000000000000004">
      <c r="A31">
        <v>0</v>
      </c>
      <c r="B31" t="s">
        <v>586</v>
      </c>
      <c r="C31">
        <v>0.6</v>
      </c>
      <c r="D31" t="s">
        <v>147</v>
      </c>
      <c r="E31" t="s">
        <v>669</v>
      </c>
      <c r="F31" s="354" t="s">
        <v>586</v>
      </c>
      <c r="G31" t="s">
        <v>586</v>
      </c>
      <c r="H31">
        <v>999.99900000000002</v>
      </c>
      <c r="I31" t="s">
        <v>704</v>
      </c>
      <c r="K31">
        <v>107808878</v>
      </c>
      <c r="L31" s="120">
        <v>45491</v>
      </c>
      <c r="M31">
        <v>19</v>
      </c>
      <c r="N31">
        <v>1</v>
      </c>
      <c r="O31">
        <v>0</v>
      </c>
      <c r="P31">
        <v>1</v>
      </c>
      <c r="Q31" t="s">
        <v>406</v>
      </c>
      <c r="R31" t="str">
        <f>VLOOKUP(M31,Index!$A$1:$B$26, 2, FALSE)</f>
        <v>FO</v>
      </c>
      <c r="T31" t="s">
        <v>722</v>
      </c>
    </row>
    <row r="32" spans="1:20" x14ac:dyDescent="0.55000000000000004">
      <c r="A32">
        <v>0</v>
      </c>
      <c r="B32" t="s">
        <v>601</v>
      </c>
      <c r="C32">
        <v>0.2</v>
      </c>
      <c r="D32" t="s">
        <v>219</v>
      </c>
      <c r="E32" t="s">
        <v>650</v>
      </c>
      <c r="F32" s="354" t="s">
        <v>586</v>
      </c>
      <c r="G32" t="s">
        <v>601</v>
      </c>
      <c r="H32">
        <v>7.57</v>
      </c>
      <c r="I32" t="s">
        <v>702</v>
      </c>
      <c r="K32">
        <v>106957216</v>
      </c>
      <c r="L32" s="120">
        <v>44695</v>
      </c>
      <c r="M32">
        <v>19</v>
      </c>
      <c r="N32">
        <v>1</v>
      </c>
      <c r="O32">
        <v>0</v>
      </c>
      <c r="P32">
        <v>1</v>
      </c>
      <c r="Q32" t="s">
        <v>200</v>
      </c>
      <c r="R32" t="str">
        <f>VLOOKUP(M32,Index!$A$1:$B$26, 2, FALSE)</f>
        <v>FO</v>
      </c>
      <c r="T32" t="s">
        <v>722</v>
      </c>
    </row>
    <row r="33" spans="1:20" x14ac:dyDescent="0.55000000000000004">
      <c r="A33">
        <v>0</v>
      </c>
      <c r="B33" t="s">
        <v>601</v>
      </c>
      <c r="C33">
        <v>0.5</v>
      </c>
      <c r="D33" t="s">
        <v>222</v>
      </c>
      <c r="E33" t="s">
        <v>650</v>
      </c>
      <c r="F33" s="354" t="s">
        <v>586</v>
      </c>
      <c r="G33" t="s">
        <v>601</v>
      </c>
      <c r="H33">
        <v>7.87</v>
      </c>
      <c r="I33" t="s">
        <v>702</v>
      </c>
      <c r="K33">
        <v>106871677</v>
      </c>
      <c r="L33" s="120">
        <v>44613</v>
      </c>
      <c r="M33">
        <v>17</v>
      </c>
      <c r="N33">
        <v>1</v>
      </c>
      <c r="O33">
        <v>0</v>
      </c>
      <c r="P33">
        <v>5</v>
      </c>
      <c r="Q33" t="s">
        <v>406</v>
      </c>
      <c r="R33" t="str">
        <f>VLOOKUP(M33,Index!$A$1:$B$26, 2, FALSE)</f>
        <v>animal</v>
      </c>
    </row>
    <row r="34" spans="1:20" x14ac:dyDescent="0.55000000000000004">
      <c r="A34">
        <v>0</v>
      </c>
      <c r="B34" t="s">
        <v>601</v>
      </c>
      <c r="C34">
        <v>1.75</v>
      </c>
      <c r="D34" t="s">
        <v>222</v>
      </c>
      <c r="E34" s="354" t="s">
        <v>586</v>
      </c>
      <c r="F34" t="s">
        <v>655</v>
      </c>
      <c r="G34" t="s">
        <v>601</v>
      </c>
      <c r="H34">
        <v>8.0909999999999993</v>
      </c>
      <c r="I34" t="s">
        <v>702</v>
      </c>
      <c r="K34">
        <v>106637614</v>
      </c>
      <c r="L34" s="120">
        <v>44394</v>
      </c>
      <c r="M34">
        <v>17</v>
      </c>
      <c r="N34">
        <v>1</v>
      </c>
      <c r="O34">
        <v>0</v>
      </c>
      <c r="P34">
        <v>5</v>
      </c>
      <c r="Q34" t="s">
        <v>406</v>
      </c>
      <c r="R34" t="str">
        <f>VLOOKUP(M34,Index!$A$1:$B$26, 2, FALSE)</f>
        <v>animal</v>
      </c>
    </row>
    <row r="35" spans="1:20" x14ac:dyDescent="0.55000000000000004">
      <c r="A35">
        <v>576</v>
      </c>
      <c r="B35" t="s">
        <v>607</v>
      </c>
      <c r="C35">
        <v>0</v>
      </c>
      <c r="E35" s="354" t="s">
        <v>586</v>
      </c>
      <c r="F35" t="s">
        <v>625</v>
      </c>
      <c r="G35" t="s">
        <v>607</v>
      </c>
      <c r="H35">
        <v>0</v>
      </c>
      <c r="I35" t="s">
        <v>702</v>
      </c>
      <c r="K35">
        <v>107064237</v>
      </c>
      <c r="L35" s="120">
        <v>44802</v>
      </c>
      <c r="M35">
        <v>19</v>
      </c>
      <c r="N35">
        <v>1</v>
      </c>
      <c r="O35">
        <v>8</v>
      </c>
      <c r="P35">
        <v>1</v>
      </c>
      <c r="Q35" t="s">
        <v>406</v>
      </c>
      <c r="R35" t="str">
        <f>VLOOKUP(M35,Index!$A$1:$B$26, 2, FALSE)</f>
        <v>FO</v>
      </c>
      <c r="T35" t="s">
        <v>722</v>
      </c>
    </row>
    <row r="36" spans="1:20" x14ac:dyDescent="0.55000000000000004">
      <c r="A36">
        <v>0</v>
      </c>
      <c r="B36" t="s">
        <v>682</v>
      </c>
      <c r="C36">
        <v>1.4999999999999999E-2</v>
      </c>
      <c r="D36" t="s">
        <v>147</v>
      </c>
      <c r="E36" s="354" t="s">
        <v>586</v>
      </c>
      <c r="F36" t="s">
        <v>648</v>
      </c>
      <c r="G36" t="s">
        <v>682</v>
      </c>
      <c r="H36">
        <v>999.99900000000002</v>
      </c>
      <c r="I36" t="s">
        <v>702</v>
      </c>
      <c r="K36">
        <v>105386275</v>
      </c>
      <c r="L36" s="120">
        <v>43148</v>
      </c>
      <c r="M36">
        <v>31</v>
      </c>
      <c r="N36">
        <v>1</v>
      </c>
      <c r="O36">
        <v>0</v>
      </c>
      <c r="P36">
        <v>1</v>
      </c>
      <c r="Q36" t="s">
        <v>406</v>
      </c>
      <c r="R36" t="str">
        <f>VLOOKUP(M36,Index!$A$1:$B$26, 2, FALSE)</f>
        <v>backing</v>
      </c>
      <c r="T36" t="s">
        <v>722</v>
      </c>
    </row>
    <row r="37" spans="1:20" x14ac:dyDescent="0.55000000000000004">
      <c r="A37">
        <v>0</v>
      </c>
      <c r="B37" t="s">
        <v>648</v>
      </c>
      <c r="C37">
        <v>0</v>
      </c>
      <c r="E37" s="354" t="s">
        <v>586</v>
      </c>
      <c r="F37" t="s">
        <v>683</v>
      </c>
      <c r="G37" t="s">
        <v>648</v>
      </c>
      <c r="H37">
        <v>2.0489999999999999</v>
      </c>
      <c r="I37" t="s">
        <v>702</v>
      </c>
      <c r="K37">
        <v>106206609</v>
      </c>
      <c r="L37" s="120">
        <v>43938</v>
      </c>
      <c r="M37">
        <v>19</v>
      </c>
      <c r="N37">
        <v>1</v>
      </c>
      <c r="O37">
        <v>8</v>
      </c>
      <c r="P37">
        <v>5</v>
      </c>
      <c r="R37" t="str">
        <f>VLOOKUP(M37,Index!$A$1:$B$26, 2, FALSE)</f>
        <v>FO</v>
      </c>
      <c r="T37" t="s">
        <v>722</v>
      </c>
    </row>
    <row r="38" spans="1:20" x14ac:dyDescent="0.55000000000000004">
      <c r="A38">
        <v>0</v>
      </c>
      <c r="B38" t="s">
        <v>598</v>
      </c>
      <c r="C38">
        <v>0.1</v>
      </c>
      <c r="D38" t="s">
        <v>147</v>
      </c>
      <c r="E38" t="s">
        <v>669</v>
      </c>
      <c r="F38" s="354" t="s">
        <v>586</v>
      </c>
      <c r="G38" t="s">
        <v>598</v>
      </c>
      <c r="H38">
        <v>0.68100000000000005</v>
      </c>
      <c r="I38" t="s">
        <v>702</v>
      </c>
      <c r="K38">
        <v>107204732</v>
      </c>
      <c r="L38" s="120">
        <v>44931</v>
      </c>
      <c r="M38">
        <v>19</v>
      </c>
      <c r="N38">
        <v>1</v>
      </c>
      <c r="O38">
        <v>0</v>
      </c>
      <c r="P38">
        <v>1</v>
      </c>
      <c r="Q38" t="s">
        <v>406</v>
      </c>
      <c r="R38" t="str">
        <f>VLOOKUP(M38,Index!$A$1:$B$26, 2, FALSE)</f>
        <v>FO</v>
      </c>
      <c r="T38" t="s">
        <v>722</v>
      </c>
    </row>
    <row r="39" spans="1:20" x14ac:dyDescent="0.55000000000000004">
      <c r="A39">
        <v>0</v>
      </c>
      <c r="B39" t="s">
        <v>598</v>
      </c>
      <c r="C39">
        <v>0.3</v>
      </c>
      <c r="D39" t="s">
        <v>219</v>
      </c>
      <c r="E39" s="354" t="s">
        <v>586</v>
      </c>
      <c r="F39" t="s">
        <v>669</v>
      </c>
      <c r="G39" t="s">
        <v>598</v>
      </c>
      <c r="H39">
        <v>0.3</v>
      </c>
      <c r="I39" t="s">
        <v>702</v>
      </c>
      <c r="K39">
        <v>108348926</v>
      </c>
      <c r="L39" s="120">
        <v>46006</v>
      </c>
      <c r="M39">
        <v>17</v>
      </c>
      <c r="N39">
        <v>1</v>
      </c>
      <c r="O39">
        <v>0</v>
      </c>
      <c r="P39">
        <v>5</v>
      </c>
      <c r="Q39" t="s">
        <v>406</v>
      </c>
      <c r="R39" t="str">
        <f>VLOOKUP(M39,Index!$A$1:$B$26, 2, FALSE)</f>
        <v>animal</v>
      </c>
    </row>
    <row r="40" spans="1:20" x14ac:dyDescent="0.55000000000000004">
      <c r="I40" s="39"/>
      <c r="L40" s="120"/>
    </row>
    <row r="41" spans="1:20" s="361" customFormat="1" x14ac:dyDescent="0.55000000000000004">
      <c r="A41" s="360" t="s">
        <v>715</v>
      </c>
      <c r="I41" s="362"/>
      <c r="L41" s="363"/>
    </row>
    <row r="42" spans="1:20" x14ac:dyDescent="0.55000000000000004">
      <c r="A42">
        <v>0</v>
      </c>
      <c r="B42" t="s">
        <v>609</v>
      </c>
      <c r="C42">
        <v>1.9E-2</v>
      </c>
      <c r="D42" t="s">
        <v>204</v>
      </c>
      <c r="E42" t="s">
        <v>586</v>
      </c>
      <c r="F42" t="s">
        <v>610</v>
      </c>
      <c r="G42" t="s">
        <v>609</v>
      </c>
      <c r="H42">
        <v>3.0459999999999998</v>
      </c>
      <c r="I42" t="s">
        <v>704</v>
      </c>
      <c r="K42">
        <v>108280159</v>
      </c>
      <c r="L42" s="120">
        <v>45954</v>
      </c>
      <c r="M42">
        <v>17</v>
      </c>
      <c r="N42">
        <v>1</v>
      </c>
      <c r="O42">
        <v>16</v>
      </c>
      <c r="P42">
        <v>5</v>
      </c>
      <c r="Q42" t="s">
        <v>406</v>
      </c>
    </row>
    <row r="43" spans="1:20" x14ac:dyDescent="0.55000000000000004">
      <c r="A43">
        <v>0</v>
      </c>
      <c r="B43" t="s">
        <v>611</v>
      </c>
      <c r="C43">
        <v>0</v>
      </c>
      <c r="E43" t="s">
        <v>586</v>
      </c>
      <c r="F43" t="s">
        <v>612</v>
      </c>
      <c r="G43" t="s">
        <v>609</v>
      </c>
      <c r="H43">
        <v>3.0659999999999998</v>
      </c>
      <c r="I43" t="s">
        <v>704</v>
      </c>
      <c r="J43" t="s">
        <v>8</v>
      </c>
      <c r="K43">
        <v>106760348</v>
      </c>
      <c r="L43" s="120">
        <v>44505</v>
      </c>
      <c r="M43">
        <v>28</v>
      </c>
      <c r="N43">
        <v>1</v>
      </c>
      <c r="O43">
        <v>0</v>
      </c>
      <c r="P43">
        <v>5</v>
      </c>
      <c r="Q43" t="s">
        <v>406</v>
      </c>
    </row>
    <row r="44" spans="1:20" x14ac:dyDescent="0.55000000000000004">
      <c r="A44">
        <v>0</v>
      </c>
      <c r="B44" t="s">
        <v>613</v>
      </c>
      <c r="C44">
        <v>0</v>
      </c>
      <c r="E44" t="s">
        <v>601</v>
      </c>
      <c r="F44" t="s">
        <v>614</v>
      </c>
      <c r="G44" t="s">
        <v>613</v>
      </c>
      <c r="H44">
        <v>17.353999999999999</v>
      </c>
      <c r="I44" t="s">
        <v>704</v>
      </c>
      <c r="K44">
        <v>107899906</v>
      </c>
      <c r="L44" s="120">
        <v>45591</v>
      </c>
      <c r="M44">
        <v>30</v>
      </c>
      <c r="N44">
        <v>1</v>
      </c>
      <c r="O44">
        <v>7</v>
      </c>
      <c r="P44">
        <v>1</v>
      </c>
      <c r="Q44" t="s">
        <v>201</v>
      </c>
    </row>
    <row r="45" spans="1:20" x14ac:dyDescent="0.55000000000000004">
      <c r="A45">
        <v>0</v>
      </c>
      <c r="B45" t="s">
        <v>613</v>
      </c>
      <c r="C45">
        <v>0</v>
      </c>
      <c r="E45" t="s">
        <v>601</v>
      </c>
      <c r="F45" t="s">
        <v>614</v>
      </c>
      <c r="G45" t="s">
        <v>613</v>
      </c>
      <c r="H45">
        <v>17.353999999999999</v>
      </c>
      <c r="I45" t="s">
        <v>704</v>
      </c>
      <c r="K45">
        <v>108430264</v>
      </c>
      <c r="L45" s="120">
        <v>46092</v>
      </c>
      <c r="M45">
        <v>30</v>
      </c>
      <c r="N45">
        <v>1</v>
      </c>
      <c r="O45">
        <v>7</v>
      </c>
      <c r="P45">
        <v>1</v>
      </c>
      <c r="Q45" t="s">
        <v>144</v>
      </c>
    </row>
    <row r="46" spans="1:20" x14ac:dyDescent="0.55000000000000004">
      <c r="A46">
        <v>0</v>
      </c>
      <c r="B46" t="s">
        <v>613</v>
      </c>
      <c r="C46">
        <v>0</v>
      </c>
      <c r="E46" t="s">
        <v>601</v>
      </c>
      <c r="F46" t="s">
        <v>614</v>
      </c>
      <c r="G46" t="s">
        <v>613</v>
      </c>
      <c r="H46">
        <v>17.353999999999999</v>
      </c>
      <c r="I46" t="s">
        <v>704</v>
      </c>
      <c r="K46">
        <v>108202953</v>
      </c>
      <c r="L46" s="120">
        <v>45884</v>
      </c>
      <c r="M46">
        <v>30</v>
      </c>
      <c r="N46">
        <v>1</v>
      </c>
      <c r="O46">
        <v>7</v>
      </c>
      <c r="P46">
        <v>1</v>
      </c>
      <c r="Q46" t="s">
        <v>201</v>
      </c>
    </row>
    <row r="47" spans="1:20" x14ac:dyDescent="0.55000000000000004">
      <c r="A47">
        <v>0</v>
      </c>
      <c r="B47" t="s">
        <v>613</v>
      </c>
      <c r="C47">
        <v>0</v>
      </c>
      <c r="E47" t="s">
        <v>601</v>
      </c>
      <c r="F47" t="s">
        <v>615</v>
      </c>
      <c r="G47" t="s">
        <v>613</v>
      </c>
      <c r="H47">
        <v>17.353999999999999</v>
      </c>
      <c r="I47" t="s">
        <v>704</v>
      </c>
      <c r="K47">
        <v>108160977</v>
      </c>
      <c r="L47" s="120">
        <v>45840</v>
      </c>
      <c r="M47">
        <v>30</v>
      </c>
      <c r="N47">
        <v>1</v>
      </c>
      <c r="O47">
        <v>7</v>
      </c>
      <c r="P47">
        <v>1</v>
      </c>
      <c r="Q47" t="s">
        <v>406</v>
      </c>
    </row>
    <row r="48" spans="1:20" x14ac:dyDescent="0.55000000000000004">
      <c r="A48">
        <v>0</v>
      </c>
      <c r="B48" t="s">
        <v>586</v>
      </c>
      <c r="C48">
        <v>0</v>
      </c>
      <c r="E48" t="s">
        <v>616</v>
      </c>
      <c r="F48" t="s">
        <v>617</v>
      </c>
      <c r="G48" t="s">
        <v>586</v>
      </c>
      <c r="H48">
        <v>0</v>
      </c>
      <c r="I48" t="s">
        <v>704</v>
      </c>
      <c r="K48">
        <v>107467120</v>
      </c>
      <c r="L48" s="120">
        <v>45192</v>
      </c>
      <c r="M48">
        <v>30</v>
      </c>
      <c r="N48">
        <v>2</v>
      </c>
      <c r="O48">
        <v>7</v>
      </c>
      <c r="P48">
        <v>1</v>
      </c>
      <c r="Q48" t="s">
        <v>406</v>
      </c>
    </row>
    <row r="49" spans="1:17" x14ac:dyDescent="0.55000000000000004">
      <c r="A49">
        <v>0</v>
      </c>
      <c r="B49" t="s">
        <v>586</v>
      </c>
      <c r="C49">
        <v>0</v>
      </c>
      <c r="E49" t="s">
        <v>616</v>
      </c>
      <c r="F49" t="s">
        <v>618</v>
      </c>
      <c r="G49" t="s">
        <v>586</v>
      </c>
      <c r="H49">
        <v>0</v>
      </c>
      <c r="I49" t="s">
        <v>704</v>
      </c>
      <c r="K49">
        <v>106589495</v>
      </c>
      <c r="L49" s="120">
        <v>44344</v>
      </c>
      <c r="M49">
        <v>30</v>
      </c>
      <c r="N49">
        <v>1</v>
      </c>
      <c r="O49">
        <v>7</v>
      </c>
      <c r="P49">
        <v>1</v>
      </c>
      <c r="Q49" t="s">
        <v>406</v>
      </c>
    </row>
    <row r="50" spans="1:17" x14ac:dyDescent="0.55000000000000004">
      <c r="A50">
        <v>0</v>
      </c>
      <c r="B50" t="s">
        <v>586</v>
      </c>
      <c r="C50">
        <v>9.5000000000000001E-2</v>
      </c>
      <c r="D50" t="s">
        <v>147</v>
      </c>
      <c r="E50" t="s">
        <v>616</v>
      </c>
      <c r="F50" t="s">
        <v>619</v>
      </c>
      <c r="G50" t="s">
        <v>586</v>
      </c>
      <c r="H50">
        <v>0</v>
      </c>
      <c r="I50" t="s">
        <v>704</v>
      </c>
      <c r="K50">
        <v>107214302</v>
      </c>
      <c r="L50" s="120">
        <v>44939</v>
      </c>
      <c r="M50">
        <v>19</v>
      </c>
      <c r="N50">
        <v>2</v>
      </c>
      <c r="O50">
        <v>0</v>
      </c>
      <c r="P50">
        <v>4</v>
      </c>
      <c r="Q50" t="s">
        <v>406</v>
      </c>
    </row>
    <row r="51" spans="1:17" x14ac:dyDescent="0.55000000000000004">
      <c r="A51">
        <v>0</v>
      </c>
      <c r="B51" t="s">
        <v>586</v>
      </c>
      <c r="C51">
        <v>8.9999999999999993E-3</v>
      </c>
      <c r="D51" t="s">
        <v>222</v>
      </c>
      <c r="E51" t="s">
        <v>616</v>
      </c>
      <c r="F51" t="s">
        <v>617</v>
      </c>
      <c r="G51" t="s">
        <v>586</v>
      </c>
      <c r="H51">
        <v>8.9999999999999993E-3</v>
      </c>
      <c r="I51" t="s">
        <v>704</v>
      </c>
      <c r="K51">
        <v>106362782</v>
      </c>
      <c r="L51" s="120">
        <v>44113</v>
      </c>
      <c r="M51">
        <v>19</v>
      </c>
      <c r="N51">
        <v>1</v>
      </c>
      <c r="O51">
        <v>7</v>
      </c>
      <c r="P51">
        <v>5</v>
      </c>
      <c r="Q51" t="s">
        <v>406</v>
      </c>
    </row>
    <row r="52" spans="1:17" x14ac:dyDescent="0.55000000000000004">
      <c r="A52">
        <v>0</v>
      </c>
      <c r="B52" t="s">
        <v>586</v>
      </c>
      <c r="C52">
        <v>0.1</v>
      </c>
      <c r="D52" t="s">
        <v>147</v>
      </c>
      <c r="E52" t="s">
        <v>617</v>
      </c>
      <c r="F52" t="s">
        <v>620</v>
      </c>
      <c r="G52" t="s">
        <v>586</v>
      </c>
      <c r="H52">
        <v>2.5000000000000001E-2</v>
      </c>
      <c r="I52" t="s">
        <v>704</v>
      </c>
      <c r="K52">
        <v>107835963</v>
      </c>
      <c r="L52" s="120">
        <v>45521</v>
      </c>
      <c r="M52">
        <v>21</v>
      </c>
      <c r="N52">
        <v>1</v>
      </c>
      <c r="O52">
        <v>12</v>
      </c>
      <c r="P52">
        <v>1</v>
      </c>
      <c r="Q52" t="s">
        <v>406</v>
      </c>
    </row>
    <row r="53" spans="1:17" x14ac:dyDescent="0.55000000000000004">
      <c r="A53">
        <v>0</v>
      </c>
      <c r="B53" t="s">
        <v>586</v>
      </c>
      <c r="C53">
        <v>0.1</v>
      </c>
      <c r="D53" t="s">
        <v>222</v>
      </c>
      <c r="E53" t="s">
        <v>616</v>
      </c>
      <c r="F53" t="s">
        <v>617</v>
      </c>
      <c r="G53" t="s">
        <v>586</v>
      </c>
      <c r="H53">
        <v>0.1</v>
      </c>
      <c r="I53" t="s">
        <v>704</v>
      </c>
      <c r="K53">
        <v>105523576</v>
      </c>
      <c r="L53" s="120">
        <v>43267</v>
      </c>
      <c r="M53">
        <v>13</v>
      </c>
      <c r="N53">
        <v>1</v>
      </c>
      <c r="O53">
        <v>0</v>
      </c>
      <c r="P53">
        <v>5</v>
      </c>
      <c r="Q53" t="s">
        <v>406</v>
      </c>
    </row>
    <row r="54" spans="1:17" x14ac:dyDescent="0.55000000000000004">
      <c r="A54">
        <v>0</v>
      </c>
      <c r="B54" t="s">
        <v>586</v>
      </c>
      <c r="C54">
        <v>0</v>
      </c>
      <c r="E54" t="s">
        <v>621</v>
      </c>
      <c r="F54" t="s">
        <v>622</v>
      </c>
      <c r="G54" t="s">
        <v>586</v>
      </c>
      <c r="H54">
        <v>0.125</v>
      </c>
      <c r="I54" t="s">
        <v>704</v>
      </c>
      <c r="K54">
        <v>105588011</v>
      </c>
      <c r="L54" s="120">
        <v>43340</v>
      </c>
      <c r="M54">
        <v>25</v>
      </c>
      <c r="N54">
        <v>1</v>
      </c>
      <c r="O54">
        <v>7</v>
      </c>
      <c r="P54">
        <v>1</v>
      </c>
      <c r="Q54" t="s">
        <v>406</v>
      </c>
    </row>
    <row r="55" spans="1:17" x14ac:dyDescent="0.55000000000000004">
      <c r="A55">
        <v>0</v>
      </c>
      <c r="B55" t="s">
        <v>586</v>
      </c>
      <c r="C55">
        <v>0</v>
      </c>
      <c r="E55" t="s">
        <v>621</v>
      </c>
      <c r="F55" t="s">
        <v>622</v>
      </c>
      <c r="G55" t="s">
        <v>586</v>
      </c>
      <c r="H55">
        <v>0.125</v>
      </c>
      <c r="I55" t="s">
        <v>704</v>
      </c>
      <c r="K55">
        <v>105802310</v>
      </c>
      <c r="L55" s="120">
        <v>43536</v>
      </c>
      <c r="M55">
        <v>25</v>
      </c>
      <c r="N55">
        <v>1</v>
      </c>
      <c r="O55">
        <v>7</v>
      </c>
      <c r="P55">
        <v>1</v>
      </c>
      <c r="Q55" t="s">
        <v>406</v>
      </c>
    </row>
    <row r="56" spans="1:17" x14ac:dyDescent="0.55000000000000004">
      <c r="A56">
        <v>0</v>
      </c>
      <c r="B56" t="s">
        <v>586</v>
      </c>
      <c r="C56">
        <v>0.2</v>
      </c>
      <c r="D56" t="s">
        <v>222</v>
      </c>
      <c r="E56" t="s">
        <v>616</v>
      </c>
      <c r="F56" t="s">
        <v>620</v>
      </c>
      <c r="G56" t="s">
        <v>586</v>
      </c>
      <c r="H56">
        <v>0.2</v>
      </c>
      <c r="I56" t="s">
        <v>704</v>
      </c>
      <c r="K56">
        <v>106387930</v>
      </c>
      <c r="L56" s="120">
        <v>44132</v>
      </c>
      <c r="M56">
        <v>17</v>
      </c>
      <c r="N56">
        <v>1</v>
      </c>
      <c r="O56">
        <v>0</v>
      </c>
      <c r="P56">
        <v>1</v>
      </c>
      <c r="Q56" t="s">
        <v>406</v>
      </c>
    </row>
    <row r="57" spans="1:17" x14ac:dyDescent="0.55000000000000004">
      <c r="A57">
        <v>0</v>
      </c>
      <c r="B57" t="s">
        <v>586</v>
      </c>
      <c r="C57">
        <v>0.3</v>
      </c>
      <c r="D57" t="s">
        <v>222</v>
      </c>
      <c r="E57" t="s">
        <v>617</v>
      </c>
      <c r="F57" t="s">
        <v>622</v>
      </c>
      <c r="G57" t="s">
        <v>586</v>
      </c>
      <c r="H57">
        <v>0.42499999999999999</v>
      </c>
      <c r="I57" t="s">
        <v>704</v>
      </c>
      <c r="K57">
        <v>107704191</v>
      </c>
      <c r="L57" s="120">
        <v>45413</v>
      </c>
      <c r="M57">
        <v>19</v>
      </c>
      <c r="N57">
        <v>1</v>
      </c>
      <c r="O57">
        <v>0</v>
      </c>
      <c r="P57">
        <v>5</v>
      </c>
      <c r="Q57" t="s">
        <v>406</v>
      </c>
    </row>
    <row r="58" spans="1:17" x14ac:dyDescent="0.55000000000000004">
      <c r="A58">
        <v>0</v>
      </c>
      <c r="B58" t="s">
        <v>586</v>
      </c>
      <c r="C58">
        <v>0.3</v>
      </c>
      <c r="D58" t="s">
        <v>222</v>
      </c>
      <c r="E58" t="s">
        <v>617</v>
      </c>
      <c r="F58" t="s">
        <v>623</v>
      </c>
      <c r="G58" t="s">
        <v>586</v>
      </c>
      <c r="H58">
        <v>0.42499999999999999</v>
      </c>
      <c r="I58" t="s">
        <v>704</v>
      </c>
      <c r="K58">
        <v>107806612</v>
      </c>
      <c r="L58" s="120">
        <v>45506</v>
      </c>
      <c r="M58">
        <v>17</v>
      </c>
      <c r="N58">
        <v>1</v>
      </c>
      <c r="O58">
        <v>0</v>
      </c>
      <c r="P58">
        <v>5</v>
      </c>
      <c r="Q58" t="s">
        <v>406</v>
      </c>
    </row>
    <row r="59" spans="1:17" x14ac:dyDescent="0.55000000000000004">
      <c r="A59">
        <v>0</v>
      </c>
      <c r="B59" t="s">
        <v>586</v>
      </c>
      <c r="C59">
        <v>0.5</v>
      </c>
      <c r="D59" t="s">
        <v>222</v>
      </c>
      <c r="E59" t="s">
        <v>620</v>
      </c>
      <c r="F59" t="s">
        <v>624</v>
      </c>
      <c r="G59" t="s">
        <v>586</v>
      </c>
      <c r="H59">
        <v>0.5</v>
      </c>
      <c r="I59" t="s">
        <v>704</v>
      </c>
      <c r="K59">
        <v>106423037</v>
      </c>
      <c r="L59" s="120">
        <v>44166</v>
      </c>
      <c r="M59">
        <v>21</v>
      </c>
      <c r="N59">
        <v>1</v>
      </c>
      <c r="O59">
        <v>0</v>
      </c>
      <c r="P59">
        <v>1</v>
      </c>
      <c r="Q59" t="s">
        <v>406</v>
      </c>
    </row>
    <row r="60" spans="1:17" x14ac:dyDescent="0.55000000000000004">
      <c r="A60">
        <v>0</v>
      </c>
      <c r="B60" t="s">
        <v>586</v>
      </c>
      <c r="C60">
        <v>0.5</v>
      </c>
      <c r="D60" t="s">
        <v>222</v>
      </c>
      <c r="E60" t="s">
        <v>616</v>
      </c>
      <c r="F60" t="s">
        <v>625</v>
      </c>
      <c r="G60" t="s">
        <v>586</v>
      </c>
      <c r="H60">
        <v>0.5</v>
      </c>
      <c r="I60" t="s">
        <v>704</v>
      </c>
      <c r="K60">
        <v>106831693</v>
      </c>
      <c r="L60" s="120">
        <v>44572</v>
      </c>
      <c r="M60">
        <v>19</v>
      </c>
      <c r="N60">
        <v>1</v>
      </c>
      <c r="O60">
        <v>8</v>
      </c>
      <c r="P60">
        <v>1</v>
      </c>
      <c r="Q60" t="s">
        <v>406</v>
      </c>
    </row>
    <row r="61" spans="1:17" x14ac:dyDescent="0.55000000000000004">
      <c r="A61">
        <v>0</v>
      </c>
      <c r="B61" t="s">
        <v>586</v>
      </c>
      <c r="C61">
        <v>0.5</v>
      </c>
      <c r="D61" t="s">
        <v>222</v>
      </c>
      <c r="E61" t="s">
        <v>616</v>
      </c>
      <c r="F61" t="s">
        <v>622</v>
      </c>
      <c r="G61" t="s">
        <v>586</v>
      </c>
      <c r="H61">
        <v>0.5</v>
      </c>
      <c r="I61" t="s">
        <v>704</v>
      </c>
      <c r="K61">
        <v>106536246</v>
      </c>
      <c r="L61" s="120">
        <v>44292</v>
      </c>
      <c r="M61">
        <v>17</v>
      </c>
      <c r="N61">
        <v>1</v>
      </c>
      <c r="O61">
        <v>0</v>
      </c>
      <c r="P61">
        <v>1</v>
      </c>
      <c r="Q61" t="s">
        <v>406</v>
      </c>
    </row>
    <row r="62" spans="1:17" x14ac:dyDescent="0.55000000000000004">
      <c r="A62">
        <v>0</v>
      </c>
      <c r="B62" t="s">
        <v>586</v>
      </c>
      <c r="C62">
        <v>0.4</v>
      </c>
      <c r="D62" t="s">
        <v>222</v>
      </c>
      <c r="E62" t="s">
        <v>617</v>
      </c>
      <c r="F62" t="s">
        <v>622</v>
      </c>
      <c r="G62" t="s">
        <v>586</v>
      </c>
      <c r="H62">
        <v>0.52500000000000002</v>
      </c>
      <c r="I62" t="s">
        <v>704</v>
      </c>
      <c r="K62">
        <v>106136954</v>
      </c>
      <c r="L62" s="120">
        <v>43855</v>
      </c>
      <c r="M62">
        <v>21</v>
      </c>
      <c r="N62">
        <v>2</v>
      </c>
      <c r="O62">
        <v>5</v>
      </c>
      <c r="P62">
        <v>1</v>
      </c>
      <c r="Q62" t="s">
        <v>144</v>
      </c>
    </row>
    <row r="63" spans="1:17" x14ac:dyDescent="0.55000000000000004">
      <c r="A63">
        <v>0</v>
      </c>
      <c r="B63" t="s">
        <v>586</v>
      </c>
      <c r="C63">
        <v>0.6</v>
      </c>
      <c r="D63" t="s">
        <v>222</v>
      </c>
      <c r="E63" t="s">
        <v>616</v>
      </c>
      <c r="F63" t="s">
        <v>622</v>
      </c>
      <c r="G63" t="s">
        <v>586</v>
      </c>
      <c r="H63">
        <v>0.6</v>
      </c>
      <c r="I63" t="s">
        <v>704</v>
      </c>
      <c r="K63">
        <v>106360965</v>
      </c>
      <c r="L63" s="120">
        <v>44111</v>
      </c>
      <c r="M63">
        <v>17</v>
      </c>
      <c r="N63">
        <v>1</v>
      </c>
      <c r="O63">
        <v>0</v>
      </c>
      <c r="P63">
        <v>5</v>
      </c>
      <c r="Q63" t="s">
        <v>406</v>
      </c>
    </row>
    <row r="64" spans="1:17" x14ac:dyDescent="0.55000000000000004">
      <c r="A64">
        <v>0</v>
      </c>
      <c r="B64" t="s">
        <v>586</v>
      </c>
      <c r="C64">
        <v>0.5</v>
      </c>
      <c r="D64" t="s">
        <v>222</v>
      </c>
      <c r="E64" t="s">
        <v>617</v>
      </c>
      <c r="F64" t="s">
        <v>623</v>
      </c>
      <c r="G64" t="s">
        <v>586</v>
      </c>
      <c r="H64">
        <v>0.625</v>
      </c>
      <c r="I64" t="s">
        <v>704</v>
      </c>
      <c r="K64">
        <v>107133428</v>
      </c>
      <c r="L64" s="120">
        <v>44867</v>
      </c>
      <c r="M64">
        <v>21</v>
      </c>
      <c r="N64">
        <v>1</v>
      </c>
      <c r="O64">
        <v>5</v>
      </c>
      <c r="P64">
        <v>1</v>
      </c>
      <c r="Q64" t="s">
        <v>144</v>
      </c>
    </row>
    <row r="65" spans="1:17" x14ac:dyDescent="0.55000000000000004">
      <c r="A65">
        <v>0</v>
      </c>
      <c r="B65" t="s">
        <v>586</v>
      </c>
      <c r="C65">
        <v>0.5</v>
      </c>
      <c r="D65" t="s">
        <v>147</v>
      </c>
      <c r="E65" t="s">
        <v>623</v>
      </c>
      <c r="F65" t="s">
        <v>616</v>
      </c>
      <c r="G65" t="s">
        <v>586</v>
      </c>
      <c r="H65">
        <v>0.67300000000000004</v>
      </c>
      <c r="I65" t="s">
        <v>704</v>
      </c>
      <c r="K65">
        <v>106732615</v>
      </c>
      <c r="L65" s="120">
        <v>44483</v>
      </c>
      <c r="M65">
        <v>28</v>
      </c>
      <c r="N65">
        <v>1</v>
      </c>
      <c r="O65">
        <v>0</v>
      </c>
      <c r="P65">
        <v>1</v>
      </c>
      <c r="Q65" t="s">
        <v>406</v>
      </c>
    </row>
    <row r="66" spans="1:17" x14ac:dyDescent="0.55000000000000004">
      <c r="A66">
        <v>0</v>
      </c>
      <c r="B66" t="s">
        <v>586</v>
      </c>
      <c r="C66">
        <v>0.7</v>
      </c>
      <c r="D66" t="s">
        <v>222</v>
      </c>
      <c r="E66" t="s">
        <v>617</v>
      </c>
      <c r="F66" t="s">
        <v>623</v>
      </c>
      <c r="G66" t="s">
        <v>586</v>
      </c>
      <c r="H66">
        <v>0.82499999999999996</v>
      </c>
      <c r="I66" t="s">
        <v>704</v>
      </c>
      <c r="K66">
        <v>106764606</v>
      </c>
      <c r="L66" s="120">
        <v>44511</v>
      </c>
      <c r="M66">
        <v>17</v>
      </c>
      <c r="N66">
        <v>1</v>
      </c>
      <c r="O66">
        <v>0</v>
      </c>
      <c r="P66">
        <v>5</v>
      </c>
      <c r="Q66" t="s">
        <v>406</v>
      </c>
    </row>
    <row r="67" spans="1:17" x14ac:dyDescent="0.55000000000000004">
      <c r="A67">
        <v>0</v>
      </c>
      <c r="B67" t="s">
        <v>586</v>
      </c>
      <c r="C67">
        <v>0.3</v>
      </c>
      <c r="D67" t="s">
        <v>147</v>
      </c>
      <c r="E67" t="s">
        <v>623</v>
      </c>
      <c r="F67" t="s">
        <v>617</v>
      </c>
      <c r="G67" t="s">
        <v>586</v>
      </c>
      <c r="H67">
        <v>0.873</v>
      </c>
      <c r="I67" t="s">
        <v>704</v>
      </c>
      <c r="K67">
        <v>107897585</v>
      </c>
      <c r="L67" s="120">
        <v>45589</v>
      </c>
      <c r="M67">
        <v>21</v>
      </c>
      <c r="N67">
        <v>1</v>
      </c>
      <c r="O67">
        <v>0</v>
      </c>
      <c r="P67">
        <v>1</v>
      </c>
      <c r="Q67" t="s">
        <v>406</v>
      </c>
    </row>
    <row r="68" spans="1:17" x14ac:dyDescent="0.55000000000000004">
      <c r="A68">
        <v>0</v>
      </c>
      <c r="B68" t="s">
        <v>586</v>
      </c>
      <c r="C68">
        <v>0.2</v>
      </c>
      <c r="D68" t="s">
        <v>147</v>
      </c>
      <c r="E68" t="s">
        <v>623</v>
      </c>
      <c r="F68" t="s">
        <v>617</v>
      </c>
      <c r="G68" t="s">
        <v>586</v>
      </c>
      <c r="H68">
        <v>0.97299999999999998</v>
      </c>
      <c r="I68" t="s">
        <v>704</v>
      </c>
      <c r="K68">
        <v>107472899</v>
      </c>
      <c r="L68" s="120">
        <v>45194</v>
      </c>
      <c r="M68">
        <v>21</v>
      </c>
      <c r="N68">
        <v>1</v>
      </c>
      <c r="O68">
        <v>0</v>
      </c>
      <c r="P68">
        <v>1</v>
      </c>
      <c r="Q68" t="s">
        <v>406</v>
      </c>
    </row>
    <row r="69" spans="1:17" x14ac:dyDescent="0.55000000000000004">
      <c r="A69">
        <v>0</v>
      </c>
      <c r="B69" t="s">
        <v>586</v>
      </c>
      <c r="C69">
        <v>0.2</v>
      </c>
      <c r="D69" t="s">
        <v>147</v>
      </c>
      <c r="E69" t="s">
        <v>623</v>
      </c>
      <c r="F69" t="s">
        <v>617</v>
      </c>
      <c r="G69" t="s">
        <v>586</v>
      </c>
      <c r="H69">
        <v>0.97299999999999998</v>
      </c>
      <c r="I69" t="s">
        <v>704</v>
      </c>
      <c r="K69">
        <v>108108922</v>
      </c>
      <c r="L69" s="120">
        <v>45789</v>
      </c>
      <c r="M69">
        <v>24</v>
      </c>
      <c r="N69">
        <v>2</v>
      </c>
      <c r="O69">
        <v>4</v>
      </c>
      <c r="P69">
        <v>1</v>
      </c>
      <c r="Q69" t="s">
        <v>201</v>
      </c>
    </row>
    <row r="70" spans="1:17" x14ac:dyDescent="0.55000000000000004">
      <c r="A70">
        <v>0</v>
      </c>
      <c r="B70" t="s">
        <v>586</v>
      </c>
      <c r="C70">
        <v>1</v>
      </c>
      <c r="D70" t="s">
        <v>222</v>
      </c>
      <c r="E70" t="s">
        <v>620</v>
      </c>
      <c r="F70" t="s">
        <v>623</v>
      </c>
      <c r="G70" t="s">
        <v>586</v>
      </c>
      <c r="H70">
        <v>1</v>
      </c>
      <c r="I70" t="s">
        <v>704</v>
      </c>
      <c r="K70">
        <v>108422322</v>
      </c>
      <c r="L70" s="120">
        <v>46085</v>
      </c>
      <c r="M70">
        <v>21</v>
      </c>
      <c r="N70">
        <v>1</v>
      </c>
      <c r="O70">
        <v>0</v>
      </c>
      <c r="P70">
        <v>1</v>
      </c>
      <c r="Q70" t="s">
        <v>406</v>
      </c>
    </row>
    <row r="71" spans="1:17" x14ac:dyDescent="0.55000000000000004">
      <c r="A71">
        <v>0</v>
      </c>
      <c r="B71" t="s">
        <v>586</v>
      </c>
      <c r="C71">
        <v>1</v>
      </c>
      <c r="D71" t="s">
        <v>222</v>
      </c>
      <c r="E71" t="s">
        <v>616</v>
      </c>
      <c r="F71" t="s">
        <v>622</v>
      </c>
      <c r="G71" t="s">
        <v>586</v>
      </c>
      <c r="H71">
        <v>1</v>
      </c>
      <c r="I71" t="s">
        <v>704</v>
      </c>
      <c r="K71">
        <v>106285135</v>
      </c>
      <c r="L71" s="120">
        <v>44034</v>
      </c>
      <c r="M71">
        <v>17</v>
      </c>
      <c r="N71">
        <v>1</v>
      </c>
      <c r="O71">
        <v>0</v>
      </c>
      <c r="P71">
        <v>5</v>
      </c>
      <c r="Q71" t="s">
        <v>406</v>
      </c>
    </row>
    <row r="72" spans="1:17" x14ac:dyDescent="0.55000000000000004">
      <c r="A72">
        <v>0</v>
      </c>
      <c r="B72" t="s">
        <v>586</v>
      </c>
      <c r="C72">
        <v>1</v>
      </c>
      <c r="D72" t="s">
        <v>222</v>
      </c>
      <c r="E72" t="s">
        <v>616</v>
      </c>
      <c r="F72" t="s">
        <v>622</v>
      </c>
      <c r="G72" t="s">
        <v>586</v>
      </c>
      <c r="H72">
        <v>1</v>
      </c>
      <c r="I72" t="s">
        <v>704</v>
      </c>
      <c r="K72">
        <v>105569861</v>
      </c>
      <c r="L72" s="120">
        <v>43324</v>
      </c>
      <c r="M72">
        <v>19</v>
      </c>
      <c r="N72">
        <v>1</v>
      </c>
      <c r="O72">
        <v>0</v>
      </c>
      <c r="P72">
        <v>5</v>
      </c>
      <c r="Q72" t="s">
        <v>406</v>
      </c>
    </row>
    <row r="73" spans="1:17" x14ac:dyDescent="0.55000000000000004">
      <c r="A73">
        <v>0</v>
      </c>
      <c r="B73" t="s">
        <v>586</v>
      </c>
      <c r="C73">
        <v>0.5</v>
      </c>
      <c r="D73" t="s">
        <v>147</v>
      </c>
      <c r="E73" t="s">
        <v>622</v>
      </c>
      <c r="F73" t="s">
        <v>627</v>
      </c>
      <c r="G73" t="s">
        <v>586</v>
      </c>
      <c r="H73">
        <v>1.0629999999999999</v>
      </c>
      <c r="I73" t="s">
        <v>704</v>
      </c>
      <c r="K73">
        <v>107158128</v>
      </c>
      <c r="L73" s="120">
        <v>44883</v>
      </c>
      <c r="M73">
        <v>19</v>
      </c>
      <c r="N73">
        <v>1</v>
      </c>
      <c r="O73">
        <v>0</v>
      </c>
      <c r="P73">
        <v>1</v>
      </c>
      <c r="Q73" t="s">
        <v>406</v>
      </c>
    </row>
    <row r="74" spans="1:17" x14ac:dyDescent="0.55000000000000004">
      <c r="A74">
        <v>0</v>
      </c>
      <c r="B74" t="s">
        <v>586</v>
      </c>
      <c r="C74">
        <v>0.1</v>
      </c>
      <c r="D74" t="s">
        <v>147</v>
      </c>
      <c r="E74" t="s">
        <v>623</v>
      </c>
      <c r="F74" t="s">
        <v>620</v>
      </c>
      <c r="G74" t="s">
        <v>586</v>
      </c>
      <c r="H74">
        <v>1.073</v>
      </c>
      <c r="I74" t="s">
        <v>704</v>
      </c>
      <c r="K74">
        <v>106563836</v>
      </c>
      <c r="L74" s="120">
        <v>44313</v>
      </c>
      <c r="M74">
        <v>28</v>
      </c>
      <c r="N74">
        <v>1</v>
      </c>
      <c r="O74">
        <v>0</v>
      </c>
      <c r="P74">
        <v>1</v>
      </c>
      <c r="Q74" t="s">
        <v>406</v>
      </c>
    </row>
    <row r="75" spans="1:17" x14ac:dyDescent="0.55000000000000004">
      <c r="A75">
        <v>0</v>
      </c>
      <c r="B75" t="s">
        <v>586</v>
      </c>
      <c r="C75">
        <v>0.1</v>
      </c>
      <c r="D75" t="s">
        <v>147</v>
      </c>
      <c r="E75" t="s">
        <v>623</v>
      </c>
      <c r="F75" t="s">
        <v>627</v>
      </c>
      <c r="G75" t="s">
        <v>586</v>
      </c>
      <c r="H75">
        <v>1.073</v>
      </c>
      <c r="I75" t="s">
        <v>704</v>
      </c>
      <c r="K75">
        <v>107410699</v>
      </c>
      <c r="L75" s="120">
        <v>45131</v>
      </c>
      <c r="M75">
        <v>30</v>
      </c>
      <c r="N75">
        <v>1</v>
      </c>
      <c r="O75">
        <v>0</v>
      </c>
      <c r="P75">
        <v>1</v>
      </c>
      <c r="Q75" t="s">
        <v>201</v>
      </c>
    </row>
    <row r="76" spans="1:17" x14ac:dyDescent="0.55000000000000004">
      <c r="A76">
        <v>0</v>
      </c>
      <c r="B76" t="s">
        <v>586</v>
      </c>
      <c r="C76">
        <v>1.1000000000000001</v>
      </c>
      <c r="D76" t="s">
        <v>222</v>
      </c>
      <c r="E76" t="s">
        <v>620</v>
      </c>
      <c r="F76" t="s">
        <v>623</v>
      </c>
      <c r="G76" t="s">
        <v>586</v>
      </c>
      <c r="H76">
        <v>1.1000000000000001</v>
      </c>
      <c r="I76" t="s">
        <v>704</v>
      </c>
      <c r="K76">
        <v>108377854</v>
      </c>
      <c r="L76" s="120">
        <v>46042</v>
      </c>
      <c r="M76">
        <v>19</v>
      </c>
      <c r="N76">
        <v>1</v>
      </c>
      <c r="O76">
        <v>10</v>
      </c>
      <c r="P76">
        <v>1</v>
      </c>
      <c r="Q76" t="s">
        <v>406</v>
      </c>
    </row>
    <row r="77" spans="1:17" x14ac:dyDescent="0.55000000000000004">
      <c r="A77">
        <v>0</v>
      </c>
      <c r="B77" t="s">
        <v>586</v>
      </c>
      <c r="C77">
        <v>0</v>
      </c>
      <c r="E77" t="s">
        <v>628</v>
      </c>
      <c r="F77" t="s">
        <v>623</v>
      </c>
      <c r="G77" t="s">
        <v>586</v>
      </c>
      <c r="H77">
        <v>1.119</v>
      </c>
      <c r="I77" t="s">
        <v>704</v>
      </c>
      <c r="K77">
        <v>106858497</v>
      </c>
      <c r="L77" s="120">
        <v>44602</v>
      </c>
      <c r="M77">
        <v>24</v>
      </c>
      <c r="N77">
        <v>1</v>
      </c>
      <c r="O77">
        <v>8</v>
      </c>
      <c r="P77">
        <v>1</v>
      </c>
      <c r="Q77" t="s">
        <v>406</v>
      </c>
    </row>
    <row r="78" spans="1:17" x14ac:dyDescent="0.55000000000000004">
      <c r="A78">
        <v>0</v>
      </c>
      <c r="B78" t="s">
        <v>586</v>
      </c>
      <c r="C78">
        <v>0</v>
      </c>
      <c r="E78" t="s">
        <v>629</v>
      </c>
      <c r="F78" t="s">
        <v>623</v>
      </c>
      <c r="G78" t="s">
        <v>586</v>
      </c>
      <c r="H78">
        <v>1.119</v>
      </c>
      <c r="I78" t="s">
        <v>704</v>
      </c>
      <c r="K78">
        <v>105790063</v>
      </c>
      <c r="L78" s="120">
        <v>43524</v>
      </c>
      <c r="M78">
        <v>24</v>
      </c>
      <c r="N78">
        <v>1</v>
      </c>
      <c r="O78">
        <v>4</v>
      </c>
      <c r="P78">
        <v>1</v>
      </c>
      <c r="Q78" t="s">
        <v>144</v>
      </c>
    </row>
    <row r="79" spans="1:17" x14ac:dyDescent="0.55000000000000004">
      <c r="A79">
        <v>0</v>
      </c>
      <c r="B79" t="s">
        <v>586</v>
      </c>
      <c r="C79">
        <v>0</v>
      </c>
      <c r="E79" t="s">
        <v>630</v>
      </c>
      <c r="F79" t="s">
        <v>623</v>
      </c>
      <c r="G79" t="s">
        <v>586</v>
      </c>
      <c r="H79">
        <v>1.119</v>
      </c>
      <c r="I79" t="s">
        <v>704</v>
      </c>
      <c r="K79">
        <v>107410000</v>
      </c>
      <c r="L79" s="120">
        <v>45133</v>
      </c>
      <c r="M79">
        <v>30</v>
      </c>
      <c r="N79">
        <v>1</v>
      </c>
      <c r="O79">
        <v>8</v>
      </c>
      <c r="P79">
        <v>1</v>
      </c>
      <c r="Q79" t="s">
        <v>406</v>
      </c>
    </row>
    <row r="80" spans="1:17" x14ac:dyDescent="0.55000000000000004">
      <c r="A80">
        <v>0</v>
      </c>
      <c r="B80" t="s">
        <v>586</v>
      </c>
      <c r="C80">
        <v>0</v>
      </c>
      <c r="E80" t="s">
        <v>631</v>
      </c>
      <c r="F80" t="s">
        <v>622</v>
      </c>
      <c r="G80" t="s">
        <v>586</v>
      </c>
      <c r="H80">
        <v>1.119</v>
      </c>
      <c r="I80" t="s">
        <v>704</v>
      </c>
      <c r="K80">
        <v>107112361</v>
      </c>
      <c r="L80" s="120">
        <v>44841</v>
      </c>
      <c r="M80">
        <v>23</v>
      </c>
      <c r="N80">
        <v>1</v>
      </c>
      <c r="O80">
        <v>4</v>
      </c>
      <c r="P80">
        <v>1</v>
      </c>
      <c r="Q80" t="s">
        <v>406</v>
      </c>
    </row>
    <row r="81" spans="1:17" x14ac:dyDescent="0.55000000000000004">
      <c r="A81">
        <v>0</v>
      </c>
      <c r="B81" t="s">
        <v>586</v>
      </c>
      <c r="C81">
        <v>0</v>
      </c>
      <c r="E81" t="s">
        <v>623</v>
      </c>
      <c r="F81" t="s">
        <v>622</v>
      </c>
      <c r="G81" t="s">
        <v>586</v>
      </c>
      <c r="H81">
        <v>1.173</v>
      </c>
      <c r="I81" t="s">
        <v>704</v>
      </c>
      <c r="K81">
        <v>106932993</v>
      </c>
      <c r="L81" s="120">
        <v>44676</v>
      </c>
      <c r="M81">
        <v>24</v>
      </c>
      <c r="N81">
        <v>1</v>
      </c>
      <c r="O81">
        <v>8</v>
      </c>
      <c r="P81">
        <v>1</v>
      </c>
      <c r="Q81" t="s">
        <v>201</v>
      </c>
    </row>
    <row r="82" spans="1:17" x14ac:dyDescent="0.55000000000000004">
      <c r="A82">
        <v>0</v>
      </c>
      <c r="B82" t="s">
        <v>586</v>
      </c>
      <c r="C82">
        <v>0</v>
      </c>
      <c r="E82" t="s">
        <v>623</v>
      </c>
      <c r="F82" t="s">
        <v>622</v>
      </c>
      <c r="G82" t="s">
        <v>586</v>
      </c>
      <c r="H82">
        <v>1.173</v>
      </c>
      <c r="I82" t="s">
        <v>704</v>
      </c>
      <c r="K82">
        <v>105493877</v>
      </c>
      <c r="L82" s="120">
        <v>43243</v>
      </c>
      <c r="M82">
        <v>24</v>
      </c>
      <c r="N82">
        <v>1</v>
      </c>
      <c r="O82">
        <v>8</v>
      </c>
      <c r="P82">
        <v>1</v>
      </c>
      <c r="Q82" t="s">
        <v>201</v>
      </c>
    </row>
    <row r="83" spans="1:17" x14ac:dyDescent="0.55000000000000004">
      <c r="A83">
        <v>0</v>
      </c>
      <c r="B83" t="s">
        <v>586</v>
      </c>
      <c r="C83">
        <v>0</v>
      </c>
      <c r="E83" t="s">
        <v>623</v>
      </c>
      <c r="F83" t="s">
        <v>627</v>
      </c>
      <c r="G83" t="s">
        <v>586</v>
      </c>
      <c r="H83">
        <v>1.173</v>
      </c>
      <c r="I83" t="s">
        <v>704</v>
      </c>
      <c r="K83">
        <v>108342608</v>
      </c>
      <c r="L83" s="120">
        <v>45999</v>
      </c>
      <c r="M83">
        <v>24</v>
      </c>
      <c r="N83">
        <v>1</v>
      </c>
      <c r="O83">
        <v>8</v>
      </c>
      <c r="P83">
        <v>1</v>
      </c>
      <c r="Q83" t="s">
        <v>406</v>
      </c>
    </row>
    <row r="84" spans="1:17" x14ac:dyDescent="0.55000000000000004">
      <c r="A84">
        <v>0</v>
      </c>
      <c r="B84" t="s">
        <v>586</v>
      </c>
      <c r="C84">
        <v>0</v>
      </c>
      <c r="E84" t="s">
        <v>623</v>
      </c>
      <c r="F84" t="s">
        <v>622</v>
      </c>
      <c r="G84" t="s">
        <v>586</v>
      </c>
      <c r="H84">
        <v>1.173</v>
      </c>
      <c r="I84" t="s">
        <v>704</v>
      </c>
      <c r="K84">
        <v>108272255</v>
      </c>
      <c r="L84" s="120">
        <v>45947</v>
      </c>
      <c r="M84">
        <v>24</v>
      </c>
      <c r="N84">
        <v>1</v>
      </c>
      <c r="O84">
        <v>8</v>
      </c>
      <c r="P84">
        <v>1</v>
      </c>
      <c r="Q84" t="s">
        <v>406</v>
      </c>
    </row>
    <row r="85" spans="1:17" x14ac:dyDescent="0.55000000000000004">
      <c r="A85">
        <v>0</v>
      </c>
      <c r="B85" t="s">
        <v>586</v>
      </c>
      <c r="C85">
        <v>0</v>
      </c>
      <c r="E85" t="s">
        <v>623</v>
      </c>
      <c r="F85" t="s">
        <v>632</v>
      </c>
      <c r="G85" t="s">
        <v>586</v>
      </c>
      <c r="H85">
        <v>1.173</v>
      </c>
      <c r="I85" t="s">
        <v>704</v>
      </c>
      <c r="K85">
        <v>107835992</v>
      </c>
      <c r="L85" s="120">
        <v>45530</v>
      </c>
      <c r="M85">
        <v>24</v>
      </c>
      <c r="N85">
        <v>1</v>
      </c>
      <c r="O85">
        <v>8</v>
      </c>
      <c r="P85">
        <v>1</v>
      </c>
      <c r="Q85" t="s">
        <v>406</v>
      </c>
    </row>
    <row r="86" spans="1:17" x14ac:dyDescent="0.55000000000000004">
      <c r="A86">
        <v>0</v>
      </c>
      <c r="B86" t="s">
        <v>586</v>
      </c>
      <c r="C86">
        <v>0</v>
      </c>
      <c r="E86" t="s">
        <v>623</v>
      </c>
      <c r="F86" t="s">
        <v>622</v>
      </c>
      <c r="G86" t="s">
        <v>586</v>
      </c>
      <c r="H86">
        <v>1.173</v>
      </c>
      <c r="I86" t="s">
        <v>704</v>
      </c>
      <c r="K86">
        <v>107786892</v>
      </c>
      <c r="L86" s="120">
        <v>45463</v>
      </c>
      <c r="M86">
        <v>21</v>
      </c>
      <c r="N86">
        <v>1</v>
      </c>
      <c r="O86">
        <v>8</v>
      </c>
      <c r="P86">
        <v>1</v>
      </c>
      <c r="Q86" t="s">
        <v>406</v>
      </c>
    </row>
    <row r="87" spans="1:17" x14ac:dyDescent="0.55000000000000004">
      <c r="A87">
        <v>0</v>
      </c>
      <c r="B87" t="s">
        <v>586</v>
      </c>
      <c r="C87">
        <v>0</v>
      </c>
      <c r="E87" t="s">
        <v>623</v>
      </c>
      <c r="F87" t="s">
        <v>622</v>
      </c>
      <c r="G87" t="s">
        <v>586</v>
      </c>
      <c r="H87">
        <v>1.173</v>
      </c>
      <c r="I87" t="s">
        <v>704</v>
      </c>
      <c r="K87">
        <v>107435254</v>
      </c>
      <c r="L87" s="120">
        <v>45161</v>
      </c>
      <c r="M87">
        <v>19</v>
      </c>
      <c r="N87">
        <v>1</v>
      </c>
      <c r="O87">
        <v>8</v>
      </c>
      <c r="P87">
        <v>1</v>
      </c>
      <c r="Q87" t="s">
        <v>406</v>
      </c>
    </row>
    <row r="88" spans="1:17" x14ac:dyDescent="0.55000000000000004">
      <c r="A88">
        <v>0</v>
      </c>
      <c r="B88" t="s">
        <v>586</v>
      </c>
      <c r="C88">
        <v>0</v>
      </c>
      <c r="E88" t="s">
        <v>623</v>
      </c>
      <c r="F88" t="s">
        <v>622</v>
      </c>
      <c r="G88" t="s">
        <v>586</v>
      </c>
      <c r="H88">
        <v>1.173</v>
      </c>
      <c r="I88" t="s">
        <v>704</v>
      </c>
      <c r="K88">
        <v>107954649</v>
      </c>
      <c r="L88" s="120">
        <v>45636</v>
      </c>
      <c r="M88">
        <v>24</v>
      </c>
      <c r="N88">
        <v>2</v>
      </c>
      <c r="O88">
        <v>8</v>
      </c>
      <c r="P88">
        <v>1</v>
      </c>
      <c r="Q88" t="s">
        <v>406</v>
      </c>
    </row>
    <row r="89" spans="1:17" x14ac:dyDescent="0.55000000000000004">
      <c r="A89">
        <v>0</v>
      </c>
      <c r="B89" t="s">
        <v>586</v>
      </c>
      <c r="C89">
        <v>1.25</v>
      </c>
      <c r="D89" t="s">
        <v>222</v>
      </c>
      <c r="E89" t="s">
        <v>616</v>
      </c>
      <c r="F89" t="s">
        <v>622</v>
      </c>
      <c r="G89" t="s">
        <v>586</v>
      </c>
      <c r="H89">
        <v>1.25</v>
      </c>
      <c r="I89" t="s">
        <v>704</v>
      </c>
      <c r="K89">
        <v>105986207</v>
      </c>
      <c r="L89" s="120">
        <v>43707</v>
      </c>
      <c r="M89">
        <v>28</v>
      </c>
      <c r="N89">
        <v>1</v>
      </c>
      <c r="O89">
        <v>0</v>
      </c>
      <c r="P89">
        <v>1</v>
      </c>
      <c r="Q89" t="s">
        <v>406</v>
      </c>
    </row>
    <row r="90" spans="1:17" x14ac:dyDescent="0.55000000000000004">
      <c r="A90">
        <v>0</v>
      </c>
      <c r="B90" t="s">
        <v>586</v>
      </c>
      <c r="C90">
        <v>0.2</v>
      </c>
      <c r="D90" t="s">
        <v>147</v>
      </c>
      <c r="E90" t="s">
        <v>622</v>
      </c>
      <c r="F90" t="s">
        <v>623</v>
      </c>
      <c r="G90" t="s">
        <v>586</v>
      </c>
      <c r="H90">
        <v>1.363</v>
      </c>
      <c r="I90" t="s">
        <v>704</v>
      </c>
      <c r="K90">
        <v>106103515</v>
      </c>
      <c r="L90" s="120">
        <v>43820</v>
      </c>
      <c r="M90">
        <v>17</v>
      </c>
      <c r="N90">
        <v>1</v>
      </c>
      <c r="O90">
        <v>0</v>
      </c>
      <c r="P90">
        <v>3</v>
      </c>
      <c r="Q90" t="s">
        <v>406</v>
      </c>
    </row>
    <row r="91" spans="1:17" x14ac:dyDescent="0.55000000000000004">
      <c r="A91">
        <v>0</v>
      </c>
      <c r="B91" t="s">
        <v>586</v>
      </c>
      <c r="C91">
        <v>0.2</v>
      </c>
      <c r="D91" t="s">
        <v>147</v>
      </c>
      <c r="E91" t="s">
        <v>622</v>
      </c>
      <c r="F91" t="s">
        <v>623</v>
      </c>
      <c r="G91" t="s">
        <v>586</v>
      </c>
      <c r="H91">
        <v>1.363</v>
      </c>
      <c r="I91" t="s">
        <v>704</v>
      </c>
      <c r="K91">
        <v>107714875</v>
      </c>
      <c r="L91" s="120">
        <v>45421</v>
      </c>
      <c r="M91">
        <v>21</v>
      </c>
      <c r="N91">
        <v>2</v>
      </c>
      <c r="O91">
        <v>0</v>
      </c>
      <c r="P91">
        <v>1</v>
      </c>
      <c r="Q91" t="s">
        <v>201</v>
      </c>
    </row>
    <row r="92" spans="1:17" x14ac:dyDescent="0.55000000000000004">
      <c r="A92">
        <v>0</v>
      </c>
      <c r="B92" t="s">
        <v>586</v>
      </c>
      <c r="C92">
        <v>0.2</v>
      </c>
      <c r="D92" t="s">
        <v>222</v>
      </c>
      <c r="E92" t="s">
        <v>623</v>
      </c>
      <c r="F92" t="s">
        <v>622</v>
      </c>
      <c r="G92" t="s">
        <v>586</v>
      </c>
      <c r="H92">
        <v>1.373</v>
      </c>
      <c r="I92" t="s">
        <v>704</v>
      </c>
      <c r="K92">
        <v>107583604</v>
      </c>
      <c r="L92" s="120">
        <v>45293</v>
      </c>
      <c r="M92">
        <v>17</v>
      </c>
      <c r="N92">
        <v>1</v>
      </c>
      <c r="O92">
        <v>0</v>
      </c>
      <c r="P92">
        <v>5</v>
      </c>
      <c r="Q92" t="s">
        <v>406</v>
      </c>
    </row>
    <row r="93" spans="1:17" x14ac:dyDescent="0.55000000000000004">
      <c r="A93">
        <v>0</v>
      </c>
      <c r="B93" t="s">
        <v>586</v>
      </c>
      <c r="C93">
        <v>0.1</v>
      </c>
      <c r="D93" t="s">
        <v>147</v>
      </c>
      <c r="E93" t="s">
        <v>622</v>
      </c>
      <c r="F93" t="s">
        <v>625</v>
      </c>
      <c r="G93" t="s">
        <v>586</v>
      </c>
      <c r="H93">
        <v>1.4630000000000001</v>
      </c>
      <c r="I93" t="s">
        <v>704</v>
      </c>
      <c r="K93">
        <v>107353570</v>
      </c>
      <c r="L93" s="120">
        <v>45071</v>
      </c>
      <c r="M93">
        <v>19</v>
      </c>
      <c r="N93">
        <v>1</v>
      </c>
      <c r="O93">
        <v>0</v>
      </c>
      <c r="P93">
        <v>1</v>
      </c>
      <c r="Q93" t="s">
        <v>406</v>
      </c>
    </row>
    <row r="94" spans="1:17" x14ac:dyDescent="0.55000000000000004">
      <c r="A94">
        <v>0</v>
      </c>
      <c r="B94" t="s">
        <v>586</v>
      </c>
      <c r="C94">
        <v>0.1</v>
      </c>
      <c r="D94" t="s">
        <v>147</v>
      </c>
      <c r="E94" t="s">
        <v>622</v>
      </c>
      <c r="F94" t="s">
        <v>625</v>
      </c>
      <c r="G94" t="s">
        <v>586</v>
      </c>
      <c r="H94">
        <v>1.4630000000000001</v>
      </c>
      <c r="I94" t="s">
        <v>704</v>
      </c>
      <c r="K94">
        <v>106839283</v>
      </c>
      <c r="L94" s="120">
        <v>44580</v>
      </c>
      <c r="M94">
        <v>17</v>
      </c>
      <c r="N94">
        <v>1</v>
      </c>
      <c r="O94">
        <v>0</v>
      </c>
      <c r="P94">
        <v>3</v>
      </c>
      <c r="Q94" t="s">
        <v>406</v>
      </c>
    </row>
    <row r="95" spans="1:17" x14ac:dyDescent="0.55000000000000004">
      <c r="A95">
        <v>0</v>
      </c>
      <c r="B95" t="s">
        <v>586</v>
      </c>
      <c r="C95">
        <v>0.1</v>
      </c>
      <c r="D95" t="s">
        <v>147</v>
      </c>
      <c r="E95" t="s">
        <v>622</v>
      </c>
      <c r="F95" t="s">
        <v>617</v>
      </c>
      <c r="G95" t="s">
        <v>586</v>
      </c>
      <c r="H95">
        <v>1.4630000000000001</v>
      </c>
      <c r="I95" t="s">
        <v>704</v>
      </c>
      <c r="K95">
        <v>106770386</v>
      </c>
      <c r="L95" s="120">
        <v>44516</v>
      </c>
      <c r="M95">
        <v>17</v>
      </c>
      <c r="N95">
        <v>1</v>
      </c>
      <c r="O95">
        <v>0</v>
      </c>
      <c r="P95">
        <v>5</v>
      </c>
      <c r="Q95" t="s">
        <v>406</v>
      </c>
    </row>
    <row r="96" spans="1:17" x14ac:dyDescent="0.55000000000000004">
      <c r="A96">
        <v>0</v>
      </c>
      <c r="B96" t="s">
        <v>586</v>
      </c>
      <c r="C96">
        <v>0.1</v>
      </c>
      <c r="D96" t="s">
        <v>147</v>
      </c>
      <c r="E96" t="s">
        <v>622</v>
      </c>
      <c r="F96" t="s">
        <v>617</v>
      </c>
      <c r="G96" t="s">
        <v>586</v>
      </c>
      <c r="H96">
        <v>1.4630000000000001</v>
      </c>
      <c r="I96" t="s">
        <v>704</v>
      </c>
      <c r="K96">
        <v>106255812</v>
      </c>
      <c r="L96" s="120">
        <v>44000</v>
      </c>
      <c r="M96">
        <v>17</v>
      </c>
      <c r="N96">
        <v>1</v>
      </c>
      <c r="O96">
        <v>0</v>
      </c>
      <c r="P96">
        <v>1</v>
      </c>
      <c r="Q96" t="s">
        <v>406</v>
      </c>
    </row>
    <row r="97" spans="1:17" x14ac:dyDescent="0.55000000000000004">
      <c r="A97">
        <v>0</v>
      </c>
      <c r="B97" t="s">
        <v>586</v>
      </c>
      <c r="C97">
        <v>0.1</v>
      </c>
      <c r="D97" t="s">
        <v>147</v>
      </c>
      <c r="E97" t="s">
        <v>622</v>
      </c>
      <c r="F97" t="s">
        <v>616</v>
      </c>
      <c r="G97" t="s">
        <v>586</v>
      </c>
      <c r="H97">
        <v>1.4630000000000001</v>
      </c>
      <c r="I97" t="s">
        <v>704</v>
      </c>
      <c r="K97">
        <v>106136525</v>
      </c>
      <c r="L97" s="120">
        <v>43847</v>
      </c>
      <c r="M97">
        <v>19</v>
      </c>
      <c r="N97">
        <v>1</v>
      </c>
      <c r="O97">
        <v>0</v>
      </c>
      <c r="P97">
        <v>1</v>
      </c>
      <c r="Q97" t="s">
        <v>201</v>
      </c>
    </row>
    <row r="98" spans="1:17" x14ac:dyDescent="0.55000000000000004">
      <c r="A98">
        <v>0</v>
      </c>
      <c r="B98" t="s">
        <v>586</v>
      </c>
      <c r="C98">
        <v>0.1</v>
      </c>
      <c r="D98" t="s">
        <v>147</v>
      </c>
      <c r="E98" t="s">
        <v>622</v>
      </c>
      <c r="F98" t="s">
        <v>617</v>
      </c>
      <c r="G98" t="s">
        <v>586</v>
      </c>
      <c r="H98">
        <v>1.4630000000000001</v>
      </c>
      <c r="I98" t="s">
        <v>704</v>
      </c>
      <c r="K98">
        <v>105281360</v>
      </c>
      <c r="L98" s="120">
        <v>43046</v>
      </c>
      <c r="M98">
        <v>17</v>
      </c>
      <c r="N98">
        <v>2</v>
      </c>
      <c r="O98">
        <v>0</v>
      </c>
      <c r="P98">
        <v>5</v>
      </c>
      <c r="Q98" t="s">
        <v>406</v>
      </c>
    </row>
    <row r="99" spans="1:17" x14ac:dyDescent="0.55000000000000004">
      <c r="A99">
        <v>0</v>
      </c>
      <c r="B99" t="s">
        <v>586</v>
      </c>
      <c r="C99">
        <v>0.1</v>
      </c>
      <c r="D99" t="s">
        <v>147</v>
      </c>
      <c r="E99" t="s">
        <v>622</v>
      </c>
      <c r="F99" t="s">
        <v>623</v>
      </c>
      <c r="G99" t="s">
        <v>586</v>
      </c>
      <c r="H99">
        <v>1.4630000000000001</v>
      </c>
      <c r="I99" t="s">
        <v>704</v>
      </c>
      <c r="K99">
        <v>107205020</v>
      </c>
      <c r="L99" s="120">
        <v>44931</v>
      </c>
      <c r="M99">
        <v>17</v>
      </c>
      <c r="N99">
        <v>1</v>
      </c>
      <c r="O99">
        <v>0</v>
      </c>
      <c r="P99">
        <v>2</v>
      </c>
      <c r="Q99" t="s">
        <v>406</v>
      </c>
    </row>
    <row r="100" spans="1:17" x14ac:dyDescent="0.55000000000000004">
      <c r="A100">
        <v>0</v>
      </c>
      <c r="B100" t="s">
        <v>586</v>
      </c>
      <c r="C100">
        <v>6.6000000000000003E-2</v>
      </c>
      <c r="D100" t="s">
        <v>147</v>
      </c>
      <c r="E100" t="s">
        <v>622</v>
      </c>
      <c r="F100" t="s">
        <v>627</v>
      </c>
      <c r="G100" t="s">
        <v>586</v>
      </c>
      <c r="H100">
        <v>1.4970000000000001</v>
      </c>
      <c r="I100" t="s">
        <v>704</v>
      </c>
      <c r="K100">
        <v>108267429</v>
      </c>
      <c r="L100" s="120">
        <v>45942</v>
      </c>
      <c r="M100">
        <v>19</v>
      </c>
      <c r="N100">
        <v>2</v>
      </c>
      <c r="O100">
        <v>10</v>
      </c>
      <c r="P100">
        <v>5</v>
      </c>
      <c r="Q100" t="s">
        <v>406</v>
      </c>
    </row>
    <row r="101" spans="1:17" x14ac:dyDescent="0.55000000000000004">
      <c r="A101">
        <v>0</v>
      </c>
      <c r="B101" t="s">
        <v>586</v>
      </c>
      <c r="C101">
        <v>1.5</v>
      </c>
      <c r="D101" t="s">
        <v>222</v>
      </c>
      <c r="E101" t="s">
        <v>616</v>
      </c>
      <c r="F101" t="s">
        <v>622</v>
      </c>
      <c r="G101" t="s">
        <v>586</v>
      </c>
      <c r="H101">
        <v>1.5</v>
      </c>
      <c r="I101" t="s">
        <v>704</v>
      </c>
      <c r="K101">
        <v>107742537</v>
      </c>
      <c r="L101" s="120">
        <v>44431</v>
      </c>
      <c r="M101">
        <v>24</v>
      </c>
      <c r="N101">
        <v>1</v>
      </c>
      <c r="O101">
        <v>8</v>
      </c>
      <c r="P101">
        <v>1</v>
      </c>
      <c r="Q101" t="s">
        <v>201</v>
      </c>
    </row>
    <row r="102" spans="1:17" x14ac:dyDescent="0.55000000000000004">
      <c r="A102">
        <v>0</v>
      </c>
      <c r="B102" t="s">
        <v>586</v>
      </c>
      <c r="C102">
        <v>1.5</v>
      </c>
      <c r="D102" t="s">
        <v>222</v>
      </c>
      <c r="E102" t="s">
        <v>616</v>
      </c>
      <c r="F102" t="s">
        <v>622</v>
      </c>
      <c r="G102" t="s">
        <v>586</v>
      </c>
      <c r="H102">
        <v>1.5</v>
      </c>
      <c r="I102" t="s">
        <v>704</v>
      </c>
      <c r="K102">
        <v>106619552</v>
      </c>
      <c r="L102" s="120">
        <v>44369</v>
      </c>
      <c r="M102">
        <v>19</v>
      </c>
      <c r="N102">
        <v>2</v>
      </c>
      <c r="O102">
        <v>0</v>
      </c>
      <c r="P102">
        <v>1</v>
      </c>
      <c r="Q102" t="s">
        <v>406</v>
      </c>
    </row>
    <row r="103" spans="1:17" x14ac:dyDescent="0.55000000000000004">
      <c r="A103">
        <v>0</v>
      </c>
      <c r="B103" t="s">
        <v>586</v>
      </c>
      <c r="C103">
        <v>5.0000000000000001E-3</v>
      </c>
      <c r="D103" t="s">
        <v>147</v>
      </c>
      <c r="E103" t="s">
        <v>622</v>
      </c>
      <c r="F103" t="s">
        <v>627</v>
      </c>
      <c r="G103" t="s">
        <v>586</v>
      </c>
      <c r="H103">
        <v>1.5580000000000001</v>
      </c>
      <c r="I103" t="s">
        <v>704</v>
      </c>
      <c r="K103">
        <v>106424659</v>
      </c>
      <c r="L103" s="120">
        <v>44167</v>
      </c>
      <c r="M103">
        <v>19</v>
      </c>
      <c r="N103">
        <v>1</v>
      </c>
      <c r="O103">
        <v>0</v>
      </c>
      <c r="P103">
        <v>1</v>
      </c>
      <c r="Q103" t="s">
        <v>406</v>
      </c>
    </row>
    <row r="104" spans="1:17" x14ac:dyDescent="0.55000000000000004">
      <c r="A104">
        <v>0</v>
      </c>
      <c r="B104" t="s">
        <v>586</v>
      </c>
      <c r="C104">
        <v>0</v>
      </c>
      <c r="E104" t="s">
        <v>622</v>
      </c>
      <c r="F104" t="s">
        <v>624</v>
      </c>
      <c r="G104" t="s">
        <v>586</v>
      </c>
      <c r="H104">
        <v>1.5629999999999999</v>
      </c>
      <c r="I104" t="s">
        <v>704</v>
      </c>
      <c r="K104">
        <v>106898594</v>
      </c>
      <c r="L104" s="120">
        <v>44599</v>
      </c>
      <c r="M104">
        <v>23</v>
      </c>
      <c r="N104">
        <v>2</v>
      </c>
      <c r="O104">
        <v>8</v>
      </c>
      <c r="P104">
        <v>1</v>
      </c>
      <c r="Q104" t="s">
        <v>406</v>
      </c>
    </row>
    <row r="105" spans="1:17" x14ac:dyDescent="0.55000000000000004">
      <c r="A105">
        <v>0</v>
      </c>
      <c r="B105" t="s">
        <v>586</v>
      </c>
      <c r="C105">
        <v>0</v>
      </c>
      <c r="E105" t="s">
        <v>622</v>
      </c>
      <c r="F105" t="s">
        <v>634</v>
      </c>
      <c r="G105" t="s">
        <v>586</v>
      </c>
      <c r="H105">
        <v>1.5629999999999999</v>
      </c>
      <c r="I105" t="s">
        <v>704</v>
      </c>
      <c r="K105">
        <v>106829559</v>
      </c>
      <c r="L105" s="120">
        <v>44571</v>
      </c>
      <c r="M105">
        <v>30</v>
      </c>
      <c r="N105">
        <v>1</v>
      </c>
      <c r="O105">
        <v>8</v>
      </c>
      <c r="P105">
        <v>1</v>
      </c>
      <c r="Q105" t="s">
        <v>406</v>
      </c>
    </row>
    <row r="106" spans="1:17" x14ac:dyDescent="0.55000000000000004">
      <c r="A106">
        <v>0</v>
      </c>
      <c r="B106" t="s">
        <v>586</v>
      </c>
      <c r="C106">
        <v>0</v>
      </c>
      <c r="E106" t="s">
        <v>622</v>
      </c>
      <c r="F106" t="s">
        <v>616</v>
      </c>
      <c r="G106" t="s">
        <v>586</v>
      </c>
      <c r="H106">
        <v>1.5629999999999999</v>
      </c>
      <c r="I106" t="s">
        <v>704</v>
      </c>
      <c r="K106">
        <v>106742304</v>
      </c>
      <c r="L106" s="120">
        <v>44487</v>
      </c>
      <c r="M106">
        <v>23</v>
      </c>
      <c r="N106">
        <v>1</v>
      </c>
      <c r="O106">
        <v>8</v>
      </c>
      <c r="P106">
        <v>1</v>
      </c>
      <c r="Q106" t="s">
        <v>144</v>
      </c>
    </row>
    <row r="107" spans="1:17" x14ac:dyDescent="0.55000000000000004">
      <c r="A107">
        <v>0</v>
      </c>
      <c r="B107" t="s">
        <v>586</v>
      </c>
      <c r="C107">
        <v>0</v>
      </c>
      <c r="E107" t="s">
        <v>622</v>
      </c>
      <c r="F107" t="s">
        <v>635</v>
      </c>
      <c r="G107" t="s">
        <v>586</v>
      </c>
      <c r="H107">
        <v>1.5629999999999999</v>
      </c>
      <c r="I107" t="s">
        <v>704</v>
      </c>
      <c r="K107">
        <v>105747839</v>
      </c>
      <c r="L107" s="120">
        <v>43483</v>
      </c>
      <c r="M107">
        <v>23</v>
      </c>
      <c r="N107">
        <v>1</v>
      </c>
      <c r="O107">
        <v>8</v>
      </c>
      <c r="P107">
        <v>1</v>
      </c>
      <c r="Q107" t="s">
        <v>144</v>
      </c>
    </row>
    <row r="108" spans="1:17" x14ac:dyDescent="0.55000000000000004">
      <c r="A108">
        <v>0</v>
      </c>
      <c r="B108" t="s">
        <v>586</v>
      </c>
      <c r="C108">
        <v>0</v>
      </c>
      <c r="E108" t="s">
        <v>622</v>
      </c>
      <c r="F108" t="s">
        <v>616</v>
      </c>
      <c r="G108" t="s">
        <v>586</v>
      </c>
      <c r="H108">
        <v>1.5629999999999999</v>
      </c>
      <c r="I108" t="s">
        <v>704</v>
      </c>
      <c r="K108">
        <v>105605039</v>
      </c>
      <c r="L108" s="120">
        <v>43348</v>
      </c>
      <c r="M108">
        <v>24</v>
      </c>
      <c r="N108">
        <v>1</v>
      </c>
      <c r="O108">
        <v>8</v>
      </c>
      <c r="P108">
        <v>1</v>
      </c>
      <c r="Q108" t="s">
        <v>144</v>
      </c>
    </row>
    <row r="109" spans="1:17" x14ac:dyDescent="0.55000000000000004">
      <c r="A109">
        <v>0</v>
      </c>
      <c r="B109" t="s">
        <v>586</v>
      </c>
      <c r="C109">
        <v>0</v>
      </c>
      <c r="E109" t="s">
        <v>622</v>
      </c>
      <c r="F109" t="s">
        <v>624</v>
      </c>
      <c r="G109" t="s">
        <v>586</v>
      </c>
      <c r="H109">
        <v>1.5629999999999999</v>
      </c>
      <c r="I109" t="s">
        <v>704</v>
      </c>
      <c r="K109">
        <v>105510348</v>
      </c>
      <c r="L109" s="120">
        <v>43251</v>
      </c>
      <c r="M109">
        <v>23</v>
      </c>
      <c r="N109">
        <v>1</v>
      </c>
      <c r="O109">
        <v>8</v>
      </c>
      <c r="P109">
        <v>1</v>
      </c>
      <c r="Q109" t="s">
        <v>406</v>
      </c>
    </row>
    <row r="110" spans="1:17" x14ac:dyDescent="0.55000000000000004">
      <c r="A110">
        <v>0</v>
      </c>
      <c r="B110" t="s">
        <v>586</v>
      </c>
      <c r="C110">
        <v>0</v>
      </c>
      <c r="E110" t="s">
        <v>622</v>
      </c>
      <c r="F110" t="s">
        <v>636</v>
      </c>
      <c r="G110" t="s">
        <v>586</v>
      </c>
      <c r="H110">
        <v>1.5629999999999999</v>
      </c>
      <c r="I110" t="s">
        <v>704</v>
      </c>
      <c r="K110">
        <v>105339042</v>
      </c>
      <c r="L110" s="120">
        <v>43102</v>
      </c>
      <c r="M110">
        <v>23</v>
      </c>
      <c r="N110">
        <v>1</v>
      </c>
      <c r="O110">
        <v>8</v>
      </c>
      <c r="P110">
        <v>1</v>
      </c>
      <c r="Q110" t="s">
        <v>406</v>
      </c>
    </row>
    <row r="111" spans="1:17" x14ac:dyDescent="0.55000000000000004">
      <c r="A111">
        <v>0</v>
      </c>
      <c r="B111" t="s">
        <v>586</v>
      </c>
      <c r="C111">
        <v>0</v>
      </c>
      <c r="E111" t="s">
        <v>622</v>
      </c>
      <c r="F111" t="s">
        <v>623</v>
      </c>
      <c r="G111" t="s">
        <v>586</v>
      </c>
      <c r="H111">
        <v>1.5629999999999999</v>
      </c>
      <c r="I111" t="s">
        <v>704</v>
      </c>
      <c r="K111">
        <v>107015587</v>
      </c>
      <c r="L111" s="120">
        <v>44748</v>
      </c>
      <c r="M111">
        <v>24</v>
      </c>
      <c r="N111">
        <v>1</v>
      </c>
      <c r="O111">
        <v>9</v>
      </c>
      <c r="P111">
        <v>1</v>
      </c>
      <c r="Q111" t="s">
        <v>406</v>
      </c>
    </row>
    <row r="112" spans="1:17" x14ac:dyDescent="0.55000000000000004">
      <c r="A112">
        <v>0</v>
      </c>
      <c r="B112" t="s">
        <v>586</v>
      </c>
      <c r="C112">
        <v>0</v>
      </c>
      <c r="E112" t="s">
        <v>622</v>
      </c>
      <c r="F112" t="s">
        <v>620</v>
      </c>
      <c r="G112" t="s">
        <v>586</v>
      </c>
      <c r="H112">
        <v>1.5629999999999999</v>
      </c>
      <c r="I112" t="s">
        <v>704</v>
      </c>
      <c r="K112">
        <v>108103793</v>
      </c>
      <c r="L112" s="120">
        <v>45782</v>
      </c>
      <c r="M112">
        <v>24</v>
      </c>
      <c r="N112">
        <v>1</v>
      </c>
      <c r="O112">
        <v>8</v>
      </c>
      <c r="P112">
        <v>1</v>
      </c>
      <c r="Q112" t="s">
        <v>406</v>
      </c>
    </row>
    <row r="113" spans="1:17" x14ac:dyDescent="0.55000000000000004">
      <c r="A113">
        <v>0</v>
      </c>
      <c r="B113" t="s">
        <v>586</v>
      </c>
      <c r="C113">
        <v>4.7E-2</v>
      </c>
      <c r="D113" t="s">
        <v>222</v>
      </c>
      <c r="E113" t="s">
        <v>622</v>
      </c>
      <c r="F113" t="s">
        <v>616</v>
      </c>
      <c r="G113" t="s">
        <v>586</v>
      </c>
      <c r="H113">
        <v>1.61</v>
      </c>
      <c r="I113" t="s">
        <v>704</v>
      </c>
      <c r="K113">
        <v>106348862</v>
      </c>
      <c r="L113" s="120">
        <v>44092</v>
      </c>
      <c r="M113">
        <v>19</v>
      </c>
      <c r="N113">
        <v>2</v>
      </c>
      <c r="O113">
        <v>4</v>
      </c>
      <c r="P113">
        <v>5</v>
      </c>
    </row>
    <row r="114" spans="1:17" x14ac:dyDescent="0.55000000000000004">
      <c r="A114">
        <v>0</v>
      </c>
      <c r="B114" t="s">
        <v>586</v>
      </c>
      <c r="C114">
        <v>1.5</v>
      </c>
      <c r="D114" t="s">
        <v>222</v>
      </c>
      <c r="E114" t="s">
        <v>617</v>
      </c>
      <c r="F114" t="s">
        <v>622</v>
      </c>
      <c r="G114" t="s">
        <v>586</v>
      </c>
      <c r="H114">
        <v>1.625</v>
      </c>
      <c r="I114" t="s">
        <v>704</v>
      </c>
      <c r="K114">
        <v>107230094</v>
      </c>
      <c r="L114" s="120">
        <v>44956</v>
      </c>
      <c r="M114">
        <v>21</v>
      </c>
      <c r="N114">
        <v>2</v>
      </c>
      <c r="O114">
        <v>0</v>
      </c>
      <c r="P114">
        <v>1</v>
      </c>
      <c r="Q114" t="s">
        <v>144</v>
      </c>
    </row>
    <row r="115" spans="1:17" x14ac:dyDescent="0.55000000000000004">
      <c r="A115">
        <v>0</v>
      </c>
      <c r="B115" t="s">
        <v>586</v>
      </c>
      <c r="C115">
        <v>0.1</v>
      </c>
      <c r="D115" t="s">
        <v>222</v>
      </c>
      <c r="E115" t="s">
        <v>622</v>
      </c>
      <c r="F115" t="s">
        <v>624</v>
      </c>
      <c r="G115" t="s">
        <v>586</v>
      </c>
      <c r="H115">
        <v>1.663</v>
      </c>
      <c r="I115" t="s">
        <v>704</v>
      </c>
      <c r="K115">
        <v>106387840</v>
      </c>
      <c r="L115" s="120">
        <v>44129</v>
      </c>
      <c r="M115">
        <v>17</v>
      </c>
      <c r="N115">
        <v>2</v>
      </c>
      <c r="O115">
        <v>0</v>
      </c>
      <c r="P115">
        <v>1</v>
      </c>
      <c r="Q115" t="s">
        <v>406</v>
      </c>
    </row>
    <row r="116" spans="1:17" x14ac:dyDescent="0.55000000000000004">
      <c r="A116">
        <v>0</v>
      </c>
      <c r="B116" t="s">
        <v>586</v>
      </c>
      <c r="C116">
        <v>0.1</v>
      </c>
      <c r="D116" t="s">
        <v>222</v>
      </c>
      <c r="E116" t="s">
        <v>622</v>
      </c>
      <c r="F116" t="s">
        <v>624</v>
      </c>
      <c r="G116" t="s">
        <v>586</v>
      </c>
      <c r="H116">
        <v>1.663</v>
      </c>
      <c r="I116" t="s">
        <v>704</v>
      </c>
      <c r="K116">
        <v>105868857</v>
      </c>
      <c r="L116" s="120">
        <v>43603</v>
      </c>
      <c r="M116">
        <v>17</v>
      </c>
      <c r="N116">
        <v>1</v>
      </c>
      <c r="O116">
        <v>0</v>
      </c>
      <c r="P116">
        <v>5</v>
      </c>
      <c r="Q116" t="s">
        <v>406</v>
      </c>
    </row>
    <row r="117" spans="1:17" x14ac:dyDescent="0.55000000000000004">
      <c r="A117">
        <v>0</v>
      </c>
      <c r="B117" t="s">
        <v>586</v>
      </c>
      <c r="C117">
        <v>0.5</v>
      </c>
      <c r="D117" t="s">
        <v>222</v>
      </c>
      <c r="E117" t="s">
        <v>623</v>
      </c>
      <c r="F117" t="s">
        <v>622</v>
      </c>
      <c r="G117" t="s">
        <v>586</v>
      </c>
      <c r="H117">
        <v>1.673</v>
      </c>
      <c r="I117" t="s">
        <v>704</v>
      </c>
      <c r="K117">
        <v>107260003</v>
      </c>
      <c r="L117" s="120">
        <v>44986</v>
      </c>
      <c r="M117">
        <v>21</v>
      </c>
      <c r="N117">
        <v>1</v>
      </c>
      <c r="O117">
        <v>5</v>
      </c>
      <c r="P117">
        <v>1</v>
      </c>
      <c r="Q117" t="s">
        <v>406</v>
      </c>
    </row>
    <row r="118" spans="1:17" x14ac:dyDescent="0.55000000000000004">
      <c r="A118">
        <v>0</v>
      </c>
      <c r="B118" t="s">
        <v>586</v>
      </c>
      <c r="C118">
        <v>0.2</v>
      </c>
      <c r="D118" t="s">
        <v>222</v>
      </c>
      <c r="E118" t="s">
        <v>622</v>
      </c>
      <c r="F118" t="s">
        <v>636</v>
      </c>
      <c r="G118" t="s">
        <v>586</v>
      </c>
      <c r="H118">
        <v>1.7629999999999999</v>
      </c>
      <c r="I118" t="s">
        <v>704</v>
      </c>
      <c r="K118">
        <v>106576313</v>
      </c>
      <c r="L118" s="120">
        <v>44312</v>
      </c>
      <c r="M118">
        <v>17</v>
      </c>
      <c r="N118">
        <v>1</v>
      </c>
      <c r="O118">
        <v>0</v>
      </c>
      <c r="P118">
        <v>3</v>
      </c>
      <c r="Q118" t="s">
        <v>406</v>
      </c>
    </row>
    <row r="119" spans="1:17" x14ac:dyDescent="0.55000000000000004">
      <c r="A119">
        <v>0</v>
      </c>
      <c r="B119" t="s">
        <v>586</v>
      </c>
      <c r="C119">
        <v>0.2</v>
      </c>
      <c r="D119" t="s">
        <v>222</v>
      </c>
      <c r="E119" t="s">
        <v>622</v>
      </c>
      <c r="F119" t="s">
        <v>636</v>
      </c>
      <c r="G119" t="s">
        <v>586</v>
      </c>
      <c r="H119">
        <v>1.7629999999999999</v>
      </c>
      <c r="I119" t="s">
        <v>704</v>
      </c>
      <c r="K119">
        <v>106224442</v>
      </c>
      <c r="L119" s="120">
        <v>43962</v>
      </c>
      <c r="M119">
        <v>17</v>
      </c>
      <c r="N119">
        <v>1</v>
      </c>
      <c r="O119">
        <v>0</v>
      </c>
      <c r="P119">
        <v>1</v>
      </c>
      <c r="Q119" t="s">
        <v>406</v>
      </c>
    </row>
    <row r="120" spans="1:17" x14ac:dyDescent="0.55000000000000004">
      <c r="A120">
        <v>0</v>
      </c>
      <c r="B120" t="s">
        <v>586</v>
      </c>
      <c r="C120">
        <v>0.2</v>
      </c>
      <c r="D120" t="s">
        <v>222</v>
      </c>
      <c r="E120" t="s">
        <v>622</v>
      </c>
      <c r="F120" t="s">
        <v>636</v>
      </c>
      <c r="G120" t="s">
        <v>586</v>
      </c>
      <c r="H120">
        <v>1.7629999999999999</v>
      </c>
      <c r="I120" t="s">
        <v>704</v>
      </c>
      <c r="K120">
        <v>107540108</v>
      </c>
      <c r="L120" s="120">
        <v>45253</v>
      </c>
      <c r="M120">
        <v>17</v>
      </c>
      <c r="N120">
        <v>1</v>
      </c>
      <c r="O120">
        <v>0</v>
      </c>
      <c r="P120">
        <v>5</v>
      </c>
      <c r="Q120" t="s">
        <v>406</v>
      </c>
    </row>
    <row r="121" spans="1:17" x14ac:dyDescent="0.55000000000000004">
      <c r="A121">
        <v>0</v>
      </c>
      <c r="B121" t="s">
        <v>586</v>
      </c>
      <c r="C121">
        <v>0.2</v>
      </c>
      <c r="D121" t="s">
        <v>222</v>
      </c>
      <c r="E121" t="s">
        <v>622</v>
      </c>
      <c r="F121" t="s">
        <v>636</v>
      </c>
      <c r="G121" t="s">
        <v>586</v>
      </c>
      <c r="H121">
        <v>1.7629999999999999</v>
      </c>
      <c r="I121" t="s">
        <v>704</v>
      </c>
      <c r="K121">
        <v>107246683</v>
      </c>
      <c r="L121" s="120">
        <v>44972</v>
      </c>
      <c r="M121">
        <v>18</v>
      </c>
      <c r="N121">
        <v>1</v>
      </c>
      <c r="O121">
        <v>0</v>
      </c>
      <c r="P121">
        <v>1</v>
      </c>
      <c r="Q121" t="s">
        <v>406</v>
      </c>
    </row>
    <row r="122" spans="1:17" x14ac:dyDescent="0.55000000000000004">
      <c r="A122">
        <v>0</v>
      </c>
      <c r="B122" t="s">
        <v>586</v>
      </c>
      <c r="C122">
        <v>0.4</v>
      </c>
      <c r="D122" t="s">
        <v>222</v>
      </c>
      <c r="E122" t="s">
        <v>622</v>
      </c>
      <c r="F122" t="s">
        <v>636</v>
      </c>
      <c r="G122" t="s">
        <v>586</v>
      </c>
      <c r="H122">
        <v>1.9630000000000001</v>
      </c>
      <c r="I122" t="s">
        <v>704</v>
      </c>
      <c r="K122">
        <v>106103368</v>
      </c>
      <c r="L122" s="120">
        <v>43819</v>
      </c>
      <c r="M122">
        <v>17</v>
      </c>
      <c r="N122">
        <v>1</v>
      </c>
      <c r="O122">
        <v>0</v>
      </c>
      <c r="P122">
        <v>5</v>
      </c>
      <c r="Q122" t="s">
        <v>406</v>
      </c>
    </row>
    <row r="123" spans="1:17" x14ac:dyDescent="0.55000000000000004">
      <c r="A123">
        <v>0</v>
      </c>
      <c r="B123" t="s">
        <v>586</v>
      </c>
      <c r="C123">
        <v>0.5</v>
      </c>
      <c r="D123" t="s">
        <v>222</v>
      </c>
      <c r="E123" t="s">
        <v>622</v>
      </c>
      <c r="F123" t="s">
        <v>636</v>
      </c>
      <c r="G123" t="s">
        <v>586</v>
      </c>
      <c r="H123">
        <v>2.0630000000000002</v>
      </c>
      <c r="I123" t="s">
        <v>704</v>
      </c>
      <c r="K123">
        <v>106760457</v>
      </c>
      <c r="L123" s="120">
        <v>44507</v>
      </c>
      <c r="M123">
        <v>19</v>
      </c>
      <c r="N123">
        <v>1</v>
      </c>
      <c r="O123">
        <v>5</v>
      </c>
      <c r="P123">
        <v>5</v>
      </c>
      <c r="Q123" t="s">
        <v>406</v>
      </c>
    </row>
    <row r="124" spans="1:17" x14ac:dyDescent="0.55000000000000004">
      <c r="A124">
        <v>0</v>
      </c>
      <c r="B124" t="s">
        <v>586</v>
      </c>
      <c r="C124">
        <v>0.5</v>
      </c>
      <c r="D124" t="s">
        <v>222</v>
      </c>
      <c r="E124" t="s">
        <v>622</v>
      </c>
      <c r="F124" t="s">
        <v>636</v>
      </c>
      <c r="G124" t="s">
        <v>586</v>
      </c>
      <c r="H124">
        <v>2.0630000000000002</v>
      </c>
      <c r="I124" t="s">
        <v>704</v>
      </c>
      <c r="K124">
        <v>106102017</v>
      </c>
      <c r="L124" s="120">
        <v>43817</v>
      </c>
      <c r="M124">
        <v>17</v>
      </c>
      <c r="N124">
        <v>1</v>
      </c>
      <c r="O124">
        <v>0</v>
      </c>
      <c r="P124">
        <v>5</v>
      </c>
      <c r="Q124" t="s">
        <v>406</v>
      </c>
    </row>
    <row r="125" spans="1:17" x14ac:dyDescent="0.55000000000000004">
      <c r="A125">
        <v>0</v>
      </c>
      <c r="B125" t="s">
        <v>586</v>
      </c>
      <c r="C125">
        <v>0.1</v>
      </c>
      <c r="D125" t="s">
        <v>147</v>
      </c>
      <c r="E125" t="s">
        <v>636</v>
      </c>
      <c r="F125" t="s">
        <v>622</v>
      </c>
      <c r="G125" t="s">
        <v>586</v>
      </c>
      <c r="H125">
        <v>2.2229999999999999</v>
      </c>
      <c r="I125" t="s">
        <v>704</v>
      </c>
      <c r="K125">
        <v>106238929</v>
      </c>
      <c r="L125" s="120">
        <v>43964</v>
      </c>
      <c r="M125">
        <v>21</v>
      </c>
      <c r="N125">
        <v>1</v>
      </c>
      <c r="O125">
        <v>9</v>
      </c>
      <c r="P125">
        <v>1</v>
      </c>
      <c r="Q125" t="s">
        <v>406</v>
      </c>
    </row>
    <row r="126" spans="1:17" x14ac:dyDescent="0.55000000000000004">
      <c r="A126">
        <v>0</v>
      </c>
      <c r="B126" t="s">
        <v>586</v>
      </c>
      <c r="C126">
        <v>5.3999999999999999E-2</v>
      </c>
      <c r="D126" t="s">
        <v>222</v>
      </c>
      <c r="E126" t="s">
        <v>636</v>
      </c>
      <c r="F126" t="s">
        <v>634</v>
      </c>
      <c r="G126" t="s">
        <v>586</v>
      </c>
      <c r="H126">
        <v>2.3769999999999998</v>
      </c>
      <c r="I126" t="s">
        <v>704</v>
      </c>
      <c r="K126">
        <v>106968852</v>
      </c>
      <c r="L126" s="120">
        <v>44706</v>
      </c>
      <c r="M126">
        <v>19</v>
      </c>
      <c r="N126">
        <v>1</v>
      </c>
      <c r="O126">
        <v>0</v>
      </c>
      <c r="P126">
        <v>1</v>
      </c>
      <c r="Q126" t="s">
        <v>144</v>
      </c>
    </row>
    <row r="127" spans="1:17" x14ac:dyDescent="0.55000000000000004">
      <c r="A127">
        <v>0</v>
      </c>
      <c r="B127" t="s">
        <v>586</v>
      </c>
      <c r="C127">
        <v>0.1</v>
      </c>
      <c r="D127" t="s">
        <v>222</v>
      </c>
      <c r="E127" t="s">
        <v>636</v>
      </c>
      <c r="F127" t="s">
        <v>634</v>
      </c>
      <c r="G127" t="s">
        <v>586</v>
      </c>
      <c r="H127">
        <v>2.423</v>
      </c>
      <c r="I127" t="s">
        <v>704</v>
      </c>
      <c r="K127">
        <v>106266759</v>
      </c>
      <c r="L127" s="120">
        <v>44009</v>
      </c>
      <c r="M127">
        <v>19</v>
      </c>
      <c r="N127">
        <v>1</v>
      </c>
      <c r="O127">
        <v>0</v>
      </c>
      <c r="P127">
        <v>1</v>
      </c>
      <c r="Q127" t="s">
        <v>406</v>
      </c>
    </row>
    <row r="128" spans="1:17" x14ac:dyDescent="0.55000000000000004">
      <c r="A128">
        <v>0</v>
      </c>
      <c r="B128" t="s">
        <v>586</v>
      </c>
      <c r="C128">
        <v>0.1</v>
      </c>
      <c r="D128" t="s">
        <v>222</v>
      </c>
      <c r="E128" t="s">
        <v>636</v>
      </c>
      <c r="F128" t="s">
        <v>634</v>
      </c>
      <c r="G128" t="s">
        <v>586</v>
      </c>
      <c r="H128">
        <v>2.423</v>
      </c>
      <c r="I128" t="s">
        <v>704</v>
      </c>
      <c r="K128">
        <v>105750792</v>
      </c>
      <c r="L128" s="120">
        <v>43487</v>
      </c>
      <c r="M128">
        <v>17</v>
      </c>
      <c r="N128">
        <v>1</v>
      </c>
      <c r="O128">
        <v>0</v>
      </c>
      <c r="P128">
        <v>5</v>
      </c>
      <c r="Q128" t="s">
        <v>406</v>
      </c>
    </row>
    <row r="129" spans="1:17" x14ac:dyDescent="0.55000000000000004">
      <c r="A129">
        <v>0</v>
      </c>
      <c r="B129" t="s">
        <v>586</v>
      </c>
      <c r="C129">
        <v>0.1</v>
      </c>
      <c r="D129" t="s">
        <v>222</v>
      </c>
      <c r="E129" t="s">
        <v>636</v>
      </c>
      <c r="F129" t="s">
        <v>637</v>
      </c>
      <c r="G129" t="s">
        <v>586</v>
      </c>
      <c r="H129">
        <v>2.423</v>
      </c>
      <c r="I129" t="s">
        <v>704</v>
      </c>
      <c r="K129">
        <v>105727791</v>
      </c>
      <c r="L129" s="120">
        <v>43461</v>
      </c>
      <c r="M129">
        <v>19</v>
      </c>
      <c r="N129">
        <v>1</v>
      </c>
      <c r="O129">
        <v>0</v>
      </c>
      <c r="P129">
        <v>5</v>
      </c>
      <c r="Q129" t="s">
        <v>406</v>
      </c>
    </row>
    <row r="130" spans="1:17" x14ac:dyDescent="0.55000000000000004">
      <c r="A130">
        <v>0</v>
      </c>
      <c r="B130" t="s">
        <v>586</v>
      </c>
      <c r="C130">
        <v>0.1</v>
      </c>
      <c r="D130" t="s">
        <v>222</v>
      </c>
      <c r="E130" t="s">
        <v>636</v>
      </c>
      <c r="F130" t="s">
        <v>637</v>
      </c>
      <c r="G130" t="s">
        <v>586</v>
      </c>
      <c r="H130">
        <v>2.423</v>
      </c>
      <c r="I130" t="s">
        <v>704</v>
      </c>
      <c r="K130">
        <v>108275991</v>
      </c>
      <c r="L130" s="120">
        <v>45931</v>
      </c>
      <c r="M130">
        <v>17</v>
      </c>
      <c r="N130">
        <v>1</v>
      </c>
      <c r="O130">
        <v>0</v>
      </c>
      <c r="P130">
        <v>5</v>
      </c>
      <c r="Q130" t="s">
        <v>406</v>
      </c>
    </row>
    <row r="131" spans="1:17" x14ac:dyDescent="0.55000000000000004">
      <c r="A131">
        <v>0</v>
      </c>
      <c r="B131" t="s">
        <v>586</v>
      </c>
      <c r="C131">
        <v>0.6</v>
      </c>
      <c r="D131" t="s">
        <v>147</v>
      </c>
      <c r="E131" t="s">
        <v>634</v>
      </c>
      <c r="F131" t="s">
        <v>636</v>
      </c>
      <c r="G131" t="s">
        <v>586</v>
      </c>
      <c r="H131">
        <v>2.76</v>
      </c>
      <c r="I131" t="s">
        <v>704</v>
      </c>
      <c r="K131">
        <v>107934273</v>
      </c>
      <c r="L131" s="120">
        <v>45620</v>
      </c>
      <c r="M131">
        <v>17</v>
      </c>
      <c r="N131">
        <v>1</v>
      </c>
      <c r="O131">
        <v>0</v>
      </c>
      <c r="P131">
        <v>5</v>
      </c>
      <c r="Q131" t="s">
        <v>406</v>
      </c>
    </row>
    <row r="132" spans="1:17" x14ac:dyDescent="0.55000000000000004">
      <c r="A132">
        <v>0</v>
      </c>
      <c r="B132" t="s">
        <v>586</v>
      </c>
      <c r="C132">
        <v>0.5</v>
      </c>
      <c r="D132" t="s">
        <v>222</v>
      </c>
      <c r="E132" t="s">
        <v>636</v>
      </c>
      <c r="F132" t="s">
        <v>634</v>
      </c>
      <c r="G132" t="s">
        <v>586</v>
      </c>
      <c r="H132">
        <v>2.823</v>
      </c>
      <c r="I132" t="s">
        <v>704</v>
      </c>
      <c r="K132">
        <v>106302628</v>
      </c>
      <c r="L132" s="120">
        <v>44053</v>
      </c>
      <c r="M132">
        <v>19</v>
      </c>
      <c r="N132">
        <v>2</v>
      </c>
      <c r="O132">
        <v>0</v>
      </c>
      <c r="P132">
        <v>1</v>
      </c>
      <c r="Q132" t="s">
        <v>406</v>
      </c>
    </row>
    <row r="133" spans="1:17" x14ac:dyDescent="0.55000000000000004">
      <c r="A133">
        <v>0</v>
      </c>
      <c r="B133" t="s">
        <v>586</v>
      </c>
      <c r="C133">
        <v>0.5</v>
      </c>
      <c r="D133" t="s">
        <v>147</v>
      </c>
      <c r="E133" t="s">
        <v>634</v>
      </c>
      <c r="F133" t="s">
        <v>636</v>
      </c>
      <c r="G133" t="s">
        <v>586</v>
      </c>
      <c r="H133">
        <v>2.86</v>
      </c>
      <c r="I133" t="s">
        <v>704</v>
      </c>
      <c r="K133">
        <v>106699833</v>
      </c>
      <c r="L133" s="120">
        <v>44456</v>
      </c>
      <c r="M133">
        <v>17</v>
      </c>
      <c r="N133">
        <v>1</v>
      </c>
      <c r="O133">
        <v>0</v>
      </c>
      <c r="P133">
        <v>5</v>
      </c>
      <c r="Q133" t="s">
        <v>406</v>
      </c>
    </row>
    <row r="134" spans="1:17" x14ac:dyDescent="0.55000000000000004">
      <c r="A134">
        <v>0</v>
      </c>
      <c r="B134" t="s">
        <v>586</v>
      </c>
      <c r="C134">
        <v>0.5</v>
      </c>
      <c r="D134" t="s">
        <v>147</v>
      </c>
      <c r="E134" t="s">
        <v>634</v>
      </c>
      <c r="F134" t="s">
        <v>636</v>
      </c>
      <c r="G134" t="s">
        <v>586</v>
      </c>
      <c r="H134">
        <v>2.86</v>
      </c>
      <c r="I134" t="s">
        <v>704</v>
      </c>
      <c r="K134">
        <v>106107649</v>
      </c>
      <c r="L134" s="120">
        <v>43823</v>
      </c>
      <c r="M134">
        <v>20</v>
      </c>
      <c r="N134">
        <v>1</v>
      </c>
      <c r="O134">
        <v>5</v>
      </c>
      <c r="P134">
        <v>1</v>
      </c>
      <c r="Q134" t="s">
        <v>406</v>
      </c>
    </row>
    <row r="135" spans="1:17" x14ac:dyDescent="0.55000000000000004">
      <c r="A135">
        <v>0</v>
      </c>
      <c r="B135" t="s">
        <v>586</v>
      </c>
      <c r="C135">
        <v>1.4</v>
      </c>
      <c r="D135" t="s">
        <v>222</v>
      </c>
      <c r="E135" t="s">
        <v>622</v>
      </c>
      <c r="F135" t="s">
        <v>634</v>
      </c>
      <c r="G135" t="s">
        <v>586</v>
      </c>
      <c r="H135">
        <v>2.9630000000000001</v>
      </c>
      <c r="I135" t="s">
        <v>704</v>
      </c>
      <c r="K135">
        <v>105300316</v>
      </c>
      <c r="L135" s="120">
        <v>43064</v>
      </c>
      <c r="M135">
        <v>17</v>
      </c>
      <c r="N135">
        <v>1</v>
      </c>
      <c r="O135">
        <v>0</v>
      </c>
      <c r="P135">
        <v>5</v>
      </c>
      <c r="Q135" t="s">
        <v>406</v>
      </c>
    </row>
    <row r="136" spans="1:17" x14ac:dyDescent="0.55000000000000004">
      <c r="A136">
        <v>0</v>
      </c>
      <c r="B136" t="s">
        <v>586</v>
      </c>
      <c r="C136">
        <v>0.75</v>
      </c>
      <c r="D136" t="s">
        <v>222</v>
      </c>
      <c r="E136" t="s">
        <v>636</v>
      </c>
      <c r="F136" t="s">
        <v>637</v>
      </c>
      <c r="G136" t="s">
        <v>586</v>
      </c>
      <c r="H136">
        <v>3.073</v>
      </c>
      <c r="I136" t="s">
        <v>704</v>
      </c>
      <c r="K136">
        <v>105983587</v>
      </c>
      <c r="L136" s="120">
        <v>43684</v>
      </c>
      <c r="M136">
        <v>19</v>
      </c>
      <c r="N136">
        <v>1</v>
      </c>
      <c r="O136">
        <v>0</v>
      </c>
      <c r="P136">
        <v>1</v>
      </c>
      <c r="Q136" t="s">
        <v>406</v>
      </c>
    </row>
    <row r="137" spans="1:17" x14ac:dyDescent="0.55000000000000004">
      <c r="A137">
        <v>0</v>
      </c>
      <c r="B137" t="s">
        <v>586</v>
      </c>
      <c r="C137">
        <v>0</v>
      </c>
      <c r="E137" t="s">
        <v>634</v>
      </c>
      <c r="F137" t="s">
        <v>637</v>
      </c>
      <c r="G137" t="s">
        <v>586</v>
      </c>
      <c r="H137">
        <v>3.36</v>
      </c>
      <c r="I137" t="s">
        <v>704</v>
      </c>
      <c r="K137">
        <v>107806190</v>
      </c>
      <c r="L137" s="120">
        <v>45506</v>
      </c>
      <c r="M137">
        <v>30</v>
      </c>
      <c r="N137">
        <v>1</v>
      </c>
      <c r="O137">
        <v>7</v>
      </c>
      <c r="P137">
        <v>1</v>
      </c>
      <c r="Q137" t="s">
        <v>201</v>
      </c>
    </row>
    <row r="138" spans="1:17" x14ac:dyDescent="0.55000000000000004">
      <c r="A138">
        <v>0</v>
      </c>
      <c r="B138" t="s">
        <v>586</v>
      </c>
      <c r="C138">
        <v>0</v>
      </c>
      <c r="E138" t="s">
        <v>637</v>
      </c>
      <c r="F138" t="s">
        <v>636</v>
      </c>
      <c r="G138" t="s">
        <v>586</v>
      </c>
      <c r="H138">
        <v>3.36</v>
      </c>
      <c r="I138" t="s">
        <v>704</v>
      </c>
      <c r="K138">
        <v>107733937</v>
      </c>
      <c r="L138" s="120">
        <v>45438</v>
      </c>
      <c r="M138">
        <v>30</v>
      </c>
      <c r="N138">
        <v>1</v>
      </c>
      <c r="O138">
        <v>7</v>
      </c>
      <c r="P138">
        <v>1</v>
      </c>
      <c r="Q138" t="s">
        <v>406</v>
      </c>
    </row>
    <row r="139" spans="1:17" x14ac:dyDescent="0.55000000000000004">
      <c r="A139">
        <v>0</v>
      </c>
      <c r="B139" t="s">
        <v>586</v>
      </c>
      <c r="C139">
        <v>0.1</v>
      </c>
      <c r="D139" t="s">
        <v>204</v>
      </c>
      <c r="E139" t="s">
        <v>637</v>
      </c>
      <c r="F139" t="s">
        <v>624</v>
      </c>
      <c r="G139" t="s">
        <v>586</v>
      </c>
      <c r="H139">
        <v>3.46</v>
      </c>
      <c r="I139" t="s">
        <v>704</v>
      </c>
      <c r="K139">
        <v>107009594</v>
      </c>
      <c r="L139" s="120">
        <v>44731</v>
      </c>
      <c r="M139">
        <v>19</v>
      </c>
      <c r="N139">
        <v>1</v>
      </c>
      <c r="O139">
        <v>0</v>
      </c>
      <c r="P139">
        <v>1</v>
      </c>
      <c r="Q139" t="s">
        <v>201</v>
      </c>
    </row>
    <row r="140" spans="1:17" x14ac:dyDescent="0.55000000000000004">
      <c r="A140">
        <v>0</v>
      </c>
      <c r="B140" t="s">
        <v>586</v>
      </c>
      <c r="C140">
        <v>0.4</v>
      </c>
      <c r="D140" t="s">
        <v>222</v>
      </c>
      <c r="E140" t="s">
        <v>634</v>
      </c>
      <c r="F140" t="s">
        <v>639</v>
      </c>
      <c r="G140" t="s">
        <v>586</v>
      </c>
      <c r="H140">
        <v>3.76</v>
      </c>
      <c r="I140" t="s">
        <v>704</v>
      </c>
      <c r="K140">
        <v>107226058</v>
      </c>
      <c r="L140" s="120">
        <v>44951</v>
      </c>
      <c r="M140">
        <v>24</v>
      </c>
      <c r="N140">
        <v>2</v>
      </c>
      <c r="O140">
        <v>5</v>
      </c>
      <c r="P140">
        <v>1</v>
      </c>
      <c r="Q140" t="s">
        <v>406</v>
      </c>
    </row>
    <row r="141" spans="1:17" x14ac:dyDescent="0.55000000000000004">
      <c r="A141">
        <v>0</v>
      </c>
      <c r="B141" t="s">
        <v>586</v>
      </c>
      <c r="C141">
        <v>0.5</v>
      </c>
      <c r="D141" t="s">
        <v>222</v>
      </c>
      <c r="E141" t="s">
        <v>634</v>
      </c>
      <c r="F141" t="s">
        <v>639</v>
      </c>
      <c r="G141" t="s">
        <v>586</v>
      </c>
      <c r="H141">
        <v>3.86</v>
      </c>
      <c r="I141" t="s">
        <v>704</v>
      </c>
      <c r="K141">
        <v>105722523</v>
      </c>
      <c r="L141" s="120">
        <v>43453</v>
      </c>
      <c r="M141">
        <v>19</v>
      </c>
      <c r="N141">
        <v>1</v>
      </c>
      <c r="O141">
        <v>0</v>
      </c>
      <c r="P141">
        <v>5</v>
      </c>
      <c r="Q141" t="s">
        <v>144</v>
      </c>
    </row>
    <row r="142" spans="1:17" x14ac:dyDescent="0.55000000000000004">
      <c r="A142">
        <v>0</v>
      </c>
      <c r="B142" t="s">
        <v>586</v>
      </c>
      <c r="C142">
        <v>0.5</v>
      </c>
      <c r="D142" t="s">
        <v>222</v>
      </c>
      <c r="E142" t="s">
        <v>637</v>
      </c>
      <c r="F142" t="s">
        <v>640</v>
      </c>
      <c r="G142" t="s">
        <v>586</v>
      </c>
      <c r="H142">
        <v>3.86</v>
      </c>
      <c r="I142" t="s">
        <v>704</v>
      </c>
      <c r="K142">
        <v>106981830</v>
      </c>
      <c r="L142" s="120">
        <v>44720</v>
      </c>
      <c r="M142">
        <v>17</v>
      </c>
      <c r="N142">
        <v>1</v>
      </c>
      <c r="O142">
        <v>0</v>
      </c>
      <c r="P142">
        <v>1</v>
      </c>
      <c r="Q142" t="s">
        <v>406</v>
      </c>
    </row>
    <row r="143" spans="1:17" x14ac:dyDescent="0.55000000000000004">
      <c r="A143">
        <v>0</v>
      </c>
      <c r="B143" t="s">
        <v>586</v>
      </c>
      <c r="C143">
        <v>0.6</v>
      </c>
      <c r="D143" t="s">
        <v>222</v>
      </c>
      <c r="E143" t="s">
        <v>634</v>
      </c>
      <c r="F143" t="s">
        <v>639</v>
      </c>
      <c r="G143" t="s">
        <v>586</v>
      </c>
      <c r="H143">
        <v>3.96</v>
      </c>
      <c r="I143" t="s">
        <v>704</v>
      </c>
      <c r="K143">
        <v>105816206</v>
      </c>
      <c r="L143" s="120">
        <v>43551</v>
      </c>
      <c r="M143">
        <v>23</v>
      </c>
      <c r="N143">
        <v>1</v>
      </c>
      <c r="O143">
        <v>5</v>
      </c>
      <c r="P143">
        <v>1</v>
      </c>
      <c r="Q143" t="s">
        <v>144</v>
      </c>
    </row>
    <row r="144" spans="1:17" x14ac:dyDescent="0.55000000000000004">
      <c r="A144">
        <v>0</v>
      </c>
      <c r="B144" t="s">
        <v>586</v>
      </c>
      <c r="C144">
        <v>0.8</v>
      </c>
      <c r="D144" t="s">
        <v>222</v>
      </c>
      <c r="E144" t="s">
        <v>634</v>
      </c>
      <c r="F144" t="s">
        <v>639</v>
      </c>
      <c r="G144" t="s">
        <v>586</v>
      </c>
      <c r="H144">
        <v>4.16</v>
      </c>
      <c r="I144" t="s">
        <v>704</v>
      </c>
      <c r="K144">
        <v>105703695</v>
      </c>
      <c r="L144" s="120">
        <v>43443</v>
      </c>
      <c r="M144">
        <v>19</v>
      </c>
      <c r="N144">
        <v>6</v>
      </c>
      <c r="O144">
        <v>0</v>
      </c>
      <c r="P144">
        <v>1</v>
      </c>
      <c r="Q144" t="s">
        <v>144</v>
      </c>
    </row>
    <row r="145" spans="1:17" x14ac:dyDescent="0.55000000000000004">
      <c r="A145">
        <v>0</v>
      </c>
      <c r="B145" t="s">
        <v>586</v>
      </c>
      <c r="C145">
        <v>0.9</v>
      </c>
      <c r="D145" t="s">
        <v>222</v>
      </c>
      <c r="E145" t="s">
        <v>637</v>
      </c>
      <c r="F145" t="s">
        <v>640</v>
      </c>
      <c r="G145" t="s">
        <v>586</v>
      </c>
      <c r="H145">
        <v>4.26</v>
      </c>
      <c r="I145" t="s">
        <v>704</v>
      </c>
      <c r="K145">
        <v>106962432</v>
      </c>
      <c r="L145" s="120">
        <v>44698</v>
      </c>
      <c r="M145">
        <v>19</v>
      </c>
      <c r="N145">
        <v>2</v>
      </c>
      <c r="O145">
        <v>0</v>
      </c>
      <c r="P145">
        <v>5</v>
      </c>
      <c r="Q145" t="s">
        <v>406</v>
      </c>
    </row>
    <row r="146" spans="1:17" x14ac:dyDescent="0.55000000000000004">
      <c r="A146">
        <v>0</v>
      </c>
      <c r="B146" t="s">
        <v>586</v>
      </c>
      <c r="C146">
        <v>0.6</v>
      </c>
      <c r="D146" t="s">
        <v>147</v>
      </c>
      <c r="E146" t="s">
        <v>639</v>
      </c>
      <c r="F146" t="s">
        <v>634</v>
      </c>
      <c r="G146" t="s">
        <v>586</v>
      </c>
      <c r="H146">
        <v>4.63</v>
      </c>
      <c r="I146" t="s">
        <v>704</v>
      </c>
      <c r="K146">
        <v>106280927</v>
      </c>
      <c r="L146" s="120">
        <v>44031</v>
      </c>
      <c r="M146">
        <v>19</v>
      </c>
      <c r="N146">
        <v>1</v>
      </c>
      <c r="O146">
        <v>0</v>
      </c>
      <c r="P146">
        <v>5</v>
      </c>
      <c r="Q146" t="s">
        <v>406</v>
      </c>
    </row>
    <row r="147" spans="1:17" x14ac:dyDescent="0.55000000000000004">
      <c r="A147">
        <v>0</v>
      </c>
      <c r="B147" t="s">
        <v>586</v>
      </c>
      <c r="C147">
        <v>0.6</v>
      </c>
      <c r="D147" t="s">
        <v>147</v>
      </c>
      <c r="E147" t="s">
        <v>639</v>
      </c>
      <c r="F147" t="s">
        <v>637</v>
      </c>
      <c r="G147" t="s">
        <v>586</v>
      </c>
      <c r="H147">
        <v>4.63</v>
      </c>
      <c r="I147" t="s">
        <v>704</v>
      </c>
      <c r="K147">
        <v>105342718</v>
      </c>
      <c r="L147" s="120">
        <v>43105</v>
      </c>
      <c r="M147">
        <v>19</v>
      </c>
      <c r="N147">
        <v>4</v>
      </c>
      <c r="O147">
        <v>0</v>
      </c>
      <c r="P147">
        <v>1</v>
      </c>
      <c r="Q147" t="s">
        <v>406</v>
      </c>
    </row>
    <row r="148" spans="1:17" x14ac:dyDescent="0.55000000000000004">
      <c r="A148">
        <v>0</v>
      </c>
      <c r="B148" t="s">
        <v>586</v>
      </c>
      <c r="C148">
        <v>0.5</v>
      </c>
      <c r="D148" t="s">
        <v>147</v>
      </c>
      <c r="E148" t="s">
        <v>639</v>
      </c>
      <c r="F148" t="s">
        <v>634</v>
      </c>
      <c r="G148" t="s">
        <v>586</v>
      </c>
      <c r="H148">
        <v>4.7300000000000004</v>
      </c>
      <c r="I148" t="s">
        <v>704</v>
      </c>
      <c r="K148">
        <v>106837121</v>
      </c>
      <c r="L148" s="120">
        <v>44580</v>
      </c>
      <c r="M148">
        <v>17</v>
      </c>
      <c r="N148">
        <v>1</v>
      </c>
      <c r="O148">
        <v>0</v>
      </c>
      <c r="P148">
        <v>5</v>
      </c>
      <c r="Q148" t="s">
        <v>406</v>
      </c>
    </row>
    <row r="149" spans="1:17" x14ac:dyDescent="0.55000000000000004">
      <c r="A149">
        <v>0</v>
      </c>
      <c r="B149" t="s">
        <v>586</v>
      </c>
      <c r="C149">
        <v>0.4</v>
      </c>
      <c r="D149" t="s">
        <v>147</v>
      </c>
      <c r="E149" t="s">
        <v>639</v>
      </c>
      <c r="F149" t="s">
        <v>634</v>
      </c>
      <c r="G149" t="s">
        <v>586</v>
      </c>
      <c r="H149">
        <v>4.83</v>
      </c>
      <c r="I149" t="s">
        <v>704</v>
      </c>
      <c r="K149">
        <v>107048741</v>
      </c>
      <c r="L149" s="120">
        <v>44785</v>
      </c>
      <c r="M149">
        <v>19</v>
      </c>
      <c r="N149">
        <v>2</v>
      </c>
      <c r="O149">
        <v>0</v>
      </c>
      <c r="P149">
        <v>1</v>
      </c>
      <c r="Q149" t="s">
        <v>406</v>
      </c>
    </row>
    <row r="150" spans="1:17" x14ac:dyDescent="0.55000000000000004">
      <c r="A150">
        <v>0</v>
      </c>
      <c r="B150" t="s">
        <v>586</v>
      </c>
      <c r="C150">
        <v>0.3</v>
      </c>
      <c r="D150" t="s">
        <v>147</v>
      </c>
      <c r="E150" t="s">
        <v>641</v>
      </c>
      <c r="F150" t="s">
        <v>637</v>
      </c>
      <c r="G150" t="s">
        <v>586</v>
      </c>
      <c r="H150">
        <v>4.93</v>
      </c>
      <c r="I150" t="s">
        <v>704</v>
      </c>
      <c r="K150">
        <v>106471019</v>
      </c>
      <c r="L150" s="120">
        <v>44210</v>
      </c>
      <c r="M150">
        <v>17</v>
      </c>
      <c r="N150">
        <v>1</v>
      </c>
      <c r="O150">
        <v>0</v>
      </c>
      <c r="P150">
        <v>3</v>
      </c>
      <c r="Q150" t="s">
        <v>406</v>
      </c>
    </row>
    <row r="151" spans="1:17" x14ac:dyDescent="0.55000000000000004">
      <c r="A151">
        <v>0</v>
      </c>
      <c r="B151" t="s">
        <v>586</v>
      </c>
      <c r="C151">
        <v>0.2</v>
      </c>
      <c r="D151" t="s">
        <v>147</v>
      </c>
      <c r="E151" t="s">
        <v>639</v>
      </c>
      <c r="F151" t="s">
        <v>634</v>
      </c>
      <c r="G151" t="s">
        <v>586</v>
      </c>
      <c r="H151">
        <v>5.03</v>
      </c>
      <c r="I151" t="s">
        <v>704</v>
      </c>
      <c r="K151">
        <v>107654858</v>
      </c>
      <c r="L151" s="120">
        <v>45364</v>
      </c>
      <c r="M151">
        <v>17</v>
      </c>
      <c r="N151">
        <v>1</v>
      </c>
      <c r="O151">
        <v>0</v>
      </c>
      <c r="P151">
        <v>5</v>
      </c>
      <c r="Q151" t="s">
        <v>406</v>
      </c>
    </row>
    <row r="152" spans="1:17" x14ac:dyDescent="0.55000000000000004">
      <c r="A152">
        <v>0</v>
      </c>
      <c r="B152" t="s">
        <v>586</v>
      </c>
      <c r="C152">
        <v>0.2</v>
      </c>
      <c r="D152" t="s">
        <v>147</v>
      </c>
      <c r="E152" t="s">
        <v>639</v>
      </c>
      <c r="F152" t="s">
        <v>637</v>
      </c>
      <c r="G152" t="s">
        <v>586</v>
      </c>
      <c r="H152">
        <v>5.03</v>
      </c>
      <c r="I152" t="s">
        <v>704</v>
      </c>
      <c r="K152">
        <v>107925911</v>
      </c>
      <c r="L152" s="120">
        <v>45614</v>
      </c>
      <c r="M152">
        <v>17</v>
      </c>
      <c r="N152">
        <v>1</v>
      </c>
      <c r="O152">
        <v>0</v>
      </c>
      <c r="P152">
        <v>5</v>
      </c>
      <c r="Q152" t="s">
        <v>406</v>
      </c>
    </row>
    <row r="153" spans="1:17" x14ac:dyDescent="0.55000000000000004">
      <c r="A153">
        <v>0</v>
      </c>
      <c r="B153" t="s">
        <v>586</v>
      </c>
      <c r="C153">
        <v>0.1</v>
      </c>
      <c r="D153" t="s">
        <v>147</v>
      </c>
      <c r="E153" t="s">
        <v>639</v>
      </c>
      <c r="F153" t="s">
        <v>634</v>
      </c>
      <c r="G153" t="s">
        <v>586</v>
      </c>
      <c r="H153">
        <v>5.13</v>
      </c>
      <c r="I153" t="s">
        <v>704</v>
      </c>
      <c r="K153">
        <v>108293663</v>
      </c>
      <c r="L153" s="120">
        <v>45965</v>
      </c>
      <c r="M153">
        <v>17</v>
      </c>
      <c r="N153">
        <v>1</v>
      </c>
      <c r="O153">
        <v>0</v>
      </c>
      <c r="P153">
        <v>1</v>
      </c>
      <c r="Q153" t="s">
        <v>406</v>
      </c>
    </row>
    <row r="154" spans="1:17" x14ac:dyDescent="0.55000000000000004">
      <c r="A154">
        <v>0</v>
      </c>
      <c r="B154" t="s">
        <v>586</v>
      </c>
      <c r="C154">
        <v>0.1</v>
      </c>
      <c r="D154" t="s">
        <v>147</v>
      </c>
      <c r="E154" t="s">
        <v>639</v>
      </c>
      <c r="F154" t="s">
        <v>634</v>
      </c>
      <c r="G154" t="s">
        <v>586</v>
      </c>
      <c r="H154">
        <v>5.13</v>
      </c>
      <c r="I154" t="s">
        <v>704</v>
      </c>
      <c r="K154">
        <v>106729233</v>
      </c>
      <c r="L154" s="120">
        <v>44480</v>
      </c>
      <c r="M154">
        <v>29</v>
      </c>
      <c r="N154">
        <v>1</v>
      </c>
      <c r="O154">
        <v>0</v>
      </c>
      <c r="P154">
        <v>5</v>
      </c>
      <c r="Q154" t="s">
        <v>406</v>
      </c>
    </row>
    <row r="155" spans="1:17" x14ac:dyDescent="0.55000000000000004">
      <c r="A155">
        <v>0</v>
      </c>
      <c r="B155" t="s">
        <v>586</v>
      </c>
      <c r="C155">
        <v>0.1</v>
      </c>
      <c r="D155" t="s">
        <v>147</v>
      </c>
      <c r="E155" t="s">
        <v>640</v>
      </c>
      <c r="F155" t="s">
        <v>642</v>
      </c>
      <c r="G155" t="s">
        <v>586</v>
      </c>
      <c r="H155">
        <v>5.13</v>
      </c>
      <c r="I155" t="s">
        <v>704</v>
      </c>
      <c r="K155">
        <v>106319340</v>
      </c>
      <c r="L155" s="120">
        <v>44068</v>
      </c>
      <c r="M155">
        <v>23</v>
      </c>
      <c r="N155">
        <v>1</v>
      </c>
      <c r="O155">
        <v>0</v>
      </c>
      <c r="P155">
        <v>1</v>
      </c>
      <c r="Q155" t="s">
        <v>406</v>
      </c>
    </row>
    <row r="156" spans="1:17" x14ac:dyDescent="0.55000000000000004">
      <c r="A156">
        <v>0</v>
      </c>
      <c r="B156" t="s">
        <v>586</v>
      </c>
      <c r="C156">
        <v>0</v>
      </c>
      <c r="E156" t="s">
        <v>639</v>
      </c>
      <c r="F156" t="s">
        <v>637</v>
      </c>
      <c r="G156" t="s">
        <v>586</v>
      </c>
      <c r="H156">
        <v>5.23</v>
      </c>
      <c r="I156" t="s">
        <v>704</v>
      </c>
      <c r="K156">
        <v>107192246</v>
      </c>
      <c r="L156" s="120">
        <v>44916</v>
      </c>
      <c r="M156">
        <v>30</v>
      </c>
      <c r="N156">
        <v>1</v>
      </c>
      <c r="O156">
        <v>7</v>
      </c>
      <c r="P156">
        <v>1</v>
      </c>
      <c r="Q156" t="s">
        <v>201</v>
      </c>
    </row>
    <row r="157" spans="1:17" x14ac:dyDescent="0.55000000000000004">
      <c r="A157">
        <v>0</v>
      </c>
      <c r="B157" t="s">
        <v>586</v>
      </c>
      <c r="C157">
        <v>0</v>
      </c>
      <c r="E157" t="s">
        <v>639</v>
      </c>
      <c r="F157" t="s">
        <v>643</v>
      </c>
      <c r="G157" t="s">
        <v>586</v>
      </c>
      <c r="H157">
        <v>5.23</v>
      </c>
      <c r="I157" t="s">
        <v>704</v>
      </c>
      <c r="K157">
        <v>106405591</v>
      </c>
      <c r="L157" s="120">
        <v>44140</v>
      </c>
      <c r="M157">
        <v>30</v>
      </c>
      <c r="N157">
        <v>1</v>
      </c>
      <c r="O157">
        <v>7</v>
      </c>
      <c r="P157">
        <v>1</v>
      </c>
      <c r="Q157" t="s">
        <v>406</v>
      </c>
    </row>
    <row r="158" spans="1:17" x14ac:dyDescent="0.55000000000000004">
      <c r="A158">
        <v>0</v>
      </c>
      <c r="B158" t="s">
        <v>586</v>
      </c>
      <c r="C158">
        <v>0</v>
      </c>
      <c r="E158" t="s">
        <v>639</v>
      </c>
      <c r="F158" t="s">
        <v>634</v>
      </c>
      <c r="G158" t="s">
        <v>586</v>
      </c>
      <c r="H158">
        <v>5.23</v>
      </c>
      <c r="I158" t="s">
        <v>704</v>
      </c>
      <c r="K158">
        <v>107428196</v>
      </c>
      <c r="L158" s="120">
        <v>45154</v>
      </c>
      <c r="M158">
        <v>30</v>
      </c>
      <c r="N158">
        <v>1</v>
      </c>
      <c r="O158">
        <v>7</v>
      </c>
      <c r="P158">
        <v>1</v>
      </c>
      <c r="Q158" t="s">
        <v>201</v>
      </c>
    </row>
    <row r="159" spans="1:17" x14ac:dyDescent="0.55000000000000004">
      <c r="A159">
        <v>0</v>
      </c>
      <c r="B159" t="s">
        <v>586</v>
      </c>
      <c r="C159">
        <v>0.3</v>
      </c>
      <c r="D159" t="s">
        <v>222</v>
      </c>
      <c r="E159" t="s">
        <v>639</v>
      </c>
      <c r="F159" t="s">
        <v>642</v>
      </c>
      <c r="G159" t="s">
        <v>586</v>
      </c>
      <c r="H159">
        <v>5.53</v>
      </c>
      <c r="I159" t="s">
        <v>704</v>
      </c>
      <c r="K159">
        <v>107493215</v>
      </c>
      <c r="L159" s="120">
        <v>45215</v>
      </c>
      <c r="M159">
        <v>17</v>
      </c>
      <c r="N159">
        <v>1</v>
      </c>
      <c r="O159">
        <v>0</v>
      </c>
      <c r="P159">
        <v>1</v>
      </c>
      <c r="Q159" t="s">
        <v>406</v>
      </c>
    </row>
    <row r="160" spans="1:17" x14ac:dyDescent="0.55000000000000004">
      <c r="A160">
        <v>0</v>
      </c>
      <c r="B160" t="s">
        <v>586</v>
      </c>
      <c r="C160">
        <v>1.2</v>
      </c>
      <c r="D160" t="s">
        <v>147</v>
      </c>
      <c r="E160" t="s">
        <v>644</v>
      </c>
      <c r="F160" t="s">
        <v>639</v>
      </c>
      <c r="G160" t="s">
        <v>586</v>
      </c>
      <c r="H160">
        <v>5.63</v>
      </c>
      <c r="I160" t="s">
        <v>704</v>
      </c>
      <c r="K160">
        <v>107310106</v>
      </c>
      <c r="L160" s="120">
        <v>45037</v>
      </c>
      <c r="M160">
        <v>19</v>
      </c>
      <c r="N160">
        <v>1</v>
      </c>
      <c r="O160">
        <v>0</v>
      </c>
      <c r="P160">
        <v>2</v>
      </c>
      <c r="Q160" t="s">
        <v>200</v>
      </c>
    </row>
    <row r="161" spans="1:17" x14ac:dyDescent="0.55000000000000004">
      <c r="A161">
        <v>0</v>
      </c>
      <c r="B161" t="s">
        <v>586</v>
      </c>
      <c r="C161">
        <v>0.5</v>
      </c>
      <c r="D161" t="s">
        <v>222</v>
      </c>
      <c r="E161" t="s">
        <v>640</v>
      </c>
      <c r="F161" t="s">
        <v>642</v>
      </c>
      <c r="G161" t="s">
        <v>586</v>
      </c>
      <c r="H161">
        <v>5.73</v>
      </c>
      <c r="I161" t="s">
        <v>704</v>
      </c>
      <c r="K161">
        <v>107374848</v>
      </c>
      <c r="L161" s="120">
        <v>45099</v>
      </c>
      <c r="M161">
        <v>19</v>
      </c>
      <c r="N161">
        <v>2</v>
      </c>
      <c r="O161">
        <v>0</v>
      </c>
      <c r="P161">
        <v>1</v>
      </c>
      <c r="Q161" t="s">
        <v>406</v>
      </c>
    </row>
    <row r="162" spans="1:17" x14ac:dyDescent="0.55000000000000004">
      <c r="A162">
        <v>0</v>
      </c>
      <c r="B162" t="s">
        <v>586</v>
      </c>
      <c r="C162">
        <v>0.7</v>
      </c>
      <c r="D162" t="s">
        <v>147</v>
      </c>
      <c r="E162" t="s">
        <v>642</v>
      </c>
      <c r="F162" t="s">
        <v>639</v>
      </c>
      <c r="G162" t="s">
        <v>586</v>
      </c>
      <c r="H162">
        <v>5.95</v>
      </c>
      <c r="I162" t="s">
        <v>704</v>
      </c>
      <c r="K162">
        <v>106786359</v>
      </c>
      <c r="L162" s="120">
        <v>44527</v>
      </c>
      <c r="M162">
        <v>17</v>
      </c>
      <c r="N162">
        <v>1</v>
      </c>
      <c r="O162">
        <v>0</v>
      </c>
      <c r="P162">
        <v>5</v>
      </c>
      <c r="Q162" t="s">
        <v>406</v>
      </c>
    </row>
    <row r="163" spans="1:17" x14ac:dyDescent="0.55000000000000004">
      <c r="A163">
        <v>0</v>
      </c>
      <c r="B163" t="s">
        <v>586</v>
      </c>
      <c r="C163">
        <v>0.3</v>
      </c>
      <c r="D163" t="s">
        <v>147</v>
      </c>
      <c r="E163" t="s">
        <v>642</v>
      </c>
      <c r="F163" t="s">
        <v>640</v>
      </c>
      <c r="G163" t="s">
        <v>586</v>
      </c>
      <c r="H163">
        <v>6.35</v>
      </c>
      <c r="I163" t="s">
        <v>704</v>
      </c>
      <c r="K163">
        <v>106295767</v>
      </c>
      <c r="L163" s="120">
        <v>44044</v>
      </c>
      <c r="M163">
        <v>5</v>
      </c>
      <c r="N163">
        <v>1</v>
      </c>
      <c r="O163">
        <v>0</v>
      </c>
      <c r="P163">
        <v>5</v>
      </c>
    </row>
    <row r="164" spans="1:17" x14ac:dyDescent="0.55000000000000004">
      <c r="A164">
        <v>0</v>
      </c>
      <c r="B164" t="s">
        <v>586</v>
      </c>
      <c r="C164">
        <v>0.2</v>
      </c>
      <c r="D164" t="s">
        <v>147</v>
      </c>
      <c r="E164" t="s">
        <v>642</v>
      </c>
      <c r="F164" t="s">
        <v>639</v>
      </c>
      <c r="G164" t="s">
        <v>586</v>
      </c>
      <c r="H164">
        <v>6.45</v>
      </c>
      <c r="I164" t="s">
        <v>704</v>
      </c>
      <c r="K164">
        <v>106039605</v>
      </c>
      <c r="L164" s="120">
        <v>43764</v>
      </c>
      <c r="M164">
        <v>19</v>
      </c>
      <c r="N164">
        <v>1</v>
      </c>
      <c r="O164">
        <v>5</v>
      </c>
      <c r="P164">
        <v>1</v>
      </c>
      <c r="Q164" t="s">
        <v>406</v>
      </c>
    </row>
    <row r="165" spans="1:17" x14ac:dyDescent="0.55000000000000004">
      <c r="A165">
        <v>0</v>
      </c>
      <c r="B165" t="s">
        <v>586</v>
      </c>
      <c r="C165">
        <v>0.2</v>
      </c>
      <c r="D165" t="s">
        <v>147</v>
      </c>
      <c r="E165" t="s">
        <v>642</v>
      </c>
      <c r="F165" t="s">
        <v>639</v>
      </c>
      <c r="G165" t="s">
        <v>586</v>
      </c>
      <c r="H165">
        <v>6.45</v>
      </c>
      <c r="I165" t="s">
        <v>704</v>
      </c>
      <c r="K165">
        <v>107340713</v>
      </c>
      <c r="L165" s="120">
        <v>45061</v>
      </c>
      <c r="M165">
        <v>19</v>
      </c>
      <c r="N165">
        <v>1</v>
      </c>
      <c r="O165">
        <v>0</v>
      </c>
      <c r="P165">
        <v>1</v>
      </c>
      <c r="Q165" t="s">
        <v>144</v>
      </c>
    </row>
    <row r="166" spans="1:17" x14ac:dyDescent="0.55000000000000004">
      <c r="A166">
        <v>0</v>
      </c>
      <c r="B166" t="s">
        <v>586</v>
      </c>
      <c r="C166">
        <v>0.14000000000000001</v>
      </c>
      <c r="D166" t="s">
        <v>147</v>
      </c>
      <c r="E166" t="s">
        <v>642</v>
      </c>
      <c r="F166" t="s">
        <v>639</v>
      </c>
      <c r="G166" t="s">
        <v>586</v>
      </c>
      <c r="H166">
        <v>6.51</v>
      </c>
      <c r="I166" t="s">
        <v>704</v>
      </c>
      <c r="K166">
        <v>107747145</v>
      </c>
      <c r="L166" s="120">
        <v>45442</v>
      </c>
      <c r="M166">
        <v>19</v>
      </c>
      <c r="N166">
        <v>1</v>
      </c>
      <c r="O166">
        <v>0</v>
      </c>
      <c r="P166">
        <v>1</v>
      </c>
      <c r="Q166" t="s">
        <v>406</v>
      </c>
    </row>
    <row r="167" spans="1:17" x14ac:dyDescent="0.55000000000000004">
      <c r="A167">
        <v>0</v>
      </c>
      <c r="B167" t="s">
        <v>586</v>
      </c>
      <c r="C167">
        <v>0.2</v>
      </c>
      <c r="D167" t="s">
        <v>147</v>
      </c>
      <c r="E167" t="s">
        <v>646</v>
      </c>
      <c r="F167" t="s">
        <v>647</v>
      </c>
      <c r="G167" t="s">
        <v>586</v>
      </c>
      <c r="H167">
        <v>6.63</v>
      </c>
      <c r="I167" t="s">
        <v>704</v>
      </c>
      <c r="K167">
        <v>106528401</v>
      </c>
      <c r="L167" s="120">
        <v>44282</v>
      </c>
      <c r="M167">
        <v>19</v>
      </c>
      <c r="N167">
        <v>1</v>
      </c>
      <c r="O167">
        <v>0</v>
      </c>
      <c r="P167">
        <v>1</v>
      </c>
      <c r="Q167" t="s">
        <v>406</v>
      </c>
    </row>
    <row r="168" spans="1:17" x14ac:dyDescent="0.55000000000000004">
      <c r="A168">
        <v>0</v>
      </c>
      <c r="B168" t="s">
        <v>586</v>
      </c>
      <c r="C168">
        <v>0.1</v>
      </c>
      <c r="D168" t="s">
        <v>147</v>
      </c>
      <c r="E168" t="s">
        <v>644</v>
      </c>
      <c r="F168" t="s">
        <v>642</v>
      </c>
      <c r="G168" t="s">
        <v>586</v>
      </c>
      <c r="H168">
        <v>6.73</v>
      </c>
      <c r="I168" t="s">
        <v>704</v>
      </c>
      <c r="K168">
        <v>106365632</v>
      </c>
      <c r="L168" s="120">
        <v>44117</v>
      </c>
      <c r="M168">
        <v>19</v>
      </c>
      <c r="N168">
        <v>1</v>
      </c>
      <c r="O168">
        <v>0</v>
      </c>
      <c r="P168">
        <v>5</v>
      </c>
      <c r="Q168" t="s">
        <v>144</v>
      </c>
    </row>
    <row r="169" spans="1:17" x14ac:dyDescent="0.55000000000000004">
      <c r="A169">
        <v>0</v>
      </c>
      <c r="B169" t="s">
        <v>586</v>
      </c>
      <c r="C169">
        <v>0</v>
      </c>
      <c r="E169" t="s">
        <v>644</v>
      </c>
      <c r="F169" t="s">
        <v>642</v>
      </c>
      <c r="G169" t="s">
        <v>586</v>
      </c>
      <c r="H169">
        <v>6.83</v>
      </c>
      <c r="I169" t="s">
        <v>704</v>
      </c>
      <c r="K169">
        <v>105970281</v>
      </c>
      <c r="L169" s="120">
        <v>43702</v>
      </c>
      <c r="M169">
        <v>30</v>
      </c>
      <c r="N169">
        <v>1</v>
      </c>
      <c r="O169">
        <v>7</v>
      </c>
      <c r="P169">
        <v>1</v>
      </c>
      <c r="Q169" t="s">
        <v>406</v>
      </c>
    </row>
    <row r="170" spans="1:17" x14ac:dyDescent="0.55000000000000004">
      <c r="A170">
        <v>0</v>
      </c>
      <c r="B170" t="s">
        <v>586</v>
      </c>
      <c r="C170">
        <v>0</v>
      </c>
      <c r="E170" t="s">
        <v>644</v>
      </c>
      <c r="F170" t="s">
        <v>642</v>
      </c>
      <c r="G170" t="s">
        <v>586</v>
      </c>
      <c r="H170">
        <v>6.83</v>
      </c>
      <c r="I170" t="s">
        <v>704</v>
      </c>
      <c r="K170">
        <v>105464140</v>
      </c>
      <c r="L170" s="120">
        <v>43218</v>
      </c>
      <c r="M170">
        <v>30</v>
      </c>
      <c r="N170">
        <v>1</v>
      </c>
      <c r="O170">
        <v>7</v>
      </c>
      <c r="P170">
        <v>1</v>
      </c>
      <c r="Q170" t="s">
        <v>406</v>
      </c>
    </row>
    <row r="171" spans="1:17" x14ac:dyDescent="0.55000000000000004">
      <c r="A171">
        <v>0</v>
      </c>
      <c r="B171" t="s">
        <v>586</v>
      </c>
      <c r="C171">
        <v>0</v>
      </c>
      <c r="E171" t="s">
        <v>646</v>
      </c>
      <c r="F171" t="s">
        <v>644</v>
      </c>
      <c r="G171" t="s">
        <v>586</v>
      </c>
      <c r="H171">
        <v>6.83</v>
      </c>
      <c r="I171" t="s">
        <v>704</v>
      </c>
      <c r="K171">
        <v>105342455</v>
      </c>
      <c r="L171" s="120">
        <v>43102</v>
      </c>
      <c r="M171">
        <v>30</v>
      </c>
      <c r="N171">
        <v>1</v>
      </c>
      <c r="O171">
        <v>7</v>
      </c>
      <c r="P171">
        <v>5</v>
      </c>
      <c r="Q171" t="s">
        <v>144</v>
      </c>
    </row>
    <row r="172" spans="1:17" x14ac:dyDescent="0.55000000000000004">
      <c r="A172">
        <v>0</v>
      </c>
      <c r="B172" t="s">
        <v>586</v>
      </c>
      <c r="C172">
        <v>0.1</v>
      </c>
      <c r="D172" t="s">
        <v>222</v>
      </c>
      <c r="E172" t="s">
        <v>644</v>
      </c>
      <c r="F172" t="s">
        <v>648</v>
      </c>
      <c r="G172" t="s">
        <v>586</v>
      </c>
      <c r="H172">
        <v>6.93</v>
      </c>
      <c r="I172" t="s">
        <v>704</v>
      </c>
      <c r="K172">
        <v>106313678</v>
      </c>
      <c r="L172" s="120">
        <v>44062</v>
      </c>
      <c r="M172">
        <v>19</v>
      </c>
      <c r="N172">
        <v>1</v>
      </c>
      <c r="O172">
        <v>0</v>
      </c>
      <c r="P172">
        <v>1</v>
      </c>
      <c r="Q172" t="s">
        <v>406</v>
      </c>
    </row>
    <row r="173" spans="1:17" x14ac:dyDescent="0.55000000000000004">
      <c r="A173">
        <v>0</v>
      </c>
      <c r="B173" t="s">
        <v>586</v>
      </c>
      <c r="C173">
        <v>0.17</v>
      </c>
      <c r="D173" t="s">
        <v>222</v>
      </c>
      <c r="E173" t="s">
        <v>646</v>
      </c>
      <c r="F173" t="s">
        <v>648</v>
      </c>
      <c r="G173" t="s">
        <v>586</v>
      </c>
      <c r="H173">
        <v>7</v>
      </c>
      <c r="I173" t="s">
        <v>704</v>
      </c>
      <c r="K173">
        <v>108339867</v>
      </c>
      <c r="L173" s="120">
        <v>45995</v>
      </c>
      <c r="M173">
        <v>17</v>
      </c>
      <c r="N173">
        <v>1</v>
      </c>
      <c r="O173">
        <v>0</v>
      </c>
      <c r="P173">
        <v>5</v>
      </c>
      <c r="Q173" t="s">
        <v>406</v>
      </c>
    </row>
    <row r="174" spans="1:17" x14ac:dyDescent="0.55000000000000004">
      <c r="A174">
        <v>0</v>
      </c>
      <c r="B174" t="s">
        <v>586</v>
      </c>
      <c r="C174">
        <v>0.2</v>
      </c>
      <c r="D174" t="s">
        <v>222</v>
      </c>
      <c r="E174" t="s">
        <v>646</v>
      </c>
      <c r="F174" t="s">
        <v>643</v>
      </c>
      <c r="G174" t="s">
        <v>586</v>
      </c>
      <c r="H174">
        <v>7.03</v>
      </c>
      <c r="I174" t="s">
        <v>704</v>
      </c>
      <c r="K174">
        <v>106761045</v>
      </c>
      <c r="L174" s="120">
        <v>44508</v>
      </c>
      <c r="M174">
        <v>17</v>
      </c>
      <c r="N174">
        <v>1</v>
      </c>
      <c r="O174">
        <v>0</v>
      </c>
      <c r="P174">
        <v>5</v>
      </c>
      <c r="Q174" t="s">
        <v>406</v>
      </c>
    </row>
    <row r="175" spans="1:17" x14ac:dyDescent="0.55000000000000004">
      <c r="A175">
        <v>0</v>
      </c>
      <c r="B175" t="s">
        <v>586</v>
      </c>
      <c r="C175">
        <v>0.4</v>
      </c>
      <c r="D175" t="s">
        <v>222</v>
      </c>
      <c r="E175" t="s">
        <v>646</v>
      </c>
      <c r="F175" t="s">
        <v>648</v>
      </c>
      <c r="G175" t="s">
        <v>586</v>
      </c>
      <c r="H175">
        <v>7.23</v>
      </c>
      <c r="I175" t="s">
        <v>704</v>
      </c>
      <c r="K175">
        <v>107924680</v>
      </c>
      <c r="L175" s="120">
        <v>45611</v>
      </c>
      <c r="M175">
        <v>19</v>
      </c>
      <c r="N175">
        <v>1</v>
      </c>
      <c r="O175">
        <v>0</v>
      </c>
      <c r="P175">
        <v>5</v>
      </c>
      <c r="Q175" t="s">
        <v>201</v>
      </c>
    </row>
    <row r="176" spans="1:17" x14ac:dyDescent="0.55000000000000004">
      <c r="A176">
        <v>0</v>
      </c>
      <c r="B176" t="s">
        <v>586</v>
      </c>
      <c r="C176">
        <v>0.5</v>
      </c>
      <c r="D176" t="s">
        <v>222</v>
      </c>
      <c r="E176" t="s">
        <v>644</v>
      </c>
      <c r="F176" t="s">
        <v>648</v>
      </c>
      <c r="G176" t="s">
        <v>586</v>
      </c>
      <c r="H176">
        <v>7.33</v>
      </c>
      <c r="I176" t="s">
        <v>704</v>
      </c>
      <c r="K176">
        <v>106429509</v>
      </c>
      <c r="L176" s="120">
        <v>44170</v>
      </c>
      <c r="M176">
        <v>19</v>
      </c>
      <c r="N176">
        <v>1</v>
      </c>
      <c r="O176">
        <v>0</v>
      </c>
      <c r="P176">
        <v>5</v>
      </c>
      <c r="Q176" t="s">
        <v>406</v>
      </c>
    </row>
    <row r="177" spans="1:17" x14ac:dyDescent="0.55000000000000004">
      <c r="A177">
        <v>0</v>
      </c>
      <c r="B177" t="s">
        <v>586</v>
      </c>
      <c r="C177">
        <v>0.6</v>
      </c>
      <c r="D177" t="s">
        <v>222</v>
      </c>
      <c r="E177" t="s">
        <v>646</v>
      </c>
      <c r="F177" t="s">
        <v>648</v>
      </c>
      <c r="G177" t="s">
        <v>586</v>
      </c>
      <c r="H177">
        <v>7.43</v>
      </c>
      <c r="I177" t="s">
        <v>704</v>
      </c>
      <c r="K177">
        <v>105935218</v>
      </c>
      <c r="L177" s="120">
        <v>43668</v>
      </c>
      <c r="M177">
        <v>19</v>
      </c>
      <c r="N177">
        <v>1</v>
      </c>
      <c r="O177">
        <v>0</v>
      </c>
      <c r="P177">
        <v>1</v>
      </c>
      <c r="Q177" t="s">
        <v>406</v>
      </c>
    </row>
    <row r="178" spans="1:17" x14ac:dyDescent="0.55000000000000004">
      <c r="A178">
        <v>0</v>
      </c>
      <c r="B178" t="s">
        <v>586</v>
      </c>
      <c r="C178">
        <v>0.7</v>
      </c>
      <c r="D178" t="s">
        <v>147</v>
      </c>
      <c r="E178" t="s">
        <v>649</v>
      </c>
      <c r="F178" t="s">
        <v>646</v>
      </c>
      <c r="G178" t="s">
        <v>586</v>
      </c>
      <c r="H178">
        <v>7.5</v>
      </c>
      <c r="I178" t="s">
        <v>704</v>
      </c>
      <c r="K178">
        <v>105891018</v>
      </c>
      <c r="L178" s="120">
        <v>43623</v>
      </c>
      <c r="M178">
        <v>19</v>
      </c>
      <c r="N178">
        <v>1</v>
      </c>
      <c r="O178">
        <v>0</v>
      </c>
      <c r="P178">
        <v>5</v>
      </c>
      <c r="Q178" t="s">
        <v>406</v>
      </c>
    </row>
    <row r="179" spans="1:17" x14ac:dyDescent="0.55000000000000004">
      <c r="A179">
        <v>0</v>
      </c>
      <c r="B179" t="s">
        <v>586</v>
      </c>
      <c r="C179">
        <v>0.5</v>
      </c>
      <c r="D179" t="s">
        <v>147</v>
      </c>
      <c r="E179" t="s">
        <v>649</v>
      </c>
      <c r="F179" t="s">
        <v>646</v>
      </c>
      <c r="G179" t="s">
        <v>586</v>
      </c>
      <c r="H179">
        <v>7.7</v>
      </c>
      <c r="I179" t="s">
        <v>704</v>
      </c>
      <c r="K179">
        <v>107973780</v>
      </c>
      <c r="L179" s="120">
        <v>45653</v>
      </c>
      <c r="M179">
        <v>17</v>
      </c>
      <c r="N179">
        <v>1</v>
      </c>
      <c r="O179">
        <v>0</v>
      </c>
      <c r="P179">
        <v>5</v>
      </c>
      <c r="Q179" t="s">
        <v>406</v>
      </c>
    </row>
    <row r="180" spans="1:17" x14ac:dyDescent="0.55000000000000004">
      <c r="A180">
        <v>0</v>
      </c>
      <c r="B180" t="s">
        <v>586</v>
      </c>
      <c r="C180">
        <v>1</v>
      </c>
      <c r="D180" t="s">
        <v>222</v>
      </c>
      <c r="E180" t="s">
        <v>644</v>
      </c>
      <c r="F180" t="s">
        <v>648</v>
      </c>
      <c r="G180" t="s">
        <v>586</v>
      </c>
      <c r="H180">
        <v>7.83</v>
      </c>
      <c r="I180" t="s">
        <v>704</v>
      </c>
      <c r="K180">
        <v>105725520</v>
      </c>
      <c r="L180" s="120">
        <v>43464</v>
      </c>
      <c r="M180">
        <v>19</v>
      </c>
      <c r="N180">
        <v>1</v>
      </c>
      <c r="O180">
        <v>0</v>
      </c>
      <c r="P180">
        <v>5</v>
      </c>
      <c r="Q180" t="s">
        <v>406</v>
      </c>
    </row>
    <row r="181" spans="1:17" x14ac:dyDescent="0.55000000000000004">
      <c r="A181">
        <v>0</v>
      </c>
      <c r="B181" t="s">
        <v>586</v>
      </c>
      <c r="C181">
        <v>1</v>
      </c>
      <c r="D181" t="s">
        <v>222</v>
      </c>
      <c r="E181" t="s">
        <v>646</v>
      </c>
      <c r="F181" t="s">
        <v>648</v>
      </c>
      <c r="G181" t="s">
        <v>586</v>
      </c>
      <c r="H181">
        <v>7.83</v>
      </c>
      <c r="I181" t="s">
        <v>704</v>
      </c>
      <c r="K181">
        <v>108224677</v>
      </c>
      <c r="L181" s="120">
        <v>45904</v>
      </c>
      <c r="M181">
        <v>29</v>
      </c>
      <c r="N181">
        <v>1</v>
      </c>
      <c r="O181">
        <v>0</v>
      </c>
      <c r="P181">
        <v>5</v>
      </c>
      <c r="Q181" t="s">
        <v>201</v>
      </c>
    </row>
    <row r="182" spans="1:17" x14ac:dyDescent="0.55000000000000004">
      <c r="A182">
        <v>0</v>
      </c>
      <c r="B182" t="s">
        <v>586</v>
      </c>
      <c r="C182">
        <v>0.3</v>
      </c>
      <c r="D182" t="s">
        <v>147</v>
      </c>
      <c r="E182" t="s">
        <v>649</v>
      </c>
      <c r="F182" t="s">
        <v>646</v>
      </c>
      <c r="G182" t="s">
        <v>586</v>
      </c>
      <c r="H182">
        <v>7.9</v>
      </c>
      <c r="I182" t="s">
        <v>704</v>
      </c>
      <c r="K182">
        <v>107277892</v>
      </c>
      <c r="L182" s="120">
        <v>45005</v>
      </c>
      <c r="M182">
        <v>17</v>
      </c>
      <c r="N182">
        <v>1</v>
      </c>
      <c r="O182">
        <v>0</v>
      </c>
      <c r="P182">
        <v>5</v>
      </c>
      <c r="Q182" t="s">
        <v>406</v>
      </c>
    </row>
    <row r="183" spans="1:17" x14ac:dyDescent="0.55000000000000004">
      <c r="A183">
        <v>0</v>
      </c>
      <c r="B183" t="s">
        <v>586</v>
      </c>
      <c r="C183">
        <v>0.1</v>
      </c>
      <c r="D183" t="s">
        <v>147</v>
      </c>
      <c r="E183" t="s">
        <v>648</v>
      </c>
      <c r="F183" t="s">
        <v>644</v>
      </c>
      <c r="G183" t="s">
        <v>586</v>
      </c>
      <c r="H183">
        <v>8.01</v>
      </c>
      <c r="I183" t="s">
        <v>704</v>
      </c>
      <c r="K183">
        <v>106544631</v>
      </c>
      <c r="L183" s="120">
        <v>44299</v>
      </c>
      <c r="M183">
        <v>17</v>
      </c>
      <c r="N183">
        <v>1</v>
      </c>
      <c r="O183">
        <v>0</v>
      </c>
      <c r="P183">
        <v>5</v>
      </c>
      <c r="Q183" t="s">
        <v>406</v>
      </c>
    </row>
    <row r="184" spans="1:17" x14ac:dyDescent="0.55000000000000004">
      <c r="A184">
        <v>0</v>
      </c>
      <c r="B184" t="s">
        <v>586</v>
      </c>
      <c r="C184">
        <v>8.9999999999999993E-3</v>
      </c>
      <c r="D184" t="s">
        <v>222</v>
      </c>
      <c r="E184" t="s">
        <v>648</v>
      </c>
      <c r="F184" t="s">
        <v>649</v>
      </c>
      <c r="G184" t="s">
        <v>586</v>
      </c>
      <c r="H184">
        <v>8.1189999999999998</v>
      </c>
      <c r="I184" t="s">
        <v>704</v>
      </c>
      <c r="K184">
        <v>105685052</v>
      </c>
      <c r="L184" s="120">
        <v>43417</v>
      </c>
      <c r="M184">
        <v>19</v>
      </c>
      <c r="N184">
        <v>2</v>
      </c>
      <c r="O184">
        <v>0</v>
      </c>
      <c r="P184">
        <v>2</v>
      </c>
      <c r="Q184" t="s">
        <v>406</v>
      </c>
    </row>
    <row r="185" spans="1:17" x14ac:dyDescent="0.55000000000000004">
      <c r="A185">
        <v>0</v>
      </c>
      <c r="B185" t="s">
        <v>586</v>
      </c>
      <c r="C185">
        <v>8.1000000000000003E-2</v>
      </c>
      <c r="D185" t="s">
        <v>222</v>
      </c>
      <c r="E185" t="s">
        <v>649</v>
      </c>
      <c r="F185" t="s">
        <v>650</v>
      </c>
      <c r="G185" t="s">
        <v>586</v>
      </c>
      <c r="H185">
        <v>8.2810000000000006</v>
      </c>
      <c r="I185" t="s">
        <v>704</v>
      </c>
      <c r="K185">
        <v>107339696</v>
      </c>
      <c r="L185" s="120">
        <v>45057</v>
      </c>
      <c r="M185">
        <v>25</v>
      </c>
      <c r="N185">
        <v>1</v>
      </c>
      <c r="O185">
        <v>5</v>
      </c>
      <c r="P185">
        <v>1</v>
      </c>
      <c r="Q185" t="s">
        <v>201</v>
      </c>
    </row>
    <row r="186" spans="1:17" x14ac:dyDescent="0.55000000000000004">
      <c r="A186">
        <v>0</v>
      </c>
      <c r="B186" t="s">
        <v>586</v>
      </c>
      <c r="C186">
        <v>0.1</v>
      </c>
      <c r="D186" t="s">
        <v>147</v>
      </c>
      <c r="E186" t="s">
        <v>650</v>
      </c>
      <c r="F186" t="s">
        <v>649</v>
      </c>
      <c r="G186" t="s">
        <v>586</v>
      </c>
      <c r="H186">
        <v>8.31</v>
      </c>
      <c r="I186" t="s">
        <v>704</v>
      </c>
      <c r="K186">
        <v>106523646</v>
      </c>
      <c r="L186" s="120">
        <v>44277</v>
      </c>
      <c r="M186">
        <v>17</v>
      </c>
      <c r="N186">
        <v>1</v>
      </c>
      <c r="O186">
        <v>0</v>
      </c>
      <c r="P186">
        <v>5</v>
      </c>
      <c r="Q186" t="s">
        <v>406</v>
      </c>
    </row>
    <row r="187" spans="1:17" x14ac:dyDescent="0.55000000000000004">
      <c r="A187">
        <v>576</v>
      </c>
      <c r="B187" t="s">
        <v>586</v>
      </c>
      <c r="C187">
        <v>4.8000000000000001E-2</v>
      </c>
      <c r="D187" t="s">
        <v>222</v>
      </c>
      <c r="E187" t="s">
        <v>652</v>
      </c>
      <c r="F187" t="s">
        <v>654</v>
      </c>
      <c r="G187" t="s">
        <v>586</v>
      </c>
      <c r="H187">
        <v>9.3640000000000008</v>
      </c>
      <c r="I187" t="s">
        <v>704</v>
      </c>
      <c r="J187" t="s">
        <v>8</v>
      </c>
      <c r="K187">
        <v>107669066</v>
      </c>
      <c r="L187" s="120">
        <v>45377</v>
      </c>
      <c r="M187">
        <v>17</v>
      </c>
      <c r="N187">
        <v>1</v>
      </c>
      <c r="O187">
        <v>0</v>
      </c>
      <c r="P187">
        <v>3</v>
      </c>
      <c r="Q187" t="s">
        <v>406</v>
      </c>
    </row>
    <row r="188" spans="1:17" x14ac:dyDescent="0.55000000000000004">
      <c r="A188">
        <v>0</v>
      </c>
      <c r="B188" t="s">
        <v>586</v>
      </c>
      <c r="C188">
        <v>0.5</v>
      </c>
      <c r="D188" t="s">
        <v>147</v>
      </c>
      <c r="E188" t="s">
        <v>625</v>
      </c>
      <c r="F188" t="s">
        <v>617</v>
      </c>
      <c r="G188" t="s">
        <v>586</v>
      </c>
      <c r="H188">
        <v>9.4789999999999992</v>
      </c>
      <c r="I188" t="s">
        <v>704</v>
      </c>
      <c r="K188">
        <v>107567860</v>
      </c>
      <c r="L188" s="120">
        <v>45275</v>
      </c>
      <c r="M188">
        <v>19</v>
      </c>
      <c r="N188">
        <v>1</v>
      </c>
      <c r="O188">
        <v>0</v>
      </c>
      <c r="P188">
        <v>1</v>
      </c>
      <c r="Q188" t="s">
        <v>201</v>
      </c>
    </row>
    <row r="189" spans="1:17" x14ac:dyDescent="0.55000000000000004">
      <c r="A189">
        <v>576</v>
      </c>
      <c r="B189" t="s">
        <v>586</v>
      </c>
      <c r="C189">
        <v>0.2</v>
      </c>
      <c r="D189" t="s">
        <v>147</v>
      </c>
      <c r="E189" t="s">
        <v>625</v>
      </c>
      <c r="F189" t="s">
        <v>655</v>
      </c>
      <c r="G189" t="s">
        <v>586</v>
      </c>
      <c r="H189">
        <v>9.7789999999999999</v>
      </c>
      <c r="I189" t="s">
        <v>704</v>
      </c>
      <c r="K189">
        <v>107112453</v>
      </c>
      <c r="L189" s="120">
        <v>44849</v>
      </c>
      <c r="M189">
        <v>29</v>
      </c>
      <c r="N189">
        <v>1</v>
      </c>
      <c r="O189">
        <v>5</v>
      </c>
      <c r="P189">
        <v>1</v>
      </c>
      <c r="Q189" t="s">
        <v>406</v>
      </c>
    </row>
    <row r="190" spans="1:17" x14ac:dyDescent="0.55000000000000004">
      <c r="A190">
        <v>576</v>
      </c>
      <c r="B190" t="s">
        <v>586</v>
      </c>
      <c r="C190">
        <v>1.7000000000000001E-2</v>
      </c>
      <c r="D190" t="s">
        <v>147</v>
      </c>
      <c r="E190" t="s">
        <v>656</v>
      </c>
      <c r="F190" t="s">
        <v>657</v>
      </c>
      <c r="G190" t="s">
        <v>586</v>
      </c>
      <c r="H190">
        <v>9.7889999999999997</v>
      </c>
      <c r="I190" t="s">
        <v>704</v>
      </c>
      <c r="K190">
        <v>107124107</v>
      </c>
      <c r="L190" s="120">
        <v>44859</v>
      </c>
      <c r="M190">
        <v>17</v>
      </c>
      <c r="N190">
        <v>1</v>
      </c>
      <c r="O190">
        <v>0</v>
      </c>
      <c r="P190">
        <v>5</v>
      </c>
      <c r="Q190" t="s">
        <v>406</v>
      </c>
    </row>
    <row r="191" spans="1:17" x14ac:dyDescent="0.55000000000000004">
      <c r="A191">
        <v>576</v>
      </c>
      <c r="B191" t="s">
        <v>586</v>
      </c>
      <c r="C191">
        <v>0</v>
      </c>
      <c r="E191" t="s">
        <v>656</v>
      </c>
      <c r="F191" t="s">
        <v>600</v>
      </c>
      <c r="G191" t="s">
        <v>586</v>
      </c>
      <c r="H191">
        <v>9.8059999999999992</v>
      </c>
      <c r="I191" t="s">
        <v>704</v>
      </c>
      <c r="K191">
        <v>105821898</v>
      </c>
      <c r="L191" s="120">
        <v>43546</v>
      </c>
      <c r="M191">
        <v>26</v>
      </c>
      <c r="N191">
        <v>1</v>
      </c>
      <c r="O191">
        <v>8</v>
      </c>
      <c r="P191">
        <v>5</v>
      </c>
      <c r="Q191" t="s">
        <v>406</v>
      </c>
    </row>
    <row r="192" spans="1:17" x14ac:dyDescent="0.55000000000000004">
      <c r="A192">
        <v>576</v>
      </c>
      <c r="B192" t="s">
        <v>586</v>
      </c>
      <c r="C192">
        <v>0.1</v>
      </c>
      <c r="D192" t="s">
        <v>222</v>
      </c>
      <c r="E192" t="s">
        <v>657</v>
      </c>
      <c r="F192" t="s">
        <v>656</v>
      </c>
      <c r="G192" t="s">
        <v>586</v>
      </c>
      <c r="H192">
        <v>9.8390000000000004</v>
      </c>
      <c r="I192" t="s">
        <v>704</v>
      </c>
      <c r="J192" t="s">
        <v>8</v>
      </c>
      <c r="K192">
        <v>106137946</v>
      </c>
      <c r="L192" s="120">
        <v>43851</v>
      </c>
      <c r="M192">
        <v>20</v>
      </c>
      <c r="N192">
        <v>1</v>
      </c>
      <c r="O192">
        <v>0</v>
      </c>
      <c r="P192">
        <v>1</v>
      </c>
      <c r="Q192" t="s">
        <v>406</v>
      </c>
    </row>
    <row r="193" spans="1:17" x14ac:dyDescent="0.55000000000000004">
      <c r="A193">
        <v>576</v>
      </c>
      <c r="B193" t="s">
        <v>586</v>
      </c>
      <c r="C193">
        <v>0.1</v>
      </c>
      <c r="D193" t="s">
        <v>147</v>
      </c>
      <c r="E193" t="s">
        <v>625</v>
      </c>
      <c r="F193" t="s">
        <v>658</v>
      </c>
      <c r="G193" t="s">
        <v>586</v>
      </c>
      <c r="H193">
        <v>9.8789999999999996</v>
      </c>
      <c r="I193" t="s">
        <v>704</v>
      </c>
      <c r="K193">
        <v>108136717</v>
      </c>
      <c r="L193" s="120">
        <v>45815</v>
      </c>
      <c r="M193">
        <v>19</v>
      </c>
      <c r="N193">
        <v>1</v>
      </c>
      <c r="O193">
        <v>0</v>
      </c>
      <c r="P193">
        <v>1</v>
      </c>
      <c r="Q193" t="s">
        <v>201</v>
      </c>
    </row>
    <row r="194" spans="1:17" x14ac:dyDescent="0.55000000000000004">
      <c r="A194">
        <v>0</v>
      </c>
      <c r="B194" t="s">
        <v>586</v>
      </c>
      <c r="C194">
        <v>0</v>
      </c>
      <c r="E194" t="s">
        <v>625</v>
      </c>
      <c r="F194" t="s">
        <v>659</v>
      </c>
      <c r="G194" t="s">
        <v>586</v>
      </c>
      <c r="H194">
        <v>9.9789999999999992</v>
      </c>
      <c r="I194" t="s">
        <v>704</v>
      </c>
      <c r="K194">
        <v>107246783</v>
      </c>
      <c r="L194" s="120">
        <v>44972</v>
      </c>
      <c r="M194">
        <v>17</v>
      </c>
      <c r="N194">
        <v>1</v>
      </c>
      <c r="O194">
        <v>0</v>
      </c>
      <c r="P194">
        <v>3</v>
      </c>
      <c r="Q194" t="s">
        <v>406</v>
      </c>
    </row>
    <row r="195" spans="1:17" x14ac:dyDescent="0.55000000000000004">
      <c r="A195">
        <v>576</v>
      </c>
      <c r="B195" t="s">
        <v>586</v>
      </c>
      <c r="C195">
        <v>0</v>
      </c>
      <c r="E195" t="s">
        <v>625</v>
      </c>
      <c r="F195" t="s">
        <v>656</v>
      </c>
      <c r="G195" t="s">
        <v>586</v>
      </c>
      <c r="H195">
        <v>9.9789999999999992</v>
      </c>
      <c r="I195" t="s">
        <v>704</v>
      </c>
      <c r="K195">
        <v>107428158</v>
      </c>
      <c r="L195" s="120">
        <v>45155</v>
      </c>
      <c r="M195">
        <v>26</v>
      </c>
      <c r="N195">
        <v>1</v>
      </c>
      <c r="O195">
        <v>7</v>
      </c>
      <c r="P195">
        <v>1</v>
      </c>
      <c r="Q195" t="s">
        <v>406</v>
      </c>
    </row>
    <row r="196" spans="1:17" x14ac:dyDescent="0.55000000000000004">
      <c r="A196">
        <v>576</v>
      </c>
      <c r="B196" t="s">
        <v>586</v>
      </c>
      <c r="C196">
        <v>0</v>
      </c>
      <c r="E196" t="s">
        <v>625</v>
      </c>
      <c r="F196" t="s">
        <v>611</v>
      </c>
      <c r="G196" t="s">
        <v>586</v>
      </c>
      <c r="H196">
        <v>9.9789999999999992</v>
      </c>
      <c r="I196" t="s">
        <v>704</v>
      </c>
      <c r="K196">
        <v>105422817</v>
      </c>
      <c r="L196" s="120">
        <v>43179</v>
      </c>
      <c r="M196">
        <v>21</v>
      </c>
      <c r="N196">
        <v>2</v>
      </c>
      <c r="O196">
        <v>7</v>
      </c>
      <c r="P196">
        <v>1</v>
      </c>
      <c r="Q196" t="s">
        <v>406</v>
      </c>
    </row>
    <row r="197" spans="1:17" x14ac:dyDescent="0.55000000000000004">
      <c r="A197">
        <v>576</v>
      </c>
      <c r="B197" t="s">
        <v>586</v>
      </c>
      <c r="C197">
        <v>0.1</v>
      </c>
      <c r="D197" t="s">
        <v>147</v>
      </c>
      <c r="E197" t="s">
        <v>660</v>
      </c>
      <c r="F197" t="s">
        <v>656</v>
      </c>
      <c r="G197" t="s">
        <v>586</v>
      </c>
      <c r="H197">
        <v>10.071999999999999</v>
      </c>
      <c r="I197" t="s">
        <v>704</v>
      </c>
      <c r="K197">
        <v>106896638</v>
      </c>
      <c r="L197" s="120">
        <v>44640</v>
      </c>
      <c r="M197">
        <v>19</v>
      </c>
      <c r="N197">
        <v>1</v>
      </c>
      <c r="O197">
        <v>0</v>
      </c>
      <c r="P197">
        <v>4</v>
      </c>
      <c r="Q197" t="s">
        <v>144</v>
      </c>
    </row>
    <row r="198" spans="1:17" x14ac:dyDescent="0.55000000000000004">
      <c r="A198">
        <v>576</v>
      </c>
      <c r="B198" t="s">
        <v>586</v>
      </c>
      <c r="C198">
        <v>0.1</v>
      </c>
      <c r="D198" t="s">
        <v>222</v>
      </c>
      <c r="E198" t="s">
        <v>625</v>
      </c>
      <c r="F198" t="s">
        <v>625</v>
      </c>
      <c r="G198" t="s">
        <v>586</v>
      </c>
      <c r="H198">
        <v>10.079000000000001</v>
      </c>
      <c r="I198" t="s">
        <v>704</v>
      </c>
      <c r="K198">
        <v>106552363</v>
      </c>
      <c r="L198" s="120">
        <v>44307</v>
      </c>
      <c r="M198">
        <v>17</v>
      </c>
      <c r="N198">
        <v>1</v>
      </c>
      <c r="O198">
        <v>0</v>
      </c>
      <c r="P198">
        <v>1</v>
      </c>
      <c r="Q198" t="s">
        <v>406</v>
      </c>
    </row>
    <row r="199" spans="1:17" x14ac:dyDescent="0.55000000000000004">
      <c r="A199">
        <v>0</v>
      </c>
      <c r="B199" t="s">
        <v>586</v>
      </c>
      <c r="C199">
        <v>0.3</v>
      </c>
      <c r="D199" t="s">
        <v>222</v>
      </c>
      <c r="E199" t="s">
        <v>625</v>
      </c>
      <c r="F199" t="s">
        <v>611</v>
      </c>
      <c r="G199" t="s">
        <v>586</v>
      </c>
      <c r="H199">
        <v>10.279</v>
      </c>
      <c r="I199" t="s">
        <v>704</v>
      </c>
      <c r="K199">
        <v>106162650</v>
      </c>
      <c r="L199" s="120">
        <v>43881</v>
      </c>
      <c r="M199">
        <v>19</v>
      </c>
      <c r="N199">
        <v>2</v>
      </c>
      <c r="O199">
        <v>0</v>
      </c>
      <c r="P199">
        <v>1</v>
      </c>
      <c r="Q199" t="s">
        <v>406</v>
      </c>
    </row>
    <row r="200" spans="1:17" x14ac:dyDescent="0.55000000000000004">
      <c r="A200">
        <v>576</v>
      </c>
      <c r="B200" t="s">
        <v>586</v>
      </c>
      <c r="C200">
        <v>0.4</v>
      </c>
      <c r="D200" t="s">
        <v>222</v>
      </c>
      <c r="E200" t="s">
        <v>625</v>
      </c>
      <c r="F200" t="s">
        <v>607</v>
      </c>
      <c r="G200" t="s">
        <v>586</v>
      </c>
      <c r="H200">
        <v>10.379</v>
      </c>
      <c r="I200" t="s">
        <v>704</v>
      </c>
      <c r="K200">
        <v>105302003</v>
      </c>
      <c r="L200" s="120">
        <v>43066</v>
      </c>
      <c r="M200">
        <v>17</v>
      </c>
      <c r="N200">
        <v>1</v>
      </c>
      <c r="O200">
        <v>5</v>
      </c>
      <c r="P200">
        <v>5</v>
      </c>
      <c r="Q200" t="s">
        <v>406</v>
      </c>
    </row>
    <row r="201" spans="1:17" x14ac:dyDescent="0.55000000000000004">
      <c r="A201">
        <v>576</v>
      </c>
      <c r="B201" t="s">
        <v>586</v>
      </c>
      <c r="C201">
        <v>0.2</v>
      </c>
      <c r="D201" t="s">
        <v>147</v>
      </c>
      <c r="E201" t="s">
        <v>607</v>
      </c>
      <c r="F201" t="s">
        <v>625</v>
      </c>
      <c r="G201" t="s">
        <v>586</v>
      </c>
      <c r="H201">
        <v>10.429</v>
      </c>
      <c r="I201" t="s">
        <v>704</v>
      </c>
      <c r="K201">
        <v>107592309</v>
      </c>
      <c r="L201" s="120">
        <v>45303</v>
      </c>
      <c r="M201">
        <v>17</v>
      </c>
      <c r="N201">
        <v>1</v>
      </c>
      <c r="O201">
        <v>0</v>
      </c>
      <c r="P201">
        <v>5</v>
      </c>
      <c r="Q201" t="s">
        <v>406</v>
      </c>
    </row>
    <row r="202" spans="1:17" x14ac:dyDescent="0.55000000000000004">
      <c r="A202">
        <v>0</v>
      </c>
      <c r="B202" t="s">
        <v>586</v>
      </c>
      <c r="C202">
        <v>4.8000000000000001E-2</v>
      </c>
      <c r="D202" t="s">
        <v>222</v>
      </c>
      <c r="E202" t="s">
        <v>661</v>
      </c>
      <c r="F202" t="s">
        <v>607</v>
      </c>
      <c r="G202" t="s">
        <v>586</v>
      </c>
      <c r="H202">
        <v>10.458</v>
      </c>
      <c r="I202" t="s">
        <v>704</v>
      </c>
      <c r="J202" t="s">
        <v>8</v>
      </c>
      <c r="K202">
        <v>107219375</v>
      </c>
      <c r="L202" s="120">
        <v>44943</v>
      </c>
      <c r="M202">
        <v>19</v>
      </c>
      <c r="N202">
        <v>2</v>
      </c>
      <c r="O202">
        <v>0</v>
      </c>
      <c r="P202">
        <v>1</v>
      </c>
      <c r="Q202" t="s">
        <v>406</v>
      </c>
    </row>
    <row r="203" spans="1:17" x14ac:dyDescent="0.55000000000000004">
      <c r="A203">
        <v>0</v>
      </c>
      <c r="B203" t="s">
        <v>586</v>
      </c>
      <c r="C203">
        <v>0.1</v>
      </c>
      <c r="D203" t="s">
        <v>147</v>
      </c>
      <c r="E203" t="s">
        <v>607</v>
      </c>
      <c r="F203" t="s">
        <v>625</v>
      </c>
      <c r="G203" t="s">
        <v>586</v>
      </c>
      <c r="H203">
        <v>10.529</v>
      </c>
      <c r="I203" t="s">
        <v>704</v>
      </c>
      <c r="K203">
        <v>106749625</v>
      </c>
      <c r="L203" s="120">
        <v>44501</v>
      </c>
      <c r="M203">
        <v>17</v>
      </c>
      <c r="N203">
        <v>1</v>
      </c>
      <c r="O203">
        <v>0</v>
      </c>
      <c r="P203">
        <v>1</v>
      </c>
      <c r="Q203" t="s">
        <v>406</v>
      </c>
    </row>
    <row r="204" spans="1:17" x14ac:dyDescent="0.55000000000000004">
      <c r="A204">
        <v>0</v>
      </c>
      <c r="B204" t="s">
        <v>586</v>
      </c>
      <c r="C204">
        <v>1.4E-2</v>
      </c>
      <c r="D204" t="s">
        <v>147</v>
      </c>
      <c r="E204" t="s">
        <v>662</v>
      </c>
      <c r="F204" t="s">
        <v>607</v>
      </c>
      <c r="G204" t="s">
        <v>586</v>
      </c>
      <c r="H204">
        <v>10.685</v>
      </c>
      <c r="I204" t="s">
        <v>704</v>
      </c>
      <c r="J204" t="s">
        <v>8</v>
      </c>
      <c r="K204">
        <v>105560108</v>
      </c>
      <c r="L204" s="120">
        <v>43311</v>
      </c>
      <c r="M204">
        <v>26</v>
      </c>
      <c r="N204">
        <v>2</v>
      </c>
      <c r="O204">
        <v>8</v>
      </c>
      <c r="P204">
        <v>1</v>
      </c>
      <c r="Q204" t="s">
        <v>144</v>
      </c>
    </row>
    <row r="205" spans="1:17" x14ac:dyDescent="0.55000000000000004">
      <c r="A205">
        <v>0</v>
      </c>
      <c r="B205" t="s">
        <v>586</v>
      </c>
      <c r="C205">
        <v>0.1</v>
      </c>
      <c r="D205" t="s">
        <v>147</v>
      </c>
      <c r="E205" t="s">
        <v>609</v>
      </c>
      <c r="F205" t="s">
        <v>662</v>
      </c>
      <c r="G205" t="s">
        <v>586</v>
      </c>
      <c r="H205">
        <v>12.143000000000001</v>
      </c>
      <c r="I205" t="s">
        <v>704</v>
      </c>
      <c r="K205">
        <v>107991897</v>
      </c>
      <c r="L205" s="120">
        <v>45671</v>
      </c>
      <c r="M205">
        <v>17</v>
      </c>
      <c r="N205">
        <v>1</v>
      </c>
      <c r="O205">
        <v>0</v>
      </c>
      <c r="P205">
        <v>1</v>
      </c>
      <c r="Q205" t="s">
        <v>406</v>
      </c>
    </row>
    <row r="206" spans="1:17" x14ac:dyDescent="0.55000000000000004">
      <c r="A206">
        <v>0</v>
      </c>
      <c r="B206" t="s">
        <v>586</v>
      </c>
      <c r="C206">
        <v>6.6000000000000003E-2</v>
      </c>
      <c r="D206" t="s">
        <v>147</v>
      </c>
      <c r="E206" t="s">
        <v>609</v>
      </c>
      <c r="F206" t="s">
        <v>662</v>
      </c>
      <c r="G206" t="s">
        <v>586</v>
      </c>
      <c r="H206">
        <v>12.177</v>
      </c>
      <c r="I206" t="s">
        <v>704</v>
      </c>
      <c r="K206">
        <v>107110316</v>
      </c>
      <c r="L206" s="120">
        <v>44847</v>
      </c>
      <c r="M206">
        <v>30</v>
      </c>
      <c r="N206">
        <v>1</v>
      </c>
      <c r="O206">
        <v>17</v>
      </c>
      <c r="P206">
        <v>5</v>
      </c>
      <c r="Q206" t="s">
        <v>406</v>
      </c>
    </row>
    <row r="207" spans="1:17" x14ac:dyDescent="0.55000000000000004">
      <c r="A207">
        <v>0</v>
      </c>
      <c r="B207" t="s">
        <v>586</v>
      </c>
      <c r="C207">
        <v>0.7</v>
      </c>
      <c r="D207" t="s">
        <v>222</v>
      </c>
      <c r="E207" t="s">
        <v>662</v>
      </c>
      <c r="F207" t="s">
        <v>609</v>
      </c>
      <c r="G207" t="s">
        <v>586</v>
      </c>
      <c r="H207">
        <v>12.221</v>
      </c>
      <c r="I207" t="s">
        <v>704</v>
      </c>
      <c r="J207" t="s">
        <v>8</v>
      </c>
      <c r="K207">
        <v>107872584</v>
      </c>
      <c r="L207" s="120">
        <v>45568</v>
      </c>
      <c r="M207">
        <v>30</v>
      </c>
      <c r="N207">
        <v>1</v>
      </c>
      <c r="O207">
        <v>2</v>
      </c>
      <c r="P207">
        <v>1</v>
      </c>
      <c r="Q207" t="s">
        <v>200</v>
      </c>
    </row>
    <row r="208" spans="1:17" x14ac:dyDescent="0.55000000000000004">
      <c r="A208">
        <v>0</v>
      </c>
      <c r="B208" t="s">
        <v>586</v>
      </c>
      <c r="C208">
        <v>5.7000000000000002E-2</v>
      </c>
      <c r="D208" t="s">
        <v>222</v>
      </c>
      <c r="E208" t="s">
        <v>609</v>
      </c>
      <c r="F208" t="s">
        <v>664</v>
      </c>
      <c r="G208" t="s">
        <v>586</v>
      </c>
      <c r="H208">
        <v>12.253</v>
      </c>
      <c r="I208" t="s">
        <v>704</v>
      </c>
      <c r="K208">
        <v>108057377</v>
      </c>
      <c r="L208" s="120">
        <v>45688</v>
      </c>
      <c r="M208">
        <v>19</v>
      </c>
      <c r="N208">
        <v>1</v>
      </c>
      <c r="O208">
        <v>19</v>
      </c>
      <c r="P208">
        <v>5</v>
      </c>
      <c r="Q208" t="s">
        <v>406</v>
      </c>
    </row>
    <row r="209" spans="1:17" x14ac:dyDescent="0.55000000000000004">
      <c r="A209">
        <v>0</v>
      </c>
      <c r="B209" t="s">
        <v>586</v>
      </c>
      <c r="C209">
        <v>0.5</v>
      </c>
      <c r="D209" t="s">
        <v>222</v>
      </c>
      <c r="E209" t="s">
        <v>586</v>
      </c>
      <c r="F209" t="s">
        <v>611</v>
      </c>
      <c r="G209" t="s">
        <v>586</v>
      </c>
      <c r="H209">
        <v>999.99900000000002</v>
      </c>
      <c r="I209" t="s">
        <v>704</v>
      </c>
      <c r="K209">
        <v>107345039</v>
      </c>
      <c r="L209" s="120">
        <v>45062</v>
      </c>
      <c r="M209">
        <v>19</v>
      </c>
      <c r="N209">
        <v>1</v>
      </c>
      <c r="O209">
        <v>2</v>
      </c>
      <c r="P209">
        <v>1</v>
      </c>
      <c r="Q209" t="s">
        <v>406</v>
      </c>
    </row>
    <row r="210" spans="1:17" x14ac:dyDescent="0.55000000000000004">
      <c r="A210">
        <v>0</v>
      </c>
      <c r="B210" t="s">
        <v>586</v>
      </c>
      <c r="C210">
        <v>0</v>
      </c>
      <c r="E210" t="s">
        <v>627</v>
      </c>
      <c r="F210" t="s">
        <v>665</v>
      </c>
      <c r="G210" t="s">
        <v>586</v>
      </c>
      <c r="H210">
        <v>999.99900000000002</v>
      </c>
      <c r="I210" t="s">
        <v>704</v>
      </c>
      <c r="K210">
        <v>107153825</v>
      </c>
      <c r="L210" s="120">
        <v>44884</v>
      </c>
      <c r="M210">
        <v>17</v>
      </c>
      <c r="N210">
        <v>1</v>
      </c>
      <c r="O210">
        <v>0</v>
      </c>
      <c r="P210">
        <v>5</v>
      </c>
      <c r="Q210" t="s">
        <v>406</v>
      </c>
    </row>
    <row r="211" spans="1:17" x14ac:dyDescent="0.55000000000000004">
      <c r="A211">
        <v>0</v>
      </c>
      <c r="B211" t="s">
        <v>586</v>
      </c>
      <c r="C211">
        <v>0.3</v>
      </c>
      <c r="D211" t="s">
        <v>666</v>
      </c>
      <c r="E211" t="s">
        <v>627</v>
      </c>
      <c r="F211" t="s">
        <v>622</v>
      </c>
      <c r="G211" t="s">
        <v>586</v>
      </c>
      <c r="H211">
        <v>999.99900000000002</v>
      </c>
      <c r="I211" t="s">
        <v>704</v>
      </c>
      <c r="K211">
        <v>105422851</v>
      </c>
      <c r="L211" s="120">
        <v>43171</v>
      </c>
      <c r="M211">
        <v>19</v>
      </c>
      <c r="N211">
        <v>5</v>
      </c>
      <c r="O211">
        <v>0</v>
      </c>
      <c r="P211">
        <v>1</v>
      </c>
      <c r="Q211" t="s">
        <v>144</v>
      </c>
    </row>
    <row r="212" spans="1:17" x14ac:dyDescent="0.55000000000000004">
      <c r="A212">
        <v>0</v>
      </c>
      <c r="B212" t="s">
        <v>586</v>
      </c>
      <c r="C212">
        <v>0.3</v>
      </c>
      <c r="D212" t="s">
        <v>204</v>
      </c>
      <c r="E212" t="s">
        <v>667</v>
      </c>
      <c r="F212" t="s">
        <v>668</v>
      </c>
      <c r="G212" t="s">
        <v>586</v>
      </c>
      <c r="H212">
        <v>999.99900000000002</v>
      </c>
      <c r="I212" t="s">
        <v>704</v>
      </c>
      <c r="K212">
        <v>106117491</v>
      </c>
      <c r="L212" s="120">
        <v>43837</v>
      </c>
      <c r="M212">
        <v>17</v>
      </c>
      <c r="N212">
        <v>1</v>
      </c>
      <c r="O212">
        <v>0</v>
      </c>
      <c r="P212">
        <v>5</v>
      </c>
      <c r="Q212" t="s">
        <v>406</v>
      </c>
    </row>
    <row r="213" spans="1:17" x14ac:dyDescent="0.55000000000000004">
      <c r="A213">
        <v>0</v>
      </c>
      <c r="B213" t="s">
        <v>586</v>
      </c>
      <c r="C213">
        <v>0.9</v>
      </c>
      <c r="D213" t="s">
        <v>204</v>
      </c>
      <c r="E213" t="s">
        <v>659</v>
      </c>
      <c r="F213" t="s">
        <v>670</v>
      </c>
      <c r="G213" t="s">
        <v>586</v>
      </c>
      <c r="H213">
        <v>999.99900000000002</v>
      </c>
      <c r="I213" t="s">
        <v>704</v>
      </c>
      <c r="K213">
        <v>107511691</v>
      </c>
      <c r="L213" s="120">
        <v>45229</v>
      </c>
      <c r="M213">
        <v>28</v>
      </c>
      <c r="N213">
        <v>1</v>
      </c>
      <c r="O213">
        <v>0</v>
      </c>
      <c r="P213">
        <v>1</v>
      </c>
      <c r="Q213" t="s">
        <v>406</v>
      </c>
    </row>
    <row r="214" spans="1:17" x14ac:dyDescent="0.55000000000000004">
      <c r="A214">
        <v>0</v>
      </c>
      <c r="B214" t="s">
        <v>586</v>
      </c>
      <c r="C214">
        <v>0</v>
      </c>
      <c r="E214" t="s">
        <v>611</v>
      </c>
      <c r="F214" t="s">
        <v>671</v>
      </c>
      <c r="G214" t="s">
        <v>586</v>
      </c>
      <c r="H214">
        <v>999.99900000000002</v>
      </c>
      <c r="I214" t="s">
        <v>704</v>
      </c>
      <c r="K214">
        <v>107000263</v>
      </c>
      <c r="L214" s="120">
        <v>44735</v>
      </c>
      <c r="M214">
        <v>30</v>
      </c>
      <c r="N214">
        <v>1</v>
      </c>
      <c r="O214">
        <v>16</v>
      </c>
      <c r="P214">
        <v>1</v>
      </c>
      <c r="Q214" t="s">
        <v>201</v>
      </c>
    </row>
    <row r="215" spans="1:17" x14ac:dyDescent="0.55000000000000004">
      <c r="A215">
        <v>0</v>
      </c>
      <c r="B215" t="s">
        <v>586</v>
      </c>
      <c r="C215">
        <v>0.1</v>
      </c>
      <c r="D215" t="s">
        <v>222</v>
      </c>
      <c r="E215" t="s">
        <v>611</v>
      </c>
      <c r="F215" t="s">
        <v>672</v>
      </c>
      <c r="G215" t="s">
        <v>586</v>
      </c>
      <c r="H215">
        <v>999.99900000000002</v>
      </c>
      <c r="I215" t="s">
        <v>704</v>
      </c>
      <c r="K215">
        <v>106770383</v>
      </c>
      <c r="L215" s="120">
        <v>44516</v>
      </c>
      <c r="M215">
        <v>17</v>
      </c>
      <c r="N215">
        <v>1</v>
      </c>
      <c r="O215">
        <v>0</v>
      </c>
      <c r="P215">
        <v>5</v>
      </c>
      <c r="Q215" t="s">
        <v>406</v>
      </c>
    </row>
    <row r="216" spans="1:17" x14ac:dyDescent="0.55000000000000004">
      <c r="A216">
        <v>0</v>
      </c>
      <c r="B216" t="s">
        <v>586</v>
      </c>
      <c r="C216">
        <v>0.2</v>
      </c>
      <c r="D216" t="s">
        <v>147</v>
      </c>
      <c r="E216" t="s">
        <v>611</v>
      </c>
      <c r="F216" t="s">
        <v>662</v>
      </c>
      <c r="G216" t="s">
        <v>586</v>
      </c>
      <c r="H216">
        <v>999.99900000000002</v>
      </c>
      <c r="I216" t="s">
        <v>704</v>
      </c>
      <c r="K216">
        <v>107730039</v>
      </c>
      <c r="L216" s="120">
        <v>45432</v>
      </c>
      <c r="M216">
        <v>17</v>
      </c>
      <c r="N216">
        <v>1</v>
      </c>
      <c r="O216">
        <v>0</v>
      </c>
      <c r="P216">
        <v>5</v>
      </c>
      <c r="Q216" t="s">
        <v>406</v>
      </c>
    </row>
    <row r="217" spans="1:17" x14ac:dyDescent="0.55000000000000004">
      <c r="A217">
        <v>0</v>
      </c>
      <c r="B217" t="s">
        <v>601</v>
      </c>
      <c r="C217">
        <v>0.5</v>
      </c>
      <c r="D217" t="s">
        <v>147</v>
      </c>
      <c r="E217" t="s">
        <v>614</v>
      </c>
      <c r="F217" t="s">
        <v>673</v>
      </c>
      <c r="G217" t="s">
        <v>601</v>
      </c>
      <c r="H217">
        <v>0.25</v>
      </c>
      <c r="I217" t="s">
        <v>702</v>
      </c>
      <c r="K217">
        <v>107924539</v>
      </c>
      <c r="L217" s="120">
        <v>45610</v>
      </c>
      <c r="M217">
        <v>19</v>
      </c>
      <c r="N217">
        <v>2</v>
      </c>
      <c r="O217">
        <v>0</v>
      </c>
      <c r="P217">
        <v>5</v>
      </c>
      <c r="Q217" t="s">
        <v>406</v>
      </c>
    </row>
    <row r="218" spans="1:17" x14ac:dyDescent="0.55000000000000004">
      <c r="A218">
        <v>0</v>
      </c>
      <c r="B218" t="s">
        <v>601</v>
      </c>
      <c r="C218">
        <v>0.4</v>
      </c>
      <c r="D218" t="s">
        <v>204</v>
      </c>
      <c r="E218" t="s">
        <v>614</v>
      </c>
      <c r="F218" t="s">
        <v>673</v>
      </c>
      <c r="G218" t="s">
        <v>601</v>
      </c>
      <c r="H218">
        <v>0.35</v>
      </c>
      <c r="I218" t="s">
        <v>702</v>
      </c>
      <c r="K218">
        <v>105588043</v>
      </c>
      <c r="L218" s="120">
        <v>43341</v>
      </c>
      <c r="M218">
        <v>28</v>
      </c>
      <c r="N218">
        <v>1</v>
      </c>
      <c r="O218">
        <v>0</v>
      </c>
      <c r="P218">
        <v>1</v>
      </c>
      <c r="Q218" t="s">
        <v>406</v>
      </c>
    </row>
    <row r="219" spans="1:17" x14ac:dyDescent="0.55000000000000004">
      <c r="A219">
        <v>0</v>
      </c>
      <c r="B219" t="s">
        <v>601</v>
      </c>
      <c r="C219">
        <v>0.3</v>
      </c>
      <c r="D219" t="s">
        <v>204</v>
      </c>
      <c r="E219" t="s">
        <v>614</v>
      </c>
      <c r="F219" t="s">
        <v>673</v>
      </c>
      <c r="G219" t="s">
        <v>601</v>
      </c>
      <c r="H219">
        <v>0.45</v>
      </c>
      <c r="I219" t="s">
        <v>702</v>
      </c>
      <c r="K219">
        <v>106180686</v>
      </c>
      <c r="L219" s="120">
        <v>43899</v>
      </c>
      <c r="M219">
        <v>19</v>
      </c>
      <c r="N219">
        <v>1</v>
      </c>
      <c r="O219">
        <v>0</v>
      </c>
      <c r="P219">
        <v>5</v>
      </c>
      <c r="Q219" t="s">
        <v>406</v>
      </c>
    </row>
    <row r="220" spans="1:17" x14ac:dyDescent="0.55000000000000004">
      <c r="A220">
        <v>0</v>
      </c>
      <c r="B220" t="s">
        <v>601</v>
      </c>
      <c r="C220">
        <v>0</v>
      </c>
      <c r="E220" t="s">
        <v>614</v>
      </c>
      <c r="F220" t="s">
        <v>613</v>
      </c>
      <c r="G220" t="s">
        <v>601</v>
      </c>
      <c r="H220">
        <v>0.75</v>
      </c>
      <c r="I220" t="s">
        <v>702</v>
      </c>
      <c r="K220">
        <v>106592859</v>
      </c>
      <c r="L220" s="120">
        <v>44347</v>
      </c>
      <c r="M220">
        <v>30</v>
      </c>
      <c r="N220">
        <v>1</v>
      </c>
      <c r="O220">
        <v>7</v>
      </c>
      <c r="P220">
        <v>1</v>
      </c>
      <c r="Q220" t="s">
        <v>406</v>
      </c>
    </row>
    <row r="221" spans="1:17" x14ac:dyDescent="0.55000000000000004">
      <c r="A221">
        <v>0</v>
      </c>
      <c r="B221" t="s">
        <v>601</v>
      </c>
      <c r="C221">
        <v>0</v>
      </c>
      <c r="E221" t="s">
        <v>614</v>
      </c>
      <c r="F221" t="s">
        <v>613</v>
      </c>
      <c r="G221" t="s">
        <v>601</v>
      </c>
      <c r="H221">
        <v>0.75</v>
      </c>
      <c r="I221" t="s">
        <v>702</v>
      </c>
      <c r="K221">
        <v>106567828</v>
      </c>
      <c r="L221" s="120">
        <v>44312</v>
      </c>
      <c r="M221">
        <v>30</v>
      </c>
      <c r="N221">
        <v>1</v>
      </c>
      <c r="O221">
        <v>7</v>
      </c>
      <c r="P221">
        <v>1</v>
      </c>
      <c r="Q221" t="s">
        <v>144</v>
      </c>
    </row>
    <row r="222" spans="1:17" x14ac:dyDescent="0.55000000000000004">
      <c r="A222">
        <v>0</v>
      </c>
      <c r="B222" t="s">
        <v>601</v>
      </c>
      <c r="C222">
        <v>0</v>
      </c>
      <c r="E222" t="s">
        <v>614</v>
      </c>
      <c r="F222" t="s">
        <v>668</v>
      </c>
      <c r="G222" t="s">
        <v>601</v>
      </c>
      <c r="H222">
        <v>0.75</v>
      </c>
      <c r="I222" t="s">
        <v>702</v>
      </c>
      <c r="K222">
        <v>106420312</v>
      </c>
      <c r="L222" s="120">
        <v>44162</v>
      </c>
      <c r="M222">
        <v>30</v>
      </c>
      <c r="N222">
        <v>1</v>
      </c>
      <c r="O222">
        <v>7</v>
      </c>
      <c r="P222">
        <v>2</v>
      </c>
      <c r="Q222" t="s">
        <v>144</v>
      </c>
    </row>
    <row r="223" spans="1:17" x14ac:dyDescent="0.55000000000000004">
      <c r="A223">
        <v>0</v>
      </c>
      <c r="B223" t="s">
        <v>601</v>
      </c>
      <c r="C223">
        <v>0</v>
      </c>
      <c r="E223" t="s">
        <v>614</v>
      </c>
      <c r="F223" t="s">
        <v>613</v>
      </c>
      <c r="G223" t="s">
        <v>601</v>
      </c>
      <c r="H223">
        <v>0.75</v>
      </c>
      <c r="I223" t="s">
        <v>702</v>
      </c>
      <c r="K223">
        <v>106157804</v>
      </c>
      <c r="L223" s="120">
        <v>43872</v>
      </c>
      <c r="M223">
        <v>30</v>
      </c>
      <c r="N223">
        <v>2</v>
      </c>
      <c r="O223">
        <v>7</v>
      </c>
      <c r="P223">
        <v>1</v>
      </c>
      <c r="Q223" t="s">
        <v>201</v>
      </c>
    </row>
    <row r="224" spans="1:17" x14ac:dyDescent="0.55000000000000004">
      <c r="A224">
        <v>0</v>
      </c>
      <c r="B224" t="s">
        <v>601</v>
      </c>
      <c r="C224">
        <v>0.2</v>
      </c>
      <c r="D224" t="s">
        <v>204</v>
      </c>
      <c r="E224" t="s">
        <v>613</v>
      </c>
      <c r="F224" t="s">
        <v>614</v>
      </c>
      <c r="G224" t="s">
        <v>601</v>
      </c>
      <c r="H224">
        <v>1.1040000000000001</v>
      </c>
      <c r="I224" t="s">
        <v>702</v>
      </c>
      <c r="K224">
        <v>108133464</v>
      </c>
      <c r="L224" s="120">
        <v>45814</v>
      </c>
      <c r="M224">
        <v>17</v>
      </c>
      <c r="N224">
        <v>2</v>
      </c>
      <c r="O224">
        <v>0</v>
      </c>
      <c r="P224">
        <v>1</v>
      </c>
      <c r="Q224" t="s">
        <v>406</v>
      </c>
    </row>
    <row r="225" spans="1:17" x14ac:dyDescent="0.55000000000000004">
      <c r="A225">
        <v>0</v>
      </c>
      <c r="B225" t="s">
        <v>601</v>
      </c>
      <c r="C225">
        <v>0</v>
      </c>
      <c r="E225" t="s">
        <v>613</v>
      </c>
      <c r="F225" t="s">
        <v>614</v>
      </c>
      <c r="G225" t="s">
        <v>601</v>
      </c>
      <c r="H225">
        <v>1.304</v>
      </c>
      <c r="I225" t="s">
        <v>702</v>
      </c>
      <c r="K225">
        <v>107267740</v>
      </c>
      <c r="L225" s="120">
        <v>44963</v>
      </c>
      <c r="M225">
        <v>19</v>
      </c>
      <c r="N225">
        <v>1</v>
      </c>
      <c r="O225">
        <v>7</v>
      </c>
      <c r="P225">
        <v>5</v>
      </c>
      <c r="Q225" t="s">
        <v>144</v>
      </c>
    </row>
    <row r="226" spans="1:17" x14ac:dyDescent="0.55000000000000004">
      <c r="A226">
        <v>0</v>
      </c>
      <c r="B226" t="s">
        <v>601</v>
      </c>
      <c r="C226">
        <v>0</v>
      </c>
      <c r="E226" t="s">
        <v>613</v>
      </c>
      <c r="F226" t="s">
        <v>614</v>
      </c>
      <c r="G226" t="s">
        <v>601</v>
      </c>
      <c r="H226">
        <v>1.304</v>
      </c>
      <c r="I226" t="s">
        <v>702</v>
      </c>
      <c r="K226">
        <v>107992979</v>
      </c>
      <c r="L226" s="120">
        <v>45673</v>
      </c>
      <c r="M226">
        <v>30</v>
      </c>
      <c r="N226">
        <v>1</v>
      </c>
      <c r="O226">
        <v>7</v>
      </c>
      <c r="P226">
        <v>1</v>
      </c>
      <c r="Q226" t="s">
        <v>201</v>
      </c>
    </row>
    <row r="227" spans="1:17" x14ac:dyDescent="0.55000000000000004">
      <c r="A227">
        <v>0</v>
      </c>
      <c r="B227" t="s">
        <v>601</v>
      </c>
      <c r="C227">
        <v>0</v>
      </c>
      <c r="E227" t="s">
        <v>613</v>
      </c>
      <c r="F227" t="s">
        <v>674</v>
      </c>
      <c r="G227" t="s">
        <v>601</v>
      </c>
      <c r="H227">
        <v>1.304</v>
      </c>
      <c r="I227" t="s">
        <v>702</v>
      </c>
      <c r="K227">
        <v>107639986</v>
      </c>
      <c r="L227" s="120">
        <v>45349</v>
      </c>
      <c r="M227">
        <v>30</v>
      </c>
      <c r="N227">
        <v>1</v>
      </c>
      <c r="O227">
        <v>7</v>
      </c>
      <c r="P227">
        <v>1</v>
      </c>
      <c r="Q227" t="s">
        <v>201</v>
      </c>
    </row>
    <row r="228" spans="1:17" x14ac:dyDescent="0.55000000000000004">
      <c r="A228">
        <v>0</v>
      </c>
      <c r="B228" t="s">
        <v>601</v>
      </c>
      <c r="C228">
        <v>0</v>
      </c>
      <c r="E228" t="s">
        <v>613</v>
      </c>
      <c r="F228" t="s">
        <v>601</v>
      </c>
      <c r="G228" t="s">
        <v>601</v>
      </c>
      <c r="H228">
        <v>1.304</v>
      </c>
      <c r="I228" t="s">
        <v>702</v>
      </c>
      <c r="K228">
        <v>108451936</v>
      </c>
      <c r="L228" s="120">
        <v>46111</v>
      </c>
      <c r="M228">
        <v>30</v>
      </c>
      <c r="N228">
        <v>1</v>
      </c>
      <c r="O228">
        <v>7</v>
      </c>
      <c r="P228">
        <v>1</v>
      </c>
      <c r="Q228" t="s">
        <v>200</v>
      </c>
    </row>
    <row r="229" spans="1:17" x14ac:dyDescent="0.55000000000000004">
      <c r="A229">
        <v>0</v>
      </c>
      <c r="B229" t="s">
        <v>601</v>
      </c>
      <c r="C229">
        <v>0</v>
      </c>
      <c r="E229" t="s">
        <v>613</v>
      </c>
      <c r="F229" t="s">
        <v>614</v>
      </c>
      <c r="G229" t="s">
        <v>601</v>
      </c>
      <c r="H229">
        <v>1.304</v>
      </c>
      <c r="I229" t="s">
        <v>702</v>
      </c>
      <c r="K229">
        <v>108091607</v>
      </c>
      <c r="L229" s="120">
        <v>45771</v>
      </c>
      <c r="M229">
        <v>30</v>
      </c>
      <c r="N229">
        <v>1</v>
      </c>
      <c r="O229">
        <v>7</v>
      </c>
      <c r="P229">
        <v>1</v>
      </c>
      <c r="Q229" t="s">
        <v>201</v>
      </c>
    </row>
    <row r="230" spans="1:17" x14ac:dyDescent="0.55000000000000004">
      <c r="A230">
        <v>0</v>
      </c>
      <c r="B230" t="s">
        <v>601</v>
      </c>
      <c r="C230">
        <v>0.35</v>
      </c>
      <c r="D230" t="s">
        <v>219</v>
      </c>
      <c r="E230" t="s">
        <v>613</v>
      </c>
      <c r="F230" t="s">
        <v>675</v>
      </c>
      <c r="G230" t="s">
        <v>601</v>
      </c>
      <c r="H230">
        <v>1.6539999999999999</v>
      </c>
      <c r="I230" t="s">
        <v>702</v>
      </c>
      <c r="K230">
        <v>107201453</v>
      </c>
      <c r="L230" s="120">
        <v>44927</v>
      </c>
      <c r="M230">
        <v>17</v>
      </c>
      <c r="N230">
        <v>1</v>
      </c>
      <c r="O230">
        <v>0</v>
      </c>
      <c r="P230">
        <v>5</v>
      </c>
      <c r="Q230" t="s">
        <v>406</v>
      </c>
    </row>
    <row r="231" spans="1:17" x14ac:dyDescent="0.55000000000000004">
      <c r="A231">
        <v>0</v>
      </c>
      <c r="B231" t="s">
        <v>601</v>
      </c>
      <c r="C231">
        <v>0.2</v>
      </c>
      <c r="D231" t="s">
        <v>204</v>
      </c>
      <c r="E231" t="s">
        <v>675</v>
      </c>
      <c r="F231" t="s">
        <v>613</v>
      </c>
      <c r="G231" t="s">
        <v>601</v>
      </c>
      <c r="H231">
        <v>1.744</v>
      </c>
      <c r="I231" t="s">
        <v>702</v>
      </c>
      <c r="K231">
        <v>107628617</v>
      </c>
      <c r="L231" s="120">
        <v>45340</v>
      </c>
      <c r="M231">
        <v>17</v>
      </c>
      <c r="N231">
        <v>1</v>
      </c>
      <c r="O231">
        <v>0</v>
      </c>
      <c r="P231">
        <v>5</v>
      </c>
      <c r="Q231" t="s">
        <v>406</v>
      </c>
    </row>
    <row r="232" spans="1:17" x14ac:dyDescent="0.55000000000000004">
      <c r="A232">
        <v>0</v>
      </c>
      <c r="B232" t="s">
        <v>601</v>
      </c>
      <c r="C232">
        <v>0.5</v>
      </c>
      <c r="D232" t="s">
        <v>219</v>
      </c>
      <c r="E232" t="s">
        <v>613</v>
      </c>
      <c r="F232" t="s">
        <v>675</v>
      </c>
      <c r="G232" t="s">
        <v>601</v>
      </c>
      <c r="H232">
        <v>1.804</v>
      </c>
      <c r="I232" t="s">
        <v>702</v>
      </c>
      <c r="K232">
        <v>105473920</v>
      </c>
      <c r="L232" s="120">
        <v>43228</v>
      </c>
      <c r="M232">
        <v>17</v>
      </c>
      <c r="N232">
        <v>1</v>
      </c>
      <c r="O232">
        <v>0</v>
      </c>
      <c r="P232">
        <v>5</v>
      </c>
      <c r="Q232" t="s">
        <v>406</v>
      </c>
    </row>
    <row r="233" spans="1:17" x14ac:dyDescent="0.55000000000000004">
      <c r="A233">
        <v>0</v>
      </c>
      <c r="B233" t="s">
        <v>601</v>
      </c>
      <c r="C233">
        <v>0.5</v>
      </c>
      <c r="D233" t="s">
        <v>219</v>
      </c>
      <c r="E233" t="s">
        <v>613</v>
      </c>
      <c r="F233" t="s">
        <v>675</v>
      </c>
      <c r="G233" t="s">
        <v>601</v>
      </c>
      <c r="H233">
        <v>1.804</v>
      </c>
      <c r="I233" t="s">
        <v>702</v>
      </c>
      <c r="K233">
        <v>106829612</v>
      </c>
      <c r="L233" s="120">
        <v>44572</v>
      </c>
      <c r="M233">
        <v>17</v>
      </c>
      <c r="N233">
        <v>1</v>
      </c>
      <c r="O233">
        <v>0</v>
      </c>
      <c r="P233">
        <v>5</v>
      </c>
      <c r="Q233" t="s">
        <v>406</v>
      </c>
    </row>
    <row r="234" spans="1:17" x14ac:dyDescent="0.55000000000000004">
      <c r="A234">
        <v>0</v>
      </c>
      <c r="B234" t="s">
        <v>601</v>
      </c>
      <c r="C234">
        <v>0.5</v>
      </c>
      <c r="D234" t="s">
        <v>204</v>
      </c>
      <c r="E234" t="s">
        <v>676</v>
      </c>
      <c r="F234" t="s">
        <v>613</v>
      </c>
      <c r="G234" t="s">
        <v>601</v>
      </c>
      <c r="H234">
        <v>1.897</v>
      </c>
      <c r="I234" t="s">
        <v>702</v>
      </c>
      <c r="K234">
        <v>107516451</v>
      </c>
      <c r="L234" s="120">
        <v>45233</v>
      </c>
      <c r="M234">
        <v>17</v>
      </c>
      <c r="N234">
        <v>1</v>
      </c>
      <c r="O234">
        <v>0</v>
      </c>
      <c r="P234">
        <v>5</v>
      </c>
      <c r="Q234" t="s">
        <v>406</v>
      </c>
    </row>
    <row r="235" spans="1:17" x14ac:dyDescent="0.55000000000000004">
      <c r="A235">
        <v>0</v>
      </c>
      <c r="B235" t="s">
        <v>601</v>
      </c>
      <c r="C235">
        <v>0.1</v>
      </c>
      <c r="D235" t="s">
        <v>219</v>
      </c>
      <c r="E235" t="s">
        <v>675</v>
      </c>
      <c r="F235" t="s">
        <v>676</v>
      </c>
      <c r="G235" t="s">
        <v>601</v>
      </c>
      <c r="H235">
        <v>2.044</v>
      </c>
      <c r="I235" t="s">
        <v>702</v>
      </c>
      <c r="K235">
        <v>107420273</v>
      </c>
      <c r="L235" s="120">
        <v>45145</v>
      </c>
      <c r="M235">
        <v>18</v>
      </c>
      <c r="N235">
        <v>2</v>
      </c>
      <c r="O235">
        <v>0</v>
      </c>
      <c r="P235">
        <v>5</v>
      </c>
      <c r="Q235" t="s">
        <v>406</v>
      </c>
    </row>
    <row r="236" spans="1:17" x14ac:dyDescent="0.55000000000000004">
      <c r="A236">
        <v>0</v>
      </c>
      <c r="B236" t="s">
        <v>601</v>
      </c>
      <c r="C236">
        <v>0.2</v>
      </c>
      <c r="D236" t="s">
        <v>219</v>
      </c>
      <c r="E236" t="s">
        <v>675</v>
      </c>
      <c r="F236" t="s">
        <v>676</v>
      </c>
      <c r="G236" t="s">
        <v>601</v>
      </c>
      <c r="H236">
        <v>2.1440000000000001</v>
      </c>
      <c r="I236" t="s">
        <v>702</v>
      </c>
      <c r="K236">
        <v>107322948</v>
      </c>
      <c r="L236" s="120">
        <v>45047</v>
      </c>
      <c r="M236">
        <v>19</v>
      </c>
      <c r="N236">
        <v>1</v>
      </c>
      <c r="O236">
        <v>5</v>
      </c>
      <c r="P236">
        <v>1</v>
      </c>
      <c r="Q236" t="s">
        <v>144</v>
      </c>
    </row>
    <row r="237" spans="1:17" x14ac:dyDescent="0.55000000000000004">
      <c r="A237">
        <v>0</v>
      </c>
      <c r="B237" t="s">
        <v>601</v>
      </c>
      <c r="C237">
        <v>0.3</v>
      </c>
      <c r="D237" t="s">
        <v>204</v>
      </c>
      <c r="E237" t="s">
        <v>674</v>
      </c>
      <c r="F237" t="s">
        <v>676</v>
      </c>
      <c r="G237" t="s">
        <v>601</v>
      </c>
      <c r="H237">
        <v>2.8180000000000001</v>
      </c>
      <c r="I237" t="s">
        <v>702</v>
      </c>
      <c r="K237">
        <v>106109485</v>
      </c>
      <c r="L237" s="120">
        <v>43826</v>
      </c>
      <c r="M237">
        <v>17</v>
      </c>
      <c r="N237">
        <v>1</v>
      </c>
      <c r="O237">
        <v>0</v>
      </c>
      <c r="P237">
        <v>5</v>
      </c>
    </row>
    <row r="238" spans="1:17" x14ac:dyDescent="0.55000000000000004">
      <c r="A238">
        <v>0</v>
      </c>
      <c r="B238" t="s">
        <v>601</v>
      </c>
      <c r="C238">
        <v>0.2</v>
      </c>
      <c r="D238" t="s">
        <v>204</v>
      </c>
      <c r="E238" t="s">
        <v>674</v>
      </c>
      <c r="F238" t="s">
        <v>676</v>
      </c>
      <c r="G238" t="s">
        <v>601</v>
      </c>
      <c r="H238">
        <v>2.9180000000000001</v>
      </c>
      <c r="I238" t="s">
        <v>702</v>
      </c>
      <c r="K238">
        <v>105423056</v>
      </c>
      <c r="L238" s="120">
        <v>43182</v>
      </c>
      <c r="M238">
        <v>17</v>
      </c>
      <c r="N238">
        <v>1</v>
      </c>
      <c r="O238">
        <v>0</v>
      </c>
      <c r="P238">
        <v>1</v>
      </c>
      <c r="Q238" t="s">
        <v>406</v>
      </c>
    </row>
    <row r="239" spans="1:17" x14ac:dyDescent="0.55000000000000004">
      <c r="A239">
        <v>0</v>
      </c>
      <c r="B239" t="s">
        <v>601</v>
      </c>
      <c r="C239">
        <v>1.72</v>
      </c>
      <c r="D239" t="s">
        <v>219</v>
      </c>
      <c r="E239" t="s">
        <v>613</v>
      </c>
      <c r="F239" t="s">
        <v>674</v>
      </c>
      <c r="G239" t="s">
        <v>601</v>
      </c>
      <c r="H239">
        <v>3.024</v>
      </c>
      <c r="I239" t="s">
        <v>702</v>
      </c>
      <c r="K239">
        <v>106218199</v>
      </c>
      <c r="L239" s="120">
        <v>43951</v>
      </c>
      <c r="M239">
        <v>19</v>
      </c>
      <c r="N239">
        <v>1</v>
      </c>
      <c r="O239">
        <v>0</v>
      </c>
      <c r="P239">
        <v>5</v>
      </c>
      <c r="Q239" t="s">
        <v>406</v>
      </c>
    </row>
    <row r="240" spans="1:17" x14ac:dyDescent="0.55000000000000004">
      <c r="A240">
        <v>0</v>
      </c>
      <c r="B240" t="s">
        <v>601</v>
      </c>
      <c r="C240">
        <v>0.1</v>
      </c>
      <c r="D240" t="s">
        <v>219</v>
      </c>
      <c r="E240" t="s">
        <v>674</v>
      </c>
      <c r="F240" t="s">
        <v>627</v>
      </c>
      <c r="G240" t="s">
        <v>601</v>
      </c>
      <c r="H240">
        <v>3.218</v>
      </c>
      <c r="I240" t="s">
        <v>702</v>
      </c>
      <c r="K240">
        <v>107065799</v>
      </c>
      <c r="L240" s="120">
        <v>44805</v>
      </c>
      <c r="M240">
        <v>18</v>
      </c>
      <c r="N240">
        <v>1</v>
      </c>
      <c r="O240">
        <v>0</v>
      </c>
      <c r="P240">
        <v>5</v>
      </c>
      <c r="Q240" t="s">
        <v>406</v>
      </c>
    </row>
    <row r="241" spans="1:17" x14ac:dyDescent="0.55000000000000004">
      <c r="A241">
        <v>0</v>
      </c>
      <c r="B241" t="s">
        <v>601</v>
      </c>
      <c r="C241">
        <v>0.1</v>
      </c>
      <c r="D241" t="s">
        <v>219</v>
      </c>
      <c r="E241" t="s">
        <v>674</v>
      </c>
      <c r="F241" t="s">
        <v>627</v>
      </c>
      <c r="G241" t="s">
        <v>601</v>
      </c>
      <c r="H241">
        <v>3.218</v>
      </c>
      <c r="I241" t="s">
        <v>702</v>
      </c>
      <c r="K241">
        <v>105757815</v>
      </c>
      <c r="L241" s="120">
        <v>43494</v>
      </c>
      <c r="M241">
        <v>17</v>
      </c>
      <c r="N241">
        <v>1</v>
      </c>
      <c r="O241">
        <v>0</v>
      </c>
      <c r="P241">
        <v>1</v>
      </c>
      <c r="Q241" t="s">
        <v>406</v>
      </c>
    </row>
    <row r="242" spans="1:17" x14ac:dyDescent="0.55000000000000004">
      <c r="A242">
        <v>0</v>
      </c>
      <c r="B242" t="s">
        <v>601</v>
      </c>
      <c r="C242">
        <v>0.1</v>
      </c>
      <c r="D242" t="s">
        <v>219</v>
      </c>
      <c r="E242" t="s">
        <v>674</v>
      </c>
      <c r="F242" t="s">
        <v>678</v>
      </c>
      <c r="G242" t="s">
        <v>601</v>
      </c>
      <c r="H242">
        <v>3.218</v>
      </c>
      <c r="I242" t="s">
        <v>702</v>
      </c>
      <c r="K242">
        <v>107096616</v>
      </c>
      <c r="L242" s="120">
        <v>44834</v>
      </c>
      <c r="M242">
        <v>18</v>
      </c>
      <c r="N242">
        <v>2</v>
      </c>
      <c r="O242">
        <v>0</v>
      </c>
      <c r="P242">
        <v>1</v>
      </c>
      <c r="Q242" t="s">
        <v>406</v>
      </c>
    </row>
    <row r="243" spans="1:17" x14ac:dyDescent="0.55000000000000004">
      <c r="A243">
        <v>0</v>
      </c>
      <c r="B243" t="s">
        <v>601</v>
      </c>
      <c r="C243">
        <v>1.5</v>
      </c>
      <c r="D243" t="s">
        <v>204</v>
      </c>
      <c r="E243" t="s">
        <v>627</v>
      </c>
      <c r="F243" t="s">
        <v>674</v>
      </c>
      <c r="G243" t="s">
        <v>601</v>
      </c>
      <c r="H243">
        <v>3.2469999999999999</v>
      </c>
      <c r="I243" t="s">
        <v>702</v>
      </c>
      <c r="K243">
        <v>108325040</v>
      </c>
      <c r="L243" s="120">
        <v>45989</v>
      </c>
      <c r="M243">
        <v>17</v>
      </c>
      <c r="N243">
        <v>1</v>
      </c>
      <c r="O243">
        <v>0</v>
      </c>
      <c r="P243">
        <v>5</v>
      </c>
      <c r="Q243" t="s">
        <v>406</v>
      </c>
    </row>
    <row r="244" spans="1:17" x14ac:dyDescent="0.55000000000000004">
      <c r="A244">
        <v>0</v>
      </c>
      <c r="B244" t="s">
        <v>601</v>
      </c>
      <c r="C244">
        <v>0.2</v>
      </c>
      <c r="D244" t="s">
        <v>219</v>
      </c>
      <c r="E244" t="s">
        <v>674</v>
      </c>
      <c r="F244" t="s">
        <v>627</v>
      </c>
      <c r="G244" t="s">
        <v>601</v>
      </c>
      <c r="H244">
        <v>3.3180000000000001</v>
      </c>
      <c r="I244" t="s">
        <v>702</v>
      </c>
      <c r="K244">
        <v>105914225</v>
      </c>
      <c r="L244" s="120">
        <v>43639</v>
      </c>
      <c r="M244">
        <v>19</v>
      </c>
      <c r="N244">
        <v>1</v>
      </c>
      <c r="O244">
        <v>0</v>
      </c>
      <c r="P244">
        <v>5</v>
      </c>
    </row>
    <row r="245" spans="1:17" x14ac:dyDescent="0.55000000000000004">
      <c r="A245">
        <v>0</v>
      </c>
      <c r="B245" t="s">
        <v>601</v>
      </c>
      <c r="C245">
        <v>0.2</v>
      </c>
      <c r="D245" t="s">
        <v>219</v>
      </c>
      <c r="E245" t="s">
        <v>674</v>
      </c>
      <c r="F245" t="s">
        <v>627</v>
      </c>
      <c r="G245" t="s">
        <v>601</v>
      </c>
      <c r="H245">
        <v>3.3180000000000001</v>
      </c>
      <c r="I245" t="s">
        <v>702</v>
      </c>
      <c r="K245">
        <v>107158648</v>
      </c>
      <c r="L245" s="120">
        <v>44889</v>
      </c>
      <c r="M245">
        <v>17</v>
      </c>
      <c r="N245">
        <v>1</v>
      </c>
      <c r="O245">
        <v>0</v>
      </c>
      <c r="P245">
        <v>1</v>
      </c>
      <c r="Q245" t="s">
        <v>406</v>
      </c>
    </row>
    <row r="246" spans="1:17" x14ac:dyDescent="0.55000000000000004">
      <c r="A246">
        <v>0</v>
      </c>
      <c r="B246" t="s">
        <v>601</v>
      </c>
      <c r="C246">
        <v>0.2</v>
      </c>
      <c r="D246" t="s">
        <v>219</v>
      </c>
      <c r="E246" t="s">
        <v>674</v>
      </c>
      <c r="F246" t="s">
        <v>627</v>
      </c>
      <c r="G246" t="s">
        <v>601</v>
      </c>
      <c r="H246">
        <v>3.3180000000000001</v>
      </c>
      <c r="I246" t="s">
        <v>702</v>
      </c>
      <c r="K246">
        <v>107570809</v>
      </c>
      <c r="L246" s="120">
        <v>45278</v>
      </c>
      <c r="M246">
        <v>17</v>
      </c>
      <c r="N246">
        <v>1</v>
      </c>
      <c r="O246">
        <v>0</v>
      </c>
      <c r="P246">
        <v>5</v>
      </c>
      <c r="Q246" t="s">
        <v>406</v>
      </c>
    </row>
    <row r="247" spans="1:17" x14ac:dyDescent="0.55000000000000004">
      <c r="A247">
        <v>0</v>
      </c>
      <c r="B247" t="s">
        <v>601</v>
      </c>
      <c r="C247">
        <v>0.3</v>
      </c>
      <c r="D247" t="s">
        <v>219</v>
      </c>
      <c r="E247" t="s">
        <v>674</v>
      </c>
      <c r="F247" t="s">
        <v>627</v>
      </c>
      <c r="G247" t="s">
        <v>601</v>
      </c>
      <c r="H247">
        <v>3.4180000000000001</v>
      </c>
      <c r="I247" t="s">
        <v>702</v>
      </c>
      <c r="K247">
        <v>107745714</v>
      </c>
      <c r="L247" s="120">
        <v>45450</v>
      </c>
      <c r="M247">
        <v>17</v>
      </c>
      <c r="N247">
        <v>1</v>
      </c>
      <c r="O247">
        <v>0</v>
      </c>
      <c r="P247">
        <v>3</v>
      </c>
      <c r="Q247" t="s">
        <v>406</v>
      </c>
    </row>
    <row r="248" spans="1:17" x14ac:dyDescent="0.55000000000000004">
      <c r="A248">
        <v>0</v>
      </c>
      <c r="B248" t="s">
        <v>601</v>
      </c>
      <c r="C248">
        <v>1.2</v>
      </c>
      <c r="D248" t="s">
        <v>204</v>
      </c>
      <c r="E248" t="s">
        <v>627</v>
      </c>
      <c r="F248" t="s">
        <v>674</v>
      </c>
      <c r="G248" t="s">
        <v>601</v>
      </c>
      <c r="H248">
        <v>3.5470000000000002</v>
      </c>
      <c r="I248" t="s">
        <v>702</v>
      </c>
      <c r="K248">
        <v>107212843</v>
      </c>
      <c r="L248" s="120">
        <v>44939</v>
      </c>
      <c r="M248">
        <v>17</v>
      </c>
      <c r="N248">
        <v>1</v>
      </c>
      <c r="O248">
        <v>0</v>
      </c>
      <c r="P248">
        <v>5</v>
      </c>
      <c r="Q248" t="s">
        <v>406</v>
      </c>
    </row>
    <row r="249" spans="1:17" x14ac:dyDescent="0.55000000000000004">
      <c r="A249">
        <v>0</v>
      </c>
      <c r="B249" t="s">
        <v>601</v>
      </c>
      <c r="C249">
        <v>0.5</v>
      </c>
      <c r="D249" t="s">
        <v>219</v>
      </c>
      <c r="E249" t="s">
        <v>674</v>
      </c>
      <c r="F249" t="s">
        <v>627</v>
      </c>
      <c r="G249" t="s">
        <v>601</v>
      </c>
      <c r="H249">
        <v>3.6179999999999999</v>
      </c>
      <c r="I249" t="s">
        <v>702</v>
      </c>
      <c r="K249">
        <v>107547198</v>
      </c>
      <c r="L249" s="120">
        <v>45246</v>
      </c>
      <c r="M249">
        <v>17</v>
      </c>
      <c r="N249">
        <v>1</v>
      </c>
      <c r="O249">
        <v>0</v>
      </c>
      <c r="P249">
        <v>5</v>
      </c>
      <c r="Q249" t="s">
        <v>406</v>
      </c>
    </row>
    <row r="250" spans="1:17" x14ac:dyDescent="0.55000000000000004">
      <c r="A250">
        <v>0</v>
      </c>
      <c r="B250" t="s">
        <v>601</v>
      </c>
      <c r="C250">
        <v>0.8</v>
      </c>
      <c r="D250" t="s">
        <v>219</v>
      </c>
      <c r="E250" t="s">
        <v>674</v>
      </c>
      <c r="F250" t="s">
        <v>627</v>
      </c>
      <c r="G250" t="s">
        <v>601</v>
      </c>
      <c r="H250">
        <v>3.9180000000000001</v>
      </c>
      <c r="I250" t="s">
        <v>702</v>
      </c>
      <c r="K250">
        <v>106047697</v>
      </c>
      <c r="L250" s="120">
        <v>43768</v>
      </c>
      <c r="M250">
        <v>29</v>
      </c>
      <c r="N250">
        <v>1</v>
      </c>
      <c r="O250">
        <v>0</v>
      </c>
      <c r="P250">
        <v>1</v>
      </c>
      <c r="Q250" t="s">
        <v>201</v>
      </c>
    </row>
    <row r="251" spans="1:17" x14ac:dyDescent="0.55000000000000004">
      <c r="A251">
        <v>0</v>
      </c>
      <c r="B251" t="s">
        <v>601</v>
      </c>
      <c r="C251">
        <v>0.5</v>
      </c>
      <c r="D251" t="s">
        <v>204</v>
      </c>
      <c r="E251" t="s">
        <v>627</v>
      </c>
      <c r="F251" t="s">
        <v>674</v>
      </c>
      <c r="G251" t="s">
        <v>601</v>
      </c>
      <c r="H251">
        <v>4.2469999999999999</v>
      </c>
      <c r="I251" t="s">
        <v>702</v>
      </c>
      <c r="K251">
        <v>107367399</v>
      </c>
      <c r="L251" s="120">
        <v>45092</v>
      </c>
      <c r="M251">
        <v>17</v>
      </c>
      <c r="N251">
        <v>1</v>
      </c>
      <c r="O251">
        <v>0</v>
      </c>
      <c r="P251">
        <v>1</v>
      </c>
      <c r="Q251" t="s">
        <v>406</v>
      </c>
    </row>
    <row r="252" spans="1:17" x14ac:dyDescent="0.55000000000000004">
      <c r="A252">
        <v>0</v>
      </c>
      <c r="B252" t="s">
        <v>601</v>
      </c>
      <c r="C252">
        <v>0.1</v>
      </c>
      <c r="D252" t="s">
        <v>204</v>
      </c>
      <c r="E252" t="s">
        <v>627</v>
      </c>
      <c r="F252" t="s">
        <v>674</v>
      </c>
      <c r="G252" t="s">
        <v>601</v>
      </c>
      <c r="H252">
        <v>4.6470000000000002</v>
      </c>
      <c r="I252" t="s">
        <v>702</v>
      </c>
      <c r="K252">
        <v>105326549</v>
      </c>
      <c r="L252" s="120">
        <v>43086</v>
      </c>
      <c r="M252">
        <v>17</v>
      </c>
      <c r="N252">
        <v>2</v>
      </c>
      <c r="O252">
        <v>0</v>
      </c>
      <c r="P252">
        <v>5</v>
      </c>
      <c r="Q252" t="s">
        <v>406</v>
      </c>
    </row>
    <row r="253" spans="1:17" x14ac:dyDescent="0.55000000000000004">
      <c r="A253">
        <v>0</v>
      </c>
      <c r="B253" t="s">
        <v>601</v>
      </c>
      <c r="C253">
        <v>0.2</v>
      </c>
      <c r="D253" t="s">
        <v>147</v>
      </c>
      <c r="E253" t="s">
        <v>679</v>
      </c>
      <c r="F253" t="s">
        <v>680</v>
      </c>
      <c r="G253" t="s">
        <v>601</v>
      </c>
      <c r="H253">
        <v>5.9909999999999997</v>
      </c>
      <c r="I253" t="s">
        <v>702</v>
      </c>
      <c r="K253">
        <v>106062315</v>
      </c>
      <c r="L253" s="120">
        <v>43782</v>
      </c>
      <c r="M253">
        <v>17</v>
      </c>
      <c r="N253">
        <v>1</v>
      </c>
      <c r="O253">
        <v>0</v>
      </c>
      <c r="P253">
        <v>5</v>
      </c>
      <c r="Q253" t="s">
        <v>406</v>
      </c>
    </row>
    <row r="254" spans="1:17" x14ac:dyDescent="0.55000000000000004">
      <c r="A254">
        <v>0</v>
      </c>
      <c r="B254" t="s">
        <v>601</v>
      </c>
      <c r="C254">
        <v>0.1</v>
      </c>
      <c r="D254" t="s">
        <v>681</v>
      </c>
      <c r="E254" t="s">
        <v>679</v>
      </c>
      <c r="F254" t="s">
        <v>680</v>
      </c>
      <c r="G254" t="s">
        <v>601</v>
      </c>
      <c r="H254">
        <v>6.0910000000000002</v>
      </c>
      <c r="I254" t="s">
        <v>702</v>
      </c>
      <c r="K254">
        <v>105722448</v>
      </c>
      <c r="L254" s="120">
        <v>43448</v>
      </c>
      <c r="M254">
        <v>19</v>
      </c>
      <c r="N254">
        <v>2</v>
      </c>
      <c r="O254">
        <v>0</v>
      </c>
      <c r="P254">
        <v>5</v>
      </c>
      <c r="Q254" t="s">
        <v>406</v>
      </c>
    </row>
    <row r="255" spans="1:17" x14ac:dyDescent="0.55000000000000004">
      <c r="A255">
        <v>0</v>
      </c>
      <c r="B255" t="s">
        <v>601</v>
      </c>
      <c r="C255">
        <v>0.1</v>
      </c>
      <c r="D255" t="s">
        <v>219</v>
      </c>
      <c r="E255" t="s">
        <v>679</v>
      </c>
      <c r="F255" t="s">
        <v>667</v>
      </c>
      <c r="G255" t="s">
        <v>601</v>
      </c>
      <c r="H255">
        <v>6.2910000000000004</v>
      </c>
      <c r="I255" t="s">
        <v>702</v>
      </c>
      <c r="K255">
        <v>106186211</v>
      </c>
      <c r="L255" s="120">
        <v>43905</v>
      </c>
      <c r="M255">
        <v>17</v>
      </c>
      <c r="N255">
        <v>1</v>
      </c>
      <c r="O255">
        <v>0</v>
      </c>
      <c r="P255">
        <v>5</v>
      </c>
      <c r="Q255" t="s">
        <v>406</v>
      </c>
    </row>
    <row r="256" spans="1:17" x14ac:dyDescent="0.55000000000000004">
      <c r="A256">
        <v>0</v>
      </c>
      <c r="B256" t="s">
        <v>601</v>
      </c>
      <c r="C256">
        <v>0.5</v>
      </c>
      <c r="D256" t="s">
        <v>219</v>
      </c>
      <c r="E256" t="s">
        <v>679</v>
      </c>
      <c r="F256" t="s">
        <v>650</v>
      </c>
      <c r="G256" t="s">
        <v>601</v>
      </c>
      <c r="H256">
        <v>6.6909999999999998</v>
      </c>
      <c r="I256" t="s">
        <v>702</v>
      </c>
      <c r="K256">
        <v>107619002</v>
      </c>
      <c r="L256" s="120">
        <v>45327</v>
      </c>
      <c r="M256">
        <v>29</v>
      </c>
      <c r="N256">
        <v>1</v>
      </c>
      <c r="O256">
        <v>0</v>
      </c>
      <c r="P256">
        <v>1</v>
      </c>
      <c r="Q256" t="s">
        <v>406</v>
      </c>
    </row>
    <row r="257" spans="1:17" x14ac:dyDescent="0.55000000000000004">
      <c r="A257">
        <v>0</v>
      </c>
      <c r="B257" t="s">
        <v>601</v>
      </c>
      <c r="C257">
        <v>0.4</v>
      </c>
      <c r="D257" t="s">
        <v>204</v>
      </c>
      <c r="E257" t="s">
        <v>650</v>
      </c>
      <c r="F257" t="s">
        <v>679</v>
      </c>
      <c r="G257" t="s">
        <v>601</v>
      </c>
      <c r="H257">
        <v>6.97</v>
      </c>
      <c r="I257" t="s">
        <v>702</v>
      </c>
      <c r="K257">
        <v>107291646</v>
      </c>
      <c r="L257" s="120">
        <v>45018</v>
      </c>
      <c r="M257">
        <v>19</v>
      </c>
      <c r="N257">
        <v>1</v>
      </c>
      <c r="O257">
        <v>0</v>
      </c>
      <c r="P257">
        <v>8</v>
      </c>
    </row>
    <row r="258" spans="1:17" x14ac:dyDescent="0.55000000000000004">
      <c r="A258">
        <v>0</v>
      </c>
      <c r="B258" t="s">
        <v>601</v>
      </c>
      <c r="C258">
        <v>0.3</v>
      </c>
      <c r="D258" t="s">
        <v>204</v>
      </c>
      <c r="E258" t="s">
        <v>650</v>
      </c>
      <c r="F258" t="s">
        <v>679</v>
      </c>
      <c r="G258" t="s">
        <v>601</v>
      </c>
      <c r="H258">
        <v>7.07</v>
      </c>
      <c r="I258" t="s">
        <v>702</v>
      </c>
      <c r="K258">
        <v>108354672</v>
      </c>
      <c r="L258" s="120">
        <v>46014</v>
      </c>
      <c r="M258">
        <v>19</v>
      </c>
      <c r="N258">
        <v>1</v>
      </c>
      <c r="O258">
        <v>0</v>
      </c>
      <c r="P258">
        <v>5</v>
      </c>
      <c r="Q258" t="s">
        <v>406</v>
      </c>
    </row>
    <row r="259" spans="1:17" x14ac:dyDescent="0.55000000000000004">
      <c r="A259">
        <v>0</v>
      </c>
      <c r="B259" t="s">
        <v>601</v>
      </c>
      <c r="C259">
        <v>0.3</v>
      </c>
      <c r="D259" t="s">
        <v>219</v>
      </c>
      <c r="E259" t="s">
        <v>650</v>
      </c>
      <c r="F259" t="s">
        <v>679</v>
      </c>
      <c r="G259" t="s">
        <v>601</v>
      </c>
      <c r="H259">
        <v>7.67</v>
      </c>
      <c r="I259" t="s">
        <v>702</v>
      </c>
      <c r="K259">
        <v>108318193</v>
      </c>
      <c r="L259" s="120">
        <v>45953</v>
      </c>
      <c r="M259">
        <v>19</v>
      </c>
      <c r="N259">
        <v>1</v>
      </c>
      <c r="O259">
        <v>0</v>
      </c>
      <c r="P259">
        <v>1</v>
      </c>
      <c r="Q259" t="s">
        <v>406</v>
      </c>
    </row>
    <row r="260" spans="1:17" x14ac:dyDescent="0.55000000000000004">
      <c r="A260">
        <v>0</v>
      </c>
      <c r="B260" t="s">
        <v>601</v>
      </c>
      <c r="C260">
        <v>0.5</v>
      </c>
      <c r="D260" t="s">
        <v>222</v>
      </c>
      <c r="E260" t="s">
        <v>650</v>
      </c>
      <c r="F260" t="s">
        <v>667</v>
      </c>
      <c r="G260" t="s">
        <v>601</v>
      </c>
      <c r="H260">
        <v>7.87</v>
      </c>
      <c r="I260" t="s">
        <v>702</v>
      </c>
      <c r="K260">
        <v>106926870</v>
      </c>
      <c r="L260" s="120">
        <v>44671</v>
      </c>
      <c r="M260">
        <v>17</v>
      </c>
      <c r="N260">
        <v>1</v>
      </c>
      <c r="O260">
        <v>0</v>
      </c>
      <c r="P260">
        <v>5</v>
      </c>
      <c r="Q260" t="s">
        <v>406</v>
      </c>
    </row>
    <row r="261" spans="1:17" x14ac:dyDescent="0.55000000000000004">
      <c r="A261">
        <v>0</v>
      </c>
      <c r="B261" t="s">
        <v>679</v>
      </c>
      <c r="C261">
        <v>0</v>
      </c>
      <c r="E261" t="s">
        <v>601</v>
      </c>
      <c r="F261" t="s">
        <v>680</v>
      </c>
      <c r="G261" t="s">
        <v>679</v>
      </c>
      <c r="H261">
        <v>1.0669999999999999</v>
      </c>
      <c r="I261" t="s">
        <v>702</v>
      </c>
      <c r="K261">
        <v>108349786</v>
      </c>
      <c r="L261" s="120">
        <v>46006</v>
      </c>
      <c r="M261">
        <v>19</v>
      </c>
      <c r="N261">
        <v>1</v>
      </c>
      <c r="O261">
        <v>8</v>
      </c>
      <c r="P261">
        <v>5</v>
      </c>
      <c r="Q261" t="s">
        <v>406</v>
      </c>
    </row>
    <row r="262" spans="1:17" x14ac:dyDescent="0.55000000000000004">
      <c r="A262">
        <v>0</v>
      </c>
      <c r="B262" t="s">
        <v>680</v>
      </c>
      <c r="C262">
        <v>1.9E-2</v>
      </c>
      <c r="D262" t="s">
        <v>147</v>
      </c>
      <c r="E262" t="s">
        <v>601</v>
      </c>
      <c r="F262" t="s">
        <v>685</v>
      </c>
      <c r="G262" t="s">
        <v>680</v>
      </c>
      <c r="H262">
        <v>0.20200000000000001</v>
      </c>
      <c r="I262" t="s">
        <v>702</v>
      </c>
      <c r="K262">
        <v>107252047</v>
      </c>
      <c r="L262" s="120">
        <v>44978</v>
      </c>
      <c r="M262">
        <v>17</v>
      </c>
      <c r="N262">
        <v>1</v>
      </c>
      <c r="O262">
        <v>0</v>
      </c>
      <c r="P262">
        <v>5</v>
      </c>
      <c r="Q262" t="s">
        <v>406</v>
      </c>
    </row>
    <row r="263" spans="1:17" x14ac:dyDescent="0.55000000000000004">
      <c r="A263">
        <v>0</v>
      </c>
      <c r="B263" t="s">
        <v>614</v>
      </c>
      <c r="C263">
        <v>0</v>
      </c>
      <c r="E263" t="s">
        <v>601</v>
      </c>
      <c r="F263" t="s">
        <v>686</v>
      </c>
      <c r="G263" t="s">
        <v>614</v>
      </c>
      <c r="H263">
        <v>0.81</v>
      </c>
      <c r="I263" t="s">
        <v>702</v>
      </c>
      <c r="K263">
        <v>106263452</v>
      </c>
      <c r="L263" s="120">
        <v>44008</v>
      </c>
      <c r="M263">
        <v>30</v>
      </c>
      <c r="N263">
        <v>1</v>
      </c>
      <c r="O263">
        <v>7</v>
      </c>
      <c r="P263">
        <v>1</v>
      </c>
      <c r="Q263" t="s">
        <v>144</v>
      </c>
    </row>
    <row r="264" spans="1:17" x14ac:dyDescent="0.55000000000000004">
      <c r="A264">
        <v>0</v>
      </c>
      <c r="B264" t="s">
        <v>614</v>
      </c>
      <c r="C264">
        <v>0</v>
      </c>
      <c r="E264" t="s">
        <v>601</v>
      </c>
      <c r="F264" t="s">
        <v>613</v>
      </c>
      <c r="G264" t="s">
        <v>614</v>
      </c>
      <c r="H264">
        <v>0.81</v>
      </c>
      <c r="I264" t="s">
        <v>702</v>
      </c>
      <c r="K264">
        <v>107025474</v>
      </c>
      <c r="L264" s="120">
        <v>44766</v>
      </c>
      <c r="M264">
        <v>30</v>
      </c>
      <c r="N264">
        <v>1</v>
      </c>
      <c r="O264">
        <v>7</v>
      </c>
      <c r="P264">
        <v>1</v>
      </c>
      <c r="Q264" t="s">
        <v>144</v>
      </c>
    </row>
    <row r="265" spans="1:17" x14ac:dyDescent="0.55000000000000004">
      <c r="A265">
        <v>0</v>
      </c>
      <c r="B265" t="s">
        <v>614</v>
      </c>
      <c r="C265">
        <v>0</v>
      </c>
      <c r="E265" t="s">
        <v>601</v>
      </c>
      <c r="F265" t="s">
        <v>613</v>
      </c>
      <c r="G265" t="s">
        <v>614</v>
      </c>
      <c r="H265">
        <v>0.81</v>
      </c>
      <c r="I265" t="s">
        <v>702</v>
      </c>
      <c r="K265">
        <v>105342677</v>
      </c>
      <c r="L265" s="120">
        <v>43105</v>
      </c>
      <c r="M265">
        <v>30</v>
      </c>
      <c r="N265">
        <v>4</v>
      </c>
      <c r="O265">
        <v>7</v>
      </c>
      <c r="P265">
        <v>1</v>
      </c>
      <c r="Q265" t="s">
        <v>406</v>
      </c>
    </row>
    <row r="266" spans="1:17" x14ac:dyDescent="0.55000000000000004">
      <c r="A266">
        <v>0</v>
      </c>
      <c r="B266" t="s">
        <v>598</v>
      </c>
      <c r="C266">
        <v>0.3</v>
      </c>
      <c r="D266" t="s">
        <v>222</v>
      </c>
      <c r="E266" t="s">
        <v>669</v>
      </c>
      <c r="F266" t="s">
        <v>646</v>
      </c>
      <c r="G266" t="s">
        <v>598</v>
      </c>
      <c r="H266">
        <v>1.081</v>
      </c>
      <c r="I266" t="s">
        <v>702</v>
      </c>
      <c r="K266">
        <v>107277962</v>
      </c>
      <c r="L266" s="120">
        <v>45006</v>
      </c>
      <c r="M266">
        <v>17</v>
      </c>
      <c r="N266">
        <v>1</v>
      </c>
      <c r="O266">
        <v>0</v>
      </c>
      <c r="P266">
        <v>3</v>
      </c>
      <c r="Q266" t="s">
        <v>406</v>
      </c>
    </row>
    <row r="267" spans="1:17" x14ac:dyDescent="0.55000000000000004">
      <c r="A267">
        <v>0</v>
      </c>
      <c r="B267" t="s">
        <v>598</v>
      </c>
      <c r="C267">
        <v>8.9999999999999993E-3</v>
      </c>
      <c r="D267" t="s">
        <v>219</v>
      </c>
      <c r="E267" t="s">
        <v>687</v>
      </c>
      <c r="F267" t="s">
        <v>688</v>
      </c>
      <c r="G267" t="s">
        <v>598</v>
      </c>
      <c r="H267">
        <v>1.0940000000000001</v>
      </c>
      <c r="I267" t="s">
        <v>702</v>
      </c>
      <c r="K267">
        <v>107076676</v>
      </c>
      <c r="L267" s="120">
        <v>44814</v>
      </c>
      <c r="M267">
        <v>19</v>
      </c>
      <c r="N267">
        <v>1</v>
      </c>
      <c r="O267">
        <v>8</v>
      </c>
      <c r="P267">
        <v>5</v>
      </c>
      <c r="Q267" t="s">
        <v>144</v>
      </c>
    </row>
    <row r="268" spans="1:17" x14ac:dyDescent="0.55000000000000004">
      <c r="A268">
        <v>0</v>
      </c>
      <c r="B268" t="s">
        <v>598</v>
      </c>
      <c r="C268">
        <v>0.1</v>
      </c>
      <c r="D268" t="s">
        <v>222</v>
      </c>
      <c r="E268" t="s">
        <v>687</v>
      </c>
      <c r="F268" t="s">
        <v>586</v>
      </c>
      <c r="G268" t="s">
        <v>598</v>
      </c>
      <c r="H268">
        <v>1.1850000000000001</v>
      </c>
      <c r="I268" t="s">
        <v>702</v>
      </c>
      <c r="K268">
        <v>108244412</v>
      </c>
      <c r="L268" s="120">
        <v>45923</v>
      </c>
      <c r="M268">
        <v>29</v>
      </c>
      <c r="N268">
        <v>1</v>
      </c>
      <c r="O268">
        <v>0</v>
      </c>
      <c r="P268">
        <v>3</v>
      </c>
      <c r="Q268" t="s">
        <v>406</v>
      </c>
    </row>
    <row r="269" spans="1:17" x14ac:dyDescent="0.55000000000000004">
      <c r="A269">
        <v>0</v>
      </c>
      <c r="B269" t="s">
        <v>598</v>
      </c>
      <c r="C269">
        <v>0.1</v>
      </c>
      <c r="D269" t="s">
        <v>222</v>
      </c>
      <c r="E269" t="s">
        <v>687</v>
      </c>
      <c r="F269" t="s">
        <v>646</v>
      </c>
      <c r="G269" t="s">
        <v>598</v>
      </c>
      <c r="H269">
        <v>1.1850000000000001</v>
      </c>
      <c r="I269" t="s">
        <v>702</v>
      </c>
      <c r="K269">
        <v>107655059</v>
      </c>
      <c r="L269" s="120">
        <v>45365</v>
      </c>
      <c r="M269">
        <v>17</v>
      </c>
      <c r="N269">
        <v>1</v>
      </c>
      <c r="O269">
        <v>0</v>
      </c>
      <c r="P269">
        <v>5</v>
      </c>
      <c r="Q269" t="s">
        <v>406</v>
      </c>
    </row>
    <row r="270" spans="1:17" x14ac:dyDescent="0.55000000000000004">
      <c r="A270">
        <v>0</v>
      </c>
      <c r="B270" t="s">
        <v>598</v>
      </c>
      <c r="C270">
        <v>0.2</v>
      </c>
      <c r="D270" t="s">
        <v>222</v>
      </c>
      <c r="E270" t="s">
        <v>687</v>
      </c>
      <c r="F270" t="s">
        <v>646</v>
      </c>
      <c r="G270" t="s">
        <v>598</v>
      </c>
      <c r="H270">
        <v>1.2849999999999999</v>
      </c>
      <c r="I270" t="s">
        <v>702</v>
      </c>
      <c r="K270">
        <v>107320813</v>
      </c>
      <c r="L270" s="120">
        <v>45034</v>
      </c>
      <c r="M270">
        <v>28</v>
      </c>
      <c r="N270">
        <v>1</v>
      </c>
      <c r="O270">
        <v>5</v>
      </c>
      <c r="P270">
        <v>1</v>
      </c>
      <c r="Q270" t="s">
        <v>406</v>
      </c>
    </row>
    <row r="271" spans="1:17" x14ac:dyDescent="0.55000000000000004">
      <c r="A271">
        <v>0</v>
      </c>
      <c r="B271" t="s">
        <v>598</v>
      </c>
      <c r="C271">
        <v>0</v>
      </c>
      <c r="E271" t="s">
        <v>646</v>
      </c>
      <c r="F271" t="s">
        <v>687</v>
      </c>
      <c r="G271" t="s">
        <v>598</v>
      </c>
      <c r="H271">
        <v>1.6140000000000001</v>
      </c>
      <c r="I271" t="s">
        <v>702</v>
      </c>
      <c r="K271">
        <v>107382334</v>
      </c>
      <c r="L271" s="120">
        <v>45095</v>
      </c>
      <c r="M271">
        <v>19</v>
      </c>
      <c r="N271">
        <v>1</v>
      </c>
      <c r="O271">
        <v>0</v>
      </c>
      <c r="P271">
        <v>1</v>
      </c>
    </row>
    <row r="272" spans="1:17" x14ac:dyDescent="0.55000000000000004">
      <c r="A272">
        <v>0</v>
      </c>
      <c r="B272" t="s">
        <v>598</v>
      </c>
      <c r="C272">
        <v>0.1</v>
      </c>
      <c r="D272" t="s">
        <v>219</v>
      </c>
      <c r="E272" t="s">
        <v>646</v>
      </c>
      <c r="F272" t="s">
        <v>662</v>
      </c>
      <c r="G272" t="s">
        <v>598</v>
      </c>
      <c r="H272">
        <v>1.714</v>
      </c>
      <c r="I272" t="s">
        <v>702</v>
      </c>
      <c r="K272">
        <v>108365986</v>
      </c>
      <c r="L272" s="120">
        <v>46020</v>
      </c>
      <c r="M272">
        <v>17</v>
      </c>
      <c r="N272">
        <v>1</v>
      </c>
      <c r="O272">
        <v>0</v>
      </c>
      <c r="P272">
        <v>5</v>
      </c>
      <c r="Q272" t="s">
        <v>406</v>
      </c>
    </row>
    <row r="273" spans="1:17" x14ac:dyDescent="0.55000000000000004">
      <c r="A273">
        <v>0</v>
      </c>
      <c r="B273" t="s">
        <v>598</v>
      </c>
      <c r="C273">
        <v>0.1</v>
      </c>
      <c r="D273" t="s">
        <v>222</v>
      </c>
      <c r="E273" t="s">
        <v>646</v>
      </c>
      <c r="F273" t="s">
        <v>611</v>
      </c>
      <c r="G273" t="s">
        <v>598</v>
      </c>
      <c r="H273">
        <v>1.714</v>
      </c>
      <c r="I273" t="s">
        <v>702</v>
      </c>
      <c r="K273">
        <v>105571251</v>
      </c>
      <c r="L273" s="120">
        <v>43323</v>
      </c>
      <c r="M273">
        <v>21</v>
      </c>
      <c r="N273">
        <v>1</v>
      </c>
      <c r="O273">
        <v>0</v>
      </c>
      <c r="P273">
        <v>1</v>
      </c>
      <c r="Q273" t="s">
        <v>406</v>
      </c>
    </row>
    <row r="274" spans="1:17" x14ac:dyDescent="0.55000000000000004">
      <c r="A274">
        <v>0</v>
      </c>
      <c r="B274" t="s">
        <v>598</v>
      </c>
      <c r="C274">
        <v>1.2</v>
      </c>
      <c r="D274" t="s">
        <v>222</v>
      </c>
      <c r="E274" t="s">
        <v>669</v>
      </c>
      <c r="F274" t="s">
        <v>611</v>
      </c>
      <c r="G274" t="s">
        <v>598</v>
      </c>
      <c r="H274">
        <v>1.9810000000000001</v>
      </c>
      <c r="I274" t="s">
        <v>702</v>
      </c>
      <c r="K274">
        <v>107369100</v>
      </c>
      <c r="L274" s="120">
        <v>45095</v>
      </c>
      <c r="M274">
        <v>19</v>
      </c>
      <c r="N274">
        <v>1</v>
      </c>
      <c r="O274">
        <v>0</v>
      </c>
      <c r="P274">
        <v>5</v>
      </c>
    </row>
    <row r="275" spans="1:17" x14ac:dyDescent="0.55000000000000004">
      <c r="A275">
        <v>0</v>
      </c>
      <c r="B275" t="s">
        <v>598</v>
      </c>
      <c r="C275">
        <v>0</v>
      </c>
      <c r="E275" t="s">
        <v>611</v>
      </c>
      <c r="F275" t="s">
        <v>689</v>
      </c>
      <c r="G275" t="s">
        <v>598</v>
      </c>
      <c r="H275">
        <v>2.1880000000000002</v>
      </c>
      <c r="I275" t="s">
        <v>702</v>
      </c>
      <c r="K275">
        <v>106445263</v>
      </c>
      <c r="L275" s="120">
        <v>44187</v>
      </c>
      <c r="M275">
        <v>24</v>
      </c>
      <c r="N275">
        <v>1</v>
      </c>
      <c r="O275">
        <v>8</v>
      </c>
      <c r="P275">
        <v>5</v>
      </c>
      <c r="Q275" t="s">
        <v>200</v>
      </c>
    </row>
    <row r="276" spans="1:17" x14ac:dyDescent="0.55000000000000004">
      <c r="A276">
        <v>0</v>
      </c>
      <c r="B276" t="s">
        <v>598</v>
      </c>
      <c r="C276">
        <v>0</v>
      </c>
      <c r="E276" t="s">
        <v>611</v>
      </c>
      <c r="F276" t="s">
        <v>669</v>
      </c>
      <c r="G276" t="s">
        <v>598</v>
      </c>
      <c r="H276">
        <v>2.1880000000000002</v>
      </c>
      <c r="I276" t="s">
        <v>702</v>
      </c>
      <c r="K276">
        <v>108002026</v>
      </c>
      <c r="L276" s="120">
        <v>45681</v>
      </c>
      <c r="M276">
        <v>24</v>
      </c>
      <c r="N276">
        <v>1</v>
      </c>
      <c r="O276">
        <v>0</v>
      </c>
      <c r="P276">
        <v>1</v>
      </c>
      <c r="Q276" t="s">
        <v>406</v>
      </c>
    </row>
    <row r="277" spans="1:17" x14ac:dyDescent="0.55000000000000004">
      <c r="A277">
        <v>0</v>
      </c>
      <c r="B277" t="s">
        <v>598</v>
      </c>
      <c r="C277">
        <v>0.1</v>
      </c>
      <c r="D277" t="s">
        <v>147</v>
      </c>
      <c r="E277" t="s">
        <v>650</v>
      </c>
      <c r="F277" t="s">
        <v>586</v>
      </c>
      <c r="G277" t="s">
        <v>598</v>
      </c>
      <c r="H277">
        <v>999.99900000000002</v>
      </c>
      <c r="I277" t="s">
        <v>702</v>
      </c>
      <c r="K277">
        <v>106980499</v>
      </c>
      <c r="L277" s="120">
        <v>44717</v>
      </c>
      <c r="M277">
        <v>17</v>
      </c>
      <c r="N277">
        <v>1</v>
      </c>
      <c r="O277">
        <v>0</v>
      </c>
      <c r="P277">
        <v>1</v>
      </c>
      <c r="Q277" t="s">
        <v>406</v>
      </c>
    </row>
    <row r="278" spans="1:17" x14ac:dyDescent="0.55000000000000004">
      <c r="A278">
        <v>0</v>
      </c>
      <c r="B278" t="s">
        <v>646</v>
      </c>
      <c r="C278">
        <v>0</v>
      </c>
      <c r="E278" t="s">
        <v>586</v>
      </c>
      <c r="F278" t="s">
        <v>642</v>
      </c>
      <c r="G278" t="s">
        <v>646</v>
      </c>
      <c r="H278">
        <v>3.08</v>
      </c>
      <c r="I278" t="s">
        <v>702</v>
      </c>
      <c r="K278">
        <v>106759493</v>
      </c>
      <c r="L278" s="120">
        <v>44492</v>
      </c>
      <c r="M278">
        <v>30</v>
      </c>
      <c r="N278">
        <v>1</v>
      </c>
      <c r="O278">
        <v>7</v>
      </c>
      <c r="P278">
        <v>1</v>
      </c>
      <c r="Q278" t="s">
        <v>405</v>
      </c>
    </row>
    <row r="279" spans="1:17" x14ac:dyDescent="0.55000000000000004">
      <c r="A279">
        <v>0</v>
      </c>
      <c r="B279" t="s">
        <v>641</v>
      </c>
      <c r="C279">
        <v>2E-3</v>
      </c>
      <c r="D279" t="s">
        <v>219</v>
      </c>
      <c r="E279" t="s">
        <v>586</v>
      </c>
      <c r="F279" t="s">
        <v>690</v>
      </c>
      <c r="G279" t="s">
        <v>641</v>
      </c>
      <c r="H279">
        <v>1.284</v>
      </c>
      <c r="I279" t="s">
        <v>702</v>
      </c>
      <c r="K279">
        <v>107519317</v>
      </c>
      <c r="L279" s="120">
        <v>45231</v>
      </c>
      <c r="M279">
        <v>24</v>
      </c>
      <c r="N279">
        <v>1</v>
      </c>
      <c r="O279">
        <v>7</v>
      </c>
      <c r="P279">
        <v>1</v>
      </c>
      <c r="Q279" t="s">
        <v>406</v>
      </c>
    </row>
    <row r="280" spans="1:17" x14ac:dyDescent="0.55000000000000004">
      <c r="A280">
        <v>0</v>
      </c>
      <c r="B280" t="s">
        <v>620</v>
      </c>
      <c r="C280">
        <v>2.4E-2</v>
      </c>
      <c r="D280" t="s">
        <v>147</v>
      </c>
      <c r="E280" t="s">
        <v>586</v>
      </c>
      <c r="F280" t="s">
        <v>619</v>
      </c>
      <c r="G280" t="s">
        <v>620</v>
      </c>
      <c r="H280">
        <v>9.7119999999999997</v>
      </c>
      <c r="I280" t="s">
        <v>702</v>
      </c>
      <c r="K280">
        <v>107890452</v>
      </c>
      <c r="L280" s="120">
        <v>45573</v>
      </c>
      <c r="M280">
        <v>19</v>
      </c>
      <c r="N280">
        <v>1</v>
      </c>
      <c r="O280">
        <v>0</v>
      </c>
      <c r="P280">
        <v>1</v>
      </c>
      <c r="Q280" t="s">
        <v>406</v>
      </c>
    </row>
    <row r="281" spans="1:17" x14ac:dyDescent="0.55000000000000004">
      <c r="A281">
        <v>0</v>
      </c>
      <c r="B281" t="s">
        <v>620</v>
      </c>
      <c r="C281">
        <v>1.9E-2</v>
      </c>
      <c r="D281" t="s">
        <v>681</v>
      </c>
      <c r="E281" t="s">
        <v>586</v>
      </c>
      <c r="F281" t="s">
        <v>613</v>
      </c>
      <c r="G281" t="s">
        <v>620</v>
      </c>
      <c r="H281">
        <v>9.7170000000000005</v>
      </c>
      <c r="I281" t="s">
        <v>702</v>
      </c>
      <c r="K281">
        <v>106062704</v>
      </c>
      <c r="L281" s="120">
        <v>43784</v>
      </c>
      <c r="M281">
        <v>21</v>
      </c>
      <c r="N281">
        <v>2</v>
      </c>
      <c r="O281">
        <v>7</v>
      </c>
      <c r="P281">
        <v>1</v>
      </c>
      <c r="Q281" t="s">
        <v>406</v>
      </c>
    </row>
    <row r="282" spans="1:17" x14ac:dyDescent="0.55000000000000004">
      <c r="A282">
        <v>0</v>
      </c>
      <c r="B282" t="s">
        <v>620</v>
      </c>
      <c r="C282">
        <v>1.9E-2</v>
      </c>
      <c r="D282" t="s">
        <v>204</v>
      </c>
      <c r="E282" t="s">
        <v>586</v>
      </c>
      <c r="F282" t="s">
        <v>691</v>
      </c>
      <c r="G282" t="s">
        <v>620</v>
      </c>
      <c r="H282">
        <v>9.7170000000000005</v>
      </c>
      <c r="I282" t="s">
        <v>702</v>
      </c>
      <c r="K282">
        <v>107516457</v>
      </c>
      <c r="L282" s="120">
        <v>45234</v>
      </c>
      <c r="M282">
        <v>17</v>
      </c>
      <c r="N282">
        <v>1</v>
      </c>
      <c r="O282">
        <v>0</v>
      </c>
      <c r="P282">
        <v>3</v>
      </c>
      <c r="Q282" t="s">
        <v>406</v>
      </c>
    </row>
    <row r="283" spans="1:17" x14ac:dyDescent="0.55000000000000004">
      <c r="A283">
        <v>0</v>
      </c>
      <c r="B283" t="s">
        <v>620</v>
      </c>
      <c r="C283">
        <v>0</v>
      </c>
      <c r="E283" t="s">
        <v>586</v>
      </c>
      <c r="F283" t="s">
        <v>613</v>
      </c>
      <c r="G283" t="s">
        <v>620</v>
      </c>
      <c r="H283">
        <v>9.7360000000000007</v>
      </c>
      <c r="I283" t="s">
        <v>702</v>
      </c>
      <c r="K283">
        <v>106772030</v>
      </c>
      <c r="L283" s="120">
        <v>44509</v>
      </c>
      <c r="M283">
        <v>21</v>
      </c>
      <c r="N283">
        <v>1</v>
      </c>
      <c r="O283">
        <v>0</v>
      </c>
      <c r="P283">
        <v>5</v>
      </c>
      <c r="Q283" t="s">
        <v>406</v>
      </c>
    </row>
    <row r="284" spans="1:17" x14ac:dyDescent="0.55000000000000004">
      <c r="A284">
        <v>0</v>
      </c>
      <c r="B284" t="s">
        <v>620</v>
      </c>
      <c r="C284">
        <v>0</v>
      </c>
      <c r="E284" t="s">
        <v>586</v>
      </c>
      <c r="F284" t="s">
        <v>618</v>
      </c>
      <c r="G284" t="s">
        <v>620</v>
      </c>
      <c r="H284">
        <v>9.7360000000000007</v>
      </c>
      <c r="I284" t="s">
        <v>702</v>
      </c>
      <c r="K284">
        <v>106203552</v>
      </c>
      <c r="L284" s="120">
        <v>43935</v>
      </c>
      <c r="M284">
        <v>30</v>
      </c>
      <c r="N284">
        <v>1</v>
      </c>
      <c r="O284">
        <v>7</v>
      </c>
      <c r="P284">
        <v>1</v>
      </c>
      <c r="Q284" t="s">
        <v>406</v>
      </c>
    </row>
    <row r="285" spans="1:17" x14ac:dyDescent="0.55000000000000004">
      <c r="A285">
        <v>0</v>
      </c>
      <c r="B285" t="s">
        <v>620</v>
      </c>
      <c r="C285">
        <v>0</v>
      </c>
      <c r="E285" t="s">
        <v>586</v>
      </c>
      <c r="F285" t="s">
        <v>691</v>
      </c>
      <c r="G285" t="s">
        <v>620</v>
      </c>
      <c r="H285">
        <v>9.7360000000000007</v>
      </c>
      <c r="I285" t="s">
        <v>702</v>
      </c>
      <c r="K285">
        <v>106054788</v>
      </c>
      <c r="L285" s="120">
        <v>43775</v>
      </c>
      <c r="M285">
        <v>30</v>
      </c>
      <c r="N285">
        <v>1</v>
      </c>
      <c r="O285">
        <v>7</v>
      </c>
      <c r="P285">
        <v>1</v>
      </c>
      <c r="Q285" t="s">
        <v>144</v>
      </c>
    </row>
    <row r="286" spans="1:17" x14ac:dyDescent="0.55000000000000004">
      <c r="A286">
        <v>0</v>
      </c>
      <c r="B286" t="s">
        <v>620</v>
      </c>
      <c r="C286">
        <v>0</v>
      </c>
      <c r="E286" t="s">
        <v>586</v>
      </c>
      <c r="F286" t="s">
        <v>617</v>
      </c>
      <c r="G286" t="s">
        <v>620</v>
      </c>
      <c r="H286">
        <v>9.7360000000000007</v>
      </c>
      <c r="I286" t="s">
        <v>702</v>
      </c>
      <c r="K286">
        <v>105700869</v>
      </c>
      <c r="L286" s="120">
        <v>43440</v>
      </c>
      <c r="M286">
        <v>23</v>
      </c>
      <c r="N286">
        <v>1</v>
      </c>
      <c r="O286">
        <v>7</v>
      </c>
      <c r="P286">
        <v>1</v>
      </c>
      <c r="Q286" t="s">
        <v>144</v>
      </c>
    </row>
    <row r="287" spans="1:17" x14ac:dyDescent="0.55000000000000004">
      <c r="A287">
        <v>0</v>
      </c>
      <c r="B287" t="s">
        <v>620</v>
      </c>
      <c r="C287">
        <v>0</v>
      </c>
      <c r="E287" t="s">
        <v>586</v>
      </c>
      <c r="F287" t="s">
        <v>617</v>
      </c>
      <c r="G287" t="s">
        <v>620</v>
      </c>
      <c r="H287">
        <v>9.7360000000000007</v>
      </c>
      <c r="I287" t="s">
        <v>702</v>
      </c>
      <c r="K287">
        <v>105491813</v>
      </c>
      <c r="L287" s="120">
        <v>43243</v>
      </c>
      <c r="M287">
        <v>25</v>
      </c>
      <c r="N287">
        <v>1</v>
      </c>
      <c r="O287">
        <v>7</v>
      </c>
      <c r="P287">
        <v>1</v>
      </c>
      <c r="Q287" t="s">
        <v>144</v>
      </c>
    </row>
    <row r="288" spans="1:17" x14ac:dyDescent="0.55000000000000004">
      <c r="A288">
        <v>0</v>
      </c>
      <c r="B288" t="s">
        <v>620</v>
      </c>
      <c r="C288">
        <v>0</v>
      </c>
      <c r="E288" t="s">
        <v>586</v>
      </c>
      <c r="F288" t="s">
        <v>617</v>
      </c>
      <c r="G288" t="s">
        <v>620</v>
      </c>
      <c r="H288">
        <v>9.7360000000000007</v>
      </c>
      <c r="I288" t="s">
        <v>702</v>
      </c>
      <c r="K288">
        <v>105545842</v>
      </c>
      <c r="L288" s="120">
        <v>43299</v>
      </c>
      <c r="M288">
        <v>30</v>
      </c>
      <c r="N288">
        <v>1</v>
      </c>
      <c r="O288">
        <v>7</v>
      </c>
      <c r="P288">
        <v>1</v>
      </c>
      <c r="Q288" t="s">
        <v>144</v>
      </c>
    </row>
    <row r="289" spans="1:17" x14ac:dyDescent="0.55000000000000004">
      <c r="A289">
        <v>0</v>
      </c>
      <c r="B289" t="s">
        <v>620</v>
      </c>
      <c r="C289">
        <v>0</v>
      </c>
      <c r="E289" t="s">
        <v>586</v>
      </c>
      <c r="F289" t="s">
        <v>618</v>
      </c>
      <c r="G289" t="s">
        <v>620</v>
      </c>
      <c r="H289">
        <v>9.7360000000000007</v>
      </c>
      <c r="I289" t="s">
        <v>702</v>
      </c>
      <c r="K289">
        <v>105402243</v>
      </c>
      <c r="L289" s="120">
        <v>43157</v>
      </c>
      <c r="M289">
        <v>30</v>
      </c>
      <c r="N289">
        <v>2</v>
      </c>
      <c r="O289">
        <v>7</v>
      </c>
      <c r="P289">
        <v>1</v>
      </c>
      <c r="Q289" t="s">
        <v>406</v>
      </c>
    </row>
    <row r="290" spans="1:17" x14ac:dyDescent="0.55000000000000004">
      <c r="A290">
        <v>0</v>
      </c>
      <c r="B290" t="s">
        <v>620</v>
      </c>
      <c r="C290">
        <v>0</v>
      </c>
      <c r="E290" t="s">
        <v>586</v>
      </c>
      <c r="F290" t="s">
        <v>618</v>
      </c>
      <c r="G290" t="s">
        <v>620</v>
      </c>
      <c r="H290">
        <v>9.7360000000000007</v>
      </c>
      <c r="I290" t="s">
        <v>702</v>
      </c>
      <c r="K290">
        <v>108257427</v>
      </c>
      <c r="L290" s="120">
        <v>45937</v>
      </c>
      <c r="M290">
        <v>23</v>
      </c>
      <c r="N290">
        <v>1</v>
      </c>
      <c r="O290">
        <v>7</v>
      </c>
      <c r="P290">
        <v>1</v>
      </c>
      <c r="Q290" t="s">
        <v>144</v>
      </c>
    </row>
    <row r="291" spans="1:17" x14ac:dyDescent="0.55000000000000004">
      <c r="A291">
        <v>0</v>
      </c>
      <c r="B291" t="s">
        <v>620</v>
      </c>
      <c r="C291">
        <v>0</v>
      </c>
      <c r="E291" t="s">
        <v>586</v>
      </c>
      <c r="F291" t="s">
        <v>691</v>
      </c>
      <c r="G291" t="s">
        <v>620</v>
      </c>
      <c r="H291">
        <v>9.7360000000000007</v>
      </c>
      <c r="I291" t="s">
        <v>702</v>
      </c>
      <c r="K291">
        <v>107952873</v>
      </c>
      <c r="L291" s="120">
        <v>45636</v>
      </c>
      <c r="M291">
        <v>30</v>
      </c>
      <c r="N291">
        <v>1</v>
      </c>
      <c r="O291">
        <v>7</v>
      </c>
      <c r="P291">
        <v>1</v>
      </c>
      <c r="Q291" t="s">
        <v>406</v>
      </c>
    </row>
    <row r="292" spans="1:17" x14ac:dyDescent="0.55000000000000004">
      <c r="A292">
        <v>0</v>
      </c>
      <c r="B292" t="s">
        <v>620</v>
      </c>
      <c r="C292">
        <v>0</v>
      </c>
      <c r="D292" t="s">
        <v>222</v>
      </c>
      <c r="E292" t="s">
        <v>586</v>
      </c>
      <c r="F292" t="s">
        <v>618</v>
      </c>
      <c r="G292" t="s">
        <v>620</v>
      </c>
      <c r="H292">
        <v>9.7360000000000007</v>
      </c>
      <c r="I292" t="s">
        <v>702</v>
      </c>
      <c r="K292">
        <v>105720914</v>
      </c>
      <c r="L292" s="120">
        <v>43444</v>
      </c>
      <c r="M292">
        <v>30</v>
      </c>
      <c r="N292">
        <v>1</v>
      </c>
      <c r="O292">
        <v>7</v>
      </c>
      <c r="P292">
        <v>1</v>
      </c>
      <c r="Q292" t="s">
        <v>201</v>
      </c>
    </row>
    <row r="293" spans="1:17" x14ac:dyDescent="0.55000000000000004">
      <c r="A293">
        <v>0</v>
      </c>
      <c r="B293" t="s">
        <v>616</v>
      </c>
      <c r="C293">
        <v>0</v>
      </c>
      <c r="E293" t="s">
        <v>586</v>
      </c>
      <c r="F293" t="s">
        <v>627</v>
      </c>
      <c r="G293" t="s">
        <v>620</v>
      </c>
      <c r="H293">
        <v>9.7360000000000007</v>
      </c>
      <c r="I293" t="s">
        <v>702</v>
      </c>
      <c r="K293">
        <v>108383848</v>
      </c>
      <c r="L293" s="120">
        <v>45995</v>
      </c>
      <c r="M293">
        <v>21</v>
      </c>
      <c r="N293">
        <v>1</v>
      </c>
      <c r="O293">
        <v>7</v>
      </c>
      <c r="P293">
        <v>5</v>
      </c>
      <c r="Q293" t="s">
        <v>406</v>
      </c>
    </row>
    <row r="294" spans="1:17" x14ac:dyDescent="0.55000000000000004">
      <c r="A294">
        <v>0</v>
      </c>
      <c r="B294" t="s">
        <v>616</v>
      </c>
      <c r="C294">
        <v>0</v>
      </c>
      <c r="E294" t="s">
        <v>586</v>
      </c>
      <c r="F294" t="s">
        <v>618</v>
      </c>
      <c r="G294" t="s">
        <v>620</v>
      </c>
      <c r="H294">
        <v>9.7360000000000007</v>
      </c>
      <c r="I294" t="s">
        <v>702</v>
      </c>
      <c r="K294">
        <v>107130989</v>
      </c>
      <c r="L294" s="120">
        <v>44866</v>
      </c>
      <c r="M294">
        <v>21</v>
      </c>
      <c r="N294">
        <v>2</v>
      </c>
      <c r="O294">
        <v>7</v>
      </c>
      <c r="P294">
        <v>1</v>
      </c>
      <c r="Q294" t="s">
        <v>406</v>
      </c>
    </row>
    <row r="295" spans="1:17" x14ac:dyDescent="0.55000000000000004">
      <c r="A295">
        <v>0</v>
      </c>
      <c r="B295" t="s">
        <v>616</v>
      </c>
      <c r="C295">
        <v>0</v>
      </c>
      <c r="E295" t="s">
        <v>586</v>
      </c>
      <c r="F295" t="s">
        <v>694</v>
      </c>
      <c r="G295" t="s">
        <v>620</v>
      </c>
      <c r="H295">
        <v>9.7360000000000007</v>
      </c>
      <c r="I295" t="s">
        <v>702</v>
      </c>
      <c r="K295">
        <v>107185266</v>
      </c>
      <c r="L295" s="120">
        <v>44891</v>
      </c>
      <c r="M295">
        <v>21</v>
      </c>
      <c r="N295">
        <v>1</v>
      </c>
      <c r="P295">
        <v>1</v>
      </c>
      <c r="Q295" t="s">
        <v>406</v>
      </c>
    </row>
    <row r="296" spans="1:17" x14ac:dyDescent="0.55000000000000004">
      <c r="A296">
        <v>0</v>
      </c>
      <c r="B296" t="s">
        <v>616</v>
      </c>
      <c r="C296">
        <v>0</v>
      </c>
      <c r="E296" t="s">
        <v>586</v>
      </c>
      <c r="F296" t="s">
        <v>695</v>
      </c>
      <c r="G296" t="s">
        <v>620</v>
      </c>
      <c r="H296">
        <v>9.7360000000000007</v>
      </c>
      <c r="I296" t="s">
        <v>702</v>
      </c>
      <c r="K296">
        <v>106944997</v>
      </c>
      <c r="L296" s="120">
        <v>44677</v>
      </c>
      <c r="M296">
        <v>26</v>
      </c>
      <c r="N296">
        <v>1</v>
      </c>
      <c r="O296">
        <v>7</v>
      </c>
      <c r="P296">
        <v>1</v>
      </c>
      <c r="Q296" t="s">
        <v>406</v>
      </c>
    </row>
    <row r="297" spans="1:17" x14ac:dyDescent="0.55000000000000004">
      <c r="A297">
        <v>0</v>
      </c>
      <c r="B297" t="s">
        <v>616</v>
      </c>
      <c r="C297">
        <v>0</v>
      </c>
      <c r="E297" t="s">
        <v>586</v>
      </c>
      <c r="F297" t="s">
        <v>613</v>
      </c>
      <c r="G297" t="s">
        <v>620</v>
      </c>
      <c r="H297">
        <v>9.7360000000000007</v>
      </c>
      <c r="I297" t="s">
        <v>702</v>
      </c>
      <c r="K297">
        <v>106820350</v>
      </c>
      <c r="L297" s="120">
        <v>44556</v>
      </c>
      <c r="M297">
        <v>30</v>
      </c>
      <c r="N297">
        <v>1</v>
      </c>
      <c r="O297">
        <v>7</v>
      </c>
      <c r="P297">
        <v>4</v>
      </c>
      <c r="Q297" t="s">
        <v>406</v>
      </c>
    </row>
    <row r="298" spans="1:17" x14ac:dyDescent="0.55000000000000004">
      <c r="A298">
        <v>0</v>
      </c>
      <c r="B298" t="s">
        <v>616</v>
      </c>
      <c r="C298">
        <v>0</v>
      </c>
      <c r="E298" t="s">
        <v>586</v>
      </c>
      <c r="F298" t="s">
        <v>620</v>
      </c>
      <c r="G298" t="s">
        <v>620</v>
      </c>
      <c r="H298">
        <v>9.7360000000000007</v>
      </c>
      <c r="I298" t="s">
        <v>702</v>
      </c>
      <c r="K298">
        <v>106702108</v>
      </c>
      <c r="L298" s="120">
        <v>44454</v>
      </c>
      <c r="M298">
        <v>21</v>
      </c>
      <c r="N298">
        <v>1</v>
      </c>
      <c r="O298">
        <v>7</v>
      </c>
      <c r="P298">
        <v>1</v>
      </c>
      <c r="Q298" t="s">
        <v>406</v>
      </c>
    </row>
    <row r="299" spans="1:17" x14ac:dyDescent="0.55000000000000004">
      <c r="A299">
        <v>0</v>
      </c>
      <c r="B299" t="s">
        <v>616</v>
      </c>
      <c r="C299">
        <v>0</v>
      </c>
      <c r="E299" t="s">
        <v>586</v>
      </c>
      <c r="F299" t="s">
        <v>618</v>
      </c>
      <c r="G299" t="s">
        <v>620</v>
      </c>
      <c r="H299">
        <v>9.7360000000000007</v>
      </c>
      <c r="I299" t="s">
        <v>702</v>
      </c>
      <c r="K299">
        <v>106735716</v>
      </c>
      <c r="L299" s="120">
        <v>44489</v>
      </c>
      <c r="M299">
        <v>21</v>
      </c>
      <c r="N299">
        <v>1</v>
      </c>
      <c r="O299">
        <v>7</v>
      </c>
      <c r="P299">
        <v>1</v>
      </c>
      <c r="Q299" t="s">
        <v>406</v>
      </c>
    </row>
    <row r="300" spans="1:17" x14ac:dyDescent="0.55000000000000004">
      <c r="A300">
        <v>0</v>
      </c>
      <c r="B300" t="s">
        <v>616</v>
      </c>
      <c r="C300">
        <v>0</v>
      </c>
      <c r="E300" t="s">
        <v>586</v>
      </c>
      <c r="F300" t="s">
        <v>617</v>
      </c>
      <c r="G300" t="s">
        <v>620</v>
      </c>
      <c r="H300">
        <v>9.7360000000000007</v>
      </c>
      <c r="I300" t="s">
        <v>702</v>
      </c>
      <c r="K300">
        <v>106568008</v>
      </c>
      <c r="L300" s="120">
        <v>44320</v>
      </c>
      <c r="M300">
        <v>30</v>
      </c>
      <c r="N300">
        <v>1</v>
      </c>
      <c r="O300">
        <v>7</v>
      </c>
      <c r="P300">
        <v>1</v>
      </c>
      <c r="Q300" t="s">
        <v>144</v>
      </c>
    </row>
    <row r="301" spans="1:17" x14ac:dyDescent="0.55000000000000004">
      <c r="A301">
        <v>0</v>
      </c>
      <c r="B301" t="s">
        <v>616</v>
      </c>
      <c r="C301">
        <v>0</v>
      </c>
      <c r="E301" t="s">
        <v>586</v>
      </c>
      <c r="G301" t="s">
        <v>620</v>
      </c>
      <c r="H301">
        <v>9.7360000000000007</v>
      </c>
      <c r="I301" t="s">
        <v>702</v>
      </c>
      <c r="K301">
        <v>106478086</v>
      </c>
      <c r="L301" s="120">
        <v>44222</v>
      </c>
      <c r="M301">
        <v>21</v>
      </c>
      <c r="N301">
        <v>2</v>
      </c>
      <c r="O301">
        <v>7</v>
      </c>
      <c r="P301">
        <v>1</v>
      </c>
      <c r="Q301" t="s">
        <v>406</v>
      </c>
    </row>
    <row r="302" spans="1:17" x14ac:dyDescent="0.55000000000000004">
      <c r="A302">
        <v>0</v>
      </c>
      <c r="B302" t="s">
        <v>616</v>
      </c>
      <c r="C302">
        <v>0</v>
      </c>
      <c r="E302" t="s">
        <v>586</v>
      </c>
      <c r="F302" t="s">
        <v>618</v>
      </c>
      <c r="G302" t="s">
        <v>620</v>
      </c>
      <c r="H302">
        <v>9.7360000000000007</v>
      </c>
      <c r="I302" t="s">
        <v>702</v>
      </c>
      <c r="K302">
        <v>106150799</v>
      </c>
      <c r="L302" s="120">
        <v>43864</v>
      </c>
      <c r="M302">
        <v>21</v>
      </c>
      <c r="N302">
        <v>1</v>
      </c>
      <c r="O302">
        <v>7</v>
      </c>
      <c r="P302">
        <v>1</v>
      </c>
      <c r="Q302" t="s">
        <v>406</v>
      </c>
    </row>
    <row r="303" spans="1:17" x14ac:dyDescent="0.55000000000000004">
      <c r="A303">
        <v>0</v>
      </c>
      <c r="B303" t="s">
        <v>616</v>
      </c>
      <c r="C303">
        <v>0</v>
      </c>
      <c r="E303" t="s">
        <v>586</v>
      </c>
      <c r="F303" t="s">
        <v>617</v>
      </c>
      <c r="G303" t="s">
        <v>620</v>
      </c>
      <c r="H303">
        <v>9.7360000000000007</v>
      </c>
      <c r="I303" t="s">
        <v>702</v>
      </c>
      <c r="K303">
        <v>105999062</v>
      </c>
      <c r="L303" s="120">
        <v>43726</v>
      </c>
      <c r="M303">
        <v>30</v>
      </c>
      <c r="N303">
        <v>1</v>
      </c>
      <c r="O303">
        <v>7</v>
      </c>
      <c r="P303">
        <v>5</v>
      </c>
      <c r="Q303" t="s">
        <v>406</v>
      </c>
    </row>
    <row r="304" spans="1:17" x14ac:dyDescent="0.55000000000000004">
      <c r="A304">
        <v>0</v>
      </c>
      <c r="B304" t="s">
        <v>616</v>
      </c>
      <c r="C304">
        <v>0</v>
      </c>
      <c r="E304" t="s">
        <v>586</v>
      </c>
      <c r="F304" t="s">
        <v>618</v>
      </c>
      <c r="G304" t="s">
        <v>620</v>
      </c>
      <c r="H304">
        <v>9.7360000000000007</v>
      </c>
      <c r="I304" t="s">
        <v>702</v>
      </c>
      <c r="K304">
        <v>105678690</v>
      </c>
      <c r="L304" s="120">
        <v>43417</v>
      </c>
      <c r="M304">
        <v>28</v>
      </c>
      <c r="N304">
        <v>2</v>
      </c>
      <c r="O304">
        <v>7</v>
      </c>
      <c r="P304">
        <v>5</v>
      </c>
      <c r="Q304" t="s">
        <v>406</v>
      </c>
    </row>
    <row r="305" spans="1:17" x14ac:dyDescent="0.55000000000000004">
      <c r="A305">
        <v>0</v>
      </c>
      <c r="B305" t="s">
        <v>616</v>
      </c>
      <c r="C305">
        <v>0</v>
      </c>
      <c r="E305" t="s">
        <v>586</v>
      </c>
      <c r="F305" t="s">
        <v>617</v>
      </c>
      <c r="G305" t="s">
        <v>620</v>
      </c>
      <c r="H305">
        <v>9.7360000000000007</v>
      </c>
      <c r="I305" t="s">
        <v>702</v>
      </c>
      <c r="K305">
        <v>105635358</v>
      </c>
      <c r="L305" s="120">
        <v>43378</v>
      </c>
      <c r="M305">
        <v>26</v>
      </c>
      <c r="N305">
        <v>1</v>
      </c>
      <c r="O305">
        <v>7</v>
      </c>
      <c r="P305">
        <v>1</v>
      </c>
      <c r="Q305" t="s">
        <v>406</v>
      </c>
    </row>
    <row r="306" spans="1:17" x14ac:dyDescent="0.55000000000000004">
      <c r="A306">
        <v>0</v>
      </c>
      <c r="B306" t="s">
        <v>616</v>
      </c>
      <c r="C306">
        <v>0</v>
      </c>
      <c r="E306" t="s">
        <v>586</v>
      </c>
      <c r="F306" t="s">
        <v>617</v>
      </c>
      <c r="G306" t="s">
        <v>620</v>
      </c>
      <c r="H306">
        <v>9.7360000000000007</v>
      </c>
      <c r="I306" t="s">
        <v>702</v>
      </c>
      <c r="K306">
        <v>105582818</v>
      </c>
      <c r="L306" s="120">
        <v>43334</v>
      </c>
      <c r="M306">
        <v>28</v>
      </c>
      <c r="N306">
        <v>1</v>
      </c>
      <c r="O306">
        <v>7</v>
      </c>
      <c r="P306">
        <v>1</v>
      </c>
      <c r="Q306" t="s">
        <v>406</v>
      </c>
    </row>
    <row r="307" spans="1:17" x14ac:dyDescent="0.55000000000000004">
      <c r="A307">
        <v>0</v>
      </c>
      <c r="B307" t="s">
        <v>616</v>
      </c>
      <c r="C307">
        <v>0</v>
      </c>
      <c r="E307" t="s">
        <v>586</v>
      </c>
      <c r="F307" t="s">
        <v>618</v>
      </c>
      <c r="G307" t="s">
        <v>620</v>
      </c>
      <c r="H307">
        <v>9.7360000000000007</v>
      </c>
      <c r="I307" t="s">
        <v>702</v>
      </c>
      <c r="K307">
        <v>107126223</v>
      </c>
      <c r="L307" s="120">
        <v>44861</v>
      </c>
      <c r="M307">
        <v>28</v>
      </c>
      <c r="N307">
        <v>1</v>
      </c>
      <c r="O307">
        <v>7</v>
      </c>
      <c r="P307">
        <v>1</v>
      </c>
      <c r="Q307" t="s">
        <v>406</v>
      </c>
    </row>
    <row r="308" spans="1:17" x14ac:dyDescent="0.55000000000000004">
      <c r="A308">
        <v>0</v>
      </c>
      <c r="B308" t="s">
        <v>616</v>
      </c>
      <c r="C308">
        <v>0</v>
      </c>
      <c r="E308" t="s">
        <v>586</v>
      </c>
      <c r="F308" t="s">
        <v>618</v>
      </c>
      <c r="G308" t="s">
        <v>620</v>
      </c>
      <c r="H308">
        <v>9.7360000000000007</v>
      </c>
      <c r="I308" t="s">
        <v>702</v>
      </c>
      <c r="K308">
        <v>108296134</v>
      </c>
      <c r="L308" s="120">
        <v>45963</v>
      </c>
      <c r="M308">
        <v>30</v>
      </c>
      <c r="N308">
        <v>1</v>
      </c>
      <c r="O308">
        <v>7</v>
      </c>
      <c r="P308">
        <v>5</v>
      </c>
      <c r="Q308" t="s">
        <v>200</v>
      </c>
    </row>
    <row r="309" spans="1:17" x14ac:dyDescent="0.55000000000000004">
      <c r="A309">
        <v>0</v>
      </c>
      <c r="B309" t="s">
        <v>616</v>
      </c>
      <c r="C309">
        <v>0</v>
      </c>
      <c r="E309" t="s">
        <v>586</v>
      </c>
      <c r="F309" t="s">
        <v>618</v>
      </c>
      <c r="G309" t="s">
        <v>620</v>
      </c>
      <c r="H309">
        <v>9.7360000000000007</v>
      </c>
      <c r="I309" t="s">
        <v>702</v>
      </c>
      <c r="K309">
        <v>107471045</v>
      </c>
      <c r="L309" s="120">
        <v>45191</v>
      </c>
      <c r="M309">
        <v>21</v>
      </c>
      <c r="N309">
        <v>2</v>
      </c>
      <c r="O309">
        <v>0</v>
      </c>
      <c r="P309">
        <v>1</v>
      </c>
      <c r="Q309" t="s">
        <v>406</v>
      </c>
    </row>
    <row r="310" spans="1:17" x14ac:dyDescent="0.55000000000000004">
      <c r="A310">
        <v>0</v>
      </c>
      <c r="B310" t="s">
        <v>616</v>
      </c>
      <c r="C310">
        <v>0</v>
      </c>
      <c r="E310" t="s">
        <v>586</v>
      </c>
      <c r="F310" t="s">
        <v>627</v>
      </c>
      <c r="G310" t="s">
        <v>620</v>
      </c>
      <c r="H310">
        <v>9.7360000000000007</v>
      </c>
      <c r="I310" t="s">
        <v>702</v>
      </c>
      <c r="K310">
        <v>107976517</v>
      </c>
      <c r="L310" s="120">
        <v>45656</v>
      </c>
      <c r="M310">
        <v>24</v>
      </c>
      <c r="N310">
        <v>1</v>
      </c>
      <c r="O310">
        <v>7</v>
      </c>
      <c r="P310">
        <v>1</v>
      </c>
      <c r="Q310" t="s">
        <v>144</v>
      </c>
    </row>
    <row r="311" spans="1:17" x14ac:dyDescent="0.55000000000000004">
      <c r="A311">
        <v>0</v>
      </c>
      <c r="B311" t="s">
        <v>616</v>
      </c>
      <c r="C311">
        <v>0</v>
      </c>
      <c r="E311" t="s">
        <v>586</v>
      </c>
      <c r="F311" t="s">
        <v>618</v>
      </c>
      <c r="G311" t="s">
        <v>620</v>
      </c>
      <c r="H311">
        <v>9.7360000000000007</v>
      </c>
      <c r="I311" t="s">
        <v>702</v>
      </c>
      <c r="K311">
        <v>107324701</v>
      </c>
      <c r="L311" s="120">
        <v>45043</v>
      </c>
      <c r="M311">
        <v>21</v>
      </c>
      <c r="N311">
        <v>1</v>
      </c>
      <c r="O311">
        <v>7</v>
      </c>
      <c r="P311">
        <v>1</v>
      </c>
      <c r="Q311" t="s">
        <v>406</v>
      </c>
    </row>
    <row r="312" spans="1:17" x14ac:dyDescent="0.55000000000000004">
      <c r="A312">
        <v>505</v>
      </c>
      <c r="B312" t="s">
        <v>616</v>
      </c>
      <c r="C312">
        <v>0</v>
      </c>
      <c r="E312" t="s">
        <v>586</v>
      </c>
      <c r="F312" t="s">
        <v>693</v>
      </c>
      <c r="G312" t="s">
        <v>620</v>
      </c>
      <c r="H312">
        <v>9.7360000000000007</v>
      </c>
      <c r="I312" t="s">
        <v>702</v>
      </c>
      <c r="K312">
        <v>108378697</v>
      </c>
      <c r="L312" s="120">
        <v>46017</v>
      </c>
      <c r="M312">
        <v>21</v>
      </c>
      <c r="N312">
        <v>1</v>
      </c>
      <c r="P312">
        <v>1</v>
      </c>
      <c r="Q312" t="s">
        <v>406</v>
      </c>
    </row>
    <row r="313" spans="1:17" x14ac:dyDescent="0.55000000000000004">
      <c r="A313">
        <v>505</v>
      </c>
      <c r="B313" t="s">
        <v>616</v>
      </c>
      <c r="C313">
        <v>0</v>
      </c>
      <c r="E313" t="s">
        <v>586</v>
      </c>
      <c r="F313" t="s">
        <v>620</v>
      </c>
      <c r="G313" t="s">
        <v>620</v>
      </c>
      <c r="H313">
        <v>9.7360000000000007</v>
      </c>
      <c r="I313" t="s">
        <v>702</v>
      </c>
      <c r="K313">
        <v>105686160</v>
      </c>
      <c r="L313" s="120">
        <v>43424</v>
      </c>
      <c r="M313">
        <v>21</v>
      </c>
      <c r="N313">
        <v>1</v>
      </c>
      <c r="O313">
        <v>0</v>
      </c>
      <c r="P313">
        <v>1</v>
      </c>
      <c r="Q313" t="s">
        <v>406</v>
      </c>
    </row>
    <row r="314" spans="1:17" x14ac:dyDescent="0.55000000000000004">
      <c r="A314">
        <v>0</v>
      </c>
      <c r="B314" t="s">
        <v>620</v>
      </c>
      <c r="C314">
        <v>4.0000000000000001E-3</v>
      </c>
      <c r="D314" t="s">
        <v>222</v>
      </c>
      <c r="E314" t="s">
        <v>586</v>
      </c>
      <c r="F314" t="s">
        <v>618</v>
      </c>
      <c r="G314" t="s">
        <v>620</v>
      </c>
      <c r="H314">
        <v>9.74</v>
      </c>
      <c r="I314" t="s">
        <v>702</v>
      </c>
      <c r="K314">
        <v>107520496</v>
      </c>
      <c r="L314" s="120">
        <v>45231</v>
      </c>
      <c r="M314">
        <v>28</v>
      </c>
      <c r="N314">
        <v>1</v>
      </c>
      <c r="O314">
        <v>7</v>
      </c>
      <c r="P314">
        <v>1</v>
      </c>
      <c r="Q314" t="s">
        <v>406</v>
      </c>
    </row>
    <row r="315" spans="1:17" x14ac:dyDescent="0.55000000000000004">
      <c r="A315">
        <v>0</v>
      </c>
      <c r="B315" t="s">
        <v>616</v>
      </c>
      <c r="C315">
        <v>8.9999999999999993E-3</v>
      </c>
      <c r="D315" t="s">
        <v>222</v>
      </c>
      <c r="E315" t="s">
        <v>586</v>
      </c>
      <c r="F315" t="s">
        <v>618</v>
      </c>
      <c r="G315" t="s">
        <v>620</v>
      </c>
      <c r="H315">
        <v>9.7449999999999992</v>
      </c>
      <c r="I315" t="s">
        <v>702</v>
      </c>
      <c r="K315">
        <v>107106540</v>
      </c>
      <c r="L315" s="120">
        <v>44841</v>
      </c>
      <c r="M315">
        <v>28</v>
      </c>
      <c r="N315">
        <v>1</v>
      </c>
      <c r="O315">
        <v>0</v>
      </c>
      <c r="P315">
        <v>5</v>
      </c>
      <c r="Q315" t="s">
        <v>406</v>
      </c>
    </row>
    <row r="316" spans="1:17" x14ac:dyDescent="0.55000000000000004">
      <c r="A316">
        <v>0</v>
      </c>
      <c r="B316" t="s">
        <v>620</v>
      </c>
      <c r="C316">
        <v>1.2999999999999999E-2</v>
      </c>
      <c r="D316" t="s">
        <v>222</v>
      </c>
      <c r="E316" t="s">
        <v>586</v>
      </c>
      <c r="F316" t="s">
        <v>618</v>
      </c>
      <c r="G316" t="s">
        <v>620</v>
      </c>
      <c r="H316">
        <v>9.7490000000000006</v>
      </c>
      <c r="I316" t="s">
        <v>702</v>
      </c>
      <c r="K316">
        <v>107050785</v>
      </c>
      <c r="L316" s="120">
        <v>44791</v>
      </c>
      <c r="M316">
        <v>21</v>
      </c>
      <c r="N316">
        <v>1</v>
      </c>
      <c r="O316">
        <v>7</v>
      </c>
      <c r="P316">
        <v>1</v>
      </c>
      <c r="Q316" t="s">
        <v>406</v>
      </c>
    </row>
    <row r="317" spans="1:17" x14ac:dyDescent="0.55000000000000004">
      <c r="A317">
        <v>0</v>
      </c>
      <c r="B317" t="s">
        <v>616</v>
      </c>
      <c r="C317">
        <v>1.2999999999999999E-2</v>
      </c>
      <c r="D317" t="s">
        <v>219</v>
      </c>
      <c r="E317" t="s">
        <v>586</v>
      </c>
      <c r="F317" t="s">
        <v>618</v>
      </c>
      <c r="G317" t="s">
        <v>620</v>
      </c>
      <c r="H317">
        <v>9.7490000000000006</v>
      </c>
      <c r="I317" t="s">
        <v>702</v>
      </c>
      <c r="K317">
        <v>105912726</v>
      </c>
      <c r="L317" s="120">
        <v>43645</v>
      </c>
      <c r="M317">
        <v>28</v>
      </c>
      <c r="N317">
        <v>1</v>
      </c>
      <c r="O317">
        <v>7</v>
      </c>
      <c r="P317">
        <v>1</v>
      </c>
      <c r="Q317" t="s">
        <v>406</v>
      </c>
    </row>
    <row r="318" spans="1:17" x14ac:dyDescent="0.55000000000000004">
      <c r="A318">
        <v>0</v>
      </c>
      <c r="B318" t="s">
        <v>586</v>
      </c>
      <c r="C318">
        <v>0</v>
      </c>
      <c r="E318" t="s">
        <v>611</v>
      </c>
      <c r="F318" t="s">
        <v>598</v>
      </c>
      <c r="G318" t="s">
        <v>611</v>
      </c>
      <c r="H318">
        <v>2.6379999999999999</v>
      </c>
      <c r="I318" t="s">
        <v>702</v>
      </c>
      <c r="J318" t="s">
        <v>8</v>
      </c>
      <c r="K318">
        <v>107519499</v>
      </c>
      <c r="L318" s="120">
        <v>45235</v>
      </c>
      <c r="M318">
        <v>19</v>
      </c>
      <c r="N318">
        <v>1</v>
      </c>
      <c r="O318">
        <v>8</v>
      </c>
      <c r="P318">
        <v>5</v>
      </c>
      <c r="Q318" t="s">
        <v>406</v>
      </c>
    </row>
    <row r="319" spans="1:17" x14ac:dyDescent="0.55000000000000004">
      <c r="A319">
        <v>0</v>
      </c>
      <c r="B319" t="s">
        <v>586</v>
      </c>
      <c r="C319">
        <v>0</v>
      </c>
      <c r="E319" t="s">
        <v>662</v>
      </c>
      <c r="F319" t="s">
        <v>598</v>
      </c>
      <c r="G319" t="s">
        <v>611</v>
      </c>
      <c r="H319">
        <v>2.6379999999999999</v>
      </c>
      <c r="I319" t="s">
        <v>702</v>
      </c>
      <c r="J319" t="s">
        <v>8</v>
      </c>
      <c r="K319">
        <v>108122323</v>
      </c>
      <c r="L319" s="120">
        <v>45803</v>
      </c>
      <c r="M319">
        <v>5</v>
      </c>
      <c r="N319">
        <v>2</v>
      </c>
      <c r="O319">
        <v>8</v>
      </c>
      <c r="P319">
        <v>5</v>
      </c>
      <c r="Q319" t="s">
        <v>201</v>
      </c>
    </row>
    <row r="320" spans="1:17" x14ac:dyDescent="0.55000000000000004">
      <c r="A320">
        <v>0</v>
      </c>
      <c r="B320" t="s">
        <v>586</v>
      </c>
      <c r="C320">
        <v>0</v>
      </c>
      <c r="E320" t="s">
        <v>662</v>
      </c>
      <c r="F320" t="s">
        <v>607</v>
      </c>
      <c r="G320" t="s">
        <v>611</v>
      </c>
      <c r="H320">
        <v>2.6379999999999999</v>
      </c>
      <c r="I320" t="s">
        <v>702</v>
      </c>
      <c r="J320" t="s">
        <v>8</v>
      </c>
      <c r="K320">
        <v>107907895</v>
      </c>
      <c r="L320" s="120">
        <v>45594</v>
      </c>
      <c r="M320">
        <v>28</v>
      </c>
      <c r="N320">
        <v>1</v>
      </c>
      <c r="O320">
        <v>8</v>
      </c>
      <c r="P320">
        <v>1</v>
      </c>
      <c r="Q320" t="s">
        <v>406</v>
      </c>
    </row>
    <row r="321" spans="1:17" x14ac:dyDescent="0.55000000000000004">
      <c r="A321">
        <v>0</v>
      </c>
      <c r="B321" t="s">
        <v>586</v>
      </c>
      <c r="C321">
        <v>2.25</v>
      </c>
      <c r="D321" t="s">
        <v>222</v>
      </c>
      <c r="E321" t="s">
        <v>598</v>
      </c>
      <c r="F321" t="s">
        <v>696</v>
      </c>
      <c r="G321" t="s">
        <v>611</v>
      </c>
      <c r="H321">
        <v>3.2210000000000001</v>
      </c>
      <c r="I321" t="s">
        <v>702</v>
      </c>
      <c r="K321">
        <v>106369921</v>
      </c>
      <c r="L321" s="120">
        <v>44118</v>
      </c>
      <c r="M321">
        <v>24</v>
      </c>
      <c r="N321">
        <v>1</v>
      </c>
      <c r="O321">
        <v>8</v>
      </c>
      <c r="P321">
        <v>1</v>
      </c>
      <c r="Q321" t="s">
        <v>406</v>
      </c>
    </row>
    <row r="322" spans="1:17" x14ac:dyDescent="0.55000000000000004">
      <c r="A322">
        <v>0</v>
      </c>
      <c r="B322" t="s">
        <v>662</v>
      </c>
      <c r="C322">
        <v>2.4E-2</v>
      </c>
      <c r="D322" t="s">
        <v>219</v>
      </c>
      <c r="E322" t="s">
        <v>586</v>
      </c>
      <c r="F322" t="s">
        <v>598</v>
      </c>
      <c r="G322" t="s">
        <v>611</v>
      </c>
      <c r="H322">
        <v>3.484</v>
      </c>
      <c r="I322" t="s">
        <v>702</v>
      </c>
      <c r="J322" t="s">
        <v>8</v>
      </c>
      <c r="K322">
        <v>107133569</v>
      </c>
      <c r="L322" s="120">
        <v>44866</v>
      </c>
      <c r="M322">
        <v>21</v>
      </c>
      <c r="N322">
        <v>1</v>
      </c>
      <c r="O322">
        <v>0</v>
      </c>
      <c r="P322">
        <v>1</v>
      </c>
      <c r="Q322" t="s">
        <v>406</v>
      </c>
    </row>
    <row r="323" spans="1:17" x14ac:dyDescent="0.55000000000000004">
      <c r="A323">
        <v>0</v>
      </c>
      <c r="B323" t="s">
        <v>611</v>
      </c>
      <c r="C323">
        <v>0</v>
      </c>
      <c r="E323" t="s">
        <v>598</v>
      </c>
      <c r="F323" t="s">
        <v>689</v>
      </c>
      <c r="G323" t="s">
        <v>611</v>
      </c>
      <c r="H323">
        <v>3.802</v>
      </c>
      <c r="I323" t="s">
        <v>702</v>
      </c>
      <c r="K323">
        <v>105955677</v>
      </c>
      <c r="L323" s="120">
        <v>43684</v>
      </c>
      <c r="M323">
        <v>24</v>
      </c>
      <c r="N323">
        <v>1</v>
      </c>
      <c r="O323">
        <v>8</v>
      </c>
      <c r="P323">
        <v>1</v>
      </c>
      <c r="Q323" t="s">
        <v>406</v>
      </c>
    </row>
    <row r="324" spans="1:17" x14ac:dyDescent="0.55000000000000004">
      <c r="A324">
        <v>0</v>
      </c>
      <c r="B324" t="s">
        <v>662</v>
      </c>
      <c r="C324">
        <v>0</v>
      </c>
      <c r="E324" t="s">
        <v>586</v>
      </c>
      <c r="F324" t="s">
        <v>609</v>
      </c>
      <c r="G324" t="s">
        <v>662</v>
      </c>
      <c r="H324">
        <v>999.99900000000002</v>
      </c>
      <c r="I324" t="s">
        <v>702</v>
      </c>
      <c r="K324">
        <v>108054774</v>
      </c>
      <c r="L324" s="120">
        <v>45735</v>
      </c>
      <c r="M324">
        <v>24</v>
      </c>
      <c r="N324">
        <v>1</v>
      </c>
      <c r="O324">
        <v>8</v>
      </c>
      <c r="P324">
        <v>1</v>
      </c>
      <c r="Q324" t="s">
        <v>406</v>
      </c>
    </row>
    <row r="325" spans="1:17" x14ac:dyDescent="0.55000000000000004">
      <c r="A325">
        <v>0</v>
      </c>
      <c r="B325" t="s">
        <v>586</v>
      </c>
      <c r="C325">
        <v>4.0000000000000001E-3</v>
      </c>
      <c r="D325" t="s">
        <v>222</v>
      </c>
      <c r="E325" t="s">
        <v>606</v>
      </c>
      <c r="F325" t="s">
        <v>607</v>
      </c>
      <c r="H325">
        <v>999.99900000000002</v>
      </c>
      <c r="I325" t="s">
        <v>702</v>
      </c>
      <c r="K325">
        <v>108153048</v>
      </c>
      <c r="L325" s="120">
        <v>45821</v>
      </c>
      <c r="M325">
        <v>19</v>
      </c>
      <c r="N325">
        <v>2</v>
      </c>
      <c r="O325">
        <v>5</v>
      </c>
      <c r="P325">
        <v>1</v>
      </c>
      <c r="Q325" t="s">
        <v>201</v>
      </c>
    </row>
    <row r="326" spans="1:17" x14ac:dyDescent="0.55000000000000004">
      <c r="A326">
        <v>576</v>
      </c>
      <c r="B326" t="s">
        <v>586</v>
      </c>
      <c r="C326">
        <v>1.6</v>
      </c>
      <c r="D326" t="s">
        <v>147</v>
      </c>
      <c r="E326" t="s">
        <v>608</v>
      </c>
      <c r="F326" t="s">
        <v>598</v>
      </c>
      <c r="H326">
        <v>999.99900000000002</v>
      </c>
      <c r="I326" t="s">
        <v>702</v>
      </c>
      <c r="K326">
        <v>107765099</v>
      </c>
      <c r="L326" s="120">
        <v>45469</v>
      </c>
      <c r="M326">
        <v>17</v>
      </c>
      <c r="N326">
        <v>1</v>
      </c>
      <c r="O326">
        <v>0</v>
      </c>
      <c r="P326">
        <v>2</v>
      </c>
      <c r="Q326" t="s">
        <v>406</v>
      </c>
    </row>
    <row r="327" spans="1:17" x14ac:dyDescent="0.55000000000000004">
      <c r="I327" t="s">
        <v>702</v>
      </c>
    </row>
    <row r="328" spans="1:17" x14ac:dyDescent="0.55000000000000004">
      <c r="I328" t="s">
        <v>702</v>
      </c>
    </row>
    <row r="329" spans="1:17" x14ac:dyDescent="0.55000000000000004">
      <c r="I329" t="s">
        <v>702</v>
      </c>
    </row>
    <row r="330" spans="1:17" x14ac:dyDescent="0.55000000000000004">
      <c r="I330" t="s">
        <v>702</v>
      </c>
    </row>
    <row r="331" spans="1:17" x14ac:dyDescent="0.55000000000000004">
      <c r="I331" t="s">
        <v>702</v>
      </c>
    </row>
    <row r="332" spans="1:17" x14ac:dyDescent="0.55000000000000004">
      <c r="I332" t="s">
        <v>702</v>
      </c>
    </row>
    <row r="333" spans="1:17" x14ac:dyDescent="0.55000000000000004">
      <c r="I333" t="s">
        <v>702</v>
      </c>
    </row>
    <row r="334" spans="1:17" x14ac:dyDescent="0.55000000000000004">
      <c r="I334" t="s">
        <v>702</v>
      </c>
    </row>
    <row r="335" spans="1:17" x14ac:dyDescent="0.55000000000000004">
      <c r="I335" t="s">
        <v>702</v>
      </c>
    </row>
    <row r="336" spans="1:17" x14ac:dyDescent="0.55000000000000004">
      <c r="I336" t="s">
        <v>702</v>
      </c>
    </row>
    <row r="337" spans="9:9" x14ac:dyDescent="0.55000000000000004">
      <c r="I337" t="s">
        <v>702</v>
      </c>
    </row>
    <row r="338" spans="9:9" x14ac:dyDescent="0.55000000000000004">
      <c r="I338" t="s">
        <v>702</v>
      </c>
    </row>
    <row r="339" spans="9:9" x14ac:dyDescent="0.55000000000000004">
      <c r="I339" t="s">
        <v>702</v>
      </c>
    </row>
    <row r="340" spans="9:9" x14ac:dyDescent="0.55000000000000004">
      <c r="I340" t="s">
        <v>702</v>
      </c>
    </row>
    <row r="341" spans="9:9" x14ac:dyDescent="0.55000000000000004">
      <c r="I341" t="s">
        <v>702</v>
      </c>
    </row>
    <row r="342" spans="9:9" x14ac:dyDescent="0.55000000000000004">
      <c r="I342" t="s">
        <v>702</v>
      </c>
    </row>
    <row r="343" spans="9:9" x14ac:dyDescent="0.55000000000000004">
      <c r="I343" t="s">
        <v>702</v>
      </c>
    </row>
    <row r="344" spans="9:9" x14ac:dyDescent="0.55000000000000004">
      <c r="I344" t="s">
        <v>702</v>
      </c>
    </row>
    <row r="345" spans="9:9" x14ac:dyDescent="0.55000000000000004">
      <c r="I345" t="s">
        <v>702</v>
      </c>
    </row>
    <row r="346" spans="9:9" x14ac:dyDescent="0.55000000000000004">
      <c r="I346" t="s">
        <v>702</v>
      </c>
    </row>
    <row r="347" spans="9:9" x14ac:dyDescent="0.55000000000000004">
      <c r="I347" t="s">
        <v>702</v>
      </c>
    </row>
    <row r="348" spans="9:9" x14ac:dyDescent="0.55000000000000004">
      <c r="I348" t="s">
        <v>702</v>
      </c>
    </row>
    <row r="349" spans="9:9" x14ac:dyDescent="0.55000000000000004">
      <c r="I349" t="s">
        <v>702</v>
      </c>
    </row>
    <row r="350" spans="9:9" x14ac:dyDescent="0.55000000000000004">
      <c r="I350" t="s">
        <v>702</v>
      </c>
    </row>
    <row r="351" spans="9:9" x14ac:dyDescent="0.55000000000000004">
      <c r="I351" t="s">
        <v>702</v>
      </c>
    </row>
    <row r="352" spans="9:9" x14ac:dyDescent="0.55000000000000004">
      <c r="I352" t="s">
        <v>702</v>
      </c>
    </row>
    <row r="353" spans="9:9" x14ac:dyDescent="0.55000000000000004">
      <c r="I353" t="s">
        <v>702</v>
      </c>
    </row>
    <row r="354" spans="9:9" x14ac:dyDescent="0.55000000000000004">
      <c r="I354" t="s">
        <v>702</v>
      </c>
    </row>
    <row r="355" spans="9:9" x14ac:dyDescent="0.55000000000000004">
      <c r="I355" t="s">
        <v>702</v>
      </c>
    </row>
    <row r="356" spans="9:9" x14ac:dyDescent="0.55000000000000004">
      <c r="I356" t="s">
        <v>702</v>
      </c>
    </row>
    <row r="357" spans="9:9" x14ac:dyDescent="0.55000000000000004">
      <c r="I357" t="s">
        <v>702</v>
      </c>
    </row>
    <row r="358" spans="9:9" x14ac:dyDescent="0.55000000000000004">
      <c r="I358" t="s">
        <v>702</v>
      </c>
    </row>
    <row r="359" spans="9:9" x14ac:dyDescent="0.55000000000000004">
      <c r="I359" t="s">
        <v>702</v>
      </c>
    </row>
    <row r="360" spans="9:9" x14ac:dyDescent="0.55000000000000004">
      <c r="I360" t="s">
        <v>702</v>
      </c>
    </row>
    <row r="361" spans="9:9" x14ac:dyDescent="0.55000000000000004">
      <c r="I361" t="s">
        <v>702</v>
      </c>
    </row>
    <row r="362" spans="9:9" x14ac:dyDescent="0.55000000000000004">
      <c r="I362" t="s">
        <v>702</v>
      </c>
    </row>
    <row r="363" spans="9:9" x14ac:dyDescent="0.55000000000000004">
      <c r="I363" t="s">
        <v>702</v>
      </c>
    </row>
    <row r="364" spans="9:9" x14ac:dyDescent="0.55000000000000004">
      <c r="I364" t="s">
        <v>702</v>
      </c>
    </row>
    <row r="365" spans="9:9" x14ac:dyDescent="0.55000000000000004">
      <c r="I365" t="s">
        <v>702</v>
      </c>
    </row>
    <row r="366" spans="9:9" x14ac:dyDescent="0.55000000000000004">
      <c r="I366" t="s">
        <v>702</v>
      </c>
    </row>
    <row r="367" spans="9:9" x14ac:dyDescent="0.55000000000000004">
      <c r="I367" t="s">
        <v>702</v>
      </c>
    </row>
    <row r="368" spans="9:9" x14ac:dyDescent="0.55000000000000004">
      <c r="I368" t="s">
        <v>702</v>
      </c>
    </row>
    <row r="369" spans="9:9" x14ac:dyDescent="0.55000000000000004">
      <c r="I369" t="s">
        <v>702</v>
      </c>
    </row>
    <row r="370" spans="9:9" x14ac:dyDescent="0.55000000000000004">
      <c r="I370" t="s">
        <v>702</v>
      </c>
    </row>
    <row r="371" spans="9:9" x14ac:dyDescent="0.55000000000000004">
      <c r="I371" t="s">
        <v>702</v>
      </c>
    </row>
    <row r="372" spans="9:9" x14ac:dyDescent="0.55000000000000004">
      <c r="I372" t="s">
        <v>702</v>
      </c>
    </row>
    <row r="373" spans="9:9" x14ac:dyDescent="0.55000000000000004">
      <c r="I373" t="s">
        <v>702</v>
      </c>
    </row>
    <row r="374" spans="9:9" x14ac:dyDescent="0.55000000000000004">
      <c r="I374" t="s">
        <v>702</v>
      </c>
    </row>
    <row r="375" spans="9:9" x14ac:dyDescent="0.55000000000000004">
      <c r="I375" t="s">
        <v>702</v>
      </c>
    </row>
    <row r="376" spans="9:9" x14ac:dyDescent="0.55000000000000004">
      <c r="I376" t="s">
        <v>702</v>
      </c>
    </row>
    <row r="377" spans="9:9" x14ac:dyDescent="0.55000000000000004">
      <c r="I377" t="s">
        <v>702</v>
      </c>
    </row>
    <row r="378" spans="9:9" x14ac:dyDescent="0.55000000000000004">
      <c r="I378" t="s">
        <v>702</v>
      </c>
    </row>
    <row r="379" spans="9:9" x14ac:dyDescent="0.55000000000000004">
      <c r="I379" t="s">
        <v>702</v>
      </c>
    </row>
    <row r="380" spans="9:9" x14ac:dyDescent="0.55000000000000004">
      <c r="I380" t="s">
        <v>702</v>
      </c>
    </row>
    <row r="381" spans="9:9" x14ac:dyDescent="0.55000000000000004">
      <c r="I381" t="s">
        <v>702</v>
      </c>
    </row>
    <row r="382" spans="9:9" x14ac:dyDescent="0.55000000000000004">
      <c r="I382" t="s">
        <v>702</v>
      </c>
    </row>
    <row r="383" spans="9:9" x14ac:dyDescent="0.55000000000000004">
      <c r="I383" t="s">
        <v>702</v>
      </c>
    </row>
    <row r="384" spans="9:9" x14ac:dyDescent="0.55000000000000004">
      <c r="I384" t="s">
        <v>702</v>
      </c>
    </row>
    <row r="385" spans="9:9" x14ac:dyDescent="0.55000000000000004">
      <c r="I385" t="s">
        <v>702</v>
      </c>
    </row>
    <row r="386" spans="9:9" x14ac:dyDescent="0.55000000000000004">
      <c r="I386" t="s">
        <v>702</v>
      </c>
    </row>
    <row r="387" spans="9:9" x14ac:dyDescent="0.55000000000000004">
      <c r="I387" t="s">
        <v>702</v>
      </c>
    </row>
    <row r="388" spans="9:9" x14ac:dyDescent="0.55000000000000004">
      <c r="I388" t="s">
        <v>702</v>
      </c>
    </row>
    <row r="389" spans="9:9" x14ac:dyDescent="0.55000000000000004">
      <c r="I389" t="s">
        <v>702</v>
      </c>
    </row>
    <row r="390" spans="9:9" x14ac:dyDescent="0.55000000000000004">
      <c r="I390" t="s">
        <v>702</v>
      </c>
    </row>
    <row r="391" spans="9:9" x14ac:dyDescent="0.55000000000000004">
      <c r="I391" t="s">
        <v>702</v>
      </c>
    </row>
    <row r="392" spans="9:9" x14ac:dyDescent="0.55000000000000004">
      <c r="I392" t="s">
        <v>702</v>
      </c>
    </row>
    <row r="393" spans="9:9" x14ac:dyDescent="0.55000000000000004">
      <c r="I393" t="s">
        <v>702</v>
      </c>
    </row>
    <row r="394" spans="9:9" x14ac:dyDescent="0.55000000000000004">
      <c r="I394" t="s">
        <v>702</v>
      </c>
    </row>
    <row r="395" spans="9:9" x14ac:dyDescent="0.55000000000000004">
      <c r="I395" t="s">
        <v>702</v>
      </c>
    </row>
    <row r="396" spans="9:9" x14ac:dyDescent="0.55000000000000004">
      <c r="I396" t="s">
        <v>702</v>
      </c>
    </row>
    <row r="397" spans="9:9" x14ac:dyDescent="0.55000000000000004">
      <c r="I397" t="s">
        <v>702</v>
      </c>
    </row>
    <row r="398" spans="9:9" x14ac:dyDescent="0.55000000000000004">
      <c r="I398" t="s">
        <v>702</v>
      </c>
    </row>
    <row r="399" spans="9:9" x14ac:dyDescent="0.55000000000000004">
      <c r="I399" t="s">
        <v>702</v>
      </c>
    </row>
    <row r="400" spans="9:9" x14ac:dyDescent="0.55000000000000004">
      <c r="I400" t="s">
        <v>702</v>
      </c>
    </row>
    <row r="401" spans="9:9" x14ac:dyDescent="0.55000000000000004">
      <c r="I401" t="s">
        <v>702</v>
      </c>
    </row>
    <row r="402" spans="9:9" x14ac:dyDescent="0.55000000000000004">
      <c r="I402" t="s">
        <v>702</v>
      </c>
    </row>
    <row r="403" spans="9:9" x14ac:dyDescent="0.55000000000000004">
      <c r="I403" t="s">
        <v>702</v>
      </c>
    </row>
    <row r="404" spans="9:9" x14ac:dyDescent="0.55000000000000004">
      <c r="I404" t="s">
        <v>702</v>
      </c>
    </row>
    <row r="405" spans="9:9" x14ac:dyDescent="0.55000000000000004">
      <c r="I405" t="s">
        <v>702</v>
      </c>
    </row>
    <row r="406" spans="9:9" x14ac:dyDescent="0.55000000000000004">
      <c r="I406" t="s">
        <v>702</v>
      </c>
    </row>
    <row r="407" spans="9:9" x14ac:dyDescent="0.55000000000000004">
      <c r="I407" t="s">
        <v>702</v>
      </c>
    </row>
    <row r="408" spans="9:9" x14ac:dyDescent="0.55000000000000004">
      <c r="I408" t="s">
        <v>702</v>
      </c>
    </row>
    <row r="409" spans="9:9" x14ac:dyDescent="0.55000000000000004">
      <c r="I409" t="s">
        <v>702</v>
      </c>
    </row>
    <row r="410" spans="9:9" x14ac:dyDescent="0.55000000000000004">
      <c r="I410" t="s">
        <v>702</v>
      </c>
    </row>
    <row r="411" spans="9:9" x14ac:dyDescent="0.55000000000000004">
      <c r="I411" t="s">
        <v>702</v>
      </c>
    </row>
    <row r="412" spans="9:9" x14ac:dyDescent="0.55000000000000004">
      <c r="I412" t="s">
        <v>702</v>
      </c>
    </row>
    <row r="413" spans="9:9" x14ac:dyDescent="0.55000000000000004">
      <c r="I413" t="s">
        <v>702</v>
      </c>
    </row>
    <row r="414" spans="9:9" x14ac:dyDescent="0.55000000000000004">
      <c r="I414" t="s">
        <v>702</v>
      </c>
    </row>
    <row r="415" spans="9:9" x14ac:dyDescent="0.55000000000000004">
      <c r="I415" t="s">
        <v>702</v>
      </c>
    </row>
    <row r="416" spans="9:9" x14ac:dyDescent="0.55000000000000004">
      <c r="I416" t="s">
        <v>702</v>
      </c>
    </row>
    <row r="417" spans="9:9" x14ac:dyDescent="0.55000000000000004">
      <c r="I417" t="s">
        <v>702</v>
      </c>
    </row>
    <row r="418" spans="9:9" x14ac:dyDescent="0.55000000000000004">
      <c r="I418" t="s">
        <v>702</v>
      </c>
    </row>
    <row r="419" spans="9:9" x14ac:dyDescent="0.55000000000000004">
      <c r="I419" t="s">
        <v>702</v>
      </c>
    </row>
    <row r="420" spans="9:9" x14ac:dyDescent="0.55000000000000004">
      <c r="I420" t="s">
        <v>702</v>
      </c>
    </row>
    <row r="421" spans="9:9" x14ac:dyDescent="0.55000000000000004">
      <c r="I421" t="s">
        <v>702</v>
      </c>
    </row>
    <row r="422" spans="9:9" x14ac:dyDescent="0.55000000000000004">
      <c r="I422" t="s">
        <v>702</v>
      </c>
    </row>
    <row r="423" spans="9:9" x14ac:dyDescent="0.55000000000000004">
      <c r="I423" t="s">
        <v>702</v>
      </c>
    </row>
    <row r="424" spans="9:9" x14ac:dyDescent="0.55000000000000004">
      <c r="I424" t="s">
        <v>702</v>
      </c>
    </row>
    <row r="425" spans="9:9" x14ac:dyDescent="0.55000000000000004">
      <c r="I425" t="s">
        <v>702</v>
      </c>
    </row>
    <row r="426" spans="9:9" x14ac:dyDescent="0.55000000000000004">
      <c r="I426" t="s">
        <v>702</v>
      </c>
    </row>
    <row r="427" spans="9:9" x14ac:dyDescent="0.55000000000000004">
      <c r="I427" t="s">
        <v>702</v>
      </c>
    </row>
    <row r="428" spans="9:9" x14ac:dyDescent="0.55000000000000004">
      <c r="I428" t="s">
        <v>702</v>
      </c>
    </row>
    <row r="429" spans="9:9" x14ac:dyDescent="0.55000000000000004">
      <c r="I429" t="s">
        <v>702</v>
      </c>
    </row>
    <row r="430" spans="9:9" x14ac:dyDescent="0.55000000000000004">
      <c r="I430" t="s">
        <v>702</v>
      </c>
    </row>
    <row r="431" spans="9:9" x14ac:dyDescent="0.55000000000000004">
      <c r="I431" t="s">
        <v>702</v>
      </c>
    </row>
    <row r="432" spans="9:9" x14ac:dyDescent="0.55000000000000004">
      <c r="I432" t="s">
        <v>702</v>
      </c>
    </row>
    <row r="433" spans="9:9" x14ac:dyDescent="0.55000000000000004">
      <c r="I433" t="s">
        <v>702</v>
      </c>
    </row>
    <row r="434" spans="9:9" x14ac:dyDescent="0.55000000000000004">
      <c r="I434" t="s">
        <v>702</v>
      </c>
    </row>
    <row r="435" spans="9:9" x14ac:dyDescent="0.55000000000000004">
      <c r="I435" t="s">
        <v>702</v>
      </c>
    </row>
    <row r="436" spans="9:9" x14ac:dyDescent="0.55000000000000004">
      <c r="I436" t="s">
        <v>702</v>
      </c>
    </row>
    <row r="437" spans="9:9" x14ac:dyDescent="0.55000000000000004">
      <c r="I437" t="s">
        <v>702</v>
      </c>
    </row>
    <row r="438" spans="9:9" x14ac:dyDescent="0.55000000000000004">
      <c r="I438" t="s">
        <v>702</v>
      </c>
    </row>
    <row r="439" spans="9:9" x14ac:dyDescent="0.55000000000000004">
      <c r="I439" t="s">
        <v>702</v>
      </c>
    </row>
    <row r="440" spans="9:9" x14ac:dyDescent="0.55000000000000004">
      <c r="I440" t="s">
        <v>702</v>
      </c>
    </row>
    <row r="441" spans="9:9" x14ac:dyDescent="0.55000000000000004">
      <c r="I441" t="s">
        <v>702</v>
      </c>
    </row>
    <row r="442" spans="9:9" x14ac:dyDescent="0.55000000000000004">
      <c r="I442" t="s">
        <v>702</v>
      </c>
    </row>
    <row r="443" spans="9:9" x14ac:dyDescent="0.55000000000000004">
      <c r="I443" t="s">
        <v>702</v>
      </c>
    </row>
    <row r="444" spans="9:9" x14ac:dyDescent="0.55000000000000004">
      <c r="I444" t="s">
        <v>702</v>
      </c>
    </row>
    <row r="445" spans="9:9" x14ac:dyDescent="0.55000000000000004">
      <c r="I445" t="s">
        <v>702</v>
      </c>
    </row>
    <row r="446" spans="9:9" x14ac:dyDescent="0.55000000000000004">
      <c r="I446" t="s">
        <v>702</v>
      </c>
    </row>
    <row r="447" spans="9:9" x14ac:dyDescent="0.55000000000000004">
      <c r="I447" t="s">
        <v>702</v>
      </c>
    </row>
    <row r="448" spans="9:9" x14ac:dyDescent="0.55000000000000004">
      <c r="I448" t="s">
        <v>702</v>
      </c>
    </row>
    <row r="449" spans="9:9" x14ac:dyDescent="0.55000000000000004">
      <c r="I449" t="s">
        <v>702</v>
      </c>
    </row>
    <row r="450" spans="9:9" x14ac:dyDescent="0.55000000000000004">
      <c r="I450" t="s">
        <v>702</v>
      </c>
    </row>
    <row r="451" spans="9:9" x14ac:dyDescent="0.55000000000000004">
      <c r="I451" t="s">
        <v>702</v>
      </c>
    </row>
    <row r="452" spans="9:9" x14ac:dyDescent="0.55000000000000004">
      <c r="I452" t="s">
        <v>702</v>
      </c>
    </row>
    <row r="453" spans="9:9" x14ac:dyDescent="0.55000000000000004">
      <c r="I453" t="s">
        <v>702</v>
      </c>
    </row>
    <row r="454" spans="9:9" x14ac:dyDescent="0.55000000000000004">
      <c r="I454" t="s">
        <v>702</v>
      </c>
    </row>
    <row r="455" spans="9:9" x14ac:dyDescent="0.55000000000000004">
      <c r="I455" t="s">
        <v>702</v>
      </c>
    </row>
    <row r="456" spans="9:9" x14ac:dyDescent="0.55000000000000004">
      <c r="I456" t="s">
        <v>702</v>
      </c>
    </row>
    <row r="457" spans="9:9" x14ac:dyDescent="0.55000000000000004">
      <c r="I457" t="s">
        <v>702</v>
      </c>
    </row>
    <row r="458" spans="9:9" x14ac:dyDescent="0.55000000000000004">
      <c r="I458" t="s">
        <v>702</v>
      </c>
    </row>
    <row r="459" spans="9:9" x14ac:dyDescent="0.55000000000000004">
      <c r="I459" t="s">
        <v>702</v>
      </c>
    </row>
    <row r="460" spans="9:9" x14ac:dyDescent="0.55000000000000004">
      <c r="I460" t="s">
        <v>702</v>
      </c>
    </row>
    <row r="461" spans="9:9" x14ac:dyDescent="0.55000000000000004">
      <c r="I461" t="s">
        <v>702</v>
      </c>
    </row>
    <row r="462" spans="9:9" x14ac:dyDescent="0.55000000000000004">
      <c r="I462" t="s">
        <v>702</v>
      </c>
    </row>
    <row r="463" spans="9:9" x14ac:dyDescent="0.55000000000000004">
      <c r="I463" t="s">
        <v>702</v>
      </c>
    </row>
    <row r="464" spans="9:9" x14ac:dyDescent="0.55000000000000004">
      <c r="I464" t="s">
        <v>702</v>
      </c>
    </row>
    <row r="465" spans="9:9" x14ac:dyDescent="0.55000000000000004">
      <c r="I465" t="s">
        <v>702</v>
      </c>
    </row>
    <row r="466" spans="9:9" x14ac:dyDescent="0.55000000000000004">
      <c r="I466" t="s">
        <v>702</v>
      </c>
    </row>
    <row r="467" spans="9:9" x14ac:dyDescent="0.55000000000000004">
      <c r="I467" t="s">
        <v>702</v>
      </c>
    </row>
    <row r="468" spans="9:9" x14ac:dyDescent="0.55000000000000004">
      <c r="I468" t="s">
        <v>702</v>
      </c>
    </row>
    <row r="469" spans="9:9" x14ac:dyDescent="0.55000000000000004">
      <c r="I469" t="s">
        <v>702</v>
      </c>
    </row>
    <row r="470" spans="9:9" x14ac:dyDescent="0.55000000000000004">
      <c r="I470" t="s">
        <v>702</v>
      </c>
    </row>
    <row r="471" spans="9:9" x14ac:dyDescent="0.55000000000000004">
      <c r="I471" t="s">
        <v>702</v>
      </c>
    </row>
    <row r="472" spans="9:9" x14ac:dyDescent="0.55000000000000004">
      <c r="I472" t="s">
        <v>702</v>
      </c>
    </row>
    <row r="473" spans="9:9" x14ac:dyDescent="0.55000000000000004">
      <c r="I473" t="s">
        <v>702</v>
      </c>
    </row>
    <row r="474" spans="9:9" x14ac:dyDescent="0.55000000000000004">
      <c r="I474" t="s">
        <v>702</v>
      </c>
    </row>
    <row r="475" spans="9:9" x14ac:dyDescent="0.55000000000000004">
      <c r="I475" t="s">
        <v>702</v>
      </c>
    </row>
    <row r="476" spans="9:9" x14ac:dyDescent="0.55000000000000004">
      <c r="I476" t="s">
        <v>702</v>
      </c>
    </row>
    <row r="477" spans="9:9" x14ac:dyDescent="0.55000000000000004">
      <c r="I477" t="s">
        <v>702</v>
      </c>
    </row>
    <row r="478" spans="9:9" x14ac:dyDescent="0.55000000000000004">
      <c r="I478" t="s">
        <v>702</v>
      </c>
    </row>
    <row r="479" spans="9:9" x14ac:dyDescent="0.55000000000000004">
      <c r="I479" t="s">
        <v>702</v>
      </c>
    </row>
    <row r="480" spans="9:9" x14ac:dyDescent="0.55000000000000004">
      <c r="I480" t="s">
        <v>702</v>
      </c>
    </row>
    <row r="481" spans="9:9" x14ac:dyDescent="0.55000000000000004">
      <c r="I481" t="s">
        <v>702</v>
      </c>
    </row>
    <row r="482" spans="9:9" x14ac:dyDescent="0.55000000000000004">
      <c r="I482" t="s">
        <v>702</v>
      </c>
    </row>
    <row r="483" spans="9:9" x14ac:dyDescent="0.55000000000000004">
      <c r="I483" t="s">
        <v>702</v>
      </c>
    </row>
    <row r="484" spans="9:9" x14ac:dyDescent="0.55000000000000004">
      <c r="I484" t="s">
        <v>702</v>
      </c>
    </row>
    <row r="485" spans="9:9" x14ac:dyDescent="0.55000000000000004">
      <c r="I485" t="s">
        <v>702</v>
      </c>
    </row>
    <row r="486" spans="9:9" x14ac:dyDescent="0.55000000000000004">
      <c r="I486" t="s">
        <v>702</v>
      </c>
    </row>
    <row r="487" spans="9:9" x14ac:dyDescent="0.55000000000000004">
      <c r="I487" t="s">
        <v>702</v>
      </c>
    </row>
    <row r="488" spans="9:9" x14ac:dyDescent="0.55000000000000004">
      <c r="I488" t="s">
        <v>702</v>
      </c>
    </row>
    <row r="489" spans="9:9" x14ac:dyDescent="0.55000000000000004">
      <c r="I489" t="s">
        <v>702</v>
      </c>
    </row>
    <row r="490" spans="9:9" x14ac:dyDescent="0.55000000000000004">
      <c r="I490" t="s">
        <v>702</v>
      </c>
    </row>
    <row r="491" spans="9:9" x14ac:dyDescent="0.55000000000000004">
      <c r="I491" t="s">
        <v>702</v>
      </c>
    </row>
    <row r="492" spans="9:9" x14ac:dyDescent="0.55000000000000004">
      <c r="I492" t="s">
        <v>702</v>
      </c>
    </row>
    <row r="493" spans="9:9" x14ac:dyDescent="0.55000000000000004">
      <c r="I493" t="s">
        <v>702</v>
      </c>
    </row>
    <row r="494" spans="9:9" x14ac:dyDescent="0.55000000000000004">
      <c r="I494" t="s">
        <v>702</v>
      </c>
    </row>
    <row r="495" spans="9:9" x14ac:dyDescent="0.55000000000000004">
      <c r="I495" t="s">
        <v>702</v>
      </c>
    </row>
    <row r="496" spans="9:9" x14ac:dyDescent="0.55000000000000004">
      <c r="I496" t="s">
        <v>702</v>
      </c>
    </row>
    <row r="497" spans="9:9" x14ac:dyDescent="0.55000000000000004">
      <c r="I497" t="s">
        <v>702</v>
      </c>
    </row>
    <row r="498" spans="9:9" x14ac:dyDescent="0.55000000000000004">
      <c r="I498" t="s">
        <v>702</v>
      </c>
    </row>
    <row r="499" spans="9:9" x14ac:dyDescent="0.55000000000000004">
      <c r="I499" t="s">
        <v>702</v>
      </c>
    </row>
    <row r="500" spans="9:9" x14ac:dyDescent="0.55000000000000004">
      <c r="I500" t="s">
        <v>702</v>
      </c>
    </row>
    <row r="501" spans="9:9" x14ac:dyDescent="0.55000000000000004">
      <c r="I501" t="s">
        <v>702</v>
      </c>
    </row>
    <row r="502" spans="9:9" x14ac:dyDescent="0.55000000000000004">
      <c r="I502" t="s">
        <v>702</v>
      </c>
    </row>
    <row r="503" spans="9:9" x14ac:dyDescent="0.55000000000000004">
      <c r="I503" t="s">
        <v>702</v>
      </c>
    </row>
    <row r="504" spans="9:9" x14ac:dyDescent="0.55000000000000004">
      <c r="I504" t="s">
        <v>702</v>
      </c>
    </row>
    <row r="505" spans="9:9" x14ac:dyDescent="0.55000000000000004">
      <c r="I505" t="s">
        <v>702</v>
      </c>
    </row>
    <row r="506" spans="9:9" x14ac:dyDescent="0.55000000000000004">
      <c r="I506" t="s">
        <v>702</v>
      </c>
    </row>
    <row r="507" spans="9:9" x14ac:dyDescent="0.55000000000000004">
      <c r="I507" t="s">
        <v>702</v>
      </c>
    </row>
    <row r="508" spans="9:9" x14ac:dyDescent="0.55000000000000004">
      <c r="I508" t="s">
        <v>702</v>
      </c>
    </row>
    <row r="509" spans="9:9" x14ac:dyDescent="0.55000000000000004">
      <c r="I509" t="s">
        <v>702</v>
      </c>
    </row>
    <row r="510" spans="9:9" x14ac:dyDescent="0.55000000000000004">
      <c r="I510" t="s">
        <v>702</v>
      </c>
    </row>
    <row r="511" spans="9:9" x14ac:dyDescent="0.55000000000000004">
      <c r="I511" t="s">
        <v>702</v>
      </c>
    </row>
    <row r="512" spans="9:9" x14ac:dyDescent="0.55000000000000004">
      <c r="I512" t="s">
        <v>702</v>
      </c>
    </row>
    <row r="513" spans="9:9" x14ac:dyDescent="0.55000000000000004">
      <c r="I513" t="s">
        <v>702</v>
      </c>
    </row>
    <row r="514" spans="9:9" x14ac:dyDescent="0.55000000000000004">
      <c r="I514" t="s">
        <v>702</v>
      </c>
    </row>
    <row r="515" spans="9:9" x14ac:dyDescent="0.55000000000000004">
      <c r="I515" t="s">
        <v>702</v>
      </c>
    </row>
    <row r="516" spans="9:9" x14ac:dyDescent="0.55000000000000004">
      <c r="I516" t="s">
        <v>702</v>
      </c>
    </row>
    <row r="517" spans="9:9" x14ac:dyDescent="0.55000000000000004">
      <c r="I517" t="s">
        <v>702</v>
      </c>
    </row>
    <row r="518" spans="9:9" x14ac:dyDescent="0.55000000000000004">
      <c r="I518" t="s">
        <v>702</v>
      </c>
    </row>
    <row r="519" spans="9:9" x14ac:dyDescent="0.55000000000000004">
      <c r="I519" t="s">
        <v>702</v>
      </c>
    </row>
    <row r="520" spans="9:9" x14ac:dyDescent="0.55000000000000004">
      <c r="I520" t="s">
        <v>702</v>
      </c>
    </row>
    <row r="521" spans="9:9" x14ac:dyDescent="0.55000000000000004">
      <c r="I521" t="s">
        <v>702</v>
      </c>
    </row>
    <row r="522" spans="9:9" x14ac:dyDescent="0.55000000000000004">
      <c r="I522" t="s">
        <v>702</v>
      </c>
    </row>
    <row r="523" spans="9:9" x14ac:dyDescent="0.55000000000000004">
      <c r="I523" t="s">
        <v>702</v>
      </c>
    </row>
    <row r="524" spans="9:9" x14ac:dyDescent="0.55000000000000004">
      <c r="I524" t="s">
        <v>702</v>
      </c>
    </row>
    <row r="525" spans="9:9" x14ac:dyDescent="0.55000000000000004">
      <c r="I525" t="s">
        <v>702</v>
      </c>
    </row>
    <row r="526" spans="9:9" x14ac:dyDescent="0.55000000000000004">
      <c r="I526" t="s">
        <v>702</v>
      </c>
    </row>
    <row r="527" spans="9:9" x14ac:dyDescent="0.55000000000000004">
      <c r="I527" t="s">
        <v>702</v>
      </c>
    </row>
    <row r="528" spans="9:9" x14ac:dyDescent="0.55000000000000004">
      <c r="I528" t="s">
        <v>702</v>
      </c>
    </row>
    <row r="529" spans="9:9" x14ac:dyDescent="0.55000000000000004">
      <c r="I529" t="s">
        <v>702</v>
      </c>
    </row>
    <row r="530" spans="9:9" x14ac:dyDescent="0.55000000000000004">
      <c r="I530" t="s">
        <v>702</v>
      </c>
    </row>
    <row r="531" spans="9:9" x14ac:dyDescent="0.55000000000000004">
      <c r="I531" t="s">
        <v>702</v>
      </c>
    </row>
    <row r="532" spans="9:9" x14ac:dyDescent="0.55000000000000004">
      <c r="I532" t="s">
        <v>702</v>
      </c>
    </row>
    <row r="533" spans="9:9" x14ac:dyDescent="0.55000000000000004">
      <c r="I533" t="s">
        <v>702</v>
      </c>
    </row>
    <row r="534" spans="9:9" x14ac:dyDescent="0.55000000000000004">
      <c r="I534" t="s">
        <v>702</v>
      </c>
    </row>
    <row r="535" spans="9:9" x14ac:dyDescent="0.55000000000000004">
      <c r="I535" t="s">
        <v>702</v>
      </c>
    </row>
    <row r="536" spans="9:9" x14ac:dyDescent="0.55000000000000004">
      <c r="I536" t="s">
        <v>702</v>
      </c>
    </row>
    <row r="537" spans="9:9" x14ac:dyDescent="0.55000000000000004">
      <c r="I537" t="s">
        <v>702</v>
      </c>
    </row>
    <row r="538" spans="9:9" x14ac:dyDescent="0.55000000000000004">
      <c r="I538" t="s">
        <v>702</v>
      </c>
    </row>
    <row r="539" spans="9:9" x14ac:dyDescent="0.55000000000000004">
      <c r="I539" t="s">
        <v>702</v>
      </c>
    </row>
    <row r="540" spans="9:9" x14ac:dyDescent="0.55000000000000004">
      <c r="I540" t="s">
        <v>702</v>
      </c>
    </row>
    <row r="541" spans="9:9" x14ac:dyDescent="0.55000000000000004">
      <c r="I541" t="s">
        <v>702</v>
      </c>
    </row>
    <row r="542" spans="9:9" x14ac:dyDescent="0.55000000000000004">
      <c r="I542" t="s">
        <v>702</v>
      </c>
    </row>
    <row r="543" spans="9:9" x14ac:dyDescent="0.55000000000000004">
      <c r="I543" t="s">
        <v>702</v>
      </c>
    </row>
    <row r="544" spans="9:9" x14ac:dyDescent="0.55000000000000004">
      <c r="I544" t="s">
        <v>702</v>
      </c>
    </row>
    <row r="545" spans="9:9" x14ac:dyDescent="0.55000000000000004">
      <c r="I545" t="s">
        <v>702</v>
      </c>
    </row>
    <row r="546" spans="9:9" x14ac:dyDescent="0.55000000000000004">
      <c r="I546" t="s">
        <v>702</v>
      </c>
    </row>
    <row r="547" spans="9:9" x14ac:dyDescent="0.55000000000000004">
      <c r="I547" t="s">
        <v>702</v>
      </c>
    </row>
    <row r="548" spans="9:9" x14ac:dyDescent="0.55000000000000004">
      <c r="I548" t="s">
        <v>702</v>
      </c>
    </row>
    <row r="549" spans="9:9" x14ac:dyDescent="0.55000000000000004">
      <c r="I549" t="s">
        <v>702</v>
      </c>
    </row>
    <row r="550" spans="9:9" x14ac:dyDescent="0.55000000000000004">
      <c r="I550" t="s">
        <v>702</v>
      </c>
    </row>
    <row r="551" spans="9:9" x14ac:dyDescent="0.55000000000000004">
      <c r="I551" t="s">
        <v>702</v>
      </c>
    </row>
    <row r="552" spans="9:9" x14ac:dyDescent="0.55000000000000004">
      <c r="I552" t="s">
        <v>702</v>
      </c>
    </row>
    <row r="553" spans="9:9" x14ac:dyDescent="0.55000000000000004">
      <c r="I553" t="s">
        <v>702</v>
      </c>
    </row>
    <row r="554" spans="9:9" x14ac:dyDescent="0.55000000000000004">
      <c r="I554" t="s">
        <v>702</v>
      </c>
    </row>
    <row r="555" spans="9:9" x14ac:dyDescent="0.55000000000000004">
      <c r="I555" t="s">
        <v>702</v>
      </c>
    </row>
    <row r="556" spans="9:9" x14ac:dyDescent="0.55000000000000004">
      <c r="I556" t="s">
        <v>702</v>
      </c>
    </row>
    <row r="557" spans="9:9" x14ac:dyDescent="0.55000000000000004">
      <c r="I557" t="s">
        <v>702</v>
      </c>
    </row>
    <row r="558" spans="9:9" x14ac:dyDescent="0.55000000000000004">
      <c r="I558" t="s">
        <v>702</v>
      </c>
    </row>
    <row r="559" spans="9:9" x14ac:dyDescent="0.55000000000000004">
      <c r="I559" t="s">
        <v>702</v>
      </c>
    </row>
    <row r="560" spans="9:9" x14ac:dyDescent="0.55000000000000004">
      <c r="I560" t="s">
        <v>702</v>
      </c>
    </row>
    <row r="561" spans="9:9" x14ac:dyDescent="0.55000000000000004">
      <c r="I561" t="s">
        <v>702</v>
      </c>
    </row>
    <row r="562" spans="9:9" x14ac:dyDescent="0.55000000000000004">
      <c r="I562" t="s">
        <v>702</v>
      </c>
    </row>
    <row r="563" spans="9:9" x14ac:dyDescent="0.55000000000000004">
      <c r="I563" t="s">
        <v>702</v>
      </c>
    </row>
    <row r="564" spans="9:9" x14ac:dyDescent="0.55000000000000004">
      <c r="I564" t="s">
        <v>702</v>
      </c>
    </row>
    <row r="565" spans="9:9" x14ac:dyDescent="0.55000000000000004">
      <c r="I565" t="s">
        <v>702</v>
      </c>
    </row>
    <row r="566" spans="9:9" x14ac:dyDescent="0.55000000000000004">
      <c r="I566" t="s">
        <v>702</v>
      </c>
    </row>
    <row r="567" spans="9:9" x14ac:dyDescent="0.55000000000000004">
      <c r="I567" t="s">
        <v>702</v>
      </c>
    </row>
    <row r="568" spans="9:9" x14ac:dyDescent="0.55000000000000004">
      <c r="I568" t="s">
        <v>702</v>
      </c>
    </row>
    <row r="569" spans="9:9" x14ac:dyDescent="0.55000000000000004">
      <c r="I569" t="s">
        <v>702</v>
      </c>
    </row>
    <row r="570" spans="9:9" x14ac:dyDescent="0.55000000000000004">
      <c r="I570" t="s">
        <v>702</v>
      </c>
    </row>
    <row r="571" spans="9:9" x14ac:dyDescent="0.55000000000000004">
      <c r="I571" t="s">
        <v>702</v>
      </c>
    </row>
    <row r="572" spans="9:9" x14ac:dyDescent="0.55000000000000004">
      <c r="I572" t="s">
        <v>702</v>
      </c>
    </row>
    <row r="573" spans="9:9" x14ac:dyDescent="0.55000000000000004">
      <c r="I573" t="s">
        <v>702</v>
      </c>
    </row>
    <row r="574" spans="9:9" x14ac:dyDescent="0.55000000000000004">
      <c r="I574" t="s">
        <v>702</v>
      </c>
    </row>
    <row r="575" spans="9:9" x14ac:dyDescent="0.55000000000000004">
      <c r="I575" t="s">
        <v>702</v>
      </c>
    </row>
    <row r="576" spans="9:9" x14ac:dyDescent="0.55000000000000004">
      <c r="I576" t="s">
        <v>702</v>
      </c>
    </row>
    <row r="577" spans="9:9" x14ac:dyDescent="0.55000000000000004">
      <c r="I577" t="s">
        <v>702</v>
      </c>
    </row>
    <row r="578" spans="9:9" x14ac:dyDescent="0.55000000000000004">
      <c r="I578" t="s">
        <v>702</v>
      </c>
    </row>
    <row r="579" spans="9:9" x14ac:dyDescent="0.55000000000000004">
      <c r="I579" t="s">
        <v>702</v>
      </c>
    </row>
    <row r="580" spans="9:9" x14ac:dyDescent="0.55000000000000004">
      <c r="I580" t="s">
        <v>702</v>
      </c>
    </row>
    <row r="581" spans="9:9" x14ac:dyDescent="0.55000000000000004">
      <c r="I581" t="s">
        <v>702</v>
      </c>
    </row>
    <row r="582" spans="9:9" x14ac:dyDescent="0.55000000000000004">
      <c r="I582" t="s">
        <v>702</v>
      </c>
    </row>
    <row r="583" spans="9:9" x14ac:dyDescent="0.55000000000000004">
      <c r="I583" t="s">
        <v>702</v>
      </c>
    </row>
    <row r="584" spans="9:9" x14ac:dyDescent="0.55000000000000004">
      <c r="I584" t="s">
        <v>702</v>
      </c>
    </row>
    <row r="585" spans="9:9" x14ac:dyDescent="0.55000000000000004">
      <c r="I585" t="s">
        <v>702</v>
      </c>
    </row>
    <row r="586" spans="9:9" x14ac:dyDescent="0.55000000000000004">
      <c r="I586" t="s">
        <v>702</v>
      </c>
    </row>
    <row r="587" spans="9:9" x14ac:dyDescent="0.55000000000000004">
      <c r="I587" t="s">
        <v>702</v>
      </c>
    </row>
    <row r="588" spans="9:9" x14ac:dyDescent="0.55000000000000004">
      <c r="I588" t="s">
        <v>702</v>
      </c>
    </row>
    <row r="589" spans="9:9" x14ac:dyDescent="0.55000000000000004">
      <c r="I589" t="s">
        <v>702</v>
      </c>
    </row>
    <row r="590" spans="9:9" x14ac:dyDescent="0.55000000000000004">
      <c r="I590" t="s">
        <v>702</v>
      </c>
    </row>
    <row r="591" spans="9:9" x14ac:dyDescent="0.55000000000000004">
      <c r="I591" t="s">
        <v>702</v>
      </c>
    </row>
    <row r="592" spans="9:9" x14ac:dyDescent="0.55000000000000004">
      <c r="I592" t="s">
        <v>702</v>
      </c>
    </row>
    <row r="593" spans="9:9" x14ac:dyDescent="0.55000000000000004">
      <c r="I593" t="s">
        <v>702</v>
      </c>
    </row>
    <row r="594" spans="9:9" x14ac:dyDescent="0.55000000000000004">
      <c r="I594" t="s">
        <v>702</v>
      </c>
    </row>
    <row r="595" spans="9:9" x14ac:dyDescent="0.55000000000000004">
      <c r="I595" t="s">
        <v>702</v>
      </c>
    </row>
    <row r="596" spans="9:9" x14ac:dyDescent="0.55000000000000004">
      <c r="I596" t="s">
        <v>702</v>
      </c>
    </row>
    <row r="597" spans="9:9" x14ac:dyDescent="0.55000000000000004">
      <c r="I597" t="s">
        <v>702</v>
      </c>
    </row>
    <row r="598" spans="9:9" x14ac:dyDescent="0.55000000000000004">
      <c r="I598" t="s">
        <v>702</v>
      </c>
    </row>
    <row r="599" spans="9:9" x14ac:dyDescent="0.55000000000000004">
      <c r="I599" t="s">
        <v>702</v>
      </c>
    </row>
    <row r="600" spans="9:9" x14ac:dyDescent="0.55000000000000004">
      <c r="I600" t="s">
        <v>702</v>
      </c>
    </row>
    <row r="601" spans="9:9" x14ac:dyDescent="0.55000000000000004">
      <c r="I601" t="s">
        <v>702</v>
      </c>
    </row>
    <row r="602" spans="9:9" x14ac:dyDescent="0.55000000000000004">
      <c r="I602" t="s">
        <v>702</v>
      </c>
    </row>
    <row r="603" spans="9:9" x14ac:dyDescent="0.55000000000000004">
      <c r="I603" t="s">
        <v>702</v>
      </c>
    </row>
    <row r="604" spans="9:9" x14ac:dyDescent="0.55000000000000004">
      <c r="I604" t="s">
        <v>702</v>
      </c>
    </row>
    <row r="605" spans="9:9" x14ac:dyDescent="0.55000000000000004">
      <c r="I605" t="s">
        <v>702</v>
      </c>
    </row>
    <row r="606" spans="9:9" x14ac:dyDescent="0.55000000000000004">
      <c r="I606" t="s">
        <v>702</v>
      </c>
    </row>
    <row r="607" spans="9:9" x14ac:dyDescent="0.55000000000000004">
      <c r="I607" t="s">
        <v>702</v>
      </c>
    </row>
    <row r="608" spans="9:9" x14ac:dyDescent="0.55000000000000004">
      <c r="I608" t="s">
        <v>702</v>
      </c>
    </row>
    <row r="609" spans="9:9" x14ac:dyDescent="0.55000000000000004">
      <c r="I609" t="s">
        <v>702</v>
      </c>
    </row>
    <row r="610" spans="9:9" x14ac:dyDescent="0.55000000000000004">
      <c r="I610" t="s">
        <v>702</v>
      </c>
    </row>
    <row r="611" spans="9:9" x14ac:dyDescent="0.55000000000000004">
      <c r="I611" t="s">
        <v>702</v>
      </c>
    </row>
    <row r="612" spans="9:9" x14ac:dyDescent="0.55000000000000004">
      <c r="I612" t="s">
        <v>702</v>
      </c>
    </row>
    <row r="613" spans="9:9" x14ac:dyDescent="0.55000000000000004">
      <c r="I613" t="s">
        <v>702</v>
      </c>
    </row>
    <row r="614" spans="9:9" x14ac:dyDescent="0.55000000000000004">
      <c r="I614" t="s">
        <v>702</v>
      </c>
    </row>
    <row r="615" spans="9:9" x14ac:dyDescent="0.55000000000000004">
      <c r="I615" t="s">
        <v>702</v>
      </c>
    </row>
    <row r="616" spans="9:9" x14ac:dyDescent="0.55000000000000004">
      <c r="I616" t="s">
        <v>702</v>
      </c>
    </row>
    <row r="617" spans="9:9" x14ac:dyDescent="0.55000000000000004">
      <c r="I617" t="s">
        <v>702</v>
      </c>
    </row>
    <row r="618" spans="9:9" x14ac:dyDescent="0.55000000000000004">
      <c r="I618" t="s">
        <v>702</v>
      </c>
    </row>
    <row r="619" spans="9:9" x14ac:dyDescent="0.55000000000000004">
      <c r="I619" t="s">
        <v>702</v>
      </c>
    </row>
    <row r="620" spans="9:9" x14ac:dyDescent="0.55000000000000004">
      <c r="I620" t="s">
        <v>702</v>
      </c>
    </row>
    <row r="621" spans="9:9" x14ac:dyDescent="0.55000000000000004">
      <c r="I621" t="s">
        <v>702</v>
      </c>
    </row>
    <row r="622" spans="9:9" x14ac:dyDescent="0.55000000000000004">
      <c r="I622" t="s">
        <v>702</v>
      </c>
    </row>
    <row r="623" spans="9:9" x14ac:dyDescent="0.55000000000000004">
      <c r="I623" t="s">
        <v>702</v>
      </c>
    </row>
    <row r="624" spans="9:9" x14ac:dyDescent="0.55000000000000004">
      <c r="I624" t="s">
        <v>702</v>
      </c>
    </row>
    <row r="625" spans="9:9" x14ac:dyDescent="0.55000000000000004">
      <c r="I625" t="s">
        <v>702</v>
      </c>
    </row>
    <row r="626" spans="9:9" x14ac:dyDescent="0.55000000000000004">
      <c r="I626" t="s">
        <v>702</v>
      </c>
    </row>
    <row r="627" spans="9:9" x14ac:dyDescent="0.55000000000000004">
      <c r="I627" t="s">
        <v>702</v>
      </c>
    </row>
    <row r="628" spans="9:9" x14ac:dyDescent="0.55000000000000004">
      <c r="I628" t="s">
        <v>702</v>
      </c>
    </row>
    <row r="629" spans="9:9" x14ac:dyDescent="0.55000000000000004">
      <c r="I629" t="s">
        <v>702</v>
      </c>
    </row>
    <row r="630" spans="9:9" x14ac:dyDescent="0.55000000000000004">
      <c r="I630" t="s">
        <v>702</v>
      </c>
    </row>
    <row r="631" spans="9:9" x14ac:dyDescent="0.55000000000000004">
      <c r="I631" t="s">
        <v>702</v>
      </c>
    </row>
    <row r="632" spans="9:9" x14ac:dyDescent="0.55000000000000004">
      <c r="I632" t="s">
        <v>702</v>
      </c>
    </row>
    <row r="633" spans="9:9" x14ac:dyDescent="0.55000000000000004">
      <c r="I633" t="s">
        <v>702</v>
      </c>
    </row>
    <row r="634" spans="9:9" x14ac:dyDescent="0.55000000000000004">
      <c r="I634" t="s">
        <v>702</v>
      </c>
    </row>
    <row r="635" spans="9:9" x14ac:dyDescent="0.55000000000000004">
      <c r="I635" t="s">
        <v>702</v>
      </c>
    </row>
    <row r="636" spans="9:9" x14ac:dyDescent="0.55000000000000004">
      <c r="I636" t="s">
        <v>702</v>
      </c>
    </row>
    <row r="637" spans="9:9" x14ac:dyDescent="0.55000000000000004">
      <c r="I637" t="s">
        <v>702</v>
      </c>
    </row>
    <row r="638" spans="9:9" x14ac:dyDescent="0.55000000000000004">
      <c r="I638" t="s">
        <v>702</v>
      </c>
    </row>
    <row r="639" spans="9:9" x14ac:dyDescent="0.55000000000000004">
      <c r="I639" t="s">
        <v>702</v>
      </c>
    </row>
    <row r="640" spans="9:9" x14ac:dyDescent="0.55000000000000004">
      <c r="I640" t="s">
        <v>702</v>
      </c>
    </row>
    <row r="641" spans="9:9" x14ac:dyDescent="0.55000000000000004">
      <c r="I641" t="s">
        <v>702</v>
      </c>
    </row>
    <row r="642" spans="9:9" x14ac:dyDescent="0.55000000000000004">
      <c r="I642" t="s">
        <v>702</v>
      </c>
    </row>
    <row r="643" spans="9:9" x14ac:dyDescent="0.55000000000000004">
      <c r="I643" t="s">
        <v>702</v>
      </c>
    </row>
    <row r="644" spans="9:9" x14ac:dyDescent="0.55000000000000004">
      <c r="I644" t="s">
        <v>702</v>
      </c>
    </row>
    <row r="645" spans="9:9" x14ac:dyDescent="0.55000000000000004">
      <c r="I645" t="s">
        <v>702</v>
      </c>
    </row>
    <row r="646" spans="9:9" x14ac:dyDescent="0.55000000000000004">
      <c r="I646" t="s">
        <v>702</v>
      </c>
    </row>
    <row r="647" spans="9:9" x14ac:dyDescent="0.55000000000000004">
      <c r="I647" t="s">
        <v>702</v>
      </c>
    </row>
    <row r="648" spans="9:9" x14ac:dyDescent="0.55000000000000004">
      <c r="I648" t="s">
        <v>702</v>
      </c>
    </row>
    <row r="649" spans="9:9" x14ac:dyDescent="0.55000000000000004">
      <c r="I649" t="s">
        <v>702</v>
      </c>
    </row>
    <row r="650" spans="9:9" x14ac:dyDescent="0.55000000000000004">
      <c r="I650" t="s">
        <v>702</v>
      </c>
    </row>
    <row r="651" spans="9:9" x14ac:dyDescent="0.55000000000000004">
      <c r="I651" t="s">
        <v>702</v>
      </c>
    </row>
    <row r="652" spans="9:9" x14ac:dyDescent="0.55000000000000004">
      <c r="I652" t="s">
        <v>702</v>
      </c>
    </row>
    <row r="653" spans="9:9" x14ac:dyDescent="0.55000000000000004">
      <c r="I653" t="s">
        <v>702</v>
      </c>
    </row>
    <row r="654" spans="9:9" x14ac:dyDescent="0.55000000000000004">
      <c r="I654" t="s">
        <v>702</v>
      </c>
    </row>
    <row r="655" spans="9:9" x14ac:dyDescent="0.55000000000000004">
      <c r="I655" t="s">
        <v>702</v>
      </c>
    </row>
    <row r="656" spans="9:9" x14ac:dyDescent="0.55000000000000004">
      <c r="I656" t="s">
        <v>702</v>
      </c>
    </row>
    <row r="657" spans="9:9" x14ac:dyDescent="0.55000000000000004">
      <c r="I657" t="s">
        <v>702</v>
      </c>
    </row>
    <row r="658" spans="9:9" x14ac:dyDescent="0.55000000000000004">
      <c r="I658" t="s">
        <v>702</v>
      </c>
    </row>
    <row r="659" spans="9:9" x14ac:dyDescent="0.55000000000000004">
      <c r="I659" t="s">
        <v>702</v>
      </c>
    </row>
    <row r="660" spans="9:9" x14ac:dyDescent="0.55000000000000004">
      <c r="I660" t="s">
        <v>702</v>
      </c>
    </row>
    <row r="661" spans="9:9" x14ac:dyDescent="0.55000000000000004">
      <c r="I661" t="s">
        <v>702</v>
      </c>
    </row>
    <row r="662" spans="9:9" x14ac:dyDescent="0.55000000000000004">
      <c r="I662" t="s">
        <v>702</v>
      </c>
    </row>
    <row r="663" spans="9:9" x14ac:dyDescent="0.55000000000000004">
      <c r="I663" t="s">
        <v>702</v>
      </c>
    </row>
    <row r="664" spans="9:9" x14ac:dyDescent="0.55000000000000004">
      <c r="I664" t="s">
        <v>702</v>
      </c>
    </row>
    <row r="665" spans="9:9" x14ac:dyDescent="0.55000000000000004">
      <c r="I665" t="s">
        <v>702</v>
      </c>
    </row>
    <row r="666" spans="9:9" x14ac:dyDescent="0.55000000000000004">
      <c r="I666" t="s">
        <v>702</v>
      </c>
    </row>
    <row r="667" spans="9:9" x14ac:dyDescent="0.55000000000000004">
      <c r="I667" t="s">
        <v>702</v>
      </c>
    </row>
    <row r="668" spans="9:9" x14ac:dyDescent="0.55000000000000004">
      <c r="I668" t="s">
        <v>702</v>
      </c>
    </row>
    <row r="669" spans="9:9" x14ac:dyDescent="0.55000000000000004">
      <c r="I669" t="s">
        <v>702</v>
      </c>
    </row>
    <row r="670" spans="9:9" x14ac:dyDescent="0.55000000000000004">
      <c r="I670" t="s">
        <v>702</v>
      </c>
    </row>
    <row r="671" spans="9:9" x14ac:dyDescent="0.55000000000000004">
      <c r="I671" t="s">
        <v>702</v>
      </c>
    </row>
    <row r="672" spans="9:9" x14ac:dyDescent="0.55000000000000004">
      <c r="I672" t="s">
        <v>702</v>
      </c>
    </row>
    <row r="673" spans="9:9" x14ac:dyDescent="0.55000000000000004">
      <c r="I673" t="s">
        <v>702</v>
      </c>
    </row>
    <row r="674" spans="9:9" x14ac:dyDescent="0.55000000000000004">
      <c r="I674" t="s">
        <v>702</v>
      </c>
    </row>
    <row r="675" spans="9:9" x14ac:dyDescent="0.55000000000000004">
      <c r="I675" t="s">
        <v>702</v>
      </c>
    </row>
    <row r="676" spans="9:9" x14ac:dyDescent="0.55000000000000004">
      <c r="I676" t="s">
        <v>702</v>
      </c>
    </row>
    <row r="677" spans="9:9" x14ac:dyDescent="0.55000000000000004">
      <c r="I677" t="s">
        <v>702</v>
      </c>
    </row>
    <row r="678" spans="9:9" x14ac:dyDescent="0.55000000000000004">
      <c r="I678" t="s">
        <v>702</v>
      </c>
    </row>
    <row r="679" spans="9:9" x14ac:dyDescent="0.55000000000000004">
      <c r="I679" t="s">
        <v>702</v>
      </c>
    </row>
    <row r="680" spans="9:9" x14ac:dyDescent="0.55000000000000004">
      <c r="I680" t="s">
        <v>702</v>
      </c>
    </row>
    <row r="681" spans="9:9" x14ac:dyDescent="0.55000000000000004">
      <c r="I681" t="s">
        <v>702</v>
      </c>
    </row>
    <row r="682" spans="9:9" x14ac:dyDescent="0.55000000000000004">
      <c r="I682" t="s">
        <v>702</v>
      </c>
    </row>
    <row r="683" spans="9:9" x14ac:dyDescent="0.55000000000000004">
      <c r="I683" t="s">
        <v>702</v>
      </c>
    </row>
    <row r="684" spans="9:9" x14ac:dyDescent="0.55000000000000004">
      <c r="I684" t="s">
        <v>702</v>
      </c>
    </row>
    <row r="685" spans="9:9" x14ac:dyDescent="0.55000000000000004">
      <c r="I685" t="s">
        <v>702</v>
      </c>
    </row>
    <row r="686" spans="9:9" x14ac:dyDescent="0.55000000000000004">
      <c r="I686" t="s">
        <v>702</v>
      </c>
    </row>
    <row r="687" spans="9:9" x14ac:dyDescent="0.55000000000000004">
      <c r="I687" t="s">
        <v>702</v>
      </c>
    </row>
    <row r="688" spans="9:9" x14ac:dyDescent="0.55000000000000004">
      <c r="I688" t="s">
        <v>702</v>
      </c>
    </row>
    <row r="689" spans="9:9" x14ac:dyDescent="0.55000000000000004">
      <c r="I689" t="s">
        <v>702</v>
      </c>
    </row>
    <row r="690" spans="9:9" x14ac:dyDescent="0.55000000000000004">
      <c r="I690" t="s">
        <v>702</v>
      </c>
    </row>
    <row r="691" spans="9:9" x14ac:dyDescent="0.55000000000000004">
      <c r="I691" t="s">
        <v>702</v>
      </c>
    </row>
    <row r="692" spans="9:9" x14ac:dyDescent="0.55000000000000004">
      <c r="I692" t="s">
        <v>702</v>
      </c>
    </row>
    <row r="693" spans="9:9" x14ac:dyDescent="0.55000000000000004">
      <c r="I693" t="s">
        <v>702</v>
      </c>
    </row>
    <row r="694" spans="9:9" x14ac:dyDescent="0.55000000000000004">
      <c r="I694" t="s">
        <v>702</v>
      </c>
    </row>
    <row r="695" spans="9:9" x14ac:dyDescent="0.55000000000000004">
      <c r="I695" t="s">
        <v>702</v>
      </c>
    </row>
    <row r="696" spans="9:9" x14ac:dyDescent="0.55000000000000004">
      <c r="I696" t="s">
        <v>702</v>
      </c>
    </row>
    <row r="697" spans="9:9" x14ac:dyDescent="0.55000000000000004">
      <c r="I697" t="s">
        <v>702</v>
      </c>
    </row>
    <row r="698" spans="9:9" x14ac:dyDescent="0.55000000000000004">
      <c r="I698" t="s">
        <v>702</v>
      </c>
    </row>
    <row r="699" spans="9:9" x14ac:dyDescent="0.55000000000000004">
      <c r="I699" t="s">
        <v>702</v>
      </c>
    </row>
    <row r="700" spans="9:9" x14ac:dyDescent="0.55000000000000004">
      <c r="I700" t="s">
        <v>702</v>
      </c>
    </row>
    <row r="701" spans="9:9" x14ac:dyDescent="0.55000000000000004">
      <c r="I701" t="s">
        <v>702</v>
      </c>
    </row>
    <row r="702" spans="9:9" x14ac:dyDescent="0.55000000000000004">
      <c r="I702" t="s">
        <v>702</v>
      </c>
    </row>
    <row r="703" spans="9:9" x14ac:dyDescent="0.55000000000000004">
      <c r="I703" t="s">
        <v>702</v>
      </c>
    </row>
    <row r="704" spans="9:9" x14ac:dyDescent="0.55000000000000004">
      <c r="I704" t="s">
        <v>702</v>
      </c>
    </row>
    <row r="705" spans="9:9" x14ac:dyDescent="0.55000000000000004">
      <c r="I705" t="s">
        <v>702</v>
      </c>
    </row>
    <row r="706" spans="9:9" x14ac:dyDescent="0.55000000000000004">
      <c r="I706" t="s">
        <v>702</v>
      </c>
    </row>
    <row r="707" spans="9:9" x14ac:dyDescent="0.55000000000000004">
      <c r="I707" t="s">
        <v>702</v>
      </c>
    </row>
    <row r="708" spans="9:9" x14ac:dyDescent="0.55000000000000004">
      <c r="I708" t="s">
        <v>702</v>
      </c>
    </row>
    <row r="709" spans="9:9" x14ac:dyDescent="0.55000000000000004">
      <c r="I709" t="s">
        <v>702</v>
      </c>
    </row>
    <row r="710" spans="9:9" x14ac:dyDescent="0.55000000000000004">
      <c r="I710" t="s">
        <v>702</v>
      </c>
    </row>
    <row r="711" spans="9:9" x14ac:dyDescent="0.55000000000000004">
      <c r="I711" t="s">
        <v>702</v>
      </c>
    </row>
    <row r="712" spans="9:9" x14ac:dyDescent="0.55000000000000004">
      <c r="I712" t="s">
        <v>702</v>
      </c>
    </row>
    <row r="713" spans="9:9" x14ac:dyDescent="0.55000000000000004">
      <c r="I713" t="s">
        <v>702</v>
      </c>
    </row>
    <row r="714" spans="9:9" x14ac:dyDescent="0.55000000000000004">
      <c r="I714" t="s">
        <v>702</v>
      </c>
    </row>
    <row r="715" spans="9:9" x14ac:dyDescent="0.55000000000000004">
      <c r="I715" t="s">
        <v>702</v>
      </c>
    </row>
    <row r="716" spans="9:9" x14ac:dyDescent="0.55000000000000004">
      <c r="I716" t="s">
        <v>702</v>
      </c>
    </row>
    <row r="717" spans="9:9" x14ac:dyDescent="0.55000000000000004">
      <c r="I717" t="s">
        <v>702</v>
      </c>
    </row>
    <row r="718" spans="9:9" x14ac:dyDescent="0.55000000000000004">
      <c r="I718" t="s">
        <v>702</v>
      </c>
    </row>
    <row r="719" spans="9:9" x14ac:dyDescent="0.55000000000000004">
      <c r="I719" t="s">
        <v>702</v>
      </c>
    </row>
    <row r="720" spans="9:9" x14ac:dyDescent="0.55000000000000004">
      <c r="I720" t="s">
        <v>702</v>
      </c>
    </row>
    <row r="721" spans="9:9" x14ac:dyDescent="0.55000000000000004">
      <c r="I721" t="s">
        <v>702</v>
      </c>
    </row>
    <row r="722" spans="9:9" x14ac:dyDescent="0.55000000000000004">
      <c r="I722" t="s">
        <v>702</v>
      </c>
    </row>
    <row r="723" spans="9:9" x14ac:dyDescent="0.55000000000000004">
      <c r="I723" t="s">
        <v>702</v>
      </c>
    </row>
    <row r="724" spans="9:9" x14ac:dyDescent="0.55000000000000004">
      <c r="I724" t="s">
        <v>702</v>
      </c>
    </row>
    <row r="725" spans="9:9" x14ac:dyDescent="0.55000000000000004">
      <c r="I725" t="s">
        <v>702</v>
      </c>
    </row>
    <row r="726" spans="9:9" x14ac:dyDescent="0.55000000000000004">
      <c r="I726" t="s">
        <v>702</v>
      </c>
    </row>
    <row r="727" spans="9:9" x14ac:dyDescent="0.55000000000000004">
      <c r="I727" t="s">
        <v>702</v>
      </c>
    </row>
    <row r="728" spans="9:9" x14ac:dyDescent="0.55000000000000004">
      <c r="I728" t="s">
        <v>702</v>
      </c>
    </row>
    <row r="729" spans="9:9" x14ac:dyDescent="0.55000000000000004">
      <c r="I729" t="s">
        <v>702</v>
      </c>
    </row>
    <row r="730" spans="9:9" x14ac:dyDescent="0.55000000000000004">
      <c r="I730" t="s">
        <v>702</v>
      </c>
    </row>
    <row r="731" spans="9:9" x14ac:dyDescent="0.55000000000000004">
      <c r="I731" t="s">
        <v>702</v>
      </c>
    </row>
    <row r="732" spans="9:9" x14ac:dyDescent="0.55000000000000004">
      <c r="I732" t="s">
        <v>702</v>
      </c>
    </row>
    <row r="733" spans="9:9" x14ac:dyDescent="0.55000000000000004">
      <c r="I733" t="s">
        <v>702</v>
      </c>
    </row>
    <row r="734" spans="9:9" x14ac:dyDescent="0.55000000000000004">
      <c r="I734" t="s">
        <v>702</v>
      </c>
    </row>
    <row r="735" spans="9:9" x14ac:dyDescent="0.55000000000000004">
      <c r="I735" t="s">
        <v>702</v>
      </c>
    </row>
    <row r="736" spans="9:9" x14ac:dyDescent="0.55000000000000004">
      <c r="I736" t="s">
        <v>702</v>
      </c>
    </row>
    <row r="737" spans="9:9" x14ac:dyDescent="0.55000000000000004">
      <c r="I737" t="s">
        <v>702</v>
      </c>
    </row>
    <row r="738" spans="9:9" x14ac:dyDescent="0.55000000000000004">
      <c r="I738" t="s">
        <v>702</v>
      </c>
    </row>
    <row r="739" spans="9:9" x14ac:dyDescent="0.55000000000000004">
      <c r="I739" t="s">
        <v>702</v>
      </c>
    </row>
    <row r="740" spans="9:9" x14ac:dyDescent="0.55000000000000004">
      <c r="I740" t="s">
        <v>702</v>
      </c>
    </row>
    <row r="741" spans="9:9" x14ac:dyDescent="0.55000000000000004">
      <c r="I741" t="s">
        <v>702</v>
      </c>
    </row>
    <row r="742" spans="9:9" x14ac:dyDescent="0.55000000000000004">
      <c r="I742" t="s">
        <v>702</v>
      </c>
    </row>
    <row r="743" spans="9:9" x14ac:dyDescent="0.55000000000000004">
      <c r="I743" t="s">
        <v>702</v>
      </c>
    </row>
    <row r="744" spans="9:9" x14ac:dyDescent="0.55000000000000004">
      <c r="I744" t="s">
        <v>702</v>
      </c>
    </row>
    <row r="745" spans="9:9" x14ac:dyDescent="0.55000000000000004">
      <c r="I745" t="s">
        <v>702</v>
      </c>
    </row>
    <row r="746" spans="9:9" x14ac:dyDescent="0.55000000000000004">
      <c r="I746" t="s">
        <v>702</v>
      </c>
    </row>
    <row r="747" spans="9:9" x14ac:dyDescent="0.55000000000000004">
      <c r="I747" t="s">
        <v>702</v>
      </c>
    </row>
    <row r="748" spans="9:9" x14ac:dyDescent="0.55000000000000004">
      <c r="I748" t="s">
        <v>702</v>
      </c>
    </row>
    <row r="749" spans="9:9" x14ac:dyDescent="0.55000000000000004">
      <c r="I749" t="s">
        <v>702</v>
      </c>
    </row>
    <row r="750" spans="9:9" x14ac:dyDescent="0.55000000000000004">
      <c r="I750" t="s">
        <v>702</v>
      </c>
    </row>
    <row r="751" spans="9:9" x14ac:dyDescent="0.55000000000000004">
      <c r="I751" t="s">
        <v>702</v>
      </c>
    </row>
    <row r="752" spans="9:9" x14ac:dyDescent="0.55000000000000004">
      <c r="I752" t="s">
        <v>702</v>
      </c>
    </row>
    <row r="753" spans="9:9" x14ac:dyDescent="0.55000000000000004">
      <c r="I753" t="s">
        <v>702</v>
      </c>
    </row>
    <row r="754" spans="9:9" x14ac:dyDescent="0.55000000000000004">
      <c r="I754" t="s">
        <v>702</v>
      </c>
    </row>
    <row r="755" spans="9:9" x14ac:dyDescent="0.55000000000000004">
      <c r="I755" t="s">
        <v>702</v>
      </c>
    </row>
    <row r="756" spans="9:9" x14ac:dyDescent="0.55000000000000004">
      <c r="I756" t="s">
        <v>702</v>
      </c>
    </row>
    <row r="757" spans="9:9" x14ac:dyDescent="0.55000000000000004">
      <c r="I757" t="s">
        <v>702</v>
      </c>
    </row>
    <row r="758" spans="9:9" x14ac:dyDescent="0.55000000000000004">
      <c r="I758" t="s">
        <v>702</v>
      </c>
    </row>
    <row r="759" spans="9:9" x14ac:dyDescent="0.55000000000000004">
      <c r="I759" t="s">
        <v>702</v>
      </c>
    </row>
    <row r="760" spans="9:9" x14ac:dyDescent="0.55000000000000004">
      <c r="I760" t="s">
        <v>702</v>
      </c>
    </row>
    <row r="761" spans="9:9" x14ac:dyDescent="0.55000000000000004">
      <c r="I761" t="s">
        <v>702</v>
      </c>
    </row>
    <row r="762" spans="9:9" x14ac:dyDescent="0.55000000000000004">
      <c r="I762" t="s">
        <v>702</v>
      </c>
    </row>
    <row r="763" spans="9:9" x14ac:dyDescent="0.55000000000000004">
      <c r="I763" t="s">
        <v>702</v>
      </c>
    </row>
    <row r="764" spans="9:9" x14ac:dyDescent="0.55000000000000004">
      <c r="I764" t="s">
        <v>702</v>
      </c>
    </row>
    <row r="765" spans="9:9" x14ac:dyDescent="0.55000000000000004">
      <c r="I765" t="s">
        <v>702</v>
      </c>
    </row>
    <row r="766" spans="9:9" x14ac:dyDescent="0.55000000000000004">
      <c r="I766" t="s">
        <v>702</v>
      </c>
    </row>
    <row r="767" spans="9:9" x14ac:dyDescent="0.55000000000000004">
      <c r="I767" t="s">
        <v>702</v>
      </c>
    </row>
    <row r="768" spans="9:9" x14ac:dyDescent="0.55000000000000004">
      <c r="I768" t="s">
        <v>702</v>
      </c>
    </row>
    <row r="769" spans="9:9" x14ac:dyDescent="0.55000000000000004">
      <c r="I769" t="s">
        <v>702</v>
      </c>
    </row>
    <row r="770" spans="9:9" x14ac:dyDescent="0.55000000000000004">
      <c r="I770" t="s">
        <v>702</v>
      </c>
    </row>
    <row r="771" spans="9:9" x14ac:dyDescent="0.55000000000000004">
      <c r="I771" t="s">
        <v>702</v>
      </c>
    </row>
    <row r="772" spans="9:9" x14ac:dyDescent="0.55000000000000004">
      <c r="I772" t="s">
        <v>702</v>
      </c>
    </row>
    <row r="773" spans="9:9" x14ac:dyDescent="0.55000000000000004">
      <c r="I773" t="s">
        <v>702</v>
      </c>
    </row>
    <row r="774" spans="9:9" x14ac:dyDescent="0.55000000000000004">
      <c r="I774" t="s">
        <v>702</v>
      </c>
    </row>
    <row r="775" spans="9:9" x14ac:dyDescent="0.55000000000000004">
      <c r="I775" t="s">
        <v>702</v>
      </c>
    </row>
    <row r="776" spans="9:9" x14ac:dyDescent="0.55000000000000004">
      <c r="I776" t="s">
        <v>702</v>
      </c>
    </row>
    <row r="777" spans="9:9" x14ac:dyDescent="0.55000000000000004">
      <c r="I777" t="s">
        <v>702</v>
      </c>
    </row>
    <row r="778" spans="9:9" x14ac:dyDescent="0.55000000000000004">
      <c r="I778" t="s">
        <v>702</v>
      </c>
    </row>
    <row r="779" spans="9:9" x14ac:dyDescent="0.55000000000000004">
      <c r="I779" t="s">
        <v>702</v>
      </c>
    </row>
    <row r="780" spans="9:9" x14ac:dyDescent="0.55000000000000004">
      <c r="I780" t="s">
        <v>702</v>
      </c>
    </row>
    <row r="781" spans="9:9" x14ac:dyDescent="0.55000000000000004">
      <c r="I781" t="s">
        <v>702</v>
      </c>
    </row>
    <row r="782" spans="9:9" x14ac:dyDescent="0.55000000000000004">
      <c r="I782" t="s">
        <v>702</v>
      </c>
    </row>
    <row r="783" spans="9:9" x14ac:dyDescent="0.55000000000000004">
      <c r="I783" t="s">
        <v>702</v>
      </c>
    </row>
    <row r="784" spans="9:9" x14ac:dyDescent="0.55000000000000004">
      <c r="I784" t="s">
        <v>702</v>
      </c>
    </row>
    <row r="785" spans="9:9" x14ac:dyDescent="0.55000000000000004">
      <c r="I785" t="s">
        <v>702</v>
      </c>
    </row>
    <row r="786" spans="9:9" x14ac:dyDescent="0.55000000000000004">
      <c r="I786" t="s">
        <v>702</v>
      </c>
    </row>
    <row r="787" spans="9:9" x14ac:dyDescent="0.55000000000000004">
      <c r="I787" t="s">
        <v>702</v>
      </c>
    </row>
    <row r="788" spans="9:9" x14ac:dyDescent="0.55000000000000004">
      <c r="I788" t="s">
        <v>702</v>
      </c>
    </row>
    <row r="789" spans="9:9" x14ac:dyDescent="0.55000000000000004">
      <c r="I789" t="s">
        <v>702</v>
      </c>
    </row>
    <row r="790" spans="9:9" x14ac:dyDescent="0.55000000000000004">
      <c r="I790" t="s">
        <v>702</v>
      </c>
    </row>
    <row r="791" spans="9:9" x14ac:dyDescent="0.55000000000000004">
      <c r="I791" t="s">
        <v>702</v>
      </c>
    </row>
    <row r="792" spans="9:9" x14ac:dyDescent="0.55000000000000004">
      <c r="I792" t="s">
        <v>702</v>
      </c>
    </row>
    <row r="793" spans="9:9" x14ac:dyDescent="0.55000000000000004">
      <c r="I793" t="s">
        <v>702</v>
      </c>
    </row>
    <row r="794" spans="9:9" x14ac:dyDescent="0.55000000000000004">
      <c r="I794" t="s">
        <v>702</v>
      </c>
    </row>
    <row r="795" spans="9:9" x14ac:dyDescent="0.55000000000000004">
      <c r="I795" t="s">
        <v>702</v>
      </c>
    </row>
    <row r="796" spans="9:9" x14ac:dyDescent="0.55000000000000004">
      <c r="I796" t="s">
        <v>702</v>
      </c>
    </row>
    <row r="797" spans="9:9" x14ac:dyDescent="0.55000000000000004">
      <c r="I797" t="s">
        <v>702</v>
      </c>
    </row>
    <row r="798" spans="9:9" x14ac:dyDescent="0.55000000000000004">
      <c r="I798" t="s">
        <v>702</v>
      </c>
    </row>
    <row r="799" spans="9:9" x14ac:dyDescent="0.55000000000000004">
      <c r="I799" t="s">
        <v>702</v>
      </c>
    </row>
    <row r="800" spans="9:9" x14ac:dyDescent="0.55000000000000004">
      <c r="I800" t="s">
        <v>702</v>
      </c>
    </row>
    <row r="801" spans="9:9" x14ac:dyDescent="0.55000000000000004">
      <c r="I801" t="s">
        <v>702</v>
      </c>
    </row>
    <row r="802" spans="9:9" x14ac:dyDescent="0.55000000000000004">
      <c r="I802" t="s">
        <v>702</v>
      </c>
    </row>
    <row r="803" spans="9:9" x14ac:dyDescent="0.55000000000000004">
      <c r="I803" t="s">
        <v>702</v>
      </c>
    </row>
    <row r="804" spans="9:9" x14ac:dyDescent="0.55000000000000004">
      <c r="I804" t="s">
        <v>702</v>
      </c>
    </row>
    <row r="805" spans="9:9" x14ac:dyDescent="0.55000000000000004">
      <c r="I805" t="s">
        <v>702</v>
      </c>
    </row>
    <row r="806" spans="9:9" x14ac:dyDescent="0.55000000000000004">
      <c r="I806" t="s">
        <v>702</v>
      </c>
    </row>
    <row r="807" spans="9:9" x14ac:dyDescent="0.55000000000000004">
      <c r="I807" t="s">
        <v>702</v>
      </c>
    </row>
    <row r="808" spans="9:9" x14ac:dyDescent="0.55000000000000004">
      <c r="I808" t="s">
        <v>702</v>
      </c>
    </row>
    <row r="809" spans="9:9" x14ac:dyDescent="0.55000000000000004">
      <c r="I809" t="s">
        <v>702</v>
      </c>
    </row>
    <row r="810" spans="9:9" x14ac:dyDescent="0.55000000000000004">
      <c r="I810" t="s">
        <v>702</v>
      </c>
    </row>
    <row r="811" spans="9:9" x14ac:dyDescent="0.55000000000000004">
      <c r="I811" t="s">
        <v>702</v>
      </c>
    </row>
    <row r="812" spans="9:9" x14ac:dyDescent="0.55000000000000004">
      <c r="I812" t="s">
        <v>702</v>
      </c>
    </row>
    <row r="813" spans="9:9" x14ac:dyDescent="0.55000000000000004">
      <c r="I813" t="s">
        <v>702</v>
      </c>
    </row>
    <row r="814" spans="9:9" x14ac:dyDescent="0.55000000000000004">
      <c r="I814" t="s">
        <v>702</v>
      </c>
    </row>
    <row r="815" spans="9:9" x14ac:dyDescent="0.55000000000000004">
      <c r="I815" t="s">
        <v>702</v>
      </c>
    </row>
    <row r="816" spans="9:9" x14ac:dyDescent="0.55000000000000004">
      <c r="I816" t="s">
        <v>702</v>
      </c>
    </row>
    <row r="817" spans="9:9" x14ac:dyDescent="0.55000000000000004">
      <c r="I817" t="s">
        <v>702</v>
      </c>
    </row>
    <row r="818" spans="9:9" x14ac:dyDescent="0.55000000000000004">
      <c r="I818" t="s">
        <v>702</v>
      </c>
    </row>
    <row r="819" spans="9:9" x14ac:dyDescent="0.55000000000000004">
      <c r="I819" t="s">
        <v>702</v>
      </c>
    </row>
    <row r="820" spans="9:9" x14ac:dyDescent="0.55000000000000004">
      <c r="I820" t="s">
        <v>702</v>
      </c>
    </row>
    <row r="821" spans="9:9" x14ac:dyDescent="0.55000000000000004">
      <c r="I821" t="s">
        <v>702</v>
      </c>
    </row>
    <row r="822" spans="9:9" x14ac:dyDescent="0.55000000000000004">
      <c r="I822" t="s">
        <v>702</v>
      </c>
    </row>
    <row r="823" spans="9:9" x14ac:dyDescent="0.55000000000000004">
      <c r="I823" t="s">
        <v>702</v>
      </c>
    </row>
    <row r="824" spans="9:9" x14ac:dyDescent="0.55000000000000004">
      <c r="I824" t="s">
        <v>702</v>
      </c>
    </row>
    <row r="825" spans="9:9" x14ac:dyDescent="0.55000000000000004">
      <c r="I825" t="s">
        <v>702</v>
      </c>
    </row>
    <row r="826" spans="9:9" x14ac:dyDescent="0.55000000000000004">
      <c r="I826" t="s">
        <v>702</v>
      </c>
    </row>
    <row r="827" spans="9:9" x14ac:dyDescent="0.55000000000000004">
      <c r="I827" t="s">
        <v>702</v>
      </c>
    </row>
    <row r="828" spans="9:9" x14ac:dyDescent="0.55000000000000004">
      <c r="I828" t="s">
        <v>702</v>
      </c>
    </row>
    <row r="829" spans="9:9" x14ac:dyDescent="0.55000000000000004">
      <c r="I829" t="s">
        <v>702</v>
      </c>
    </row>
    <row r="830" spans="9:9" x14ac:dyDescent="0.55000000000000004">
      <c r="I830" t="s">
        <v>702</v>
      </c>
    </row>
    <row r="831" spans="9:9" x14ac:dyDescent="0.55000000000000004">
      <c r="I831" t="s">
        <v>702</v>
      </c>
    </row>
    <row r="832" spans="9:9" x14ac:dyDescent="0.55000000000000004">
      <c r="I832" t="s">
        <v>702</v>
      </c>
    </row>
    <row r="833" spans="9:9" x14ac:dyDescent="0.55000000000000004">
      <c r="I833" t="s">
        <v>702</v>
      </c>
    </row>
    <row r="834" spans="9:9" x14ac:dyDescent="0.55000000000000004">
      <c r="I834" t="s">
        <v>702</v>
      </c>
    </row>
    <row r="835" spans="9:9" x14ac:dyDescent="0.55000000000000004">
      <c r="I835" t="s">
        <v>702</v>
      </c>
    </row>
    <row r="836" spans="9:9" x14ac:dyDescent="0.55000000000000004">
      <c r="I836" t="s">
        <v>702</v>
      </c>
    </row>
    <row r="837" spans="9:9" x14ac:dyDescent="0.55000000000000004">
      <c r="I837" t="s">
        <v>702</v>
      </c>
    </row>
    <row r="838" spans="9:9" x14ac:dyDescent="0.55000000000000004">
      <c r="I838" t="s">
        <v>702</v>
      </c>
    </row>
    <row r="839" spans="9:9" x14ac:dyDescent="0.55000000000000004">
      <c r="I839" t="s">
        <v>702</v>
      </c>
    </row>
    <row r="840" spans="9:9" x14ac:dyDescent="0.55000000000000004">
      <c r="I840" t="s">
        <v>702</v>
      </c>
    </row>
    <row r="841" spans="9:9" x14ac:dyDescent="0.55000000000000004">
      <c r="I841" t="s">
        <v>702</v>
      </c>
    </row>
    <row r="842" spans="9:9" x14ac:dyDescent="0.55000000000000004">
      <c r="I842" t="s">
        <v>702</v>
      </c>
    </row>
    <row r="843" spans="9:9" x14ac:dyDescent="0.55000000000000004">
      <c r="I843" t="s">
        <v>702</v>
      </c>
    </row>
    <row r="844" spans="9:9" x14ac:dyDescent="0.55000000000000004">
      <c r="I844" t="s">
        <v>702</v>
      </c>
    </row>
    <row r="845" spans="9:9" x14ac:dyDescent="0.55000000000000004">
      <c r="I845" t="s">
        <v>702</v>
      </c>
    </row>
    <row r="846" spans="9:9" x14ac:dyDescent="0.55000000000000004">
      <c r="I846" t="s">
        <v>702</v>
      </c>
    </row>
    <row r="847" spans="9:9" x14ac:dyDescent="0.55000000000000004">
      <c r="I847" t="s">
        <v>702</v>
      </c>
    </row>
    <row r="848" spans="9:9" x14ac:dyDescent="0.55000000000000004">
      <c r="I848" t="s">
        <v>702</v>
      </c>
    </row>
    <row r="849" spans="9:9" x14ac:dyDescent="0.55000000000000004">
      <c r="I849" t="s">
        <v>702</v>
      </c>
    </row>
    <row r="850" spans="9:9" x14ac:dyDescent="0.55000000000000004">
      <c r="I850" t="s">
        <v>702</v>
      </c>
    </row>
    <row r="851" spans="9:9" x14ac:dyDescent="0.55000000000000004">
      <c r="I851" t="s">
        <v>702</v>
      </c>
    </row>
    <row r="852" spans="9:9" x14ac:dyDescent="0.55000000000000004">
      <c r="I852" t="s">
        <v>702</v>
      </c>
    </row>
    <row r="853" spans="9:9" x14ac:dyDescent="0.55000000000000004">
      <c r="I853" t="s">
        <v>702</v>
      </c>
    </row>
    <row r="854" spans="9:9" x14ac:dyDescent="0.55000000000000004">
      <c r="I854" t="s">
        <v>702</v>
      </c>
    </row>
    <row r="855" spans="9:9" x14ac:dyDescent="0.55000000000000004">
      <c r="I855" t="s">
        <v>702</v>
      </c>
    </row>
    <row r="856" spans="9:9" x14ac:dyDescent="0.55000000000000004">
      <c r="I856" t="s">
        <v>702</v>
      </c>
    </row>
    <row r="857" spans="9:9" x14ac:dyDescent="0.55000000000000004">
      <c r="I857" t="s">
        <v>702</v>
      </c>
    </row>
    <row r="858" spans="9:9" x14ac:dyDescent="0.55000000000000004">
      <c r="I858" t="s">
        <v>702</v>
      </c>
    </row>
    <row r="859" spans="9:9" x14ac:dyDescent="0.55000000000000004">
      <c r="I859" t="s">
        <v>702</v>
      </c>
    </row>
    <row r="860" spans="9:9" x14ac:dyDescent="0.55000000000000004">
      <c r="I860" t="s">
        <v>702</v>
      </c>
    </row>
    <row r="861" spans="9:9" x14ac:dyDescent="0.55000000000000004">
      <c r="I861" t="s">
        <v>702</v>
      </c>
    </row>
    <row r="862" spans="9:9" x14ac:dyDescent="0.55000000000000004">
      <c r="I862" t="s">
        <v>702</v>
      </c>
    </row>
    <row r="863" spans="9:9" x14ac:dyDescent="0.55000000000000004">
      <c r="I863" t="s">
        <v>702</v>
      </c>
    </row>
    <row r="864" spans="9:9" x14ac:dyDescent="0.55000000000000004">
      <c r="I864" t="s">
        <v>702</v>
      </c>
    </row>
    <row r="865" spans="9:9" x14ac:dyDescent="0.55000000000000004">
      <c r="I865" t="s">
        <v>702</v>
      </c>
    </row>
    <row r="866" spans="9:9" x14ac:dyDescent="0.55000000000000004">
      <c r="I866" t="s">
        <v>702</v>
      </c>
    </row>
    <row r="867" spans="9:9" x14ac:dyDescent="0.55000000000000004">
      <c r="I867" t="s">
        <v>702</v>
      </c>
    </row>
    <row r="868" spans="9:9" x14ac:dyDescent="0.55000000000000004">
      <c r="I868" t="s">
        <v>702</v>
      </c>
    </row>
    <row r="869" spans="9:9" x14ac:dyDescent="0.55000000000000004">
      <c r="I869" t="s">
        <v>702</v>
      </c>
    </row>
    <row r="870" spans="9:9" x14ac:dyDescent="0.55000000000000004">
      <c r="I870" t="s">
        <v>702</v>
      </c>
    </row>
    <row r="871" spans="9:9" x14ac:dyDescent="0.55000000000000004">
      <c r="I871" t="s">
        <v>702</v>
      </c>
    </row>
    <row r="872" spans="9:9" x14ac:dyDescent="0.55000000000000004">
      <c r="I872" t="s">
        <v>702</v>
      </c>
    </row>
    <row r="873" spans="9:9" x14ac:dyDescent="0.55000000000000004">
      <c r="I873" t="s">
        <v>702</v>
      </c>
    </row>
    <row r="874" spans="9:9" x14ac:dyDescent="0.55000000000000004">
      <c r="I874" t="s">
        <v>702</v>
      </c>
    </row>
    <row r="875" spans="9:9" x14ac:dyDescent="0.55000000000000004">
      <c r="I875" t="s">
        <v>702</v>
      </c>
    </row>
    <row r="876" spans="9:9" x14ac:dyDescent="0.55000000000000004">
      <c r="I876" t="s">
        <v>702</v>
      </c>
    </row>
    <row r="877" spans="9:9" x14ac:dyDescent="0.55000000000000004">
      <c r="I877" t="s">
        <v>702</v>
      </c>
    </row>
    <row r="878" spans="9:9" x14ac:dyDescent="0.55000000000000004">
      <c r="I878" t="s">
        <v>702</v>
      </c>
    </row>
    <row r="879" spans="9:9" x14ac:dyDescent="0.55000000000000004">
      <c r="I879" t="s">
        <v>702</v>
      </c>
    </row>
    <row r="880" spans="9:9" x14ac:dyDescent="0.55000000000000004">
      <c r="I880" t="s">
        <v>702</v>
      </c>
    </row>
    <row r="881" spans="9:9" x14ac:dyDescent="0.55000000000000004">
      <c r="I881" t="s">
        <v>702</v>
      </c>
    </row>
    <row r="882" spans="9:9" x14ac:dyDescent="0.55000000000000004">
      <c r="I882" t="s">
        <v>702</v>
      </c>
    </row>
    <row r="883" spans="9:9" x14ac:dyDescent="0.55000000000000004">
      <c r="I883" t="s">
        <v>702</v>
      </c>
    </row>
    <row r="884" spans="9:9" x14ac:dyDescent="0.55000000000000004">
      <c r="I884" t="s">
        <v>702</v>
      </c>
    </row>
    <row r="885" spans="9:9" x14ac:dyDescent="0.55000000000000004">
      <c r="I885" t="s">
        <v>702</v>
      </c>
    </row>
    <row r="886" spans="9:9" x14ac:dyDescent="0.55000000000000004">
      <c r="I886" t="s">
        <v>702</v>
      </c>
    </row>
    <row r="887" spans="9:9" x14ac:dyDescent="0.55000000000000004">
      <c r="I887" t="s">
        <v>702</v>
      </c>
    </row>
    <row r="888" spans="9:9" x14ac:dyDescent="0.55000000000000004">
      <c r="I888" t="s">
        <v>702</v>
      </c>
    </row>
    <row r="889" spans="9:9" x14ac:dyDescent="0.55000000000000004">
      <c r="I889" t="s">
        <v>702</v>
      </c>
    </row>
    <row r="890" spans="9:9" x14ac:dyDescent="0.55000000000000004">
      <c r="I890" t="s">
        <v>702</v>
      </c>
    </row>
    <row r="891" spans="9:9" x14ac:dyDescent="0.55000000000000004">
      <c r="I891" t="s">
        <v>702</v>
      </c>
    </row>
    <row r="892" spans="9:9" x14ac:dyDescent="0.55000000000000004">
      <c r="I892" t="s">
        <v>702</v>
      </c>
    </row>
    <row r="893" spans="9:9" x14ac:dyDescent="0.55000000000000004">
      <c r="I893" t="s">
        <v>702</v>
      </c>
    </row>
    <row r="894" spans="9:9" x14ac:dyDescent="0.55000000000000004">
      <c r="I894" t="s">
        <v>702</v>
      </c>
    </row>
    <row r="895" spans="9:9" x14ac:dyDescent="0.55000000000000004">
      <c r="I895" t="s">
        <v>702</v>
      </c>
    </row>
    <row r="896" spans="9:9" x14ac:dyDescent="0.55000000000000004">
      <c r="I896" t="s">
        <v>702</v>
      </c>
    </row>
    <row r="897" spans="9:9" x14ac:dyDescent="0.55000000000000004">
      <c r="I897" t="s">
        <v>702</v>
      </c>
    </row>
    <row r="898" spans="9:9" x14ac:dyDescent="0.55000000000000004">
      <c r="I898" t="s">
        <v>702</v>
      </c>
    </row>
    <row r="899" spans="9:9" x14ac:dyDescent="0.55000000000000004">
      <c r="I899" t="s">
        <v>702</v>
      </c>
    </row>
    <row r="900" spans="9:9" x14ac:dyDescent="0.55000000000000004">
      <c r="I900" t="s">
        <v>702</v>
      </c>
    </row>
    <row r="901" spans="9:9" x14ac:dyDescent="0.55000000000000004">
      <c r="I901" t="s">
        <v>702</v>
      </c>
    </row>
    <row r="902" spans="9:9" x14ac:dyDescent="0.55000000000000004">
      <c r="I902" t="s">
        <v>702</v>
      </c>
    </row>
    <row r="903" spans="9:9" x14ac:dyDescent="0.55000000000000004">
      <c r="I903" t="s">
        <v>702</v>
      </c>
    </row>
    <row r="904" spans="9:9" x14ac:dyDescent="0.55000000000000004">
      <c r="I904" t="s">
        <v>702</v>
      </c>
    </row>
    <row r="905" spans="9:9" x14ac:dyDescent="0.55000000000000004">
      <c r="I905" t="s">
        <v>702</v>
      </c>
    </row>
    <row r="906" spans="9:9" x14ac:dyDescent="0.55000000000000004">
      <c r="I906" t="s">
        <v>702</v>
      </c>
    </row>
    <row r="907" spans="9:9" x14ac:dyDescent="0.55000000000000004">
      <c r="I907" t="s">
        <v>702</v>
      </c>
    </row>
    <row r="908" spans="9:9" x14ac:dyDescent="0.55000000000000004">
      <c r="I908" t="s">
        <v>702</v>
      </c>
    </row>
    <row r="909" spans="9:9" x14ac:dyDescent="0.55000000000000004">
      <c r="I909" t="s">
        <v>702</v>
      </c>
    </row>
    <row r="910" spans="9:9" x14ac:dyDescent="0.55000000000000004">
      <c r="I910" t="s">
        <v>702</v>
      </c>
    </row>
    <row r="911" spans="9:9" x14ac:dyDescent="0.55000000000000004">
      <c r="I911" t="s">
        <v>702</v>
      </c>
    </row>
    <row r="912" spans="9:9" x14ac:dyDescent="0.55000000000000004">
      <c r="I912" t="s">
        <v>702</v>
      </c>
    </row>
    <row r="913" spans="9:9" x14ac:dyDescent="0.55000000000000004">
      <c r="I913" t="s">
        <v>702</v>
      </c>
    </row>
    <row r="914" spans="9:9" x14ac:dyDescent="0.55000000000000004">
      <c r="I914" t="s">
        <v>702</v>
      </c>
    </row>
    <row r="915" spans="9:9" x14ac:dyDescent="0.55000000000000004">
      <c r="I915" t="s">
        <v>702</v>
      </c>
    </row>
    <row r="916" spans="9:9" x14ac:dyDescent="0.55000000000000004">
      <c r="I916" t="s">
        <v>702</v>
      </c>
    </row>
    <row r="917" spans="9:9" x14ac:dyDescent="0.55000000000000004">
      <c r="I917" t="s">
        <v>702</v>
      </c>
    </row>
    <row r="918" spans="9:9" x14ac:dyDescent="0.55000000000000004">
      <c r="I918" t="s">
        <v>702</v>
      </c>
    </row>
    <row r="919" spans="9:9" x14ac:dyDescent="0.55000000000000004">
      <c r="I919" t="s">
        <v>702</v>
      </c>
    </row>
    <row r="920" spans="9:9" x14ac:dyDescent="0.55000000000000004">
      <c r="I920" t="s">
        <v>702</v>
      </c>
    </row>
    <row r="921" spans="9:9" x14ac:dyDescent="0.55000000000000004">
      <c r="I921" t="s">
        <v>702</v>
      </c>
    </row>
    <row r="922" spans="9:9" x14ac:dyDescent="0.55000000000000004">
      <c r="I922" t="s">
        <v>702</v>
      </c>
    </row>
    <row r="923" spans="9:9" x14ac:dyDescent="0.55000000000000004">
      <c r="I923" t="s">
        <v>702</v>
      </c>
    </row>
    <row r="924" spans="9:9" x14ac:dyDescent="0.55000000000000004">
      <c r="I924" t="s">
        <v>702</v>
      </c>
    </row>
    <row r="925" spans="9:9" x14ac:dyDescent="0.55000000000000004">
      <c r="I925" t="s">
        <v>702</v>
      </c>
    </row>
    <row r="926" spans="9:9" x14ac:dyDescent="0.55000000000000004">
      <c r="I926" t="s">
        <v>702</v>
      </c>
    </row>
    <row r="927" spans="9:9" x14ac:dyDescent="0.55000000000000004">
      <c r="I927" t="s">
        <v>702</v>
      </c>
    </row>
    <row r="928" spans="9:9" x14ac:dyDescent="0.55000000000000004">
      <c r="I928" t="s">
        <v>702</v>
      </c>
    </row>
    <row r="929" spans="9:9" x14ac:dyDescent="0.55000000000000004">
      <c r="I929" t="s">
        <v>702</v>
      </c>
    </row>
    <row r="930" spans="9:9" x14ac:dyDescent="0.55000000000000004">
      <c r="I930" t="s">
        <v>702</v>
      </c>
    </row>
    <row r="931" spans="9:9" x14ac:dyDescent="0.55000000000000004">
      <c r="I931" t="s">
        <v>702</v>
      </c>
    </row>
    <row r="932" spans="9:9" x14ac:dyDescent="0.55000000000000004">
      <c r="I932" t="s">
        <v>702</v>
      </c>
    </row>
    <row r="933" spans="9:9" x14ac:dyDescent="0.55000000000000004">
      <c r="I933" t="s">
        <v>702</v>
      </c>
    </row>
    <row r="934" spans="9:9" x14ac:dyDescent="0.55000000000000004">
      <c r="I934" t="s">
        <v>702</v>
      </c>
    </row>
    <row r="935" spans="9:9" x14ac:dyDescent="0.55000000000000004">
      <c r="I935" t="s">
        <v>702</v>
      </c>
    </row>
    <row r="936" spans="9:9" x14ac:dyDescent="0.55000000000000004">
      <c r="I936" t="s">
        <v>702</v>
      </c>
    </row>
    <row r="937" spans="9:9" x14ac:dyDescent="0.55000000000000004">
      <c r="I937" t="s">
        <v>702</v>
      </c>
    </row>
    <row r="938" spans="9:9" x14ac:dyDescent="0.55000000000000004">
      <c r="I938" t="s">
        <v>702</v>
      </c>
    </row>
    <row r="939" spans="9:9" x14ac:dyDescent="0.55000000000000004">
      <c r="I939" t="s">
        <v>702</v>
      </c>
    </row>
    <row r="940" spans="9:9" x14ac:dyDescent="0.55000000000000004">
      <c r="I940" t="s">
        <v>702</v>
      </c>
    </row>
    <row r="941" spans="9:9" x14ac:dyDescent="0.55000000000000004">
      <c r="I941" t="s">
        <v>702</v>
      </c>
    </row>
    <row r="942" spans="9:9" x14ac:dyDescent="0.55000000000000004">
      <c r="I942" t="s">
        <v>702</v>
      </c>
    </row>
    <row r="943" spans="9:9" x14ac:dyDescent="0.55000000000000004">
      <c r="I943" t="s">
        <v>702</v>
      </c>
    </row>
    <row r="944" spans="9:9" x14ac:dyDescent="0.55000000000000004">
      <c r="I944" t="s">
        <v>702</v>
      </c>
    </row>
    <row r="945" spans="9:9" x14ac:dyDescent="0.55000000000000004">
      <c r="I945" t="s">
        <v>702</v>
      </c>
    </row>
    <row r="946" spans="9:9" x14ac:dyDescent="0.55000000000000004">
      <c r="I946" t="s">
        <v>702</v>
      </c>
    </row>
    <row r="947" spans="9:9" x14ac:dyDescent="0.55000000000000004">
      <c r="I947" t="s">
        <v>702</v>
      </c>
    </row>
    <row r="948" spans="9:9" x14ac:dyDescent="0.55000000000000004">
      <c r="I948" t="s">
        <v>702</v>
      </c>
    </row>
    <row r="949" spans="9:9" x14ac:dyDescent="0.55000000000000004">
      <c r="I949" t="s">
        <v>702</v>
      </c>
    </row>
    <row r="950" spans="9:9" x14ac:dyDescent="0.55000000000000004">
      <c r="I950" t="s">
        <v>702</v>
      </c>
    </row>
    <row r="951" spans="9:9" x14ac:dyDescent="0.55000000000000004">
      <c r="I951" t="s">
        <v>702</v>
      </c>
    </row>
    <row r="952" spans="9:9" x14ac:dyDescent="0.55000000000000004">
      <c r="I952" t="s">
        <v>702</v>
      </c>
    </row>
    <row r="953" spans="9:9" x14ac:dyDescent="0.55000000000000004">
      <c r="I953" t="s">
        <v>702</v>
      </c>
    </row>
    <row r="954" spans="9:9" x14ac:dyDescent="0.55000000000000004">
      <c r="I954" t="s">
        <v>702</v>
      </c>
    </row>
    <row r="955" spans="9:9" x14ac:dyDescent="0.55000000000000004">
      <c r="I955" t="s">
        <v>702</v>
      </c>
    </row>
    <row r="956" spans="9:9" x14ac:dyDescent="0.55000000000000004">
      <c r="I956" t="s">
        <v>702</v>
      </c>
    </row>
    <row r="957" spans="9:9" x14ac:dyDescent="0.55000000000000004">
      <c r="I957" t="s">
        <v>702</v>
      </c>
    </row>
    <row r="958" spans="9:9" x14ac:dyDescent="0.55000000000000004">
      <c r="I958" t="s">
        <v>702</v>
      </c>
    </row>
    <row r="959" spans="9:9" x14ac:dyDescent="0.55000000000000004">
      <c r="I959" t="s">
        <v>702</v>
      </c>
    </row>
    <row r="960" spans="9:9" x14ac:dyDescent="0.55000000000000004">
      <c r="I960" t="s">
        <v>702</v>
      </c>
    </row>
    <row r="961" spans="9:9" x14ac:dyDescent="0.55000000000000004">
      <c r="I961" t="s">
        <v>702</v>
      </c>
    </row>
    <row r="962" spans="9:9" x14ac:dyDescent="0.55000000000000004">
      <c r="I962" t="s">
        <v>702</v>
      </c>
    </row>
    <row r="963" spans="9:9" x14ac:dyDescent="0.55000000000000004">
      <c r="I963" t="s">
        <v>702</v>
      </c>
    </row>
    <row r="964" spans="9:9" x14ac:dyDescent="0.55000000000000004">
      <c r="I964" t="s">
        <v>702</v>
      </c>
    </row>
    <row r="965" spans="9:9" x14ac:dyDescent="0.55000000000000004">
      <c r="I965" t="s">
        <v>702</v>
      </c>
    </row>
    <row r="966" spans="9:9" x14ac:dyDescent="0.55000000000000004">
      <c r="I966" t="s">
        <v>702</v>
      </c>
    </row>
    <row r="967" spans="9:9" x14ac:dyDescent="0.55000000000000004">
      <c r="I967" t="s">
        <v>702</v>
      </c>
    </row>
    <row r="968" spans="9:9" x14ac:dyDescent="0.55000000000000004">
      <c r="I968" t="s">
        <v>702</v>
      </c>
    </row>
    <row r="969" spans="9:9" x14ac:dyDescent="0.55000000000000004">
      <c r="I969" t="s">
        <v>702</v>
      </c>
    </row>
    <row r="970" spans="9:9" x14ac:dyDescent="0.55000000000000004">
      <c r="I970" t="s">
        <v>702</v>
      </c>
    </row>
    <row r="971" spans="9:9" x14ac:dyDescent="0.55000000000000004">
      <c r="I971" t="s">
        <v>702</v>
      </c>
    </row>
    <row r="972" spans="9:9" x14ac:dyDescent="0.55000000000000004">
      <c r="I972" t="s">
        <v>702</v>
      </c>
    </row>
    <row r="973" spans="9:9" x14ac:dyDescent="0.55000000000000004">
      <c r="I973" t="s">
        <v>702</v>
      </c>
    </row>
    <row r="974" spans="9:9" x14ac:dyDescent="0.55000000000000004">
      <c r="I974" t="s">
        <v>702</v>
      </c>
    </row>
    <row r="975" spans="9:9" x14ac:dyDescent="0.55000000000000004">
      <c r="I975" t="s">
        <v>702</v>
      </c>
    </row>
    <row r="976" spans="9:9" x14ac:dyDescent="0.55000000000000004">
      <c r="I976" t="s">
        <v>702</v>
      </c>
    </row>
    <row r="977" spans="9:9" x14ac:dyDescent="0.55000000000000004">
      <c r="I977" t="s">
        <v>702</v>
      </c>
    </row>
    <row r="978" spans="9:9" x14ac:dyDescent="0.55000000000000004">
      <c r="I978" t="s">
        <v>702</v>
      </c>
    </row>
    <row r="979" spans="9:9" x14ac:dyDescent="0.55000000000000004">
      <c r="I979" t="s">
        <v>702</v>
      </c>
    </row>
    <row r="980" spans="9:9" x14ac:dyDescent="0.55000000000000004">
      <c r="I980" t="s">
        <v>702</v>
      </c>
    </row>
    <row r="981" spans="9:9" x14ac:dyDescent="0.55000000000000004">
      <c r="I981" t="s">
        <v>702</v>
      </c>
    </row>
    <row r="982" spans="9:9" x14ac:dyDescent="0.55000000000000004">
      <c r="I982" t="s">
        <v>702</v>
      </c>
    </row>
    <row r="983" spans="9:9" x14ac:dyDescent="0.55000000000000004">
      <c r="I983" t="s">
        <v>702</v>
      </c>
    </row>
    <row r="984" spans="9:9" x14ac:dyDescent="0.55000000000000004">
      <c r="I984" t="s">
        <v>702</v>
      </c>
    </row>
    <row r="985" spans="9:9" x14ac:dyDescent="0.55000000000000004">
      <c r="I985" t="s">
        <v>702</v>
      </c>
    </row>
    <row r="986" spans="9:9" x14ac:dyDescent="0.55000000000000004">
      <c r="I986" t="s">
        <v>702</v>
      </c>
    </row>
    <row r="987" spans="9:9" x14ac:dyDescent="0.55000000000000004">
      <c r="I987" t="s">
        <v>702</v>
      </c>
    </row>
    <row r="988" spans="9:9" x14ac:dyDescent="0.55000000000000004">
      <c r="I988" t="s">
        <v>702</v>
      </c>
    </row>
    <row r="989" spans="9:9" x14ac:dyDescent="0.55000000000000004">
      <c r="I989" t="s">
        <v>702</v>
      </c>
    </row>
    <row r="990" spans="9:9" x14ac:dyDescent="0.55000000000000004">
      <c r="I990" t="s">
        <v>702</v>
      </c>
    </row>
    <row r="991" spans="9:9" x14ac:dyDescent="0.55000000000000004">
      <c r="I991" t="s">
        <v>702</v>
      </c>
    </row>
    <row r="992" spans="9:9" x14ac:dyDescent="0.55000000000000004">
      <c r="I992" t="s">
        <v>702</v>
      </c>
    </row>
    <row r="993" spans="9:9" x14ac:dyDescent="0.55000000000000004">
      <c r="I993" t="s">
        <v>702</v>
      </c>
    </row>
    <row r="994" spans="9:9" x14ac:dyDescent="0.55000000000000004">
      <c r="I994" t="s">
        <v>702</v>
      </c>
    </row>
    <row r="995" spans="9:9" x14ac:dyDescent="0.55000000000000004">
      <c r="I995" t="s">
        <v>702</v>
      </c>
    </row>
    <row r="996" spans="9:9" x14ac:dyDescent="0.55000000000000004">
      <c r="I996" t="s">
        <v>702</v>
      </c>
    </row>
    <row r="997" spans="9:9" x14ac:dyDescent="0.55000000000000004">
      <c r="I997" t="s">
        <v>702</v>
      </c>
    </row>
    <row r="998" spans="9:9" x14ac:dyDescent="0.55000000000000004">
      <c r="I998" t="s">
        <v>702</v>
      </c>
    </row>
    <row r="999" spans="9:9" x14ac:dyDescent="0.55000000000000004">
      <c r="I999" t="s">
        <v>702</v>
      </c>
    </row>
    <row r="1000" spans="9:9" x14ac:dyDescent="0.55000000000000004">
      <c r="I1000" t="s">
        <v>702</v>
      </c>
    </row>
    <row r="1001" spans="9:9" x14ac:dyDescent="0.55000000000000004">
      <c r="I1001" t="s">
        <v>702</v>
      </c>
    </row>
    <row r="1002" spans="9:9" x14ac:dyDescent="0.55000000000000004">
      <c r="I1002" t="s">
        <v>702</v>
      </c>
    </row>
    <row r="1003" spans="9:9" x14ac:dyDescent="0.55000000000000004">
      <c r="I1003" t="s">
        <v>702</v>
      </c>
    </row>
    <row r="1004" spans="9:9" x14ac:dyDescent="0.55000000000000004">
      <c r="I1004" t="s">
        <v>702</v>
      </c>
    </row>
    <row r="1005" spans="9:9" x14ac:dyDescent="0.55000000000000004">
      <c r="I1005" t="s">
        <v>702</v>
      </c>
    </row>
    <row r="1006" spans="9:9" x14ac:dyDescent="0.55000000000000004">
      <c r="I1006" t="s">
        <v>702</v>
      </c>
    </row>
    <row r="1007" spans="9:9" x14ac:dyDescent="0.55000000000000004">
      <c r="I1007" t="s">
        <v>702</v>
      </c>
    </row>
    <row r="1008" spans="9:9" x14ac:dyDescent="0.55000000000000004">
      <c r="I1008" t="s">
        <v>702</v>
      </c>
    </row>
    <row r="1009" spans="9:9" x14ac:dyDescent="0.55000000000000004">
      <c r="I1009" t="s">
        <v>702</v>
      </c>
    </row>
    <row r="1010" spans="9:9" x14ac:dyDescent="0.55000000000000004">
      <c r="I1010" t="s">
        <v>702</v>
      </c>
    </row>
    <row r="1011" spans="9:9" x14ac:dyDescent="0.55000000000000004">
      <c r="I1011" t="s">
        <v>702</v>
      </c>
    </row>
    <row r="1012" spans="9:9" x14ac:dyDescent="0.55000000000000004">
      <c r="I1012" t="s">
        <v>702</v>
      </c>
    </row>
    <row r="1013" spans="9:9" x14ac:dyDescent="0.55000000000000004">
      <c r="I1013" t="s">
        <v>702</v>
      </c>
    </row>
    <row r="1014" spans="9:9" x14ac:dyDescent="0.55000000000000004">
      <c r="I1014" t="s">
        <v>702</v>
      </c>
    </row>
    <row r="1015" spans="9:9" x14ac:dyDescent="0.55000000000000004">
      <c r="I1015" t="s">
        <v>702</v>
      </c>
    </row>
    <row r="1016" spans="9:9" x14ac:dyDescent="0.55000000000000004">
      <c r="I1016" t="s">
        <v>702</v>
      </c>
    </row>
    <row r="1017" spans="9:9" x14ac:dyDescent="0.55000000000000004">
      <c r="I1017" t="s">
        <v>702</v>
      </c>
    </row>
    <row r="1018" spans="9:9" x14ac:dyDescent="0.55000000000000004">
      <c r="I1018" t="s">
        <v>702</v>
      </c>
    </row>
    <row r="1019" spans="9:9" x14ac:dyDescent="0.55000000000000004">
      <c r="I1019" t="s">
        <v>702</v>
      </c>
    </row>
    <row r="1020" spans="9:9" x14ac:dyDescent="0.55000000000000004">
      <c r="I1020" t="s">
        <v>702</v>
      </c>
    </row>
    <row r="1021" spans="9:9" x14ac:dyDescent="0.55000000000000004">
      <c r="I1021" t="s">
        <v>702</v>
      </c>
    </row>
    <row r="1022" spans="9:9" x14ac:dyDescent="0.55000000000000004">
      <c r="I1022" t="s">
        <v>702</v>
      </c>
    </row>
    <row r="1023" spans="9:9" x14ac:dyDescent="0.55000000000000004">
      <c r="I1023" t="s">
        <v>702</v>
      </c>
    </row>
    <row r="1024" spans="9:9" x14ac:dyDescent="0.55000000000000004">
      <c r="I1024" t="s">
        <v>702</v>
      </c>
    </row>
    <row r="1025" spans="9:9" x14ac:dyDescent="0.55000000000000004">
      <c r="I1025" t="s">
        <v>702</v>
      </c>
    </row>
    <row r="1026" spans="9:9" x14ac:dyDescent="0.55000000000000004">
      <c r="I1026" t="s">
        <v>702</v>
      </c>
    </row>
    <row r="1027" spans="9:9" x14ac:dyDescent="0.55000000000000004">
      <c r="I1027" t="s">
        <v>702</v>
      </c>
    </row>
    <row r="1028" spans="9:9" x14ac:dyDescent="0.55000000000000004">
      <c r="I1028" t="s">
        <v>702</v>
      </c>
    </row>
    <row r="1029" spans="9:9" x14ac:dyDescent="0.55000000000000004">
      <c r="I1029" t="s">
        <v>702</v>
      </c>
    </row>
    <row r="1030" spans="9:9" x14ac:dyDescent="0.55000000000000004">
      <c r="I1030" t="s">
        <v>702</v>
      </c>
    </row>
    <row r="1031" spans="9:9" x14ac:dyDescent="0.55000000000000004">
      <c r="I1031" t="s">
        <v>702</v>
      </c>
    </row>
    <row r="1032" spans="9:9" x14ac:dyDescent="0.55000000000000004">
      <c r="I1032" t="s">
        <v>702</v>
      </c>
    </row>
    <row r="1033" spans="9:9" x14ac:dyDescent="0.55000000000000004">
      <c r="I1033" t="s">
        <v>702</v>
      </c>
    </row>
    <row r="1034" spans="9:9" x14ac:dyDescent="0.55000000000000004">
      <c r="I1034" t="s">
        <v>702</v>
      </c>
    </row>
    <row r="1035" spans="9:9" x14ac:dyDescent="0.55000000000000004">
      <c r="I1035" t="s">
        <v>702</v>
      </c>
    </row>
    <row r="1036" spans="9:9" x14ac:dyDescent="0.55000000000000004">
      <c r="I1036" t="s">
        <v>702</v>
      </c>
    </row>
    <row r="1037" spans="9:9" x14ac:dyDescent="0.55000000000000004">
      <c r="I1037" t="s">
        <v>702</v>
      </c>
    </row>
    <row r="1038" spans="9:9" x14ac:dyDescent="0.55000000000000004">
      <c r="I1038" t="s">
        <v>702</v>
      </c>
    </row>
    <row r="1039" spans="9:9" x14ac:dyDescent="0.55000000000000004">
      <c r="I1039" t="s">
        <v>702</v>
      </c>
    </row>
    <row r="1040" spans="9:9" x14ac:dyDescent="0.55000000000000004">
      <c r="I1040" t="s">
        <v>702</v>
      </c>
    </row>
    <row r="1041" spans="9:9" x14ac:dyDescent="0.55000000000000004">
      <c r="I1041" t="s">
        <v>702</v>
      </c>
    </row>
    <row r="1042" spans="9:9" x14ac:dyDescent="0.55000000000000004">
      <c r="I1042" t="s">
        <v>702</v>
      </c>
    </row>
    <row r="1043" spans="9:9" x14ac:dyDescent="0.55000000000000004">
      <c r="I1043" t="s">
        <v>702</v>
      </c>
    </row>
    <row r="1044" spans="9:9" x14ac:dyDescent="0.55000000000000004">
      <c r="I1044" t="s">
        <v>702</v>
      </c>
    </row>
    <row r="1045" spans="9:9" x14ac:dyDescent="0.55000000000000004">
      <c r="I1045" t="s">
        <v>702</v>
      </c>
    </row>
    <row r="1046" spans="9:9" x14ac:dyDescent="0.55000000000000004">
      <c r="I1046" t="s">
        <v>702</v>
      </c>
    </row>
    <row r="1047" spans="9:9" x14ac:dyDescent="0.55000000000000004">
      <c r="I1047" t="s">
        <v>702</v>
      </c>
    </row>
    <row r="1048" spans="9:9" x14ac:dyDescent="0.55000000000000004">
      <c r="I1048" t="s">
        <v>702</v>
      </c>
    </row>
    <row r="1049" spans="9:9" x14ac:dyDescent="0.55000000000000004">
      <c r="I1049" t="s">
        <v>702</v>
      </c>
    </row>
    <row r="1050" spans="9:9" x14ac:dyDescent="0.55000000000000004">
      <c r="I1050" t="s">
        <v>702</v>
      </c>
    </row>
    <row r="1051" spans="9:9" x14ac:dyDescent="0.55000000000000004">
      <c r="I1051" t="s">
        <v>702</v>
      </c>
    </row>
    <row r="1052" spans="9:9" x14ac:dyDescent="0.55000000000000004">
      <c r="I1052" t="s">
        <v>702</v>
      </c>
    </row>
    <row r="1053" spans="9:9" x14ac:dyDescent="0.55000000000000004">
      <c r="I1053" t="s">
        <v>702</v>
      </c>
    </row>
    <row r="1054" spans="9:9" x14ac:dyDescent="0.55000000000000004">
      <c r="I1054" t="s">
        <v>702</v>
      </c>
    </row>
    <row r="1055" spans="9:9" x14ac:dyDescent="0.55000000000000004">
      <c r="I1055" t="s">
        <v>702</v>
      </c>
    </row>
    <row r="1056" spans="9:9" x14ac:dyDescent="0.55000000000000004">
      <c r="I1056" t="s">
        <v>702</v>
      </c>
    </row>
    <row r="1057" spans="9:9" x14ac:dyDescent="0.55000000000000004">
      <c r="I1057" t="s">
        <v>702</v>
      </c>
    </row>
    <row r="1058" spans="9:9" x14ac:dyDescent="0.55000000000000004">
      <c r="I1058" t="s">
        <v>702</v>
      </c>
    </row>
    <row r="1059" spans="9:9" x14ac:dyDescent="0.55000000000000004">
      <c r="I1059" t="s">
        <v>702</v>
      </c>
    </row>
    <row r="1060" spans="9:9" x14ac:dyDescent="0.55000000000000004">
      <c r="I1060" t="s">
        <v>702</v>
      </c>
    </row>
    <row r="1061" spans="9:9" x14ac:dyDescent="0.55000000000000004">
      <c r="I1061" t="s">
        <v>702</v>
      </c>
    </row>
    <row r="1062" spans="9:9" x14ac:dyDescent="0.55000000000000004">
      <c r="I1062" t="s">
        <v>702</v>
      </c>
    </row>
    <row r="1063" spans="9:9" x14ac:dyDescent="0.55000000000000004">
      <c r="I1063" t="s">
        <v>702</v>
      </c>
    </row>
    <row r="1064" spans="9:9" x14ac:dyDescent="0.55000000000000004">
      <c r="I1064" t="s">
        <v>702</v>
      </c>
    </row>
    <row r="1065" spans="9:9" x14ac:dyDescent="0.55000000000000004">
      <c r="I1065" t="s">
        <v>702</v>
      </c>
    </row>
    <row r="1066" spans="9:9" x14ac:dyDescent="0.55000000000000004">
      <c r="I1066" t="s">
        <v>702</v>
      </c>
    </row>
    <row r="1067" spans="9:9" x14ac:dyDescent="0.55000000000000004">
      <c r="I1067" t="s">
        <v>702</v>
      </c>
    </row>
    <row r="1068" spans="9:9" x14ac:dyDescent="0.55000000000000004">
      <c r="I1068" t="s">
        <v>702</v>
      </c>
    </row>
    <row r="1069" spans="9:9" x14ac:dyDescent="0.55000000000000004">
      <c r="I1069" t="s">
        <v>702</v>
      </c>
    </row>
    <row r="1070" spans="9:9" x14ac:dyDescent="0.55000000000000004">
      <c r="I1070" t="s">
        <v>702</v>
      </c>
    </row>
    <row r="1071" spans="9:9" x14ac:dyDescent="0.55000000000000004">
      <c r="I1071" t="s">
        <v>702</v>
      </c>
    </row>
    <row r="1072" spans="9:9" x14ac:dyDescent="0.55000000000000004">
      <c r="I1072" t="s">
        <v>702</v>
      </c>
    </row>
    <row r="1073" spans="9:9" x14ac:dyDescent="0.55000000000000004">
      <c r="I1073" t="s">
        <v>702</v>
      </c>
    </row>
    <row r="1074" spans="9:9" x14ac:dyDescent="0.55000000000000004">
      <c r="I1074" t="s">
        <v>702</v>
      </c>
    </row>
    <row r="1075" spans="9:9" x14ac:dyDescent="0.55000000000000004">
      <c r="I1075" t="s">
        <v>702</v>
      </c>
    </row>
    <row r="1076" spans="9:9" x14ac:dyDescent="0.55000000000000004">
      <c r="I1076" t="s">
        <v>702</v>
      </c>
    </row>
    <row r="1077" spans="9:9" x14ac:dyDescent="0.55000000000000004">
      <c r="I1077" t="s">
        <v>702</v>
      </c>
    </row>
    <row r="1078" spans="9:9" x14ac:dyDescent="0.55000000000000004">
      <c r="I1078" t="s">
        <v>702</v>
      </c>
    </row>
    <row r="1079" spans="9:9" x14ac:dyDescent="0.55000000000000004">
      <c r="I1079" t="s">
        <v>702</v>
      </c>
    </row>
    <row r="1080" spans="9:9" x14ac:dyDescent="0.55000000000000004">
      <c r="I1080" t="s">
        <v>702</v>
      </c>
    </row>
    <row r="1081" spans="9:9" x14ac:dyDescent="0.55000000000000004">
      <c r="I1081" t="s">
        <v>702</v>
      </c>
    </row>
    <row r="1082" spans="9:9" x14ac:dyDescent="0.55000000000000004">
      <c r="I1082" t="s">
        <v>702</v>
      </c>
    </row>
    <row r="1083" spans="9:9" x14ac:dyDescent="0.55000000000000004">
      <c r="I1083" t="s">
        <v>702</v>
      </c>
    </row>
    <row r="1084" spans="9:9" x14ac:dyDescent="0.55000000000000004">
      <c r="I1084" t="s">
        <v>702</v>
      </c>
    </row>
    <row r="1085" spans="9:9" x14ac:dyDescent="0.55000000000000004">
      <c r="I1085" t="s">
        <v>702</v>
      </c>
    </row>
    <row r="1086" spans="9:9" x14ac:dyDescent="0.55000000000000004">
      <c r="I1086" t="s">
        <v>702</v>
      </c>
    </row>
    <row r="1087" spans="9:9" x14ac:dyDescent="0.55000000000000004">
      <c r="I1087" t="s">
        <v>702</v>
      </c>
    </row>
    <row r="1088" spans="9:9" x14ac:dyDescent="0.55000000000000004">
      <c r="I1088" t="s">
        <v>702</v>
      </c>
    </row>
    <row r="1089" spans="9:9" x14ac:dyDescent="0.55000000000000004">
      <c r="I1089" t="s">
        <v>702</v>
      </c>
    </row>
    <row r="1090" spans="9:9" x14ac:dyDescent="0.55000000000000004">
      <c r="I1090" t="s">
        <v>702</v>
      </c>
    </row>
    <row r="1091" spans="9:9" x14ac:dyDescent="0.55000000000000004">
      <c r="I1091" t="s">
        <v>702</v>
      </c>
    </row>
    <row r="1092" spans="9:9" x14ac:dyDescent="0.55000000000000004">
      <c r="I1092" t="s">
        <v>702</v>
      </c>
    </row>
    <row r="1093" spans="9:9" x14ac:dyDescent="0.55000000000000004">
      <c r="I1093" t="s">
        <v>702</v>
      </c>
    </row>
    <row r="1094" spans="9:9" x14ac:dyDescent="0.55000000000000004">
      <c r="I1094" t="s">
        <v>702</v>
      </c>
    </row>
    <row r="1095" spans="9:9" x14ac:dyDescent="0.55000000000000004">
      <c r="I1095" t="s">
        <v>702</v>
      </c>
    </row>
    <row r="1096" spans="9:9" x14ac:dyDescent="0.55000000000000004">
      <c r="I1096" t="s">
        <v>702</v>
      </c>
    </row>
    <row r="1097" spans="9:9" x14ac:dyDescent="0.55000000000000004">
      <c r="I1097" t="s">
        <v>702</v>
      </c>
    </row>
    <row r="1098" spans="9:9" x14ac:dyDescent="0.55000000000000004">
      <c r="I1098" t="s">
        <v>702</v>
      </c>
    </row>
    <row r="1099" spans="9:9" x14ac:dyDescent="0.55000000000000004">
      <c r="I1099" t="s">
        <v>702</v>
      </c>
    </row>
    <row r="1100" spans="9:9" x14ac:dyDescent="0.55000000000000004">
      <c r="I1100" t="s">
        <v>702</v>
      </c>
    </row>
    <row r="1101" spans="9:9" x14ac:dyDescent="0.55000000000000004">
      <c r="I1101" t="s">
        <v>702</v>
      </c>
    </row>
    <row r="1102" spans="9:9" x14ac:dyDescent="0.55000000000000004">
      <c r="I1102" t="s">
        <v>702</v>
      </c>
    </row>
    <row r="1103" spans="9:9" x14ac:dyDescent="0.55000000000000004">
      <c r="I1103" t="s">
        <v>702</v>
      </c>
    </row>
    <row r="1104" spans="9:9" x14ac:dyDescent="0.55000000000000004">
      <c r="I1104" t="s">
        <v>702</v>
      </c>
    </row>
    <row r="1105" spans="9:9" x14ac:dyDescent="0.55000000000000004">
      <c r="I1105" t="s">
        <v>702</v>
      </c>
    </row>
    <row r="1106" spans="9:9" x14ac:dyDescent="0.55000000000000004">
      <c r="I1106" t="s">
        <v>702</v>
      </c>
    </row>
    <row r="1107" spans="9:9" x14ac:dyDescent="0.55000000000000004">
      <c r="I1107" t="s">
        <v>702</v>
      </c>
    </row>
    <row r="1108" spans="9:9" x14ac:dyDescent="0.55000000000000004">
      <c r="I1108" t="s">
        <v>702</v>
      </c>
    </row>
    <row r="1109" spans="9:9" x14ac:dyDescent="0.55000000000000004">
      <c r="I1109" t="s">
        <v>702</v>
      </c>
    </row>
    <row r="1110" spans="9:9" x14ac:dyDescent="0.55000000000000004">
      <c r="I1110" t="s">
        <v>702</v>
      </c>
    </row>
    <row r="1111" spans="9:9" x14ac:dyDescent="0.55000000000000004">
      <c r="I1111" t="s">
        <v>702</v>
      </c>
    </row>
    <row r="1112" spans="9:9" x14ac:dyDescent="0.55000000000000004">
      <c r="I1112" t="s">
        <v>702</v>
      </c>
    </row>
    <row r="1113" spans="9:9" x14ac:dyDescent="0.55000000000000004">
      <c r="I1113" t="s">
        <v>702</v>
      </c>
    </row>
    <row r="1114" spans="9:9" x14ac:dyDescent="0.55000000000000004">
      <c r="I1114" t="s">
        <v>702</v>
      </c>
    </row>
    <row r="1115" spans="9:9" x14ac:dyDescent="0.55000000000000004">
      <c r="I1115" t="s">
        <v>702</v>
      </c>
    </row>
    <row r="1116" spans="9:9" x14ac:dyDescent="0.55000000000000004">
      <c r="I1116" t="s">
        <v>702</v>
      </c>
    </row>
    <row r="1117" spans="9:9" x14ac:dyDescent="0.55000000000000004">
      <c r="I1117" t="s">
        <v>702</v>
      </c>
    </row>
    <row r="1118" spans="9:9" x14ac:dyDescent="0.55000000000000004">
      <c r="I1118" t="s">
        <v>702</v>
      </c>
    </row>
    <row r="1119" spans="9:9" x14ac:dyDescent="0.55000000000000004">
      <c r="I1119" t="s">
        <v>702</v>
      </c>
    </row>
    <row r="1120" spans="9:9" x14ac:dyDescent="0.55000000000000004">
      <c r="I1120" t="s">
        <v>702</v>
      </c>
    </row>
    <row r="1121" spans="9:9" x14ac:dyDescent="0.55000000000000004">
      <c r="I1121" t="s">
        <v>702</v>
      </c>
    </row>
    <row r="1122" spans="9:9" x14ac:dyDescent="0.55000000000000004">
      <c r="I1122" t="s">
        <v>702</v>
      </c>
    </row>
    <row r="1123" spans="9:9" x14ac:dyDescent="0.55000000000000004">
      <c r="I1123" t="s">
        <v>702</v>
      </c>
    </row>
    <row r="1124" spans="9:9" x14ac:dyDescent="0.55000000000000004">
      <c r="I1124" t="s">
        <v>702</v>
      </c>
    </row>
    <row r="1125" spans="9:9" x14ac:dyDescent="0.55000000000000004">
      <c r="I1125" t="s">
        <v>702</v>
      </c>
    </row>
    <row r="1126" spans="9:9" x14ac:dyDescent="0.55000000000000004">
      <c r="I1126" t="s">
        <v>702</v>
      </c>
    </row>
    <row r="1127" spans="9:9" x14ac:dyDescent="0.55000000000000004">
      <c r="I1127" t="s">
        <v>702</v>
      </c>
    </row>
    <row r="1128" spans="9:9" x14ac:dyDescent="0.55000000000000004">
      <c r="I1128" t="s">
        <v>702</v>
      </c>
    </row>
    <row r="1129" spans="9:9" x14ac:dyDescent="0.55000000000000004">
      <c r="I1129" t="s">
        <v>702</v>
      </c>
    </row>
    <row r="1130" spans="9:9" x14ac:dyDescent="0.55000000000000004">
      <c r="I1130" t="s">
        <v>702</v>
      </c>
    </row>
    <row r="1131" spans="9:9" x14ac:dyDescent="0.55000000000000004">
      <c r="I1131" t="s">
        <v>702</v>
      </c>
    </row>
    <row r="1132" spans="9:9" x14ac:dyDescent="0.55000000000000004">
      <c r="I1132" t="s">
        <v>702</v>
      </c>
    </row>
    <row r="1133" spans="9:9" x14ac:dyDescent="0.55000000000000004">
      <c r="I1133" t="s">
        <v>702</v>
      </c>
    </row>
    <row r="1134" spans="9:9" x14ac:dyDescent="0.55000000000000004">
      <c r="I1134" t="s">
        <v>702</v>
      </c>
    </row>
    <row r="1135" spans="9:9" x14ac:dyDescent="0.55000000000000004">
      <c r="I1135" t="s">
        <v>702</v>
      </c>
    </row>
    <row r="1136" spans="9:9" x14ac:dyDescent="0.55000000000000004">
      <c r="I1136" t="s">
        <v>702</v>
      </c>
    </row>
    <row r="1137" spans="9:9" x14ac:dyDescent="0.55000000000000004">
      <c r="I1137" t="s">
        <v>702</v>
      </c>
    </row>
    <row r="1138" spans="9:9" x14ac:dyDescent="0.55000000000000004">
      <c r="I1138" t="s">
        <v>702</v>
      </c>
    </row>
    <row r="1139" spans="9:9" x14ac:dyDescent="0.55000000000000004">
      <c r="I1139" t="s">
        <v>702</v>
      </c>
    </row>
    <row r="1140" spans="9:9" x14ac:dyDescent="0.55000000000000004">
      <c r="I1140" t="s">
        <v>702</v>
      </c>
    </row>
    <row r="1141" spans="9:9" x14ac:dyDescent="0.55000000000000004">
      <c r="I1141" t="s">
        <v>702</v>
      </c>
    </row>
    <row r="1142" spans="9:9" x14ac:dyDescent="0.55000000000000004">
      <c r="I1142" t="s">
        <v>702</v>
      </c>
    </row>
    <row r="1143" spans="9:9" x14ac:dyDescent="0.55000000000000004">
      <c r="I1143" t="s">
        <v>702</v>
      </c>
    </row>
    <row r="1144" spans="9:9" x14ac:dyDescent="0.55000000000000004">
      <c r="I1144" t="s">
        <v>702</v>
      </c>
    </row>
    <row r="1145" spans="9:9" x14ac:dyDescent="0.55000000000000004">
      <c r="I1145" t="s">
        <v>702</v>
      </c>
    </row>
    <row r="1146" spans="9:9" x14ac:dyDescent="0.55000000000000004">
      <c r="I1146" t="s">
        <v>702</v>
      </c>
    </row>
    <row r="1147" spans="9:9" x14ac:dyDescent="0.55000000000000004">
      <c r="I1147" t="s">
        <v>702</v>
      </c>
    </row>
    <row r="1148" spans="9:9" x14ac:dyDescent="0.55000000000000004">
      <c r="I1148" t="s">
        <v>702</v>
      </c>
    </row>
    <row r="1149" spans="9:9" x14ac:dyDescent="0.55000000000000004">
      <c r="I1149" t="s">
        <v>702</v>
      </c>
    </row>
    <row r="1150" spans="9:9" x14ac:dyDescent="0.55000000000000004">
      <c r="I1150" t="s">
        <v>702</v>
      </c>
    </row>
    <row r="1151" spans="9:9" x14ac:dyDescent="0.55000000000000004">
      <c r="I1151" t="s">
        <v>702</v>
      </c>
    </row>
    <row r="1152" spans="9:9" x14ac:dyDescent="0.55000000000000004">
      <c r="I1152" t="s">
        <v>702</v>
      </c>
    </row>
    <row r="1153" spans="9:9" x14ac:dyDescent="0.55000000000000004">
      <c r="I1153" t="s">
        <v>702</v>
      </c>
    </row>
    <row r="1154" spans="9:9" x14ac:dyDescent="0.55000000000000004">
      <c r="I1154" t="s">
        <v>702</v>
      </c>
    </row>
    <row r="1155" spans="9:9" x14ac:dyDescent="0.55000000000000004">
      <c r="I1155" t="s">
        <v>702</v>
      </c>
    </row>
    <row r="1156" spans="9:9" x14ac:dyDescent="0.55000000000000004">
      <c r="I1156" t="s">
        <v>702</v>
      </c>
    </row>
    <row r="1157" spans="9:9" x14ac:dyDescent="0.55000000000000004">
      <c r="I1157" t="s">
        <v>702</v>
      </c>
    </row>
    <row r="1158" spans="9:9" x14ac:dyDescent="0.55000000000000004">
      <c r="I1158" t="s">
        <v>702</v>
      </c>
    </row>
    <row r="1159" spans="9:9" x14ac:dyDescent="0.55000000000000004">
      <c r="I1159" t="s">
        <v>702</v>
      </c>
    </row>
    <row r="1160" spans="9:9" x14ac:dyDescent="0.55000000000000004">
      <c r="I1160" t="s">
        <v>702</v>
      </c>
    </row>
    <row r="1161" spans="9:9" x14ac:dyDescent="0.55000000000000004">
      <c r="I1161" t="s">
        <v>702</v>
      </c>
    </row>
    <row r="1162" spans="9:9" x14ac:dyDescent="0.55000000000000004">
      <c r="I1162" t="s">
        <v>702</v>
      </c>
    </row>
    <row r="1163" spans="9:9" x14ac:dyDescent="0.55000000000000004">
      <c r="I1163" t="s">
        <v>702</v>
      </c>
    </row>
    <row r="1164" spans="9:9" x14ac:dyDescent="0.55000000000000004">
      <c r="I1164" t="s">
        <v>702</v>
      </c>
    </row>
    <row r="1165" spans="9:9" x14ac:dyDescent="0.55000000000000004">
      <c r="I1165" t="s">
        <v>702</v>
      </c>
    </row>
    <row r="1166" spans="9:9" x14ac:dyDescent="0.55000000000000004">
      <c r="I1166" t="s">
        <v>702</v>
      </c>
    </row>
    <row r="1167" spans="9:9" x14ac:dyDescent="0.55000000000000004">
      <c r="I1167" t="s">
        <v>702</v>
      </c>
    </row>
    <row r="1168" spans="9:9" x14ac:dyDescent="0.55000000000000004">
      <c r="I1168" t="s">
        <v>702</v>
      </c>
    </row>
    <row r="1169" spans="9:9" x14ac:dyDescent="0.55000000000000004">
      <c r="I1169" t="s">
        <v>702</v>
      </c>
    </row>
    <row r="1170" spans="9:9" x14ac:dyDescent="0.55000000000000004">
      <c r="I1170" t="s">
        <v>702</v>
      </c>
    </row>
    <row r="1171" spans="9:9" x14ac:dyDescent="0.55000000000000004">
      <c r="I1171" t="s">
        <v>702</v>
      </c>
    </row>
    <row r="1172" spans="9:9" x14ac:dyDescent="0.55000000000000004">
      <c r="I1172" t="s">
        <v>702</v>
      </c>
    </row>
    <row r="1173" spans="9:9" x14ac:dyDescent="0.55000000000000004">
      <c r="I1173" t="s">
        <v>702</v>
      </c>
    </row>
    <row r="1174" spans="9:9" x14ac:dyDescent="0.55000000000000004">
      <c r="I1174" t="s">
        <v>702</v>
      </c>
    </row>
    <row r="1175" spans="9:9" x14ac:dyDescent="0.55000000000000004">
      <c r="I1175" t="s">
        <v>702</v>
      </c>
    </row>
    <row r="1176" spans="9:9" x14ac:dyDescent="0.55000000000000004">
      <c r="I1176" t="s">
        <v>702</v>
      </c>
    </row>
    <row r="1177" spans="9:9" x14ac:dyDescent="0.55000000000000004">
      <c r="I1177" t="s">
        <v>702</v>
      </c>
    </row>
    <row r="1178" spans="9:9" x14ac:dyDescent="0.55000000000000004">
      <c r="I1178" t="s">
        <v>702</v>
      </c>
    </row>
    <row r="1179" spans="9:9" x14ac:dyDescent="0.55000000000000004">
      <c r="I1179" t="s">
        <v>702</v>
      </c>
    </row>
    <row r="1180" spans="9:9" x14ac:dyDescent="0.55000000000000004">
      <c r="I1180" t="s">
        <v>702</v>
      </c>
    </row>
    <row r="1181" spans="9:9" x14ac:dyDescent="0.55000000000000004">
      <c r="I1181" t="s">
        <v>702</v>
      </c>
    </row>
    <row r="1182" spans="9:9" x14ac:dyDescent="0.55000000000000004">
      <c r="I1182" t="s">
        <v>702</v>
      </c>
    </row>
    <row r="1183" spans="9:9" x14ac:dyDescent="0.55000000000000004">
      <c r="I1183" t="s">
        <v>702</v>
      </c>
    </row>
    <row r="1184" spans="9:9" x14ac:dyDescent="0.55000000000000004">
      <c r="I1184" t="s">
        <v>702</v>
      </c>
    </row>
    <row r="1185" spans="9:9" x14ac:dyDescent="0.55000000000000004">
      <c r="I1185" t="s">
        <v>702</v>
      </c>
    </row>
    <row r="1186" spans="9:9" x14ac:dyDescent="0.55000000000000004">
      <c r="I1186" t="s">
        <v>702</v>
      </c>
    </row>
    <row r="1187" spans="9:9" x14ac:dyDescent="0.55000000000000004">
      <c r="I1187" t="s">
        <v>702</v>
      </c>
    </row>
    <row r="1188" spans="9:9" x14ac:dyDescent="0.55000000000000004">
      <c r="I1188" t="s">
        <v>702</v>
      </c>
    </row>
    <row r="1189" spans="9:9" x14ac:dyDescent="0.55000000000000004">
      <c r="I1189" t="s">
        <v>702</v>
      </c>
    </row>
    <row r="1190" spans="9:9" x14ac:dyDescent="0.55000000000000004">
      <c r="I1190" t="s">
        <v>702</v>
      </c>
    </row>
    <row r="1191" spans="9:9" x14ac:dyDescent="0.55000000000000004">
      <c r="I1191" t="s">
        <v>702</v>
      </c>
    </row>
    <row r="1192" spans="9:9" x14ac:dyDescent="0.55000000000000004">
      <c r="I1192" t="s">
        <v>702</v>
      </c>
    </row>
    <row r="1193" spans="9:9" x14ac:dyDescent="0.55000000000000004">
      <c r="I1193" t="s">
        <v>702</v>
      </c>
    </row>
    <row r="1194" spans="9:9" x14ac:dyDescent="0.55000000000000004">
      <c r="I1194" t="s">
        <v>702</v>
      </c>
    </row>
    <row r="1195" spans="9:9" x14ac:dyDescent="0.55000000000000004">
      <c r="I1195" t="s">
        <v>702</v>
      </c>
    </row>
    <row r="1196" spans="9:9" x14ac:dyDescent="0.55000000000000004">
      <c r="I1196" t="s">
        <v>702</v>
      </c>
    </row>
    <row r="1197" spans="9:9" x14ac:dyDescent="0.55000000000000004">
      <c r="I1197" t="s">
        <v>702</v>
      </c>
    </row>
    <row r="1198" spans="9:9" x14ac:dyDescent="0.55000000000000004">
      <c r="I1198" t="s">
        <v>702</v>
      </c>
    </row>
    <row r="1199" spans="9:9" x14ac:dyDescent="0.55000000000000004">
      <c r="I1199" t="s">
        <v>702</v>
      </c>
    </row>
    <row r="1200" spans="9:9" x14ac:dyDescent="0.55000000000000004">
      <c r="I1200" t="s">
        <v>702</v>
      </c>
    </row>
    <row r="1201" spans="9:9" x14ac:dyDescent="0.55000000000000004">
      <c r="I1201" t="s">
        <v>702</v>
      </c>
    </row>
    <row r="1202" spans="9:9" x14ac:dyDescent="0.55000000000000004">
      <c r="I1202" t="s">
        <v>702</v>
      </c>
    </row>
    <row r="1203" spans="9:9" x14ac:dyDescent="0.55000000000000004">
      <c r="I1203" t="s">
        <v>702</v>
      </c>
    </row>
    <row r="1204" spans="9:9" x14ac:dyDescent="0.55000000000000004">
      <c r="I1204" t="s">
        <v>702</v>
      </c>
    </row>
    <row r="1205" spans="9:9" x14ac:dyDescent="0.55000000000000004">
      <c r="I1205" t="s">
        <v>702</v>
      </c>
    </row>
    <row r="1206" spans="9:9" x14ac:dyDescent="0.55000000000000004">
      <c r="I1206" t="s">
        <v>702</v>
      </c>
    </row>
    <row r="1207" spans="9:9" x14ac:dyDescent="0.55000000000000004">
      <c r="I1207" t="s">
        <v>702</v>
      </c>
    </row>
    <row r="1208" spans="9:9" x14ac:dyDescent="0.55000000000000004">
      <c r="I1208" t="s">
        <v>702</v>
      </c>
    </row>
    <row r="1209" spans="9:9" x14ac:dyDescent="0.55000000000000004">
      <c r="I1209" t="s">
        <v>702</v>
      </c>
    </row>
    <row r="1210" spans="9:9" x14ac:dyDescent="0.55000000000000004">
      <c r="I1210" t="s">
        <v>702</v>
      </c>
    </row>
    <row r="1211" spans="9:9" x14ac:dyDescent="0.55000000000000004">
      <c r="I1211" t="s">
        <v>702</v>
      </c>
    </row>
    <row r="1212" spans="9:9" x14ac:dyDescent="0.55000000000000004">
      <c r="I1212" t="s">
        <v>702</v>
      </c>
    </row>
    <row r="1213" spans="9:9" x14ac:dyDescent="0.55000000000000004">
      <c r="I1213" t="s">
        <v>702</v>
      </c>
    </row>
    <row r="1214" spans="9:9" x14ac:dyDescent="0.55000000000000004">
      <c r="I1214" t="s">
        <v>702</v>
      </c>
    </row>
    <row r="1215" spans="9:9" x14ac:dyDescent="0.55000000000000004">
      <c r="I1215" t="s">
        <v>702</v>
      </c>
    </row>
    <row r="1216" spans="9:9" x14ac:dyDescent="0.55000000000000004">
      <c r="I1216" t="s">
        <v>702</v>
      </c>
    </row>
    <row r="1217" spans="9:9" x14ac:dyDescent="0.55000000000000004">
      <c r="I1217" t="s">
        <v>702</v>
      </c>
    </row>
    <row r="1218" spans="9:9" x14ac:dyDescent="0.55000000000000004">
      <c r="I1218" t="s">
        <v>702</v>
      </c>
    </row>
    <row r="1219" spans="9:9" x14ac:dyDescent="0.55000000000000004">
      <c r="I1219" t="s">
        <v>702</v>
      </c>
    </row>
    <row r="1220" spans="9:9" x14ac:dyDescent="0.55000000000000004">
      <c r="I1220" t="s">
        <v>702</v>
      </c>
    </row>
    <row r="1221" spans="9:9" x14ac:dyDescent="0.55000000000000004">
      <c r="I1221" t="s">
        <v>702</v>
      </c>
    </row>
    <row r="1222" spans="9:9" x14ac:dyDescent="0.55000000000000004">
      <c r="I1222" t="s">
        <v>702</v>
      </c>
    </row>
    <row r="1223" spans="9:9" x14ac:dyDescent="0.55000000000000004">
      <c r="I1223" t="s">
        <v>702</v>
      </c>
    </row>
    <row r="1224" spans="9:9" x14ac:dyDescent="0.55000000000000004">
      <c r="I1224" t="s">
        <v>702</v>
      </c>
    </row>
    <row r="1225" spans="9:9" x14ac:dyDescent="0.55000000000000004">
      <c r="I1225" t="s">
        <v>702</v>
      </c>
    </row>
    <row r="1226" spans="9:9" x14ac:dyDescent="0.55000000000000004">
      <c r="I1226" t="s">
        <v>702</v>
      </c>
    </row>
    <row r="1227" spans="9:9" x14ac:dyDescent="0.55000000000000004">
      <c r="I1227" t="s">
        <v>702</v>
      </c>
    </row>
    <row r="1228" spans="9:9" x14ac:dyDescent="0.55000000000000004">
      <c r="I1228" t="s">
        <v>702</v>
      </c>
    </row>
    <row r="1229" spans="9:9" x14ac:dyDescent="0.55000000000000004">
      <c r="I1229" t="s">
        <v>702</v>
      </c>
    </row>
    <row r="1230" spans="9:9" x14ac:dyDescent="0.55000000000000004">
      <c r="I1230" t="s">
        <v>702</v>
      </c>
    </row>
    <row r="1231" spans="9:9" x14ac:dyDescent="0.55000000000000004">
      <c r="I1231" t="s">
        <v>702</v>
      </c>
    </row>
    <row r="1232" spans="9:9" x14ac:dyDescent="0.55000000000000004">
      <c r="I1232" t="s">
        <v>702</v>
      </c>
    </row>
    <row r="1233" spans="9:9" x14ac:dyDescent="0.55000000000000004">
      <c r="I1233" t="s">
        <v>702</v>
      </c>
    </row>
    <row r="1234" spans="9:9" x14ac:dyDescent="0.55000000000000004">
      <c r="I1234" t="s">
        <v>702</v>
      </c>
    </row>
    <row r="1235" spans="9:9" x14ac:dyDescent="0.55000000000000004">
      <c r="I1235" t="s">
        <v>702</v>
      </c>
    </row>
    <row r="1236" spans="9:9" x14ac:dyDescent="0.55000000000000004">
      <c r="I1236" t="s">
        <v>702</v>
      </c>
    </row>
    <row r="1237" spans="9:9" x14ac:dyDescent="0.55000000000000004">
      <c r="I1237" t="s">
        <v>702</v>
      </c>
    </row>
    <row r="1238" spans="9:9" x14ac:dyDescent="0.55000000000000004">
      <c r="I1238" t="s">
        <v>702</v>
      </c>
    </row>
    <row r="1239" spans="9:9" x14ac:dyDescent="0.55000000000000004">
      <c r="I1239" t="s">
        <v>702</v>
      </c>
    </row>
    <row r="1240" spans="9:9" x14ac:dyDescent="0.55000000000000004">
      <c r="I1240" t="s">
        <v>702</v>
      </c>
    </row>
    <row r="1241" spans="9:9" x14ac:dyDescent="0.55000000000000004">
      <c r="I1241" t="s">
        <v>702</v>
      </c>
    </row>
    <row r="1242" spans="9:9" x14ac:dyDescent="0.55000000000000004">
      <c r="I1242" t="s">
        <v>702</v>
      </c>
    </row>
    <row r="1243" spans="9:9" x14ac:dyDescent="0.55000000000000004">
      <c r="I1243" t="s">
        <v>702</v>
      </c>
    </row>
    <row r="1244" spans="9:9" x14ac:dyDescent="0.55000000000000004">
      <c r="I1244" t="s">
        <v>702</v>
      </c>
    </row>
    <row r="1245" spans="9:9" x14ac:dyDescent="0.55000000000000004">
      <c r="I1245" t="s">
        <v>702</v>
      </c>
    </row>
    <row r="1246" spans="9:9" x14ac:dyDescent="0.55000000000000004">
      <c r="I1246" t="s">
        <v>702</v>
      </c>
    </row>
    <row r="1247" spans="9:9" x14ac:dyDescent="0.55000000000000004">
      <c r="I1247" t="s">
        <v>702</v>
      </c>
    </row>
    <row r="1248" spans="9:9" x14ac:dyDescent="0.55000000000000004">
      <c r="I1248" t="s">
        <v>702</v>
      </c>
    </row>
    <row r="1249" spans="9:9" x14ac:dyDescent="0.55000000000000004">
      <c r="I1249" t="s">
        <v>702</v>
      </c>
    </row>
    <row r="1250" spans="9:9" x14ac:dyDescent="0.55000000000000004">
      <c r="I1250" t="s">
        <v>702</v>
      </c>
    </row>
    <row r="1251" spans="9:9" x14ac:dyDescent="0.55000000000000004">
      <c r="I1251" t="s">
        <v>702</v>
      </c>
    </row>
    <row r="1252" spans="9:9" x14ac:dyDescent="0.55000000000000004">
      <c r="I1252" t="s">
        <v>702</v>
      </c>
    </row>
    <row r="1253" spans="9:9" x14ac:dyDescent="0.55000000000000004">
      <c r="I1253" t="s">
        <v>702</v>
      </c>
    </row>
    <row r="1254" spans="9:9" x14ac:dyDescent="0.55000000000000004">
      <c r="I1254" t="s">
        <v>702</v>
      </c>
    </row>
    <row r="1255" spans="9:9" x14ac:dyDescent="0.55000000000000004">
      <c r="I1255" t="s">
        <v>702</v>
      </c>
    </row>
    <row r="1256" spans="9:9" x14ac:dyDescent="0.55000000000000004">
      <c r="I1256" t="s">
        <v>702</v>
      </c>
    </row>
    <row r="1257" spans="9:9" x14ac:dyDescent="0.55000000000000004">
      <c r="I1257" t="s">
        <v>702</v>
      </c>
    </row>
    <row r="1258" spans="9:9" x14ac:dyDescent="0.55000000000000004">
      <c r="I1258" t="s">
        <v>702</v>
      </c>
    </row>
    <row r="1259" spans="9:9" x14ac:dyDescent="0.55000000000000004">
      <c r="I1259" t="s">
        <v>702</v>
      </c>
    </row>
    <row r="1260" spans="9:9" x14ac:dyDescent="0.55000000000000004">
      <c r="I1260" t="s">
        <v>702</v>
      </c>
    </row>
    <row r="1261" spans="9:9" x14ac:dyDescent="0.55000000000000004">
      <c r="I1261" t="s">
        <v>702</v>
      </c>
    </row>
    <row r="1262" spans="9:9" x14ac:dyDescent="0.55000000000000004">
      <c r="I1262" t="s">
        <v>702</v>
      </c>
    </row>
    <row r="1263" spans="9:9" x14ac:dyDescent="0.55000000000000004">
      <c r="I1263" t="s">
        <v>702</v>
      </c>
    </row>
    <row r="1264" spans="9:9" x14ac:dyDescent="0.55000000000000004">
      <c r="I1264" t="s">
        <v>702</v>
      </c>
    </row>
    <row r="1265" spans="9:9" x14ac:dyDescent="0.55000000000000004">
      <c r="I1265" t="s">
        <v>702</v>
      </c>
    </row>
    <row r="1266" spans="9:9" x14ac:dyDescent="0.55000000000000004">
      <c r="I1266" t="s">
        <v>702</v>
      </c>
    </row>
    <row r="1267" spans="9:9" x14ac:dyDescent="0.55000000000000004">
      <c r="I1267" t="s">
        <v>702</v>
      </c>
    </row>
    <row r="1268" spans="9:9" x14ac:dyDescent="0.55000000000000004">
      <c r="I1268" t="s">
        <v>702</v>
      </c>
    </row>
    <row r="1269" spans="9:9" x14ac:dyDescent="0.55000000000000004">
      <c r="I1269" t="s">
        <v>702</v>
      </c>
    </row>
    <row r="1270" spans="9:9" x14ac:dyDescent="0.55000000000000004">
      <c r="I1270" t="s">
        <v>702</v>
      </c>
    </row>
    <row r="1271" spans="9:9" x14ac:dyDescent="0.55000000000000004">
      <c r="I1271" t="s">
        <v>702</v>
      </c>
    </row>
    <row r="1272" spans="9:9" x14ac:dyDescent="0.55000000000000004">
      <c r="I1272" t="s">
        <v>702</v>
      </c>
    </row>
    <row r="1273" spans="9:9" x14ac:dyDescent="0.55000000000000004">
      <c r="I1273" t="s">
        <v>702</v>
      </c>
    </row>
    <row r="1274" spans="9:9" x14ac:dyDescent="0.55000000000000004">
      <c r="I1274" t="s">
        <v>702</v>
      </c>
    </row>
    <row r="1275" spans="9:9" x14ac:dyDescent="0.55000000000000004">
      <c r="I1275" t="s">
        <v>702</v>
      </c>
    </row>
    <row r="1276" spans="9:9" x14ac:dyDescent="0.55000000000000004">
      <c r="I1276" t="s">
        <v>702</v>
      </c>
    </row>
    <row r="1277" spans="9:9" x14ac:dyDescent="0.55000000000000004">
      <c r="I1277" t="s">
        <v>702</v>
      </c>
    </row>
    <row r="1278" spans="9:9" x14ac:dyDescent="0.55000000000000004">
      <c r="I1278" t="s">
        <v>702</v>
      </c>
    </row>
    <row r="1279" spans="9:9" x14ac:dyDescent="0.55000000000000004">
      <c r="I1279" t="s">
        <v>702</v>
      </c>
    </row>
    <row r="1280" spans="9:9" x14ac:dyDescent="0.55000000000000004">
      <c r="I1280" t="s">
        <v>702</v>
      </c>
    </row>
    <row r="1281" spans="9:9" x14ac:dyDescent="0.55000000000000004">
      <c r="I1281" t="s">
        <v>702</v>
      </c>
    </row>
    <row r="1282" spans="9:9" x14ac:dyDescent="0.55000000000000004">
      <c r="I1282" t="s">
        <v>702</v>
      </c>
    </row>
    <row r="1283" spans="9:9" x14ac:dyDescent="0.55000000000000004">
      <c r="I1283" t="s">
        <v>702</v>
      </c>
    </row>
    <row r="1284" spans="9:9" x14ac:dyDescent="0.55000000000000004">
      <c r="I1284" t="s">
        <v>702</v>
      </c>
    </row>
    <row r="1285" spans="9:9" x14ac:dyDescent="0.55000000000000004">
      <c r="I1285" t="s">
        <v>702</v>
      </c>
    </row>
    <row r="1286" spans="9:9" x14ac:dyDescent="0.55000000000000004">
      <c r="I1286" t="s">
        <v>702</v>
      </c>
    </row>
    <row r="1287" spans="9:9" x14ac:dyDescent="0.55000000000000004">
      <c r="I1287" t="s">
        <v>702</v>
      </c>
    </row>
    <row r="1288" spans="9:9" x14ac:dyDescent="0.55000000000000004">
      <c r="I1288" t="s">
        <v>702</v>
      </c>
    </row>
    <row r="1289" spans="9:9" x14ac:dyDescent="0.55000000000000004">
      <c r="I1289" t="s">
        <v>702</v>
      </c>
    </row>
    <row r="1290" spans="9:9" x14ac:dyDescent="0.55000000000000004">
      <c r="I1290" t="s">
        <v>702</v>
      </c>
    </row>
    <row r="1291" spans="9:9" x14ac:dyDescent="0.55000000000000004">
      <c r="I1291" t="s">
        <v>702</v>
      </c>
    </row>
    <row r="1292" spans="9:9" x14ac:dyDescent="0.55000000000000004">
      <c r="I1292" t="s">
        <v>702</v>
      </c>
    </row>
    <row r="1293" spans="9:9" x14ac:dyDescent="0.55000000000000004">
      <c r="I1293" t="s">
        <v>702</v>
      </c>
    </row>
    <row r="1294" spans="9:9" x14ac:dyDescent="0.55000000000000004">
      <c r="I1294" t="s">
        <v>702</v>
      </c>
    </row>
    <row r="1295" spans="9:9" x14ac:dyDescent="0.55000000000000004">
      <c r="I1295" t="s">
        <v>702</v>
      </c>
    </row>
    <row r="1296" spans="9:9" x14ac:dyDescent="0.55000000000000004">
      <c r="I1296" t="s">
        <v>702</v>
      </c>
    </row>
    <row r="1297" spans="9:9" x14ac:dyDescent="0.55000000000000004">
      <c r="I1297" t="s">
        <v>702</v>
      </c>
    </row>
    <row r="1298" spans="9:9" x14ac:dyDescent="0.55000000000000004">
      <c r="I1298" t="s">
        <v>702</v>
      </c>
    </row>
    <row r="1299" spans="9:9" x14ac:dyDescent="0.55000000000000004">
      <c r="I1299" t="s">
        <v>702</v>
      </c>
    </row>
    <row r="1300" spans="9:9" x14ac:dyDescent="0.55000000000000004">
      <c r="I1300" t="s">
        <v>702</v>
      </c>
    </row>
    <row r="1301" spans="9:9" x14ac:dyDescent="0.55000000000000004">
      <c r="I1301" t="s">
        <v>702</v>
      </c>
    </row>
    <row r="1302" spans="9:9" x14ac:dyDescent="0.55000000000000004">
      <c r="I1302" t="s">
        <v>702</v>
      </c>
    </row>
    <row r="1303" spans="9:9" x14ac:dyDescent="0.55000000000000004">
      <c r="I1303" t="s">
        <v>702</v>
      </c>
    </row>
    <row r="1304" spans="9:9" x14ac:dyDescent="0.55000000000000004">
      <c r="I1304" t="s">
        <v>702</v>
      </c>
    </row>
    <row r="1305" spans="9:9" x14ac:dyDescent="0.55000000000000004">
      <c r="I1305" t="s">
        <v>702</v>
      </c>
    </row>
    <row r="1306" spans="9:9" x14ac:dyDescent="0.55000000000000004">
      <c r="I1306" t="s">
        <v>702</v>
      </c>
    </row>
    <row r="1307" spans="9:9" x14ac:dyDescent="0.55000000000000004">
      <c r="I1307" t="s">
        <v>702</v>
      </c>
    </row>
    <row r="1308" spans="9:9" x14ac:dyDescent="0.55000000000000004">
      <c r="I1308" t="s">
        <v>702</v>
      </c>
    </row>
    <row r="1309" spans="9:9" x14ac:dyDescent="0.55000000000000004">
      <c r="I1309" t="s">
        <v>702</v>
      </c>
    </row>
    <row r="1310" spans="9:9" x14ac:dyDescent="0.55000000000000004">
      <c r="I1310" t="s">
        <v>702</v>
      </c>
    </row>
    <row r="1311" spans="9:9" x14ac:dyDescent="0.55000000000000004">
      <c r="I1311" t="s">
        <v>702</v>
      </c>
    </row>
    <row r="1312" spans="9:9" x14ac:dyDescent="0.55000000000000004">
      <c r="I1312" t="s">
        <v>702</v>
      </c>
    </row>
    <row r="1313" spans="9:9" x14ac:dyDescent="0.55000000000000004">
      <c r="I1313" t="s">
        <v>702</v>
      </c>
    </row>
    <row r="1314" spans="9:9" x14ac:dyDescent="0.55000000000000004">
      <c r="I1314" t="s">
        <v>702</v>
      </c>
    </row>
    <row r="1315" spans="9:9" x14ac:dyDescent="0.55000000000000004">
      <c r="I1315" t="s">
        <v>702</v>
      </c>
    </row>
    <row r="1316" spans="9:9" x14ac:dyDescent="0.55000000000000004">
      <c r="I1316" t="s">
        <v>702</v>
      </c>
    </row>
    <row r="1317" spans="9:9" x14ac:dyDescent="0.55000000000000004">
      <c r="I1317" t="s">
        <v>702</v>
      </c>
    </row>
    <row r="1318" spans="9:9" x14ac:dyDescent="0.55000000000000004">
      <c r="I1318" t="s">
        <v>702</v>
      </c>
    </row>
    <row r="1319" spans="9:9" x14ac:dyDescent="0.55000000000000004">
      <c r="I1319" t="s">
        <v>702</v>
      </c>
    </row>
    <row r="1320" spans="9:9" x14ac:dyDescent="0.55000000000000004">
      <c r="I1320" t="s">
        <v>702</v>
      </c>
    </row>
    <row r="1321" spans="9:9" x14ac:dyDescent="0.55000000000000004">
      <c r="I1321" t="s">
        <v>702</v>
      </c>
    </row>
    <row r="1322" spans="9:9" x14ac:dyDescent="0.55000000000000004">
      <c r="I1322" t="s">
        <v>702</v>
      </c>
    </row>
    <row r="1323" spans="9:9" x14ac:dyDescent="0.55000000000000004">
      <c r="I1323" t="s">
        <v>702</v>
      </c>
    </row>
    <row r="1324" spans="9:9" x14ac:dyDescent="0.55000000000000004">
      <c r="I1324" t="s">
        <v>702</v>
      </c>
    </row>
    <row r="1325" spans="9:9" x14ac:dyDescent="0.55000000000000004">
      <c r="I1325" t="s">
        <v>702</v>
      </c>
    </row>
    <row r="1326" spans="9:9" x14ac:dyDescent="0.55000000000000004">
      <c r="I1326" t="s">
        <v>702</v>
      </c>
    </row>
    <row r="1327" spans="9:9" x14ac:dyDescent="0.55000000000000004">
      <c r="I1327" t="s">
        <v>702</v>
      </c>
    </row>
    <row r="1328" spans="9:9" x14ac:dyDescent="0.55000000000000004">
      <c r="I1328" t="s">
        <v>702</v>
      </c>
    </row>
    <row r="1329" spans="9:9" x14ac:dyDescent="0.55000000000000004">
      <c r="I1329" t="s">
        <v>702</v>
      </c>
    </row>
    <row r="1330" spans="9:9" x14ac:dyDescent="0.55000000000000004">
      <c r="I1330" t="s">
        <v>702</v>
      </c>
    </row>
    <row r="1331" spans="9:9" x14ac:dyDescent="0.55000000000000004">
      <c r="I1331" t="s">
        <v>702</v>
      </c>
    </row>
    <row r="1332" spans="9:9" x14ac:dyDescent="0.55000000000000004">
      <c r="I1332" t="s">
        <v>702</v>
      </c>
    </row>
    <row r="1333" spans="9:9" x14ac:dyDescent="0.55000000000000004">
      <c r="I1333" t="s">
        <v>702</v>
      </c>
    </row>
    <row r="1334" spans="9:9" x14ac:dyDescent="0.55000000000000004">
      <c r="I1334" t="s">
        <v>702</v>
      </c>
    </row>
    <row r="1335" spans="9:9" x14ac:dyDescent="0.55000000000000004">
      <c r="I1335" t="s">
        <v>702</v>
      </c>
    </row>
    <row r="1336" spans="9:9" x14ac:dyDescent="0.55000000000000004">
      <c r="I1336" t="s">
        <v>702</v>
      </c>
    </row>
    <row r="1337" spans="9:9" x14ac:dyDescent="0.55000000000000004">
      <c r="I1337" t="s">
        <v>702</v>
      </c>
    </row>
    <row r="1338" spans="9:9" x14ac:dyDescent="0.55000000000000004">
      <c r="I1338" t="s">
        <v>702</v>
      </c>
    </row>
    <row r="1339" spans="9:9" x14ac:dyDescent="0.55000000000000004">
      <c r="I1339" t="s">
        <v>702</v>
      </c>
    </row>
    <row r="1340" spans="9:9" x14ac:dyDescent="0.55000000000000004">
      <c r="I1340" t="s">
        <v>702</v>
      </c>
    </row>
    <row r="1341" spans="9:9" x14ac:dyDescent="0.55000000000000004">
      <c r="I1341" t="s">
        <v>702</v>
      </c>
    </row>
    <row r="1342" spans="9:9" x14ac:dyDescent="0.55000000000000004">
      <c r="I1342" t="s">
        <v>702</v>
      </c>
    </row>
    <row r="1343" spans="9:9" x14ac:dyDescent="0.55000000000000004">
      <c r="I1343" t="s">
        <v>702</v>
      </c>
    </row>
    <row r="1344" spans="9:9" x14ac:dyDescent="0.55000000000000004">
      <c r="I1344" t="s">
        <v>702</v>
      </c>
    </row>
    <row r="1345" spans="9:9" x14ac:dyDescent="0.55000000000000004">
      <c r="I1345" t="s">
        <v>702</v>
      </c>
    </row>
    <row r="1346" spans="9:9" x14ac:dyDescent="0.55000000000000004">
      <c r="I1346" t="s">
        <v>702</v>
      </c>
    </row>
    <row r="1347" spans="9:9" x14ac:dyDescent="0.55000000000000004">
      <c r="I1347" t="s">
        <v>702</v>
      </c>
    </row>
    <row r="1348" spans="9:9" x14ac:dyDescent="0.55000000000000004">
      <c r="I1348" t="s">
        <v>702</v>
      </c>
    </row>
    <row r="1349" spans="9:9" x14ac:dyDescent="0.55000000000000004">
      <c r="I1349" t="s">
        <v>702</v>
      </c>
    </row>
    <row r="1350" spans="9:9" x14ac:dyDescent="0.55000000000000004">
      <c r="I1350" t="s">
        <v>702</v>
      </c>
    </row>
    <row r="1351" spans="9:9" x14ac:dyDescent="0.55000000000000004">
      <c r="I1351" t="s">
        <v>702</v>
      </c>
    </row>
    <row r="1352" spans="9:9" x14ac:dyDescent="0.55000000000000004">
      <c r="I1352" t="s">
        <v>702</v>
      </c>
    </row>
    <row r="1353" spans="9:9" x14ac:dyDescent="0.55000000000000004">
      <c r="I1353" t="s">
        <v>702</v>
      </c>
    </row>
    <row r="1354" spans="9:9" x14ac:dyDescent="0.55000000000000004">
      <c r="I1354" t="s">
        <v>702</v>
      </c>
    </row>
    <row r="1355" spans="9:9" x14ac:dyDescent="0.55000000000000004">
      <c r="I1355" t="s">
        <v>702</v>
      </c>
    </row>
    <row r="1356" spans="9:9" x14ac:dyDescent="0.55000000000000004">
      <c r="I1356" t="s">
        <v>702</v>
      </c>
    </row>
    <row r="1357" spans="9:9" x14ac:dyDescent="0.55000000000000004">
      <c r="I1357" t="s">
        <v>702</v>
      </c>
    </row>
    <row r="1358" spans="9:9" x14ac:dyDescent="0.55000000000000004">
      <c r="I1358" t="s">
        <v>702</v>
      </c>
    </row>
    <row r="1359" spans="9:9" x14ac:dyDescent="0.55000000000000004">
      <c r="I1359" t="s">
        <v>702</v>
      </c>
    </row>
    <row r="1360" spans="9:9" x14ac:dyDescent="0.55000000000000004">
      <c r="I1360" t="s">
        <v>702</v>
      </c>
    </row>
    <row r="1361" spans="9:9" x14ac:dyDescent="0.55000000000000004">
      <c r="I1361" t="s">
        <v>702</v>
      </c>
    </row>
    <row r="1362" spans="9:9" x14ac:dyDescent="0.55000000000000004">
      <c r="I1362" t="s">
        <v>702</v>
      </c>
    </row>
    <row r="1363" spans="9:9" x14ac:dyDescent="0.55000000000000004">
      <c r="I1363" t="s">
        <v>702</v>
      </c>
    </row>
    <row r="1364" spans="9:9" x14ac:dyDescent="0.55000000000000004">
      <c r="I1364" t="s">
        <v>702</v>
      </c>
    </row>
    <row r="1365" spans="9:9" x14ac:dyDescent="0.55000000000000004">
      <c r="I1365" t="s">
        <v>702</v>
      </c>
    </row>
    <row r="1366" spans="9:9" x14ac:dyDescent="0.55000000000000004">
      <c r="I1366" t="s">
        <v>702</v>
      </c>
    </row>
    <row r="1367" spans="9:9" x14ac:dyDescent="0.55000000000000004">
      <c r="I1367" t="s">
        <v>702</v>
      </c>
    </row>
    <row r="1368" spans="9:9" x14ac:dyDescent="0.55000000000000004">
      <c r="I1368" t="s">
        <v>702</v>
      </c>
    </row>
    <row r="1369" spans="9:9" x14ac:dyDescent="0.55000000000000004">
      <c r="I1369" t="s">
        <v>702</v>
      </c>
    </row>
    <row r="1370" spans="9:9" x14ac:dyDescent="0.55000000000000004">
      <c r="I1370" t="s">
        <v>702</v>
      </c>
    </row>
    <row r="1371" spans="9:9" x14ac:dyDescent="0.55000000000000004">
      <c r="I1371" t="s">
        <v>702</v>
      </c>
    </row>
    <row r="1372" spans="9:9" x14ac:dyDescent="0.55000000000000004">
      <c r="I1372" t="s">
        <v>702</v>
      </c>
    </row>
    <row r="1373" spans="9:9" x14ac:dyDescent="0.55000000000000004">
      <c r="I1373" t="s">
        <v>702</v>
      </c>
    </row>
    <row r="1374" spans="9:9" x14ac:dyDescent="0.55000000000000004">
      <c r="I1374" t="s">
        <v>702</v>
      </c>
    </row>
    <row r="1375" spans="9:9" x14ac:dyDescent="0.55000000000000004">
      <c r="I1375" t="s">
        <v>702</v>
      </c>
    </row>
    <row r="1376" spans="9:9" x14ac:dyDescent="0.55000000000000004">
      <c r="I1376" t="s">
        <v>702</v>
      </c>
    </row>
    <row r="1377" spans="9:9" x14ac:dyDescent="0.55000000000000004">
      <c r="I1377" t="s">
        <v>702</v>
      </c>
    </row>
    <row r="1378" spans="9:9" x14ac:dyDescent="0.55000000000000004">
      <c r="I1378" t="s">
        <v>702</v>
      </c>
    </row>
    <row r="1379" spans="9:9" x14ac:dyDescent="0.55000000000000004">
      <c r="I1379" t="s">
        <v>702</v>
      </c>
    </row>
    <row r="1380" spans="9:9" x14ac:dyDescent="0.55000000000000004">
      <c r="I1380" t="s">
        <v>702</v>
      </c>
    </row>
    <row r="1381" spans="9:9" x14ac:dyDescent="0.55000000000000004">
      <c r="I1381" t="s">
        <v>702</v>
      </c>
    </row>
    <row r="1382" spans="9:9" x14ac:dyDescent="0.55000000000000004">
      <c r="I1382" t="s">
        <v>702</v>
      </c>
    </row>
    <row r="1383" spans="9:9" x14ac:dyDescent="0.55000000000000004">
      <c r="I1383" t="s">
        <v>702</v>
      </c>
    </row>
    <row r="1384" spans="9:9" x14ac:dyDescent="0.55000000000000004">
      <c r="I1384" t="s">
        <v>702</v>
      </c>
    </row>
    <row r="1385" spans="9:9" x14ac:dyDescent="0.55000000000000004">
      <c r="I1385" t="s">
        <v>702</v>
      </c>
    </row>
    <row r="1386" spans="9:9" x14ac:dyDescent="0.55000000000000004">
      <c r="I1386" t="s">
        <v>702</v>
      </c>
    </row>
    <row r="1387" spans="9:9" x14ac:dyDescent="0.55000000000000004">
      <c r="I1387" t="s">
        <v>702</v>
      </c>
    </row>
    <row r="1388" spans="9:9" x14ac:dyDescent="0.55000000000000004">
      <c r="I1388" t="s">
        <v>702</v>
      </c>
    </row>
    <row r="1389" spans="9:9" x14ac:dyDescent="0.55000000000000004">
      <c r="I1389" t="s">
        <v>702</v>
      </c>
    </row>
    <row r="1390" spans="9:9" x14ac:dyDescent="0.55000000000000004">
      <c r="I1390" t="s">
        <v>702</v>
      </c>
    </row>
    <row r="1391" spans="9:9" x14ac:dyDescent="0.55000000000000004">
      <c r="I1391" t="s">
        <v>702</v>
      </c>
    </row>
    <row r="1392" spans="9:9" x14ac:dyDescent="0.55000000000000004">
      <c r="I1392" t="s">
        <v>702</v>
      </c>
    </row>
    <row r="1393" spans="9:9" x14ac:dyDescent="0.55000000000000004">
      <c r="I1393" t="s">
        <v>702</v>
      </c>
    </row>
    <row r="1394" spans="9:9" x14ac:dyDescent="0.55000000000000004">
      <c r="I1394" t="s">
        <v>702</v>
      </c>
    </row>
    <row r="1395" spans="9:9" x14ac:dyDescent="0.55000000000000004">
      <c r="I1395" t="s">
        <v>702</v>
      </c>
    </row>
    <row r="1396" spans="9:9" x14ac:dyDescent="0.55000000000000004">
      <c r="I1396" t="s">
        <v>702</v>
      </c>
    </row>
    <row r="1397" spans="9:9" x14ac:dyDescent="0.55000000000000004">
      <c r="I1397" t="s">
        <v>702</v>
      </c>
    </row>
    <row r="1398" spans="9:9" x14ac:dyDescent="0.55000000000000004">
      <c r="I1398" t="s">
        <v>702</v>
      </c>
    </row>
    <row r="1399" spans="9:9" x14ac:dyDescent="0.55000000000000004">
      <c r="I1399" t="s">
        <v>702</v>
      </c>
    </row>
    <row r="1400" spans="9:9" x14ac:dyDescent="0.55000000000000004">
      <c r="I1400" t="s">
        <v>702</v>
      </c>
    </row>
    <row r="1401" spans="9:9" x14ac:dyDescent="0.55000000000000004">
      <c r="I1401" t="s">
        <v>702</v>
      </c>
    </row>
    <row r="1402" spans="9:9" x14ac:dyDescent="0.55000000000000004">
      <c r="I1402" t="s">
        <v>702</v>
      </c>
    </row>
    <row r="1403" spans="9:9" x14ac:dyDescent="0.55000000000000004">
      <c r="I1403" t="s">
        <v>702</v>
      </c>
    </row>
    <row r="1404" spans="9:9" x14ac:dyDescent="0.55000000000000004">
      <c r="I1404" t="s">
        <v>702</v>
      </c>
    </row>
    <row r="1405" spans="9:9" x14ac:dyDescent="0.55000000000000004">
      <c r="I1405" t="s">
        <v>702</v>
      </c>
    </row>
    <row r="1406" spans="9:9" x14ac:dyDescent="0.55000000000000004">
      <c r="I1406" t="s">
        <v>702</v>
      </c>
    </row>
    <row r="1407" spans="9:9" x14ac:dyDescent="0.55000000000000004">
      <c r="I1407" t="s">
        <v>702</v>
      </c>
    </row>
    <row r="1408" spans="9:9" x14ac:dyDescent="0.55000000000000004">
      <c r="I1408" t="s">
        <v>702</v>
      </c>
    </row>
    <row r="1409" spans="9:9" x14ac:dyDescent="0.55000000000000004">
      <c r="I1409" t="s">
        <v>702</v>
      </c>
    </row>
    <row r="1410" spans="9:9" x14ac:dyDescent="0.55000000000000004">
      <c r="I1410" t="s">
        <v>702</v>
      </c>
    </row>
    <row r="1411" spans="9:9" x14ac:dyDescent="0.55000000000000004">
      <c r="I1411" t="s">
        <v>702</v>
      </c>
    </row>
    <row r="1412" spans="9:9" x14ac:dyDescent="0.55000000000000004">
      <c r="I1412" t="s">
        <v>702</v>
      </c>
    </row>
    <row r="1413" spans="9:9" x14ac:dyDescent="0.55000000000000004">
      <c r="I1413" t="s">
        <v>702</v>
      </c>
    </row>
    <row r="1414" spans="9:9" x14ac:dyDescent="0.55000000000000004">
      <c r="I1414" t="s">
        <v>702</v>
      </c>
    </row>
    <row r="1415" spans="9:9" x14ac:dyDescent="0.55000000000000004">
      <c r="I1415" t="s">
        <v>702</v>
      </c>
    </row>
    <row r="1416" spans="9:9" x14ac:dyDescent="0.55000000000000004">
      <c r="I1416" t="s">
        <v>702</v>
      </c>
    </row>
    <row r="1417" spans="9:9" x14ac:dyDescent="0.55000000000000004">
      <c r="I1417" t="s">
        <v>702</v>
      </c>
    </row>
    <row r="1418" spans="9:9" x14ac:dyDescent="0.55000000000000004">
      <c r="I1418" t="s">
        <v>702</v>
      </c>
    </row>
    <row r="1419" spans="9:9" x14ac:dyDescent="0.55000000000000004">
      <c r="I1419" t="s">
        <v>702</v>
      </c>
    </row>
    <row r="1420" spans="9:9" x14ac:dyDescent="0.55000000000000004">
      <c r="I1420" t="s">
        <v>702</v>
      </c>
    </row>
    <row r="1421" spans="9:9" x14ac:dyDescent="0.55000000000000004">
      <c r="I1421" t="s">
        <v>702</v>
      </c>
    </row>
    <row r="1422" spans="9:9" x14ac:dyDescent="0.55000000000000004">
      <c r="I1422" t="s">
        <v>702</v>
      </c>
    </row>
    <row r="1423" spans="9:9" x14ac:dyDescent="0.55000000000000004">
      <c r="I1423" t="s">
        <v>702</v>
      </c>
    </row>
    <row r="1424" spans="9:9" x14ac:dyDescent="0.55000000000000004">
      <c r="I1424" t="s">
        <v>702</v>
      </c>
    </row>
    <row r="1425" spans="9:9" x14ac:dyDescent="0.55000000000000004">
      <c r="I1425" t="s">
        <v>702</v>
      </c>
    </row>
    <row r="1426" spans="9:9" x14ac:dyDescent="0.55000000000000004">
      <c r="I1426" t="s">
        <v>702</v>
      </c>
    </row>
    <row r="1427" spans="9:9" x14ac:dyDescent="0.55000000000000004">
      <c r="I1427" t="s">
        <v>702</v>
      </c>
    </row>
    <row r="1428" spans="9:9" x14ac:dyDescent="0.55000000000000004">
      <c r="I1428" t="s">
        <v>702</v>
      </c>
    </row>
    <row r="1429" spans="9:9" x14ac:dyDescent="0.55000000000000004">
      <c r="I1429" t="s">
        <v>702</v>
      </c>
    </row>
    <row r="1430" spans="9:9" x14ac:dyDescent="0.55000000000000004">
      <c r="I1430" t="s">
        <v>702</v>
      </c>
    </row>
    <row r="1431" spans="9:9" x14ac:dyDescent="0.55000000000000004">
      <c r="I1431" t="s">
        <v>702</v>
      </c>
    </row>
    <row r="1432" spans="9:9" x14ac:dyDescent="0.55000000000000004">
      <c r="I1432" t="s">
        <v>702</v>
      </c>
    </row>
    <row r="1433" spans="9:9" x14ac:dyDescent="0.55000000000000004">
      <c r="I1433" t="s">
        <v>702</v>
      </c>
    </row>
    <row r="1434" spans="9:9" x14ac:dyDescent="0.55000000000000004">
      <c r="I1434" t="s">
        <v>702</v>
      </c>
    </row>
    <row r="1435" spans="9:9" x14ac:dyDescent="0.55000000000000004">
      <c r="I1435" t="s">
        <v>702</v>
      </c>
    </row>
    <row r="1436" spans="9:9" x14ac:dyDescent="0.55000000000000004">
      <c r="I1436" t="s">
        <v>702</v>
      </c>
    </row>
    <row r="1437" spans="9:9" x14ac:dyDescent="0.55000000000000004">
      <c r="I1437" t="s">
        <v>702</v>
      </c>
    </row>
    <row r="1438" spans="9:9" x14ac:dyDescent="0.55000000000000004">
      <c r="I1438" t="s">
        <v>702</v>
      </c>
    </row>
    <row r="1439" spans="9:9" x14ac:dyDescent="0.55000000000000004">
      <c r="I1439" t="s">
        <v>702</v>
      </c>
    </row>
    <row r="1440" spans="9:9" x14ac:dyDescent="0.55000000000000004">
      <c r="I1440" t="s">
        <v>702</v>
      </c>
    </row>
    <row r="1441" spans="9:9" x14ac:dyDescent="0.55000000000000004">
      <c r="I1441" t="s">
        <v>702</v>
      </c>
    </row>
    <row r="1442" spans="9:9" x14ac:dyDescent="0.55000000000000004">
      <c r="I1442" t="s">
        <v>702</v>
      </c>
    </row>
    <row r="1443" spans="9:9" x14ac:dyDescent="0.55000000000000004">
      <c r="I1443" t="s">
        <v>702</v>
      </c>
    </row>
    <row r="1444" spans="9:9" x14ac:dyDescent="0.55000000000000004">
      <c r="I1444" t="s">
        <v>702</v>
      </c>
    </row>
    <row r="1445" spans="9:9" x14ac:dyDescent="0.55000000000000004">
      <c r="I1445" t="s">
        <v>702</v>
      </c>
    </row>
    <row r="1446" spans="9:9" x14ac:dyDescent="0.55000000000000004">
      <c r="I1446" t="s">
        <v>702</v>
      </c>
    </row>
    <row r="1447" spans="9:9" x14ac:dyDescent="0.55000000000000004">
      <c r="I1447" t="s">
        <v>702</v>
      </c>
    </row>
    <row r="1448" spans="9:9" x14ac:dyDescent="0.55000000000000004">
      <c r="I1448" t="s">
        <v>702</v>
      </c>
    </row>
    <row r="1449" spans="9:9" x14ac:dyDescent="0.55000000000000004">
      <c r="I1449" t="s">
        <v>702</v>
      </c>
    </row>
    <row r="1450" spans="9:9" x14ac:dyDescent="0.55000000000000004">
      <c r="I1450" t="s">
        <v>702</v>
      </c>
    </row>
    <row r="1451" spans="9:9" x14ac:dyDescent="0.55000000000000004">
      <c r="I1451" t="s">
        <v>702</v>
      </c>
    </row>
    <row r="1452" spans="9:9" x14ac:dyDescent="0.55000000000000004">
      <c r="I1452" t="s">
        <v>702</v>
      </c>
    </row>
    <row r="1453" spans="9:9" x14ac:dyDescent="0.55000000000000004">
      <c r="I1453" t="s">
        <v>702</v>
      </c>
    </row>
    <row r="1454" spans="9:9" x14ac:dyDescent="0.55000000000000004">
      <c r="I1454" t="s">
        <v>702</v>
      </c>
    </row>
    <row r="1455" spans="9:9" x14ac:dyDescent="0.55000000000000004">
      <c r="I1455" t="s">
        <v>702</v>
      </c>
    </row>
    <row r="1456" spans="9:9" x14ac:dyDescent="0.55000000000000004">
      <c r="I1456" t="s">
        <v>702</v>
      </c>
    </row>
    <row r="1457" spans="9:9" x14ac:dyDescent="0.55000000000000004">
      <c r="I1457" t="s">
        <v>702</v>
      </c>
    </row>
    <row r="1458" spans="9:9" x14ac:dyDescent="0.55000000000000004">
      <c r="I1458" t="s">
        <v>702</v>
      </c>
    </row>
    <row r="1459" spans="9:9" x14ac:dyDescent="0.55000000000000004">
      <c r="I1459" t="s">
        <v>702</v>
      </c>
    </row>
    <row r="1460" spans="9:9" x14ac:dyDescent="0.55000000000000004">
      <c r="I1460" t="s">
        <v>702</v>
      </c>
    </row>
    <row r="1461" spans="9:9" x14ac:dyDescent="0.55000000000000004">
      <c r="I1461" t="s">
        <v>702</v>
      </c>
    </row>
    <row r="1462" spans="9:9" x14ac:dyDescent="0.55000000000000004">
      <c r="I1462" t="s">
        <v>702</v>
      </c>
    </row>
    <row r="1463" spans="9:9" x14ac:dyDescent="0.55000000000000004">
      <c r="I1463" t="s">
        <v>702</v>
      </c>
    </row>
    <row r="1464" spans="9:9" x14ac:dyDescent="0.55000000000000004">
      <c r="I1464" t="s">
        <v>702</v>
      </c>
    </row>
    <row r="1465" spans="9:9" x14ac:dyDescent="0.55000000000000004">
      <c r="I1465" t="s">
        <v>702</v>
      </c>
    </row>
    <row r="1466" spans="9:9" x14ac:dyDescent="0.55000000000000004">
      <c r="I1466" t="s">
        <v>702</v>
      </c>
    </row>
    <row r="1467" spans="9:9" x14ac:dyDescent="0.55000000000000004">
      <c r="I1467" t="s">
        <v>702</v>
      </c>
    </row>
    <row r="1468" spans="9:9" x14ac:dyDescent="0.55000000000000004">
      <c r="I1468" t="s">
        <v>702</v>
      </c>
    </row>
    <row r="1469" spans="9:9" x14ac:dyDescent="0.55000000000000004">
      <c r="I1469" t="s">
        <v>702</v>
      </c>
    </row>
    <row r="1470" spans="9:9" x14ac:dyDescent="0.55000000000000004">
      <c r="I1470" t="s">
        <v>702</v>
      </c>
    </row>
    <row r="1471" spans="9:9" x14ac:dyDescent="0.55000000000000004">
      <c r="I1471" t="s">
        <v>702</v>
      </c>
    </row>
    <row r="1472" spans="9:9" x14ac:dyDescent="0.55000000000000004">
      <c r="I1472" t="s">
        <v>702</v>
      </c>
    </row>
    <row r="1473" spans="9:9" x14ac:dyDescent="0.55000000000000004">
      <c r="I1473" t="s">
        <v>702</v>
      </c>
    </row>
    <row r="1474" spans="9:9" x14ac:dyDescent="0.55000000000000004">
      <c r="I1474" t="s">
        <v>702</v>
      </c>
    </row>
    <row r="1475" spans="9:9" x14ac:dyDescent="0.55000000000000004">
      <c r="I1475" t="s">
        <v>702</v>
      </c>
    </row>
    <row r="1476" spans="9:9" x14ac:dyDescent="0.55000000000000004">
      <c r="I1476" t="s">
        <v>702</v>
      </c>
    </row>
    <row r="1477" spans="9:9" x14ac:dyDescent="0.55000000000000004">
      <c r="I1477" t="s">
        <v>702</v>
      </c>
    </row>
    <row r="1478" spans="9:9" x14ac:dyDescent="0.55000000000000004">
      <c r="I1478" t="s">
        <v>702</v>
      </c>
    </row>
    <row r="1479" spans="9:9" x14ac:dyDescent="0.55000000000000004">
      <c r="I1479" t="s">
        <v>702</v>
      </c>
    </row>
    <row r="1480" spans="9:9" x14ac:dyDescent="0.55000000000000004">
      <c r="I1480" t="s">
        <v>702</v>
      </c>
    </row>
    <row r="1481" spans="9:9" x14ac:dyDescent="0.55000000000000004">
      <c r="I1481" t="s">
        <v>702</v>
      </c>
    </row>
    <row r="1482" spans="9:9" x14ac:dyDescent="0.55000000000000004">
      <c r="I1482" t="s">
        <v>702</v>
      </c>
    </row>
    <row r="1483" spans="9:9" x14ac:dyDescent="0.55000000000000004">
      <c r="I1483" t="s">
        <v>702</v>
      </c>
    </row>
    <row r="1484" spans="9:9" x14ac:dyDescent="0.55000000000000004">
      <c r="I1484" t="s">
        <v>702</v>
      </c>
    </row>
    <row r="1485" spans="9:9" x14ac:dyDescent="0.55000000000000004">
      <c r="I1485" t="s">
        <v>702</v>
      </c>
    </row>
    <row r="1486" spans="9:9" x14ac:dyDescent="0.55000000000000004">
      <c r="I1486" t="s">
        <v>702</v>
      </c>
    </row>
    <row r="1487" spans="9:9" x14ac:dyDescent="0.55000000000000004">
      <c r="I1487" t="s">
        <v>702</v>
      </c>
    </row>
    <row r="1488" spans="9:9" x14ac:dyDescent="0.55000000000000004">
      <c r="I1488" t="s">
        <v>702</v>
      </c>
    </row>
    <row r="1489" spans="9:9" x14ac:dyDescent="0.55000000000000004">
      <c r="I1489" t="s">
        <v>702</v>
      </c>
    </row>
    <row r="1490" spans="9:9" x14ac:dyDescent="0.55000000000000004">
      <c r="I1490" t="s">
        <v>702</v>
      </c>
    </row>
    <row r="1491" spans="9:9" x14ac:dyDescent="0.55000000000000004">
      <c r="I1491" t="s">
        <v>702</v>
      </c>
    </row>
    <row r="1492" spans="9:9" x14ac:dyDescent="0.55000000000000004">
      <c r="I1492" t="s">
        <v>702</v>
      </c>
    </row>
    <row r="1493" spans="9:9" x14ac:dyDescent="0.55000000000000004">
      <c r="I1493" t="s">
        <v>702</v>
      </c>
    </row>
    <row r="1494" spans="9:9" x14ac:dyDescent="0.55000000000000004">
      <c r="I1494" t="s">
        <v>702</v>
      </c>
    </row>
    <row r="1495" spans="9:9" x14ac:dyDescent="0.55000000000000004">
      <c r="I1495" t="s">
        <v>702</v>
      </c>
    </row>
    <row r="1496" spans="9:9" x14ac:dyDescent="0.55000000000000004">
      <c r="I1496" t="s">
        <v>702</v>
      </c>
    </row>
    <row r="1497" spans="9:9" x14ac:dyDescent="0.55000000000000004">
      <c r="I1497" t="s">
        <v>702</v>
      </c>
    </row>
    <row r="1498" spans="9:9" x14ac:dyDescent="0.55000000000000004">
      <c r="I1498" t="s">
        <v>702</v>
      </c>
    </row>
    <row r="1499" spans="9:9" x14ac:dyDescent="0.55000000000000004">
      <c r="I1499" t="s">
        <v>702</v>
      </c>
    </row>
    <row r="1500" spans="9:9" x14ac:dyDescent="0.55000000000000004">
      <c r="I1500" t="s">
        <v>702</v>
      </c>
    </row>
    <row r="1501" spans="9:9" x14ac:dyDescent="0.55000000000000004">
      <c r="I1501" t="s">
        <v>702</v>
      </c>
    </row>
    <row r="1502" spans="9:9" x14ac:dyDescent="0.55000000000000004">
      <c r="I1502" t="s">
        <v>702</v>
      </c>
    </row>
    <row r="1503" spans="9:9" x14ac:dyDescent="0.55000000000000004">
      <c r="I1503" t="s">
        <v>702</v>
      </c>
    </row>
    <row r="1504" spans="9:9" x14ac:dyDescent="0.55000000000000004">
      <c r="I1504" t="s">
        <v>702</v>
      </c>
    </row>
    <row r="1505" spans="9:9" x14ac:dyDescent="0.55000000000000004">
      <c r="I1505" t="s">
        <v>702</v>
      </c>
    </row>
    <row r="1506" spans="9:9" x14ac:dyDescent="0.55000000000000004">
      <c r="I1506" t="s">
        <v>702</v>
      </c>
    </row>
    <row r="1507" spans="9:9" x14ac:dyDescent="0.55000000000000004">
      <c r="I1507" t="s">
        <v>702</v>
      </c>
    </row>
    <row r="1508" spans="9:9" x14ac:dyDescent="0.55000000000000004">
      <c r="I1508" t="s">
        <v>702</v>
      </c>
    </row>
    <row r="1509" spans="9:9" x14ac:dyDescent="0.55000000000000004">
      <c r="I1509" t="s">
        <v>702</v>
      </c>
    </row>
    <row r="1510" spans="9:9" x14ac:dyDescent="0.55000000000000004">
      <c r="I1510" t="s">
        <v>702</v>
      </c>
    </row>
    <row r="1511" spans="9:9" x14ac:dyDescent="0.55000000000000004">
      <c r="I1511" t="s">
        <v>702</v>
      </c>
    </row>
    <row r="1512" spans="9:9" x14ac:dyDescent="0.55000000000000004">
      <c r="I1512" t="s">
        <v>702</v>
      </c>
    </row>
    <row r="1513" spans="9:9" x14ac:dyDescent="0.55000000000000004">
      <c r="I1513" t="s">
        <v>702</v>
      </c>
    </row>
    <row r="1514" spans="9:9" x14ac:dyDescent="0.55000000000000004">
      <c r="I1514" t="s">
        <v>702</v>
      </c>
    </row>
    <row r="1515" spans="9:9" x14ac:dyDescent="0.55000000000000004">
      <c r="I1515" t="s">
        <v>702</v>
      </c>
    </row>
    <row r="1516" spans="9:9" x14ac:dyDescent="0.55000000000000004">
      <c r="I1516" t="s">
        <v>702</v>
      </c>
    </row>
    <row r="1517" spans="9:9" x14ac:dyDescent="0.55000000000000004">
      <c r="I1517" t="s">
        <v>702</v>
      </c>
    </row>
    <row r="1518" spans="9:9" x14ac:dyDescent="0.55000000000000004">
      <c r="I1518" t="s">
        <v>702</v>
      </c>
    </row>
    <row r="1519" spans="9:9" x14ac:dyDescent="0.55000000000000004">
      <c r="I1519" t="s">
        <v>702</v>
      </c>
    </row>
    <row r="1520" spans="9:9" x14ac:dyDescent="0.55000000000000004">
      <c r="I1520" t="s">
        <v>702</v>
      </c>
    </row>
    <row r="1521" spans="9:9" x14ac:dyDescent="0.55000000000000004">
      <c r="I1521" t="s">
        <v>702</v>
      </c>
    </row>
    <row r="1522" spans="9:9" x14ac:dyDescent="0.55000000000000004">
      <c r="I1522" t="s">
        <v>702</v>
      </c>
    </row>
    <row r="1523" spans="9:9" x14ac:dyDescent="0.55000000000000004">
      <c r="I1523" t="s">
        <v>702</v>
      </c>
    </row>
    <row r="1524" spans="9:9" x14ac:dyDescent="0.55000000000000004">
      <c r="I1524" t="s">
        <v>702</v>
      </c>
    </row>
    <row r="1525" spans="9:9" x14ac:dyDescent="0.55000000000000004">
      <c r="I1525" t="s">
        <v>702</v>
      </c>
    </row>
    <row r="1526" spans="9:9" x14ac:dyDescent="0.55000000000000004">
      <c r="I1526" t="s">
        <v>702</v>
      </c>
    </row>
    <row r="1527" spans="9:9" x14ac:dyDescent="0.55000000000000004">
      <c r="I1527" t="s">
        <v>702</v>
      </c>
    </row>
    <row r="1528" spans="9:9" x14ac:dyDescent="0.55000000000000004">
      <c r="I1528" t="s">
        <v>702</v>
      </c>
    </row>
    <row r="1529" spans="9:9" x14ac:dyDescent="0.55000000000000004">
      <c r="I1529" t="s">
        <v>702</v>
      </c>
    </row>
    <row r="1530" spans="9:9" x14ac:dyDescent="0.55000000000000004">
      <c r="I1530" t="s">
        <v>702</v>
      </c>
    </row>
    <row r="1531" spans="9:9" x14ac:dyDescent="0.55000000000000004">
      <c r="I1531" t="s">
        <v>702</v>
      </c>
    </row>
    <row r="1532" spans="9:9" x14ac:dyDescent="0.55000000000000004">
      <c r="I1532" t="s">
        <v>702</v>
      </c>
    </row>
    <row r="1533" spans="9:9" x14ac:dyDescent="0.55000000000000004">
      <c r="I1533" t="s">
        <v>702</v>
      </c>
    </row>
    <row r="1534" spans="9:9" x14ac:dyDescent="0.55000000000000004">
      <c r="I1534" t="s">
        <v>702</v>
      </c>
    </row>
    <row r="1535" spans="9:9" x14ac:dyDescent="0.55000000000000004">
      <c r="I1535" t="s">
        <v>702</v>
      </c>
    </row>
    <row r="1536" spans="9:9" x14ac:dyDescent="0.55000000000000004">
      <c r="I1536" t="s">
        <v>702</v>
      </c>
    </row>
    <row r="1537" spans="9:9" x14ac:dyDescent="0.55000000000000004">
      <c r="I1537" t="s">
        <v>702</v>
      </c>
    </row>
    <row r="1538" spans="9:9" x14ac:dyDescent="0.55000000000000004">
      <c r="I1538" t="s">
        <v>702</v>
      </c>
    </row>
    <row r="1539" spans="9:9" x14ac:dyDescent="0.55000000000000004">
      <c r="I1539" t="s">
        <v>702</v>
      </c>
    </row>
    <row r="1540" spans="9:9" x14ac:dyDescent="0.55000000000000004">
      <c r="I1540" t="s">
        <v>702</v>
      </c>
    </row>
    <row r="1541" spans="9:9" x14ac:dyDescent="0.55000000000000004">
      <c r="I1541" t="s">
        <v>702</v>
      </c>
    </row>
    <row r="1542" spans="9:9" x14ac:dyDescent="0.55000000000000004">
      <c r="I1542" t="s">
        <v>702</v>
      </c>
    </row>
    <row r="1543" spans="9:9" x14ac:dyDescent="0.55000000000000004">
      <c r="I1543" t="s">
        <v>702</v>
      </c>
    </row>
    <row r="1544" spans="9:9" x14ac:dyDescent="0.55000000000000004">
      <c r="I1544" t="s">
        <v>702</v>
      </c>
    </row>
    <row r="1545" spans="9:9" x14ac:dyDescent="0.55000000000000004">
      <c r="I1545" t="s">
        <v>702</v>
      </c>
    </row>
    <row r="1546" spans="9:9" x14ac:dyDescent="0.55000000000000004">
      <c r="I1546" t="s">
        <v>702</v>
      </c>
    </row>
    <row r="1547" spans="9:9" x14ac:dyDescent="0.55000000000000004">
      <c r="I1547" t="s">
        <v>702</v>
      </c>
    </row>
    <row r="1548" spans="9:9" x14ac:dyDescent="0.55000000000000004">
      <c r="I1548" t="s">
        <v>702</v>
      </c>
    </row>
    <row r="1549" spans="9:9" x14ac:dyDescent="0.55000000000000004">
      <c r="I1549" t="s">
        <v>702</v>
      </c>
    </row>
    <row r="1550" spans="9:9" x14ac:dyDescent="0.55000000000000004">
      <c r="I1550" t="s">
        <v>702</v>
      </c>
    </row>
    <row r="1551" spans="9:9" x14ac:dyDescent="0.55000000000000004">
      <c r="I1551" t="s">
        <v>702</v>
      </c>
    </row>
    <row r="1552" spans="9:9" x14ac:dyDescent="0.55000000000000004">
      <c r="I1552" t="s">
        <v>702</v>
      </c>
    </row>
    <row r="1553" spans="9:9" x14ac:dyDescent="0.55000000000000004">
      <c r="I1553" t="s">
        <v>702</v>
      </c>
    </row>
    <row r="1554" spans="9:9" x14ac:dyDescent="0.55000000000000004">
      <c r="I1554" t="s">
        <v>702</v>
      </c>
    </row>
    <row r="1555" spans="9:9" x14ac:dyDescent="0.55000000000000004">
      <c r="I1555" t="s">
        <v>702</v>
      </c>
    </row>
    <row r="1556" spans="9:9" x14ac:dyDescent="0.55000000000000004">
      <c r="I1556" t="s">
        <v>702</v>
      </c>
    </row>
    <row r="1557" spans="9:9" x14ac:dyDescent="0.55000000000000004">
      <c r="I1557" t="s">
        <v>702</v>
      </c>
    </row>
    <row r="1558" spans="9:9" x14ac:dyDescent="0.55000000000000004">
      <c r="I1558" t="s">
        <v>702</v>
      </c>
    </row>
    <row r="1559" spans="9:9" x14ac:dyDescent="0.55000000000000004">
      <c r="I1559" t="s">
        <v>702</v>
      </c>
    </row>
    <row r="1560" spans="9:9" x14ac:dyDescent="0.55000000000000004">
      <c r="I1560" t="s">
        <v>702</v>
      </c>
    </row>
    <row r="1561" spans="9:9" x14ac:dyDescent="0.55000000000000004">
      <c r="I1561" t="s">
        <v>702</v>
      </c>
    </row>
    <row r="1562" spans="9:9" x14ac:dyDescent="0.55000000000000004">
      <c r="I1562" t="s">
        <v>702</v>
      </c>
    </row>
    <row r="1563" spans="9:9" x14ac:dyDescent="0.55000000000000004">
      <c r="I1563" t="s">
        <v>702</v>
      </c>
    </row>
    <row r="1564" spans="9:9" x14ac:dyDescent="0.55000000000000004">
      <c r="I1564" t="s">
        <v>702</v>
      </c>
    </row>
    <row r="1565" spans="9:9" x14ac:dyDescent="0.55000000000000004">
      <c r="I1565" t="s">
        <v>702</v>
      </c>
    </row>
    <row r="1566" spans="9:9" x14ac:dyDescent="0.55000000000000004">
      <c r="I1566" t="s">
        <v>702</v>
      </c>
    </row>
    <row r="1567" spans="9:9" x14ac:dyDescent="0.55000000000000004">
      <c r="I1567" t="s">
        <v>702</v>
      </c>
    </row>
    <row r="1568" spans="9:9" x14ac:dyDescent="0.55000000000000004">
      <c r="I1568" t="s">
        <v>702</v>
      </c>
    </row>
    <row r="1569" spans="9:9" x14ac:dyDescent="0.55000000000000004">
      <c r="I1569" t="s">
        <v>702</v>
      </c>
    </row>
    <row r="1570" spans="9:9" x14ac:dyDescent="0.55000000000000004">
      <c r="I1570" t="s">
        <v>702</v>
      </c>
    </row>
    <row r="1571" spans="9:9" x14ac:dyDescent="0.55000000000000004">
      <c r="I1571" t="s">
        <v>702</v>
      </c>
    </row>
    <row r="1572" spans="9:9" x14ac:dyDescent="0.55000000000000004">
      <c r="I1572" t="s">
        <v>702</v>
      </c>
    </row>
    <row r="1573" spans="9:9" x14ac:dyDescent="0.55000000000000004">
      <c r="I1573" t="s">
        <v>702</v>
      </c>
    </row>
    <row r="1574" spans="9:9" x14ac:dyDescent="0.55000000000000004">
      <c r="I1574" t="s">
        <v>702</v>
      </c>
    </row>
    <row r="1575" spans="9:9" x14ac:dyDescent="0.55000000000000004">
      <c r="I1575" t="s">
        <v>702</v>
      </c>
    </row>
    <row r="1576" spans="9:9" x14ac:dyDescent="0.55000000000000004">
      <c r="I1576" t="s">
        <v>702</v>
      </c>
    </row>
    <row r="1577" spans="9:9" x14ac:dyDescent="0.55000000000000004">
      <c r="I1577" t="s">
        <v>702</v>
      </c>
    </row>
    <row r="1578" spans="9:9" x14ac:dyDescent="0.55000000000000004">
      <c r="I1578" t="s">
        <v>702</v>
      </c>
    </row>
    <row r="1579" spans="9:9" x14ac:dyDescent="0.55000000000000004">
      <c r="I1579" t="s">
        <v>702</v>
      </c>
    </row>
    <row r="1580" spans="9:9" x14ac:dyDescent="0.55000000000000004">
      <c r="I1580" t="s">
        <v>702</v>
      </c>
    </row>
    <row r="1581" spans="9:9" x14ac:dyDescent="0.55000000000000004">
      <c r="I1581" t="s">
        <v>702</v>
      </c>
    </row>
    <row r="1582" spans="9:9" x14ac:dyDescent="0.55000000000000004">
      <c r="I1582" t="s">
        <v>702</v>
      </c>
    </row>
    <row r="1583" spans="9:9" x14ac:dyDescent="0.55000000000000004">
      <c r="I1583" t="s">
        <v>702</v>
      </c>
    </row>
    <row r="1584" spans="9:9" x14ac:dyDescent="0.55000000000000004">
      <c r="I1584" t="s">
        <v>702</v>
      </c>
    </row>
    <row r="1585" spans="9:9" x14ac:dyDescent="0.55000000000000004">
      <c r="I1585" t="s">
        <v>702</v>
      </c>
    </row>
    <row r="1586" spans="9:9" x14ac:dyDescent="0.55000000000000004">
      <c r="I1586" t="s">
        <v>702</v>
      </c>
    </row>
    <row r="1587" spans="9:9" x14ac:dyDescent="0.55000000000000004">
      <c r="I1587" t="s">
        <v>702</v>
      </c>
    </row>
    <row r="1588" spans="9:9" x14ac:dyDescent="0.55000000000000004">
      <c r="I1588" t="s">
        <v>702</v>
      </c>
    </row>
    <row r="1589" spans="9:9" x14ac:dyDescent="0.55000000000000004">
      <c r="I1589" t="s">
        <v>702</v>
      </c>
    </row>
    <row r="1590" spans="9:9" x14ac:dyDescent="0.55000000000000004">
      <c r="I1590" t="s">
        <v>702</v>
      </c>
    </row>
    <row r="1591" spans="9:9" x14ac:dyDescent="0.55000000000000004">
      <c r="I1591" t="s">
        <v>702</v>
      </c>
    </row>
    <row r="1592" spans="9:9" x14ac:dyDescent="0.55000000000000004">
      <c r="I1592" t="s">
        <v>702</v>
      </c>
    </row>
    <row r="1593" spans="9:9" x14ac:dyDescent="0.55000000000000004">
      <c r="I1593" t="s">
        <v>702</v>
      </c>
    </row>
    <row r="1594" spans="9:9" x14ac:dyDescent="0.55000000000000004">
      <c r="I1594" t="s">
        <v>702</v>
      </c>
    </row>
    <row r="1595" spans="9:9" x14ac:dyDescent="0.55000000000000004">
      <c r="I1595" t="s">
        <v>702</v>
      </c>
    </row>
    <row r="1596" spans="9:9" x14ac:dyDescent="0.55000000000000004">
      <c r="I1596" t="s">
        <v>702</v>
      </c>
    </row>
    <row r="1597" spans="9:9" x14ac:dyDescent="0.55000000000000004">
      <c r="I1597" t="s">
        <v>702</v>
      </c>
    </row>
    <row r="1598" spans="9:9" x14ac:dyDescent="0.55000000000000004">
      <c r="I1598" t="s">
        <v>702</v>
      </c>
    </row>
    <row r="1599" spans="9:9" x14ac:dyDescent="0.55000000000000004">
      <c r="I1599" t="s">
        <v>702</v>
      </c>
    </row>
    <row r="1600" spans="9:9" x14ac:dyDescent="0.55000000000000004">
      <c r="I1600" t="s">
        <v>702</v>
      </c>
    </row>
    <row r="1601" spans="9:9" x14ac:dyDescent="0.55000000000000004">
      <c r="I1601" t="s">
        <v>702</v>
      </c>
    </row>
    <row r="1602" spans="9:9" x14ac:dyDescent="0.55000000000000004">
      <c r="I1602" t="s">
        <v>702</v>
      </c>
    </row>
    <row r="1603" spans="9:9" x14ac:dyDescent="0.55000000000000004">
      <c r="I1603" t="s">
        <v>702</v>
      </c>
    </row>
    <row r="1604" spans="9:9" x14ac:dyDescent="0.55000000000000004">
      <c r="I1604" t="s">
        <v>702</v>
      </c>
    </row>
    <row r="1605" spans="9:9" x14ac:dyDescent="0.55000000000000004">
      <c r="I1605" t="s">
        <v>702</v>
      </c>
    </row>
    <row r="1606" spans="9:9" x14ac:dyDescent="0.55000000000000004">
      <c r="I1606" t="s">
        <v>702</v>
      </c>
    </row>
    <row r="1607" spans="9:9" x14ac:dyDescent="0.55000000000000004">
      <c r="I1607" t="s">
        <v>702</v>
      </c>
    </row>
    <row r="1608" spans="9:9" x14ac:dyDescent="0.55000000000000004">
      <c r="I1608" t="s">
        <v>702</v>
      </c>
    </row>
    <row r="1609" spans="9:9" x14ac:dyDescent="0.55000000000000004">
      <c r="I1609" t="s">
        <v>702</v>
      </c>
    </row>
    <row r="1610" spans="9:9" x14ac:dyDescent="0.55000000000000004">
      <c r="I1610" t="s">
        <v>702</v>
      </c>
    </row>
    <row r="1611" spans="9:9" x14ac:dyDescent="0.55000000000000004">
      <c r="I1611" t="s">
        <v>702</v>
      </c>
    </row>
    <row r="1612" spans="9:9" x14ac:dyDescent="0.55000000000000004">
      <c r="I1612" t="s">
        <v>702</v>
      </c>
    </row>
    <row r="1613" spans="9:9" x14ac:dyDescent="0.55000000000000004">
      <c r="I1613" t="s">
        <v>702</v>
      </c>
    </row>
    <row r="1614" spans="9:9" x14ac:dyDescent="0.55000000000000004">
      <c r="I1614" t="s">
        <v>702</v>
      </c>
    </row>
    <row r="1615" spans="9:9" x14ac:dyDescent="0.55000000000000004">
      <c r="I1615" t="s">
        <v>702</v>
      </c>
    </row>
    <row r="1616" spans="9:9" x14ac:dyDescent="0.55000000000000004">
      <c r="I1616" t="s">
        <v>702</v>
      </c>
    </row>
    <row r="1617" spans="9:9" x14ac:dyDescent="0.55000000000000004">
      <c r="I1617" t="s">
        <v>702</v>
      </c>
    </row>
    <row r="1618" spans="9:9" x14ac:dyDescent="0.55000000000000004">
      <c r="I1618" t="s">
        <v>702</v>
      </c>
    </row>
    <row r="1619" spans="9:9" x14ac:dyDescent="0.55000000000000004">
      <c r="I1619" t="s">
        <v>702</v>
      </c>
    </row>
    <row r="1620" spans="9:9" x14ac:dyDescent="0.55000000000000004">
      <c r="I1620" t="s">
        <v>702</v>
      </c>
    </row>
    <row r="1621" spans="9:9" x14ac:dyDescent="0.55000000000000004">
      <c r="I1621" t="s">
        <v>702</v>
      </c>
    </row>
    <row r="1622" spans="9:9" x14ac:dyDescent="0.55000000000000004">
      <c r="I1622" t="s">
        <v>702</v>
      </c>
    </row>
    <row r="1623" spans="9:9" x14ac:dyDescent="0.55000000000000004">
      <c r="I1623" t="s">
        <v>702</v>
      </c>
    </row>
    <row r="1624" spans="9:9" x14ac:dyDescent="0.55000000000000004">
      <c r="I1624" t="s">
        <v>702</v>
      </c>
    </row>
    <row r="1625" spans="9:9" x14ac:dyDescent="0.55000000000000004">
      <c r="I1625" t="s">
        <v>702</v>
      </c>
    </row>
    <row r="1626" spans="9:9" x14ac:dyDescent="0.55000000000000004">
      <c r="I1626" t="s">
        <v>702</v>
      </c>
    </row>
    <row r="1627" spans="9:9" x14ac:dyDescent="0.55000000000000004">
      <c r="I1627" t="s">
        <v>702</v>
      </c>
    </row>
    <row r="1628" spans="9:9" x14ac:dyDescent="0.55000000000000004">
      <c r="I1628" t="s">
        <v>702</v>
      </c>
    </row>
    <row r="1629" spans="9:9" x14ac:dyDescent="0.55000000000000004">
      <c r="I1629" t="s">
        <v>702</v>
      </c>
    </row>
    <row r="1630" spans="9:9" x14ac:dyDescent="0.55000000000000004">
      <c r="I1630" t="s">
        <v>702</v>
      </c>
    </row>
    <row r="1631" spans="9:9" x14ac:dyDescent="0.55000000000000004">
      <c r="I1631" t="s">
        <v>702</v>
      </c>
    </row>
    <row r="1632" spans="9:9" x14ac:dyDescent="0.55000000000000004">
      <c r="I1632" t="s">
        <v>702</v>
      </c>
    </row>
    <row r="1633" spans="9:9" x14ac:dyDescent="0.55000000000000004">
      <c r="I1633" t="s">
        <v>702</v>
      </c>
    </row>
    <row r="1634" spans="9:9" x14ac:dyDescent="0.55000000000000004">
      <c r="I1634" t="s">
        <v>702</v>
      </c>
    </row>
    <row r="1635" spans="9:9" x14ac:dyDescent="0.55000000000000004">
      <c r="I1635" t="s">
        <v>702</v>
      </c>
    </row>
    <row r="1636" spans="9:9" x14ac:dyDescent="0.55000000000000004">
      <c r="I1636" t="s">
        <v>702</v>
      </c>
    </row>
    <row r="1637" spans="9:9" x14ac:dyDescent="0.55000000000000004">
      <c r="I1637" t="s">
        <v>702</v>
      </c>
    </row>
    <row r="1638" spans="9:9" x14ac:dyDescent="0.55000000000000004">
      <c r="I1638" t="s">
        <v>702</v>
      </c>
    </row>
    <row r="1639" spans="9:9" x14ac:dyDescent="0.55000000000000004">
      <c r="I1639" t="s">
        <v>702</v>
      </c>
    </row>
    <row r="1640" spans="9:9" x14ac:dyDescent="0.55000000000000004">
      <c r="I1640" t="s">
        <v>702</v>
      </c>
    </row>
    <row r="1641" spans="9:9" x14ac:dyDescent="0.55000000000000004">
      <c r="I1641" t="s">
        <v>702</v>
      </c>
    </row>
    <row r="1642" spans="9:9" x14ac:dyDescent="0.55000000000000004">
      <c r="I1642" t="s">
        <v>702</v>
      </c>
    </row>
    <row r="1643" spans="9:9" x14ac:dyDescent="0.55000000000000004">
      <c r="I1643" t="s">
        <v>702</v>
      </c>
    </row>
    <row r="1644" spans="9:9" x14ac:dyDescent="0.55000000000000004">
      <c r="I1644" t="s">
        <v>702</v>
      </c>
    </row>
    <row r="1645" spans="9:9" x14ac:dyDescent="0.55000000000000004">
      <c r="I1645" t="s">
        <v>702</v>
      </c>
    </row>
    <row r="1646" spans="9:9" x14ac:dyDescent="0.55000000000000004">
      <c r="I1646" t="s">
        <v>702</v>
      </c>
    </row>
    <row r="1647" spans="9:9" x14ac:dyDescent="0.55000000000000004">
      <c r="I1647" t="s">
        <v>702</v>
      </c>
    </row>
    <row r="1648" spans="9:9" x14ac:dyDescent="0.55000000000000004">
      <c r="I1648" t="s">
        <v>702</v>
      </c>
    </row>
    <row r="1649" spans="9:9" x14ac:dyDescent="0.55000000000000004">
      <c r="I1649" t="s">
        <v>702</v>
      </c>
    </row>
    <row r="1650" spans="9:9" x14ac:dyDescent="0.55000000000000004">
      <c r="I1650" t="s">
        <v>702</v>
      </c>
    </row>
    <row r="1651" spans="9:9" x14ac:dyDescent="0.55000000000000004">
      <c r="I1651" t="s">
        <v>702</v>
      </c>
    </row>
    <row r="1652" spans="9:9" x14ac:dyDescent="0.55000000000000004">
      <c r="I1652" t="s">
        <v>702</v>
      </c>
    </row>
    <row r="1653" spans="9:9" x14ac:dyDescent="0.55000000000000004">
      <c r="I1653" t="s">
        <v>702</v>
      </c>
    </row>
    <row r="1654" spans="9:9" x14ac:dyDescent="0.55000000000000004">
      <c r="I1654" t="s">
        <v>702</v>
      </c>
    </row>
    <row r="1655" spans="9:9" x14ac:dyDescent="0.55000000000000004">
      <c r="I1655" t="s">
        <v>702</v>
      </c>
    </row>
    <row r="1656" spans="9:9" x14ac:dyDescent="0.55000000000000004">
      <c r="I1656" t="s">
        <v>702</v>
      </c>
    </row>
    <row r="1657" spans="9:9" x14ac:dyDescent="0.55000000000000004">
      <c r="I1657" t="s">
        <v>702</v>
      </c>
    </row>
    <row r="1658" spans="9:9" x14ac:dyDescent="0.55000000000000004">
      <c r="I1658" t="s">
        <v>702</v>
      </c>
    </row>
    <row r="1659" spans="9:9" x14ac:dyDescent="0.55000000000000004">
      <c r="I1659" t="s">
        <v>702</v>
      </c>
    </row>
    <row r="1660" spans="9:9" x14ac:dyDescent="0.55000000000000004">
      <c r="I1660" t="s">
        <v>702</v>
      </c>
    </row>
    <row r="1661" spans="9:9" x14ac:dyDescent="0.55000000000000004">
      <c r="I1661" t="s">
        <v>702</v>
      </c>
    </row>
    <row r="1662" spans="9:9" x14ac:dyDescent="0.55000000000000004">
      <c r="I1662" t="s">
        <v>702</v>
      </c>
    </row>
    <row r="1663" spans="9:9" x14ac:dyDescent="0.55000000000000004">
      <c r="I1663" t="s">
        <v>702</v>
      </c>
    </row>
    <row r="1664" spans="9:9" x14ac:dyDescent="0.55000000000000004">
      <c r="I1664" t="s">
        <v>702</v>
      </c>
    </row>
    <row r="1665" spans="9:9" x14ac:dyDescent="0.55000000000000004">
      <c r="I1665" t="s">
        <v>702</v>
      </c>
    </row>
    <row r="1666" spans="9:9" x14ac:dyDescent="0.55000000000000004">
      <c r="I1666" t="s">
        <v>702</v>
      </c>
    </row>
    <row r="1667" spans="9:9" x14ac:dyDescent="0.55000000000000004">
      <c r="I1667" t="s">
        <v>702</v>
      </c>
    </row>
    <row r="1668" spans="9:9" x14ac:dyDescent="0.55000000000000004">
      <c r="I1668" t="s">
        <v>702</v>
      </c>
    </row>
    <row r="1669" spans="9:9" x14ac:dyDescent="0.55000000000000004">
      <c r="I1669" t="s">
        <v>702</v>
      </c>
    </row>
    <row r="1670" spans="9:9" x14ac:dyDescent="0.55000000000000004">
      <c r="I1670" t="s">
        <v>702</v>
      </c>
    </row>
    <row r="1671" spans="9:9" x14ac:dyDescent="0.55000000000000004">
      <c r="I1671" t="s">
        <v>702</v>
      </c>
    </row>
    <row r="1672" spans="9:9" x14ac:dyDescent="0.55000000000000004">
      <c r="I1672" t="s">
        <v>702</v>
      </c>
    </row>
    <row r="1673" spans="9:9" x14ac:dyDescent="0.55000000000000004">
      <c r="I1673" t="s">
        <v>702</v>
      </c>
    </row>
    <row r="1674" spans="9:9" x14ac:dyDescent="0.55000000000000004">
      <c r="I1674" t="s">
        <v>702</v>
      </c>
    </row>
    <row r="1675" spans="9:9" x14ac:dyDescent="0.55000000000000004">
      <c r="I1675" t="s">
        <v>702</v>
      </c>
    </row>
    <row r="1676" spans="9:9" x14ac:dyDescent="0.55000000000000004">
      <c r="I1676" t="s">
        <v>702</v>
      </c>
    </row>
    <row r="1677" spans="9:9" x14ac:dyDescent="0.55000000000000004">
      <c r="I1677" t="s">
        <v>702</v>
      </c>
    </row>
    <row r="1678" spans="9:9" x14ac:dyDescent="0.55000000000000004">
      <c r="I1678" t="s">
        <v>702</v>
      </c>
    </row>
    <row r="1679" spans="9:9" x14ac:dyDescent="0.55000000000000004">
      <c r="I1679" t="s">
        <v>702</v>
      </c>
    </row>
    <row r="1680" spans="9:9" x14ac:dyDescent="0.55000000000000004">
      <c r="I1680" t="s">
        <v>702</v>
      </c>
    </row>
    <row r="1681" spans="9:9" x14ac:dyDescent="0.55000000000000004">
      <c r="I1681" t="s">
        <v>702</v>
      </c>
    </row>
    <row r="1682" spans="9:9" x14ac:dyDescent="0.55000000000000004">
      <c r="I1682" t="s">
        <v>702</v>
      </c>
    </row>
    <row r="1683" spans="9:9" x14ac:dyDescent="0.55000000000000004">
      <c r="I1683" t="s">
        <v>702</v>
      </c>
    </row>
    <row r="1684" spans="9:9" x14ac:dyDescent="0.55000000000000004">
      <c r="I1684" t="s">
        <v>702</v>
      </c>
    </row>
    <row r="1685" spans="9:9" x14ac:dyDescent="0.55000000000000004">
      <c r="I1685" t="s">
        <v>702</v>
      </c>
    </row>
    <row r="1686" spans="9:9" x14ac:dyDescent="0.55000000000000004">
      <c r="I1686" t="s">
        <v>702</v>
      </c>
    </row>
    <row r="1687" spans="9:9" x14ac:dyDescent="0.55000000000000004">
      <c r="I1687" t="s">
        <v>702</v>
      </c>
    </row>
    <row r="1688" spans="9:9" x14ac:dyDescent="0.55000000000000004">
      <c r="I1688" t="s">
        <v>702</v>
      </c>
    </row>
    <row r="1689" spans="9:9" x14ac:dyDescent="0.55000000000000004">
      <c r="I1689" t="s">
        <v>702</v>
      </c>
    </row>
    <row r="1690" spans="9:9" x14ac:dyDescent="0.55000000000000004">
      <c r="I1690" t="s">
        <v>702</v>
      </c>
    </row>
    <row r="1691" spans="9:9" x14ac:dyDescent="0.55000000000000004">
      <c r="I1691" t="s">
        <v>702</v>
      </c>
    </row>
    <row r="1692" spans="9:9" x14ac:dyDescent="0.55000000000000004">
      <c r="I1692" t="s">
        <v>702</v>
      </c>
    </row>
    <row r="1693" spans="9:9" x14ac:dyDescent="0.55000000000000004">
      <c r="I1693" t="s">
        <v>702</v>
      </c>
    </row>
    <row r="1694" spans="9:9" x14ac:dyDescent="0.55000000000000004">
      <c r="I1694" t="s">
        <v>702</v>
      </c>
    </row>
    <row r="1695" spans="9:9" x14ac:dyDescent="0.55000000000000004">
      <c r="I1695" t="s">
        <v>702</v>
      </c>
    </row>
    <row r="1696" spans="9:9" x14ac:dyDescent="0.55000000000000004">
      <c r="I1696" t="s">
        <v>702</v>
      </c>
    </row>
    <row r="1697" spans="9:9" x14ac:dyDescent="0.55000000000000004">
      <c r="I1697" t="s">
        <v>702</v>
      </c>
    </row>
    <row r="1698" spans="9:9" x14ac:dyDescent="0.55000000000000004">
      <c r="I1698" t="s">
        <v>702</v>
      </c>
    </row>
    <row r="1699" spans="9:9" x14ac:dyDescent="0.55000000000000004">
      <c r="I1699" t="s">
        <v>702</v>
      </c>
    </row>
    <row r="1700" spans="9:9" x14ac:dyDescent="0.55000000000000004">
      <c r="I1700" t="s">
        <v>702</v>
      </c>
    </row>
    <row r="1701" spans="9:9" x14ac:dyDescent="0.55000000000000004">
      <c r="I1701" t="s">
        <v>702</v>
      </c>
    </row>
    <row r="1702" spans="9:9" x14ac:dyDescent="0.55000000000000004">
      <c r="I1702" t="s">
        <v>702</v>
      </c>
    </row>
    <row r="1703" spans="9:9" x14ac:dyDescent="0.55000000000000004">
      <c r="I1703" t="s">
        <v>702</v>
      </c>
    </row>
    <row r="1704" spans="9:9" x14ac:dyDescent="0.55000000000000004">
      <c r="I1704" t="s">
        <v>702</v>
      </c>
    </row>
    <row r="1705" spans="9:9" x14ac:dyDescent="0.55000000000000004">
      <c r="I1705" t="s">
        <v>702</v>
      </c>
    </row>
    <row r="1706" spans="9:9" x14ac:dyDescent="0.55000000000000004">
      <c r="I1706" t="s">
        <v>702</v>
      </c>
    </row>
    <row r="1707" spans="9:9" x14ac:dyDescent="0.55000000000000004">
      <c r="I1707" t="s">
        <v>702</v>
      </c>
    </row>
    <row r="1708" spans="9:9" x14ac:dyDescent="0.55000000000000004">
      <c r="I1708" t="s">
        <v>702</v>
      </c>
    </row>
    <row r="1709" spans="9:9" x14ac:dyDescent="0.55000000000000004">
      <c r="I1709" t="s">
        <v>702</v>
      </c>
    </row>
    <row r="1710" spans="9:9" x14ac:dyDescent="0.55000000000000004">
      <c r="I1710" t="s">
        <v>702</v>
      </c>
    </row>
    <row r="1711" spans="9:9" x14ac:dyDescent="0.55000000000000004">
      <c r="I1711" t="s">
        <v>702</v>
      </c>
    </row>
    <row r="1712" spans="9:9" x14ac:dyDescent="0.55000000000000004">
      <c r="I1712" t="s">
        <v>702</v>
      </c>
    </row>
    <row r="1713" spans="9:9" x14ac:dyDescent="0.55000000000000004">
      <c r="I1713" t="s">
        <v>702</v>
      </c>
    </row>
    <row r="1714" spans="9:9" x14ac:dyDescent="0.55000000000000004">
      <c r="I1714" t="s">
        <v>702</v>
      </c>
    </row>
    <row r="1715" spans="9:9" x14ac:dyDescent="0.55000000000000004">
      <c r="I1715" t="s">
        <v>702</v>
      </c>
    </row>
    <row r="1716" spans="9:9" x14ac:dyDescent="0.55000000000000004">
      <c r="I1716" t="s">
        <v>702</v>
      </c>
    </row>
    <row r="1717" spans="9:9" x14ac:dyDescent="0.55000000000000004">
      <c r="I1717" t="s">
        <v>702</v>
      </c>
    </row>
    <row r="1718" spans="9:9" x14ac:dyDescent="0.55000000000000004">
      <c r="I1718" t="s">
        <v>702</v>
      </c>
    </row>
    <row r="1719" spans="9:9" x14ac:dyDescent="0.55000000000000004">
      <c r="I1719" t="s">
        <v>702</v>
      </c>
    </row>
    <row r="1720" spans="9:9" x14ac:dyDescent="0.55000000000000004">
      <c r="I1720" t="s">
        <v>702</v>
      </c>
    </row>
    <row r="1721" spans="9:9" x14ac:dyDescent="0.55000000000000004">
      <c r="I1721" t="s">
        <v>702</v>
      </c>
    </row>
    <row r="1722" spans="9:9" x14ac:dyDescent="0.55000000000000004">
      <c r="I1722" t="s">
        <v>702</v>
      </c>
    </row>
    <row r="1723" spans="9:9" x14ac:dyDescent="0.55000000000000004">
      <c r="I1723" t="s">
        <v>702</v>
      </c>
    </row>
    <row r="1724" spans="9:9" x14ac:dyDescent="0.55000000000000004">
      <c r="I1724" t="s">
        <v>702</v>
      </c>
    </row>
    <row r="1725" spans="9:9" x14ac:dyDescent="0.55000000000000004">
      <c r="I1725" t="s">
        <v>702</v>
      </c>
    </row>
    <row r="1726" spans="9:9" x14ac:dyDescent="0.55000000000000004">
      <c r="I1726" t="s">
        <v>702</v>
      </c>
    </row>
    <row r="1727" spans="9:9" x14ac:dyDescent="0.55000000000000004">
      <c r="I1727" t="s">
        <v>702</v>
      </c>
    </row>
    <row r="1728" spans="9:9" x14ac:dyDescent="0.55000000000000004">
      <c r="I1728" t="s">
        <v>702</v>
      </c>
    </row>
    <row r="1729" spans="9:9" x14ac:dyDescent="0.55000000000000004">
      <c r="I1729" t="s">
        <v>702</v>
      </c>
    </row>
    <row r="1730" spans="9:9" x14ac:dyDescent="0.55000000000000004">
      <c r="I1730" t="s">
        <v>702</v>
      </c>
    </row>
    <row r="1731" spans="9:9" x14ac:dyDescent="0.55000000000000004">
      <c r="I1731" t="s">
        <v>702</v>
      </c>
    </row>
    <row r="1732" spans="9:9" x14ac:dyDescent="0.55000000000000004">
      <c r="I1732" t="s">
        <v>702</v>
      </c>
    </row>
    <row r="1733" spans="9:9" x14ac:dyDescent="0.55000000000000004">
      <c r="I1733" t="s">
        <v>702</v>
      </c>
    </row>
    <row r="1734" spans="9:9" x14ac:dyDescent="0.55000000000000004">
      <c r="I1734" t="s">
        <v>702</v>
      </c>
    </row>
    <row r="1735" spans="9:9" x14ac:dyDescent="0.55000000000000004">
      <c r="I1735" t="s">
        <v>702</v>
      </c>
    </row>
    <row r="1736" spans="9:9" x14ac:dyDescent="0.55000000000000004">
      <c r="I1736" t="s">
        <v>702</v>
      </c>
    </row>
    <row r="1737" spans="9:9" x14ac:dyDescent="0.55000000000000004">
      <c r="I1737" t="s">
        <v>702</v>
      </c>
    </row>
    <row r="1738" spans="9:9" x14ac:dyDescent="0.55000000000000004">
      <c r="I1738" t="s">
        <v>702</v>
      </c>
    </row>
    <row r="1739" spans="9:9" x14ac:dyDescent="0.55000000000000004">
      <c r="I1739" t="s">
        <v>702</v>
      </c>
    </row>
    <row r="1740" spans="9:9" x14ac:dyDescent="0.55000000000000004">
      <c r="I1740" t="s">
        <v>702</v>
      </c>
    </row>
    <row r="1741" spans="9:9" x14ac:dyDescent="0.55000000000000004">
      <c r="I1741" t="s">
        <v>702</v>
      </c>
    </row>
    <row r="1742" spans="9:9" x14ac:dyDescent="0.55000000000000004">
      <c r="I1742" t="s">
        <v>702</v>
      </c>
    </row>
    <row r="1743" spans="9:9" x14ac:dyDescent="0.55000000000000004">
      <c r="I1743" t="s">
        <v>702</v>
      </c>
    </row>
    <row r="1744" spans="9:9" x14ac:dyDescent="0.55000000000000004">
      <c r="I1744" t="s">
        <v>702</v>
      </c>
    </row>
    <row r="1745" spans="9:9" x14ac:dyDescent="0.55000000000000004">
      <c r="I1745" t="s">
        <v>702</v>
      </c>
    </row>
    <row r="1746" spans="9:9" x14ac:dyDescent="0.55000000000000004">
      <c r="I1746" t="s">
        <v>702</v>
      </c>
    </row>
    <row r="1747" spans="9:9" x14ac:dyDescent="0.55000000000000004">
      <c r="I1747" t="s">
        <v>702</v>
      </c>
    </row>
    <row r="1748" spans="9:9" x14ac:dyDescent="0.55000000000000004">
      <c r="I1748" t="s">
        <v>702</v>
      </c>
    </row>
    <row r="1749" spans="9:9" x14ac:dyDescent="0.55000000000000004">
      <c r="I1749" t="s">
        <v>702</v>
      </c>
    </row>
    <row r="1750" spans="9:9" x14ac:dyDescent="0.55000000000000004">
      <c r="I1750" t="s">
        <v>702</v>
      </c>
    </row>
    <row r="1751" spans="9:9" x14ac:dyDescent="0.55000000000000004">
      <c r="I1751" t="s">
        <v>702</v>
      </c>
    </row>
    <row r="1752" spans="9:9" x14ac:dyDescent="0.55000000000000004">
      <c r="I1752" t="s">
        <v>702</v>
      </c>
    </row>
    <row r="1753" spans="9:9" x14ac:dyDescent="0.55000000000000004">
      <c r="I1753" t="s">
        <v>702</v>
      </c>
    </row>
    <row r="1754" spans="9:9" x14ac:dyDescent="0.55000000000000004">
      <c r="I1754" t="s">
        <v>702</v>
      </c>
    </row>
    <row r="1755" spans="9:9" x14ac:dyDescent="0.55000000000000004">
      <c r="I1755" t="s">
        <v>702</v>
      </c>
    </row>
    <row r="1756" spans="9:9" x14ac:dyDescent="0.55000000000000004">
      <c r="I1756" t="s">
        <v>702</v>
      </c>
    </row>
    <row r="1757" spans="9:9" x14ac:dyDescent="0.55000000000000004">
      <c r="I1757" t="s">
        <v>702</v>
      </c>
    </row>
    <row r="1758" spans="9:9" x14ac:dyDescent="0.55000000000000004">
      <c r="I1758" t="s">
        <v>702</v>
      </c>
    </row>
    <row r="1759" spans="9:9" x14ac:dyDescent="0.55000000000000004">
      <c r="I1759" t="s">
        <v>702</v>
      </c>
    </row>
    <row r="1760" spans="9:9" x14ac:dyDescent="0.55000000000000004">
      <c r="I1760" t="s">
        <v>702</v>
      </c>
    </row>
    <row r="1761" spans="9:9" x14ac:dyDescent="0.55000000000000004">
      <c r="I1761" t="s">
        <v>702</v>
      </c>
    </row>
    <row r="1762" spans="9:9" x14ac:dyDescent="0.55000000000000004">
      <c r="I1762" t="s">
        <v>702</v>
      </c>
    </row>
    <row r="1763" spans="9:9" x14ac:dyDescent="0.55000000000000004">
      <c r="I1763" t="s">
        <v>702</v>
      </c>
    </row>
    <row r="1764" spans="9:9" x14ac:dyDescent="0.55000000000000004">
      <c r="I1764" t="s">
        <v>702</v>
      </c>
    </row>
    <row r="1765" spans="9:9" x14ac:dyDescent="0.55000000000000004">
      <c r="I1765" t="s">
        <v>702</v>
      </c>
    </row>
    <row r="1766" spans="9:9" x14ac:dyDescent="0.55000000000000004">
      <c r="I1766" t="s">
        <v>702</v>
      </c>
    </row>
    <row r="1767" spans="9:9" x14ac:dyDescent="0.55000000000000004">
      <c r="I1767" t="s">
        <v>702</v>
      </c>
    </row>
    <row r="1768" spans="9:9" x14ac:dyDescent="0.55000000000000004">
      <c r="I1768" t="s">
        <v>702</v>
      </c>
    </row>
    <row r="1769" spans="9:9" x14ac:dyDescent="0.55000000000000004">
      <c r="I1769" t="s">
        <v>702</v>
      </c>
    </row>
    <row r="1770" spans="9:9" x14ac:dyDescent="0.55000000000000004">
      <c r="I1770" t="s">
        <v>702</v>
      </c>
    </row>
    <row r="1771" spans="9:9" x14ac:dyDescent="0.55000000000000004">
      <c r="I1771" t="s">
        <v>702</v>
      </c>
    </row>
    <row r="1772" spans="9:9" x14ac:dyDescent="0.55000000000000004">
      <c r="I1772" t="s">
        <v>702</v>
      </c>
    </row>
    <row r="1773" spans="9:9" x14ac:dyDescent="0.55000000000000004">
      <c r="I1773" t="s">
        <v>702</v>
      </c>
    </row>
    <row r="1774" spans="9:9" x14ac:dyDescent="0.55000000000000004">
      <c r="I1774" t="s">
        <v>702</v>
      </c>
    </row>
    <row r="1775" spans="9:9" x14ac:dyDescent="0.55000000000000004">
      <c r="I1775" t="s">
        <v>702</v>
      </c>
    </row>
    <row r="1776" spans="9:9" x14ac:dyDescent="0.55000000000000004">
      <c r="I1776" t="s">
        <v>702</v>
      </c>
    </row>
    <row r="1777" spans="9:9" x14ac:dyDescent="0.55000000000000004">
      <c r="I1777" t="s">
        <v>702</v>
      </c>
    </row>
    <row r="1778" spans="9:9" x14ac:dyDescent="0.55000000000000004">
      <c r="I1778" t="s">
        <v>702</v>
      </c>
    </row>
    <row r="1779" spans="9:9" x14ac:dyDescent="0.55000000000000004">
      <c r="I1779" t="s">
        <v>702</v>
      </c>
    </row>
    <row r="1780" spans="9:9" x14ac:dyDescent="0.55000000000000004">
      <c r="I1780" t="s">
        <v>702</v>
      </c>
    </row>
    <row r="1781" spans="9:9" x14ac:dyDescent="0.55000000000000004">
      <c r="I1781" t="s">
        <v>702</v>
      </c>
    </row>
    <row r="1782" spans="9:9" x14ac:dyDescent="0.55000000000000004">
      <c r="I1782" t="s">
        <v>702</v>
      </c>
    </row>
    <row r="1783" spans="9:9" x14ac:dyDescent="0.55000000000000004">
      <c r="I1783" t="s">
        <v>702</v>
      </c>
    </row>
    <row r="1784" spans="9:9" x14ac:dyDescent="0.55000000000000004">
      <c r="I1784" t="s">
        <v>702</v>
      </c>
    </row>
    <row r="1785" spans="9:9" x14ac:dyDescent="0.55000000000000004">
      <c r="I1785" t="s">
        <v>702</v>
      </c>
    </row>
    <row r="1786" spans="9:9" x14ac:dyDescent="0.55000000000000004">
      <c r="I1786" t="s">
        <v>702</v>
      </c>
    </row>
    <row r="1787" spans="9:9" x14ac:dyDescent="0.55000000000000004">
      <c r="I1787" t="s">
        <v>702</v>
      </c>
    </row>
    <row r="1788" spans="9:9" x14ac:dyDescent="0.55000000000000004">
      <c r="I1788" t="s">
        <v>702</v>
      </c>
    </row>
    <row r="1789" spans="9:9" x14ac:dyDescent="0.55000000000000004">
      <c r="I1789" t="s">
        <v>702</v>
      </c>
    </row>
    <row r="1790" spans="9:9" x14ac:dyDescent="0.55000000000000004">
      <c r="I1790" t="s">
        <v>702</v>
      </c>
    </row>
    <row r="1791" spans="9:9" x14ac:dyDescent="0.55000000000000004">
      <c r="I1791" t="s">
        <v>702</v>
      </c>
    </row>
    <row r="1792" spans="9:9" x14ac:dyDescent="0.55000000000000004">
      <c r="I1792" t="s">
        <v>702</v>
      </c>
    </row>
    <row r="1793" spans="9:9" x14ac:dyDescent="0.55000000000000004">
      <c r="I1793" t="s">
        <v>702</v>
      </c>
    </row>
    <row r="1794" spans="9:9" x14ac:dyDescent="0.55000000000000004">
      <c r="I1794" t="s">
        <v>702</v>
      </c>
    </row>
    <row r="1795" spans="9:9" x14ac:dyDescent="0.55000000000000004">
      <c r="I1795" t="s">
        <v>702</v>
      </c>
    </row>
    <row r="1796" spans="9:9" x14ac:dyDescent="0.55000000000000004">
      <c r="I1796" t="s">
        <v>702</v>
      </c>
    </row>
    <row r="1797" spans="9:9" x14ac:dyDescent="0.55000000000000004">
      <c r="I1797" t="s">
        <v>702</v>
      </c>
    </row>
    <row r="1798" spans="9:9" x14ac:dyDescent="0.55000000000000004">
      <c r="I1798" t="s">
        <v>702</v>
      </c>
    </row>
    <row r="1799" spans="9:9" x14ac:dyDescent="0.55000000000000004">
      <c r="I1799" t="s">
        <v>702</v>
      </c>
    </row>
    <row r="1800" spans="9:9" x14ac:dyDescent="0.55000000000000004">
      <c r="I1800" t="s">
        <v>702</v>
      </c>
    </row>
    <row r="1801" spans="9:9" x14ac:dyDescent="0.55000000000000004">
      <c r="I1801" t="s">
        <v>702</v>
      </c>
    </row>
    <row r="1802" spans="9:9" x14ac:dyDescent="0.55000000000000004">
      <c r="I1802" t="s">
        <v>702</v>
      </c>
    </row>
    <row r="1803" spans="9:9" x14ac:dyDescent="0.55000000000000004">
      <c r="I1803" t="s">
        <v>702</v>
      </c>
    </row>
    <row r="1804" spans="9:9" x14ac:dyDescent="0.55000000000000004">
      <c r="I1804" t="s">
        <v>702</v>
      </c>
    </row>
    <row r="1805" spans="9:9" x14ac:dyDescent="0.55000000000000004">
      <c r="I1805" t="s">
        <v>702</v>
      </c>
    </row>
    <row r="1806" spans="9:9" x14ac:dyDescent="0.55000000000000004">
      <c r="I1806" t="s">
        <v>702</v>
      </c>
    </row>
    <row r="1807" spans="9:9" x14ac:dyDescent="0.55000000000000004">
      <c r="I1807" t="s">
        <v>702</v>
      </c>
    </row>
    <row r="1808" spans="9:9" x14ac:dyDescent="0.55000000000000004">
      <c r="I1808" t="s">
        <v>702</v>
      </c>
    </row>
    <row r="1809" spans="9:9" x14ac:dyDescent="0.55000000000000004">
      <c r="I1809" t="s">
        <v>702</v>
      </c>
    </row>
    <row r="1810" spans="9:9" x14ac:dyDescent="0.55000000000000004">
      <c r="I1810" t="s">
        <v>702</v>
      </c>
    </row>
    <row r="1811" spans="9:9" x14ac:dyDescent="0.55000000000000004">
      <c r="I1811" t="s">
        <v>702</v>
      </c>
    </row>
    <row r="1812" spans="9:9" x14ac:dyDescent="0.55000000000000004">
      <c r="I1812" t="s">
        <v>702</v>
      </c>
    </row>
    <row r="1813" spans="9:9" x14ac:dyDescent="0.55000000000000004">
      <c r="I1813" t="s">
        <v>702</v>
      </c>
    </row>
    <row r="1814" spans="9:9" x14ac:dyDescent="0.55000000000000004">
      <c r="I1814" t="s">
        <v>702</v>
      </c>
    </row>
    <row r="1815" spans="9:9" x14ac:dyDescent="0.55000000000000004">
      <c r="I1815" t="s">
        <v>702</v>
      </c>
    </row>
    <row r="1816" spans="9:9" x14ac:dyDescent="0.55000000000000004">
      <c r="I1816" t="s">
        <v>702</v>
      </c>
    </row>
    <row r="1817" spans="9:9" x14ac:dyDescent="0.55000000000000004">
      <c r="I1817" t="s">
        <v>702</v>
      </c>
    </row>
    <row r="1818" spans="9:9" x14ac:dyDescent="0.55000000000000004">
      <c r="I1818" t="s">
        <v>702</v>
      </c>
    </row>
    <row r="1819" spans="9:9" x14ac:dyDescent="0.55000000000000004">
      <c r="I1819" t="s">
        <v>702</v>
      </c>
    </row>
    <row r="1820" spans="9:9" x14ac:dyDescent="0.55000000000000004">
      <c r="I1820" t="s">
        <v>702</v>
      </c>
    </row>
    <row r="1821" spans="9:9" x14ac:dyDescent="0.55000000000000004">
      <c r="I1821" t="s">
        <v>702</v>
      </c>
    </row>
    <row r="1822" spans="9:9" x14ac:dyDescent="0.55000000000000004">
      <c r="I1822" t="s">
        <v>702</v>
      </c>
    </row>
    <row r="1823" spans="9:9" x14ac:dyDescent="0.55000000000000004">
      <c r="I1823" t="s">
        <v>702</v>
      </c>
    </row>
    <row r="1824" spans="9:9" x14ac:dyDescent="0.55000000000000004">
      <c r="I1824" t="s">
        <v>702</v>
      </c>
    </row>
    <row r="1825" spans="9:9" x14ac:dyDescent="0.55000000000000004">
      <c r="I1825" t="s">
        <v>702</v>
      </c>
    </row>
    <row r="1826" spans="9:9" x14ac:dyDescent="0.55000000000000004">
      <c r="I1826" t="s">
        <v>702</v>
      </c>
    </row>
    <row r="1827" spans="9:9" x14ac:dyDescent="0.55000000000000004">
      <c r="I1827" t="s">
        <v>702</v>
      </c>
    </row>
    <row r="1828" spans="9:9" x14ac:dyDescent="0.55000000000000004">
      <c r="I1828" t="s">
        <v>702</v>
      </c>
    </row>
    <row r="1829" spans="9:9" x14ac:dyDescent="0.55000000000000004">
      <c r="I1829" t="s">
        <v>702</v>
      </c>
    </row>
    <row r="1830" spans="9:9" x14ac:dyDescent="0.55000000000000004">
      <c r="I1830" t="s">
        <v>702</v>
      </c>
    </row>
    <row r="1831" spans="9:9" x14ac:dyDescent="0.55000000000000004">
      <c r="I1831" t="s">
        <v>702</v>
      </c>
    </row>
    <row r="1832" spans="9:9" x14ac:dyDescent="0.55000000000000004">
      <c r="I1832" t="s">
        <v>702</v>
      </c>
    </row>
    <row r="1833" spans="9:9" x14ac:dyDescent="0.55000000000000004">
      <c r="I1833" t="s">
        <v>702</v>
      </c>
    </row>
    <row r="1834" spans="9:9" x14ac:dyDescent="0.55000000000000004">
      <c r="I1834" t="s">
        <v>702</v>
      </c>
    </row>
    <row r="1835" spans="9:9" x14ac:dyDescent="0.55000000000000004">
      <c r="I1835" t="s">
        <v>702</v>
      </c>
    </row>
    <row r="1836" spans="9:9" x14ac:dyDescent="0.55000000000000004">
      <c r="I1836" t="s">
        <v>702</v>
      </c>
    </row>
    <row r="1837" spans="9:9" x14ac:dyDescent="0.55000000000000004">
      <c r="I1837" t="s">
        <v>702</v>
      </c>
    </row>
    <row r="1838" spans="9:9" x14ac:dyDescent="0.55000000000000004">
      <c r="I1838" t="s">
        <v>702</v>
      </c>
    </row>
    <row r="1839" spans="9:9" x14ac:dyDescent="0.55000000000000004">
      <c r="I1839" t="s">
        <v>702</v>
      </c>
    </row>
    <row r="1840" spans="9:9" x14ac:dyDescent="0.55000000000000004">
      <c r="I1840" t="s">
        <v>702</v>
      </c>
    </row>
    <row r="1841" spans="9:9" x14ac:dyDescent="0.55000000000000004">
      <c r="I1841" t="s">
        <v>702</v>
      </c>
    </row>
    <row r="1842" spans="9:9" x14ac:dyDescent="0.55000000000000004">
      <c r="I1842" t="s">
        <v>702</v>
      </c>
    </row>
    <row r="1843" spans="9:9" x14ac:dyDescent="0.55000000000000004">
      <c r="I1843" t="s">
        <v>702</v>
      </c>
    </row>
    <row r="1844" spans="9:9" x14ac:dyDescent="0.55000000000000004">
      <c r="I1844" t="s">
        <v>702</v>
      </c>
    </row>
    <row r="1845" spans="9:9" x14ac:dyDescent="0.55000000000000004">
      <c r="I1845" t="s">
        <v>702</v>
      </c>
    </row>
    <row r="1846" spans="9:9" x14ac:dyDescent="0.55000000000000004">
      <c r="I1846" t="s">
        <v>702</v>
      </c>
    </row>
    <row r="1847" spans="9:9" x14ac:dyDescent="0.55000000000000004">
      <c r="I1847" t="s">
        <v>702</v>
      </c>
    </row>
    <row r="1848" spans="9:9" x14ac:dyDescent="0.55000000000000004">
      <c r="I1848" t="s">
        <v>702</v>
      </c>
    </row>
    <row r="1849" spans="9:9" x14ac:dyDescent="0.55000000000000004">
      <c r="I1849" t="s">
        <v>702</v>
      </c>
    </row>
    <row r="1850" spans="9:9" x14ac:dyDescent="0.55000000000000004">
      <c r="I1850" t="s">
        <v>702</v>
      </c>
    </row>
    <row r="1851" spans="9:9" x14ac:dyDescent="0.55000000000000004">
      <c r="I1851" t="s">
        <v>702</v>
      </c>
    </row>
    <row r="1852" spans="9:9" x14ac:dyDescent="0.55000000000000004">
      <c r="I1852" t="s">
        <v>702</v>
      </c>
    </row>
    <row r="1853" spans="9:9" x14ac:dyDescent="0.55000000000000004">
      <c r="I1853" t="s">
        <v>702</v>
      </c>
    </row>
    <row r="1854" spans="9:9" x14ac:dyDescent="0.55000000000000004">
      <c r="I1854" t="s">
        <v>702</v>
      </c>
    </row>
    <row r="1855" spans="9:9" x14ac:dyDescent="0.55000000000000004">
      <c r="I1855" t="s">
        <v>702</v>
      </c>
    </row>
    <row r="1856" spans="9:9" x14ac:dyDescent="0.55000000000000004">
      <c r="I1856" t="s">
        <v>702</v>
      </c>
    </row>
    <row r="1857" spans="9:9" x14ac:dyDescent="0.55000000000000004">
      <c r="I1857" t="s">
        <v>702</v>
      </c>
    </row>
    <row r="1858" spans="9:9" x14ac:dyDescent="0.55000000000000004">
      <c r="I1858" t="s">
        <v>702</v>
      </c>
    </row>
    <row r="1859" spans="9:9" x14ac:dyDescent="0.55000000000000004">
      <c r="I1859" t="s">
        <v>702</v>
      </c>
    </row>
    <row r="1860" spans="9:9" x14ac:dyDescent="0.55000000000000004">
      <c r="I1860" t="s">
        <v>702</v>
      </c>
    </row>
    <row r="1861" spans="9:9" x14ac:dyDescent="0.55000000000000004">
      <c r="I1861" t="s">
        <v>702</v>
      </c>
    </row>
    <row r="1862" spans="9:9" x14ac:dyDescent="0.55000000000000004">
      <c r="I1862" t="s">
        <v>702</v>
      </c>
    </row>
    <row r="1863" spans="9:9" x14ac:dyDescent="0.55000000000000004">
      <c r="I1863" t="s">
        <v>702</v>
      </c>
    </row>
    <row r="1864" spans="9:9" x14ac:dyDescent="0.55000000000000004">
      <c r="I1864" t="s">
        <v>702</v>
      </c>
    </row>
    <row r="1865" spans="9:9" x14ac:dyDescent="0.55000000000000004">
      <c r="I1865" t="s">
        <v>702</v>
      </c>
    </row>
    <row r="1866" spans="9:9" x14ac:dyDescent="0.55000000000000004">
      <c r="I1866" t="s">
        <v>702</v>
      </c>
    </row>
    <row r="1867" spans="9:9" x14ac:dyDescent="0.55000000000000004">
      <c r="I1867" t="s">
        <v>702</v>
      </c>
    </row>
    <row r="1868" spans="9:9" x14ac:dyDescent="0.55000000000000004">
      <c r="I1868" t="s">
        <v>702</v>
      </c>
    </row>
    <row r="1869" spans="9:9" x14ac:dyDescent="0.55000000000000004">
      <c r="I1869" t="s">
        <v>702</v>
      </c>
    </row>
    <row r="1870" spans="9:9" x14ac:dyDescent="0.55000000000000004">
      <c r="I1870" t="s">
        <v>702</v>
      </c>
    </row>
    <row r="1871" spans="9:9" x14ac:dyDescent="0.55000000000000004">
      <c r="I1871" t="s">
        <v>702</v>
      </c>
    </row>
    <row r="1872" spans="9:9" x14ac:dyDescent="0.55000000000000004">
      <c r="I1872" t="s">
        <v>702</v>
      </c>
    </row>
    <row r="1873" spans="9:9" x14ac:dyDescent="0.55000000000000004">
      <c r="I1873" t="s">
        <v>702</v>
      </c>
    </row>
    <row r="1874" spans="9:9" x14ac:dyDescent="0.55000000000000004">
      <c r="I1874" t="s">
        <v>702</v>
      </c>
    </row>
    <row r="1875" spans="9:9" x14ac:dyDescent="0.55000000000000004">
      <c r="I1875" t="s">
        <v>702</v>
      </c>
    </row>
    <row r="1876" spans="9:9" x14ac:dyDescent="0.55000000000000004">
      <c r="I1876" t="s">
        <v>702</v>
      </c>
    </row>
    <row r="1877" spans="9:9" x14ac:dyDescent="0.55000000000000004">
      <c r="I1877" t="s">
        <v>702</v>
      </c>
    </row>
    <row r="1878" spans="9:9" x14ac:dyDescent="0.55000000000000004">
      <c r="I1878" t="s">
        <v>702</v>
      </c>
    </row>
    <row r="1879" spans="9:9" x14ac:dyDescent="0.55000000000000004">
      <c r="I1879" t="s">
        <v>702</v>
      </c>
    </row>
    <row r="1880" spans="9:9" x14ac:dyDescent="0.55000000000000004">
      <c r="I1880" t="s">
        <v>702</v>
      </c>
    </row>
    <row r="1881" spans="9:9" x14ac:dyDescent="0.55000000000000004">
      <c r="I1881" t="s">
        <v>702</v>
      </c>
    </row>
    <row r="1882" spans="9:9" x14ac:dyDescent="0.55000000000000004">
      <c r="I1882" t="s">
        <v>702</v>
      </c>
    </row>
    <row r="1883" spans="9:9" x14ac:dyDescent="0.55000000000000004">
      <c r="I1883" t="s">
        <v>702</v>
      </c>
    </row>
    <row r="1884" spans="9:9" x14ac:dyDescent="0.55000000000000004">
      <c r="I1884" t="s">
        <v>702</v>
      </c>
    </row>
    <row r="1885" spans="9:9" x14ac:dyDescent="0.55000000000000004">
      <c r="I1885" t="s">
        <v>702</v>
      </c>
    </row>
    <row r="1886" spans="9:9" x14ac:dyDescent="0.55000000000000004">
      <c r="I1886" t="s">
        <v>702</v>
      </c>
    </row>
    <row r="1887" spans="9:9" x14ac:dyDescent="0.55000000000000004">
      <c r="I1887" t="s">
        <v>702</v>
      </c>
    </row>
    <row r="1888" spans="9:9" x14ac:dyDescent="0.55000000000000004">
      <c r="I1888" t="s">
        <v>702</v>
      </c>
    </row>
    <row r="1889" spans="9:9" x14ac:dyDescent="0.55000000000000004">
      <c r="I1889" t="s">
        <v>702</v>
      </c>
    </row>
    <row r="1890" spans="9:9" x14ac:dyDescent="0.55000000000000004">
      <c r="I1890" t="s">
        <v>702</v>
      </c>
    </row>
    <row r="1891" spans="9:9" x14ac:dyDescent="0.55000000000000004">
      <c r="I1891" t="s">
        <v>702</v>
      </c>
    </row>
    <row r="1892" spans="9:9" x14ac:dyDescent="0.55000000000000004">
      <c r="I1892" t="s">
        <v>702</v>
      </c>
    </row>
    <row r="1893" spans="9:9" x14ac:dyDescent="0.55000000000000004">
      <c r="I1893" t="s">
        <v>702</v>
      </c>
    </row>
    <row r="1894" spans="9:9" x14ac:dyDescent="0.55000000000000004">
      <c r="I1894" t="s">
        <v>702</v>
      </c>
    </row>
    <row r="1895" spans="9:9" x14ac:dyDescent="0.55000000000000004">
      <c r="I1895" t="s">
        <v>702</v>
      </c>
    </row>
    <row r="1896" spans="9:9" x14ac:dyDescent="0.55000000000000004">
      <c r="I1896" t="s">
        <v>702</v>
      </c>
    </row>
    <row r="1897" spans="9:9" x14ac:dyDescent="0.55000000000000004">
      <c r="I1897" t="s">
        <v>702</v>
      </c>
    </row>
    <row r="1898" spans="9:9" x14ac:dyDescent="0.55000000000000004">
      <c r="I1898" t="s">
        <v>702</v>
      </c>
    </row>
    <row r="1899" spans="9:9" x14ac:dyDescent="0.55000000000000004">
      <c r="I1899" t="s">
        <v>702</v>
      </c>
    </row>
    <row r="1900" spans="9:9" x14ac:dyDescent="0.55000000000000004">
      <c r="I1900" t="s">
        <v>702</v>
      </c>
    </row>
    <row r="1901" spans="9:9" x14ac:dyDescent="0.55000000000000004">
      <c r="I1901" t="s">
        <v>702</v>
      </c>
    </row>
    <row r="1902" spans="9:9" x14ac:dyDescent="0.55000000000000004">
      <c r="I1902" t="s">
        <v>702</v>
      </c>
    </row>
    <row r="1903" spans="9:9" x14ac:dyDescent="0.55000000000000004">
      <c r="I1903" t="s">
        <v>702</v>
      </c>
    </row>
    <row r="1904" spans="9:9" x14ac:dyDescent="0.55000000000000004">
      <c r="I1904" t="s">
        <v>702</v>
      </c>
    </row>
    <row r="1905" spans="9:9" x14ac:dyDescent="0.55000000000000004">
      <c r="I1905" t="s">
        <v>702</v>
      </c>
    </row>
    <row r="1906" spans="9:9" x14ac:dyDescent="0.55000000000000004">
      <c r="I1906" t="s">
        <v>702</v>
      </c>
    </row>
    <row r="1907" spans="9:9" x14ac:dyDescent="0.55000000000000004">
      <c r="I1907" t="s">
        <v>702</v>
      </c>
    </row>
    <row r="1908" spans="9:9" x14ac:dyDescent="0.55000000000000004">
      <c r="I1908" t="s">
        <v>702</v>
      </c>
    </row>
    <row r="1909" spans="9:9" x14ac:dyDescent="0.55000000000000004">
      <c r="I1909" t="s">
        <v>702</v>
      </c>
    </row>
    <row r="1910" spans="9:9" x14ac:dyDescent="0.55000000000000004">
      <c r="I1910" t="s">
        <v>702</v>
      </c>
    </row>
    <row r="1911" spans="9:9" x14ac:dyDescent="0.55000000000000004">
      <c r="I1911" t="s">
        <v>702</v>
      </c>
    </row>
    <row r="1912" spans="9:9" x14ac:dyDescent="0.55000000000000004">
      <c r="I1912" t="s">
        <v>702</v>
      </c>
    </row>
    <row r="1913" spans="9:9" x14ac:dyDescent="0.55000000000000004">
      <c r="I1913" t="s">
        <v>702</v>
      </c>
    </row>
    <row r="1914" spans="9:9" x14ac:dyDescent="0.55000000000000004">
      <c r="I1914" t="s">
        <v>702</v>
      </c>
    </row>
    <row r="1915" spans="9:9" x14ac:dyDescent="0.55000000000000004">
      <c r="I1915" t="s">
        <v>702</v>
      </c>
    </row>
    <row r="1916" spans="9:9" x14ac:dyDescent="0.55000000000000004">
      <c r="I1916" t="s">
        <v>702</v>
      </c>
    </row>
    <row r="1917" spans="9:9" x14ac:dyDescent="0.55000000000000004">
      <c r="I1917" t="s">
        <v>702</v>
      </c>
    </row>
    <row r="1918" spans="9:9" x14ac:dyDescent="0.55000000000000004">
      <c r="I1918" t="s">
        <v>702</v>
      </c>
    </row>
    <row r="1919" spans="9:9" x14ac:dyDescent="0.55000000000000004">
      <c r="I1919" t="s">
        <v>702</v>
      </c>
    </row>
    <row r="1920" spans="9:9" x14ac:dyDescent="0.55000000000000004">
      <c r="I1920" t="s">
        <v>702</v>
      </c>
    </row>
    <row r="1921" spans="9:9" x14ac:dyDescent="0.55000000000000004">
      <c r="I1921" t="s">
        <v>702</v>
      </c>
    </row>
    <row r="1922" spans="9:9" x14ac:dyDescent="0.55000000000000004">
      <c r="I1922" t="s">
        <v>702</v>
      </c>
    </row>
    <row r="1923" spans="9:9" x14ac:dyDescent="0.55000000000000004">
      <c r="I1923" t="s">
        <v>702</v>
      </c>
    </row>
    <row r="1924" spans="9:9" x14ac:dyDescent="0.55000000000000004">
      <c r="I1924" t="s">
        <v>702</v>
      </c>
    </row>
    <row r="1925" spans="9:9" x14ac:dyDescent="0.55000000000000004">
      <c r="I1925" t="s">
        <v>702</v>
      </c>
    </row>
    <row r="1926" spans="9:9" x14ac:dyDescent="0.55000000000000004">
      <c r="I1926" t="s">
        <v>702</v>
      </c>
    </row>
    <row r="1927" spans="9:9" x14ac:dyDescent="0.55000000000000004">
      <c r="I1927" t="s">
        <v>702</v>
      </c>
    </row>
    <row r="1928" spans="9:9" x14ac:dyDescent="0.55000000000000004">
      <c r="I1928" t="s">
        <v>702</v>
      </c>
    </row>
    <row r="1929" spans="9:9" x14ac:dyDescent="0.55000000000000004">
      <c r="I1929" t="s">
        <v>702</v>
      </c>
    </row>
    <row r="1930" spans="9:9" x14ac:dyDescent="0.55000000000000004">
      <c r="I1930" t="s">
        <v>702</v>
      </c>
    </row>
    <row r="1931" spans="9:9" x14ac:dyDescent="0.55000000000000004">
      <c r="I1931" t="s">
        <v>702</v>
      </c>
    </row>
    <row r="1932" spans="9:9" x14ac:dyDescent="0.55000000000000004">
      <c r="I1932" t="s">
        <v>702</v>
      </c>
    </row>
    <row r="1933" spans="9:9" x14ac:dyDescent="0.55000000000000004">
      <c r="I1933" t="s">
        <v>702</v>
      </c>
    </row>
    <row r="1934" spans="9:9" x14ac:dyDescent="0.55000000000000004">
      <c r="I1934" t="s">
        <v>702</v>
      </c>
    </row>
    <row r="1935" spans="9:9" x14ac:dyDescent="0.55000000000000004">
      <c r="I1935" t="s">
        <v>702</v>
      </c>
    </row>
    <row r="1936" spans="9:9" x14ac:dyDescent="0.55000000000000004">
      <c r="I1936" t="s">
        <v>702</v>
      </c>
    </row>
    <row r="1937" spans="9:9" x14ac:dyDescent="0.55000000000000004">
      <c r="I1937" t="s">
        <v>702</v>
      </c>
    </row>
    <row r="1938" spans="9:9" x14ac:dyDescent="0.55000000000000004">
      <c r="I1938" t="s">
        <v>702</v>
      </c>
    </row>
    <row r="1939" spans="9:9" x14ac:dyDescent="0.55000000000000004">
      <c r="I1939" t="s">
        <v>702</v>
      </c>
    </row>
    <row r="1940" spans="9:9" x14ac:dyDescent="0.55000000000000004">
      <c r="I1940" t="s">
        <v>702</v>
      </c>
    </row>
    <row r="1941" spans="9:9" x14ac:dyDescent="0.55000000000000004">
      <c r="I1941" t="s">
        <v>702</v>
      </c>
    </row>
    <row r="1942" spans="9:9" x14ac:dyDescent="0.55000000000000004">
      <c r="I1942" t="s">
        <v>702</v>
      </c>
    </row>
    <row r="1943" spans="9:9" x14ac:dyDescent="0.55000000000000004">
      <c r="I1943" t="s">
        <v>702</v>
      </c>
    </row>
    <row r="1944" spans="9:9" x14ac:dyDescent="0.55000000000000004">
      <c r="I1944" t="s">
        <v>702</v>
      </c>
    </row>
    <row r="1945" spans="9:9" x14ac:dyDescent="0.55000000000000004">
      <c r="I1945" t="s">
        <v>702</v>
      </c>
    </row>
    <row r="1946" spans="9:9" x14ac:dyDescent="0.55000000000000004">
      <c r="I1946" t="s">
        <v>702</v>
      </c>
    </row>
    <row r="1947" spans="9:9" x14ac:dyDescent="0.55000000000000004">
      <c r="I1947" t="s">
        <v>702</v>
      </c>
    </row>
    <row r="1948" spans="9:9" x14ac:dyDescent="0.55000000000000004">
      <c r="I1948" t="s">
        <v>702</v>
      </c>
    </row>
    <row r="1949" spans="9:9" x14ac:dyDescent="0.55000000000000004">
      <c r="I1949" t="s">
        <v>702</v>
      </c>
    </row>
    <row r="1950" spans="9:9" x14ac:dyDescent="0.55000000000000004">
      <c r="I1950" t="s">
        <v>702</v>
      </c>
    </row>
    <row r="1951" spans="9:9" x14ac:dyDescent="0.55000000000000004">
      <c r="I1951" t="s">
        <v>702</v>
      </c>
    </row>
    <row r="1952" spans="9:9" x14ac:dyDescent="0.55000000000000004">
      <c r="I1952" t="s">
        <v>702</v>
      </c>
    </row>
    <row r="1953" spans="9:9" x14ac:dyDescent="0.55000000000000004">
      <c r="I1953" t="s">
        <v>702</v>
      </c>
    </row>
    <row r="1954" spans="9:9" x14ac:dyDescent="0.55000000000000004">
      <c r="I1954" t="s">
        <v>702</v>
      </c>
    </row>
    <row r="1955" spans="9:9" x14ac:dyDescent="0.55000000000000004">
      <c r="I1955" t="s">
        <v>702</v>
      </c>
    </row>
    <row r="1956" spans="9:9" x14ac:dyDescent="0.55000000000000004">
      <c r="I1956" t="s">
        <v>702</v>
      </c>
    </row>
    <row r="1957" spans="9:9" x14ac:dyDescent="0.55000000000000004">
      <c r="I1957" t="s">
        <v>702</v>
      </c>
    </row>
    <row r="1958" spans="9:9" x14ac:dyDescent="0.55000000000000004">
      <c r="I1958" t="s">
        <v>702</v>
      </c>
    </row>
    <row r="1959" spans="9:9" x14ac:dyDescent="0.55000000000000004">
      <c r="I1959" t="s">
        <v>702</v>
      </c>
    </row>
    <row r="1960" spans="9:9" x14ac:dyDescent="0.55000000000000004">
      <c r="I1960" t="s">
        <v>702</v>
      </c>
    </row>
    <row r="1961" spans="9:9" x14ac:dyDescent="0.55000000000000004">
      <c r="I1961" t="s">
        <v>702</v>
      </c>
    </row>
    <row r="1962" spans="9:9" x14ac:dyDescent="0.55000000000000004">
      <c r="I1962" t="s">
        <v>702</v>
      </c>
    </row>
    <row r="1963" spans="9:9" x14ac:dyDescent="0.55000000000000004">
      <c r="I1963" t="s">
        <v>702</v>
      </c>
    </row>
    <row r="1964" spans="9:9" x14ac:dyDescent="0.55000000000000004">
      <c r="I1964" t="s">
        <v>702</v>
      </c>
    </row>
    <row r="1965" spans="9:9" x14ac:dyDescent="0.55000000000000004">
      <c r="I1965" t="s">
        <v>702</v>
      </c>
    </row>
    <row r="1966" spans="9:9" x14ac:dyDescent="0.55000000000000004">
      <c r="I1966" t="s">
        <v>702</v>
      </c>
    </row>
    <row r="1967" spans="9:9" x14ac:dyDescent="0.55000000000000004">
      <c r="I1967" t="s">
        <v>702</v>
      </c>
    </row>
    <row r="1968" spans="9:9" x14ac:dyDescent="0.55000000000000004">
      <c r="I1968" t="s">
        <v>702</v>
      </c>
    </row>
    <row r="1969" spans="9:9" x14ac:dyDescent="0.55000000000000004">
      <c r="I1969" t="s">
        <v>702</v>
      </c>
    </row>
    <row r="1970" spans="9:9" x14ac:dyDescent="0.55000000000000004">
      <c r="I1970" t="s">
        <v>702</v>
      </c>
    </row>
    <row r="1971" spans="9:9" x14ac:dyDescent="0.55000000000000004">
      <c r="I1971" t="s">
        <v>702</v>
      </c>
    </row>
    <row r="1972" spans="9:9" x14ac:dyDescent="0.55000000000000004">
      <c r="I1972" t="s">
        <v>702</v>
      </c>
    </row>
    <row r="1973" spans="9:9" x14ac:dyDescent="0.55000000000000004">
      <c r="I1973" t="s">
        <v>702</v>
      </c>
    </row>
    <row r="1974" spans="9:9" x14ac:dyDescent="0.55000000000000004">
      <c r="I1974" t="s">
        <v>702</v>
      </c>
    </row>
    <row r="1975" spans="9:9" x14ac:dyDescent="0.55000000000000004">
      <c r="I1975" t="s">
        <v>702</v>
      </c>
    </row>
    <row r="1976" spans="9:9" x14ac:dyDescent="0.55000000000000004">
      <c r="I1976" t="s">
        <v>702</v>
      </c>
    </row>
    <row r="1977" spans="9:9" x14ac:dyDescent="0.55000000000000004">
      <c r="I1977" t="s">
        <v>702</v>
      </c>
    </row>
    <row r="1978" spans="9:9" x14ac:dyDescent="0.55000000000000004">
      <c r="I1978" t="s">
        <v>702</v>
      </c>
    </row>
    <row r="1979" spans="9:9" x14ac:dyDescent="0.55000000000000004">
      <c r="I1979" t="s">
        <v>702</v>
      </c>
    </row>
    <row r="1980" spans="9:9" x14ac:dyDescent="0.55000000000000004">
      <c r="I1980" t="s">
        <v>702</v>
      </c>
    </row>
    <row r="1981" spans="9:9" x14ac:dyDescent="0.55000000000000004">
      <c r="I1981" t="s">
        <v>702</v>
      </c>
    </row>
    <row r="1982" spans="9:9" x14ac:dyDescent="0.55000000000000004">
      <c r="I1982" t="s">
        <v>702</v>
      </c>
    </row>
    <row r="1983" spans="9:9" x14ac:dyDescent="0.55000000000000004">
      <c r="I1983" t="s">
        <v>702</v>
      </c>
    </row>
    <row r="1984" spans="9:9" x14ac:dyDescent="0.55000000000000004">
      <c r="I1984" t="s">
        <v>702</v>
      </c>
    </row>
    <row r="1985" spans="9:9" x14ac:dyDescent="0.55000000000000004">
      <c r="I1985" t="s">
        <v>702</v>
      </c>
    </row>
    <row r="1986" spans="9:9" x14ac:dyDescent="0.55000000000000004">
      <c r="I1986" t="s">
        <v>702</v>
      </c>
    </row>
    <row r="1987" spans="9:9" x14ac:dyDescent="0.55000000000000004">
      <c r="I1987" t="s">
        <v>702</v>
      </c>
    </row>
    <row r="1988" spans="9:9" x14ac:dyDescent="0.55000000000000004">
      <c r="I1988" t="s">
        <v>702</v>
      </c>
    </row>
    <row r="1989" spans="9:9" x14ac:dyDescent="0.55000000000000004">
      <c r="I1989" t="s">
        <v>702</v>
      </c>
    </row>
    <row r="1990" spans="9:9" x14ac:dyDescent="0.55000000000000004">
      <c r="I1990" t="s">
        <v>702</v>
      </c>
    </row>
    <row r="1991" spans="9:9" x14ac:dyDescent="0.55000000000000004">
      <c r="I1991" t="s">
        <v>702</v>
      </c>
    </row>
    <row r="1992" spans="9:9" x14ac:dyDescent="0.55000000000000004">
      <c r="I1992" t="s">
        <v>702</v>
      </c>
    </row>
    <row r="1993" spans="9:9" x14ac:dyDescent="0.55000000000000004">
      <c r="I1993" t="s">
        <v>702</v>
      </c>
    </row>
    <row r="1994" spans="9:9" x14ac:dyDescent="0.55000000000000004">
      <c r="I1994" t="s">
        <v>702</v>
      </c>
    </row>
    <row r="1995" spans="9:9" x14ac:dyDescent="0.55000000000000004">
      <c r="I1995" t="s">
        <v>702</v>
      </c>
    </row>
    <row r="1996" spans="9:9" x14ac:dyDescent="0.55000000000000004">
      <c r="I1996" t="s">
        <v>702</v>
      </c>
    </row>
    <row r="1997" spans="9:9" x14ac:dyDescent="0.55000000000000004">
      <c r="I1997" t="s">
        <v>702</v>
      </c>
    </row>
    <row r="1998" spans="9:9" x14ac:dyDescent="0.55000000000000004">
      <c r="I1998" t="s">
        <v>702</v>
      </c>
    </row>
    <row r="1999" spans="9:9" x14ac:dyDescent="0.55000000000000004">
      <c r="I1999" t="s">
        <v>702</v>
      </c>
    </row>
    <row r="2000" spans="9:9" x14ac:dyDescent="0.55000000000000004">
      <c r="I2000" t="s">
        <v>702</v>
      </c>
    </row>
    <row r="2001" spans="9:9" x14ac:dyDescent="0.55000000000000004">
      <c r="I2001" t="s">
        <v>702</v>
      </c>
    </row>
    <row r="2002" spans="9:9" x14ac:dyDescent="0.55000000000000004">
      <c r="I2002" t="s">
        <v>702</v>
      </c>
    </row>
    <row r="2003" spans="9:9" x14ac:dyDescent="0.55000000000000004">
      <c r="I2003" t="s">
        <v>702</v>
      </c>
    </row>
    <row r="2004" spans="9:9" x14ac:dyDescent="0.55000000000000004">
      <c r="I2004" t="s">
        <v>702</v>
      </c>
    </row>
    <row r="2005" spans="9:9" x14ac:dyDescent="0.55000000000000004">
      <c r="I2005" t="s">
        <v>702</v>
      </c>
    </row>
    <row r="2006" spans="9:9" x14ac:dyDescent="0.55000000000000004">
      <c r="I2006" t="s">
        <v>702</v>
      </c>
    </row>
    <row r="2007" spans="9:9" x14ac:dyDescent="0.55000000000000004">
      <c r="I2007" t="s">
        <v>702</v>
      </c>
    </row>
    <row r="2008" spans="9:9" x14ac:dyDescent="0.55000000000000004">
      <c r="I2008" t="s">
        <v>702</v>
      </c>
    </row>
    <row r="2009" spans="9:9" x14ac:dyDescent="0.55000000000000004">
      <c r="I2009" t="s">
        <v>702</v>
      </c>
    </row>
    <row r="2010" spans="9:9" x14ac:dyDescent="0.55000000000000004">
      <c r="I2010" t="s">
        <v>702</v>
      </c>
    </row>
    <row r="2011" spans="9:9" x14ac:dyDescent="0.55000000000000004">
      <c r="I2011" t="s">
        <v>702</v>
      </c>
    </row>
    <row r="2012" spans="9:9" x14ac:dyDescent="0.55000000000000004">
      <c r="I2012" t="s">
        <v>702</v>
      </c>
    </row>
    <row r="2013" spans="9:9" x14ac:dyDescent="0.55000000000000004">
      <c r="I2013" t="s">
        <v>702</v>
      </c>
    </row>
    <row r="2014" spans="9:9" x14ac:dyDescent="0.55000000000000004">
      <c r="I2014" t="s">
        <v>702</v>
      </c>
    </row>
    <row r="2015" spans="9:9" x14ac:dyDescent="0.55000000000000004">
      <c r="I2015" t="s">
        <v>702</v>
      </c>
    </row>
    <row r="2016" spans="9:9" x14ac:dyDescent="0.55000000000000004">
      <c r="I2016" t="s">
        <v>702</v>
      </c>
    </row>
    <row r="2017" spans="9:9" x14ac:dyDescent="0.55000000000000004">
      <c r="I2017" t="s">
        <v>702</v>
      </c>
    </row>
    <row r="2018" spans="9:9" x14ac:dyDescent="0.55000000000000004">
      <c r="I2018" t="s">
        <v>702</v>
      </c>
    </row>
    <row r="2019" spans="9:9" x14ac:dyDescent="0.55000000000000004">
      <c r="I2019" t="s">
        <v>702</v>
      </c>
    </row>
    <row r="2020" spans="9:9" x14ac:dyDescent="0.55000000000000004">
      <c r="I2020" t="s">
        <v>702</v>
      </c>
    </row>
    <row r="2021" spans="9:9" x14ac:dyDescent="0.55000000000000004">
      <c r="I2021" t="s">
        <v>702</v>
      </c>
    </row>
    <row r="2022" spans="9:9" x14ac:dyDescent="0.55000000000000004">
      <c r="I2022" t="s">
        <v>702</v>
      </c>
    </row>
    <row r="2023" spans="9:9" x14ac:dyDescent="0.55000000000000004">
      <c r="I2023" t="s">
        <v>702</v>
      </c>
    </row>
    <row r="2024" spans="9:9" x14ac:dyDescent="0.55000000000000004">
      <c r="I2024" t="s">
        <v>702</v>
      </c>
    </row>
    <row r="2025" spans="9:9" x14ac:dyDescent="0.55000000000000004">
      <c r="I2025" t="s">
        <v>702</v>
      </c>
    </row>
    <row r="2026" spans="9:9" x14ac:dyDescent="0.55000000000000004">
      <c r="I2026" t="s">
        <v>702</v>
      </c>
    </row>
    <row r="2027" spans="9:9" x14ac:dyDescent="0.55000000000000004">
      <c r="I2027" t="s">
        <v>702</v>
      </c>
    </row>
    <row r="2028" spans="9:9" x14ac:dyDescent="0.55000000000000004">
      <c r="I2028" t="s">
        <v>702</v>
      </c>
    </row>
    <row r="2029" spans="9:9" x14ac:dyDescent="0.55000000000000004">
      <c r="I2029" t="s">
        <v>702</v>
      </c>
    </row>
    <row r="2030" spans="9:9" x14ac:dyDescent="0.55000000000000004">
      <c r="I2030" t="s">
        <v>702</v>
      </c>
    </row>
    <row r="2031" spans="9:9" x14ac:dyDescent="0.55000000000000004">
      <c r="I2031" t="s">
        <v>702</v>
      </c>
    </row>
    <row r="2032" spans="9:9" x14ac:dyDescent="0.55000000000000004">
      <c r="I2032" t="s">
        <v>702</v>
      </c>
    </row>
    <row r="2033" spans="9:9" x14ac:dyDescent="0.55000000000000004">
      <c r="I2033" t="s">
        <v>702</v>
      </c>
    </row>
    <row r="2034" spans="9:9" x14ac:dyDescent="0.55000000000000004">
      <c r="I2034" t="s">
        <v>702</v>
      </c>
    </row>
    <row r="2035" spans="9:9" x14ac:dyDescent="0.55000000000000004">
      <c r="I2035" t="s">
        <v>702</v>
      </c>
    </row>
    <row r="2036" spans="9:9" x14ac:dyDescent="0.55000000000000004">
      <c r="I2036" t="s">
        <v>702</v>
      </c>
    </row>
    <row r="2037" spans="9:9" x14ac:dyDescent="0.55000000000000004">
      <c r="I2037" t="s">
        <v>702</v>
      </c>
    </row>
    <row r="2038" spans="9:9" x14ac:dyDescent="0.55000000000000004">
      <c r="I2038" t="s">
        <v>702</v>
      </c>
    </row>
    <row r="2039" spans="9:9" x14ac:dyDescent="0.55000000000000004">
      <c r="I2039" t="s">
        <v>702</v>
      </c>
    </row>
    <row r="2040" spans="9:9" x14ac:dyDescent="0.55000000000000004">
      <c r="I2040" t="s">
        <v>702</v>
      </c>
    </row>
    <row r="2041" spans="9:9" x14ac:dyDescent="0.55000000000000004">
      <c r="I2041" t="s">
        <v>702</v>
      </c>
    </row>
    <row r="2042" spans="9:9" x14ac:dyDescent="0.55000000000000004">
      <c r="I2042" t="s">
        <v>702</v>
      </c>
    </row>
    <row r="2043" spans="9:9" x14ac:dyDescent="0.55000000000000004">
      <c r="I2043" t="s">
        <v>702</v>
      </c>
    </row>
    <row r="2044" spans="9:9" x14ac:dyDescent="0.55000000000000004">
      <c r="I2044" t="s">
        <v>702</v>
      </c>
    </row>
    <row r="2045" spans="9:9" x14ac:dyDescent="0.55000000000000004">
      <c r="I2045" t="s">
        <v>702</v>
      </c>
    </row>
    <row r="2046" spans="9:9" x14ac:dyDescent="0.55000000000000004">
      <c r="I2046" t="s">
        <v>702</v>
      </c>
    </row>
    <row r="2047" spans="9:9" x14ac:dyDescent="0.55000000000000004">
      <c r="I2047" t="s">
        <v>702</v>
      </c>
    </row>
    <row r="2048" spans="9:9" x14ac:dyDescent="0.55000000000000004">
      <c r="I2048" t="s">
        <v>702</v>
      </c>
    </row>
    <row r="2049" spans="9:9" x14ac:dyDescent="0.55000000000000004">
      <c r="I2049" t="s">
        <v>702</v>
      </c>
    </row>
    <row r="2050" spans="9:9" x14ac:dyDescent="0.55000000000000004">
      <c r="I2050" t="s">
        <v>702</v>
      </c>
    </row>
    <row r="2051" spans="9:9" x14ac:dyDescent="0.55000000000000004">
      <c r="I2051" t="s">
        <v>702</v>
      </c>
    </row>
    <row r="2052" spans="9:9" x14ac:dyDescent="0.55000000000000004">
      <c r="I2052" t="s">
        <v>702</v>
      </c>
    </row>
    <row r="2053" spans="9:9" x14ac:dyDescent="0.55000000000000004">
      <c r="I2053" t="s">
        <v>702</v>
      </c>
    </row>
    <row r="2054" spans="9:9" x14ac:dyDescent="0.55000000000000004">
      <c r="I2054" t="s">
        <v>702</v>
      </c>
    </row>
    <row r="2055" spans="9:9" x14ac:dyDescent="0.55000000000000004">
      <c r="I2055" t="s">
        <v>702</v>
      </c>
    </row>
    <row r="2056" spans="9:9" x14ac:dyDescent="0.55000000000000004">
      <c r="I2056" t="s">
        <v>702</v>
      </c>
    </row>
    <row r="2057" spans="9:9" x14ac:dyDescent="0.55000000000000004">
      <c r="I2057" t="s">
        <v>702</v>
      </c>
    </row>
    <row r="2058" spans="9:9" x14ac:dyDescent="0.55000000000000004">
      <c r="I2058" t="s">
        <v>702</v>
      </c>
    </row>
    <row r="2059" spans="9:9" x14ac:dyDescent="0.55000000000000004">
      <c r="I2059" t="s">
        <v>702</v>
      </c>
    </row>
    <row r="2060" spans="9:9" x14ac:dyDescent="0.55000000000000004">
      <c r="I2060" t="s">
        <v>702</v>
      </c>
    </row>
    <row r="2061" spans="9:9" x14ac:dyDescent="0.55000000000000004">
      <c r="I2061" t="s">
        <v>702</v>
      </c>
    </row>
    <row r="2062" spans="9:9" x14ac:dyDescent="0.55000000000000004">
      <c r="I2062" t="s">
        <v>702</v>
      </c>
    </row>
    <row r="2063" spans="9:9" x14ac:dyDescent="0.55000000000000004">
      <c r="I2063" t="s">
        <v>702</v>
      </c>
    </row>
    <row r="2064" spans="9:9" x14ac:dyDescent="0.55000000000000004">
      <c r="I2064" t="s">
        <v>702</v>
      </c>
    </row>
    <row r="2065" spans="9:9" x14ac:dyDescent="0.55000000000000004">
      <c r="I2065" t="s">
        <v>702</v>
      </c>
    </row>
    <row r="2066" spans="9:9" x14ac:dyDescent="0.55000000000000004">
      <c r="I2066" t="s">
        <v>702</v>
      </c>
    </row>
    <row r="2067" spans="9:9" x14ac:dyDescent="0.55000000000000004">
      <c r="I2067" t="s">
        <v>702</v>
      </c>
    </row>
    <row r="2068" spans="9:9" x14ac:dyDescent="0.55000000000000004">
      <c r="I2068" t="s">
        <v>702</v>
      </c>
    </row>
    <row r="2069" spans="9:9" x14ac:dyDescent="0.55000000000000004">
      <c r="I2069" t="s">
        <v>702</v>
      </c>
    </row>
    <row r="2070" spans="9:9" x14ac:dyDescent="0.55000000000000004">
      <c r="I2070" t="s">
        <v>702</v>
      </c>
    </row>
    <row r="2071" spans="9:9" x14ac:dyDescent="0.55000000000000004">
      <c r="I2071" t="s">
        <v>702</v>
      </c>
    </row>
    <row r="2072" spans="9:9" x14ac:dyDescent="0.55000000000000004">
      <c r="I2072" t="s">
        <v>702</v>
      </c>
    </row>
    <row r="2073" spans="9:9" x14ac:dyDescent="0.55000000000000004">
      <c r="I2073" t="s">
        <v>702</v>
      </c>
    </row>
    <row r="2074" spans="9:9" x14ac:dyDescent="0.55000000000000004">
      <c r="I2074" t="s">
        <v>702</v>
      </c>
    </row>
    <row r="2075" spans="9:9" x14ac:dyDescent="0.55000000000000004">
      <c r="I2075" t="s">
        <v>702</v>
      </c>
    </row>
    <row r="2076" spans="9:9" x14ac:dyDescent="0.55000000000000004">
      <c r="I2076" t="s">
        <v>702</v>
      </c>
    </row>
    <row r="2077" spans="9:9" x14ac:dyDescent="0.55000000000000004">
      <c r="I2077" t="s">
        <v>702</v>
      </c>
    </row>
    <row r="2078" spans="9:9" x14ac:dyDescent="0.55000000000000004">
      <c r="I2078" t="s">
        <v>702</v>
      </c>
    </row>
    <row r="2079" spans="9:9" x14ac:dyDescent="0.55000000000000004">
      <c r="I2079" t="s">
        <v>702</v>
      </c>
    </row>
    <row r="2080" spans="9:9" x14ac:dyDescent="0.55000000000000004">
      <c r="I2080" t="s">
        <v>702</v>
      </c>
    </row>
    <row r="2081" spans="9:9" x14ac:dyDescent="0.55000000000000004">
      <c r="I2081" t="s">
        <v>702</v>
      </c>
    </row>
    <row r="2082" spans="9:9" x14ac:dyDescent="0.55000000000000004">
      <c r="I2082" t="s">
        <v>702</v>
      </c>
    </row>
    <row r="2083" spans="9:9" x14ac:dyDescent="0.55000000000000004">
      <c r="I2083" t="s">
        <v>702</v>
      </c>
    </row>
    <row r="2084" spans="9:9" x14ac:dyDescent="0.55000000000000004">
      <c r="I2084" t="s">
        <v>702</v>
      </c>
    </row>
    <row r="2085" spans="9:9" x14ac:dyDescent="0.55000000000000004">
      <c r="I2085" t="s">
        <v>702</v>
      </c>
    </row>
    <row r="2086" spans="9:9" x14ac:dyDescent="0.55000000000000004">
      <c r="I2086" t="s">
        <v>702</v>
      </c>
    </row>
    <row r="2087" spans="9:9" x14ac:dyDescent="0.55000000000000004">
      <c r="I2087" t="s">
        <v>702</v>
      </c>
    </row>
    <row r="2088" spans="9:9" x14ac:dyDescent="0.55000000000000004">
      <c r="I2088" t="s">
        <v>702</v>
      </c>
    </row>
    <row r="2089" spans="9:9" x14ac:dyDescent="0.55000000000000004">
      <c r="I2089" t="s">
        <v>702</v>
      </c>
    </row>
    <row r="2090" spans="9:9" x14ac:dyDescent="0.55000000000000004">
      <c r="I2090" t="s">
        <v>702</v>
      </c>
    </row>
    <row r="2091" spans="9:9" x14ac:dyDescent="0.55000000000000004">
      <c r="I2091" t="s">
        <v>702</v>
      </c>
    </row>
    <row r="2092" spans="9:9" x14ac:dyDescent="0.55000000000000004">
      <c r="I2092" t="s">
        <v>702</v>
      </c>
    </row>
    <row r="2093" spans="9:9" x14ac:dyDescent="0.55000000000000004">
      <c r="I2093" t="s">
        <v>702</v>
      </c>
    </row>
    <row r="2094" spans="9:9" x14ac:dyDescent="0.55000000000000004">
      <c r="I2094" t="s">
        <v>702</v>
      </c>
    </row>
    <row r="2095" spans="9:9" x14ac:dyDescent="0.55000000000000004">
      <c r="I2095" t="s">
        <v>702</v>
      </c>
    </row>
    <row r="2096" spans="9:9" x14ac:dyDescent="0.55000000000000004">
      <c r="I2096" t="s">
        <v>702</v>
      </c>
    </row>
    <row r="2097" spans="9:9" x14ac:dyDescent="0.55000000000000004">
      <c r="I2097" t="s">
        <v>702</v>
      </c>
    </row>
    <row r="2098" spans="9:9" x14ac:dyDescent="0.55000000000000004">
      <c r="I2098" t="s">
        <v>702</v>
      </c>
    </row>
    <row r="2099" spans="9:9" x14ac:dyDescent="0.55000000000000004">
      <c r="I2099" t="s">
        <v>702</v>
      </c>
    </row>
    <row r="2100" spans="9:9" x14ac:dyDescent="0.55000000000000004">
      <c r="I2100" t="s">
        <v>702</v>
      </c>
    </row>
    <row r="2101" spans="9:9" x14ac:dyDescent="0.55000000000000004">
      <c r="I2101" t="s">
        <v>702</v>
      </c>
    </row>
    <row r="2102" spans="9:9" x14ac:dyDescent="0.55000000000000004">
      <c r="I2102" t="s">
        <v>702</v>
      </c>
    </row>
    <row r="2103" spans="9:9" x14ac:dyDescent="0.55000000000000004">
      <c r="I2103" t="s">
        <v>702</v>
      </c>
    </row>
    <row r="2104" spans="9:9" x14ac:dyDescent="0.55000000000000004">
      <c r="I2104" t="s">
        <v>702</v>
      </c>
    </row>
    <row r="2105" spans="9:9" x14ac:dyDescent="0.55000000000000004">
      <c r="I2105" t="s">
        <v>702</v>
      </c>
    </row>
    <row r="2106" spans="9:9" x14ac:dyDescent="0.55000000000000004">
      <c r="I2106" t="s">
        <v>702</v>
      </c>
    </row>
    <row r="2107" spans="9:9" x14ac:dyDescent="0.55000000000000004">
      <c r="I2107" t="s">
        <v>702</v>
      </c>
    </row>
    <row r="2108" spans="9:9" x14ac:dyDescent="0.55000000000000004">
      <c r="I2108" t="s">
        <v>702</v>
      </c>
    </row>
    <row r="2109" spans="9:9" x14ac:dyDescent="0.55000000000000004">
      <c r="I2109" t="s">
        <v>702</v>
      </c>
    </row>
    <row r="2110" spans="9:9" x14ac:dyDescent="0.55000000000000004">
      <c r="I2110" t="s">
        <v>702</v>
      </c>
    </row>
    <row r="2111" spans="9:9" x14ac:dyDescent="0.55000000000000004">
      <c r="I2111" t="s">
        <v>702</v>
      </c>
    </row>
    <row r="2112" spans="9:9" x14ac:dyDescent="0.55000000000000004">
      <c r="I2112" t="s">
        <v>702</v>
      </c>
    </row>
    <row r="2113" spans="9:9" x14ac:dyDescent="0.55000000000000004">
      <c r="I2113" t="s">
        <v>702</v>
      </c>
    </row>
    <row r="2114" spans="9:9" x14ac:dyDescent="0.55000000000000004">
      <c r="I2114" t="s">
        <v>702</v>
      </c>
    </row>
    <row r="2115" spans="9:9" x14ac:dyDescent="0.55000000000000004">
      <c r="I2115" t="s">
        <v>702</v>
      </c>
    </row>
    <row r="2116" spans="9:9" x14ac:dyDescent="0.55000000000000004">
      <c r="I2116" t="s">
        <v>702</v>
      </c>
    </row>
    <row r="2117" spans="9:9" x14ac:dyDescent="0.55000000000000004">
      <c r="I2117" t="s">
        <v>702</v>
      </c>
    </row>
    <row r="2118" spans="9:9" x14ac:dyDescent="0.55000000000000004">
      <c r="I2118" t="s">
        <v>702</v>
      </c>
    </row>
    <row r="2119" spans="9:9" x14ac:dyDescent="0.55000000000000004">
      <c r="I2119" t="s">
        <v>702</v>
      </c>
    </row>
    <row r="2120" spans="9:9" x14ac:dyDescent="0.55000000000000004">
      <c r="I2120" t="s">
        <v>702</v>
      </c>
    </row>
    <row r="2121" spans="9:9" x14ac:dyDescent="0.55000000000000004">
      <c r="I2121" t="s">
        <v>702</v>
      </c>
    </row>
    <row r="2122" spans="9:9" x14ac:dyDescent="0.55000000000000004">
      <c r="I2122" t="s">
        <v>702</v>
      </c>
    </row>
    <row r="2123" spans="9:9" x14ac:dyDescent="0.55000000000000004">
      <c r="I2123" t="s">
        <v>702</v>
      </c>
    </row>
    <row r="2124" spans="9:9" x14ac:dyDescent="0.55000000000000004">
      <c r="I2124" t="s">
        <v>702</v>
      </c>
    </row>
    <row r="2125" spans="9:9" x14ac:dyDescent="0.55000000000000004">
      <c r="I2125" t="s">
        <v>702</v>
      </c>
    </row>
    <row r="2126" spans="9:9" x14ac:dyDescent="0.55000000000000004">
      <c r="I2126" t="s">
        <v>702</v>
      </c>
    </row>
    <row r="2127" spans="9:9" x14ac:dyDescent="0.55000000000000004">
      <c r="I2127" t="s">
        <v>702</v>
      </c>
    </row>
    <row r="2128" spans="9:9" x14ac:dyDescent="0.55000000000000004">
      <c r="I2128" t="s">
        <v>702</v>
      </c>
    </row>
    <row r="2129" spans="9:9" x14ac:dyDescent="0.55000000000000004">
      <c r="I2129" t="s">
        <v>702</v>
      </c>
    </row>
    <row r="2130" spans="9:9" x14ac:dyDescent="0.55000000000000004">
      <c r="I2130" t="s">
        <v>702</v>
      </c>
    </row>
    <row r="2131" spans="9:9" x14ac:dyDescent="0.55000000000000004">
      <c r="I2131" t="s">
        <v>702</v>
      </c>
    </row>
    <row r="2132" spans="9:9" x14ac:dyDescent="0.55000000000000004">
      <c r="I2132" t="s">
        <v>702</v>
      </c>
    </row>
    <row r="2133" spans="9:9" x14ac:dyDescent="0.55000000000000004">
      <c r="I2133" t="s">
        <v>702</v>
      </c>
    </row>
    <row r="2134" spans="9:9" x14ac:dyDescent="0.55000000000000004">
      <c r="I2134" t="s">
        <v>702</v>
      </c>
    </row>
    <row r="2135" spans="9:9" x14ac:dyDescent="0.55000000000000004">
      <c r="I2135" t="s">
        <v>702</v>
      </c>
    </row>
    <row r="2136" spans="9:9" x14ac:dyDescent="0.55000000000000004">
      <c r="I2136" t="s">
        <v>702</v>
      </c>
    </row>
    <row r="2137" spans="9:9" x14ac:dyDescent="0.55000000000000004">
      <c r="I2137" t="s">
        <v>702</v>
      </c>
    </row>
    <row r="2138" spans="9:9" x14ac:dyDescent="0.55000000000000004">
      <c r="I2138" t="s">
        <v>702</v>
      </c>
    </row>
    <row r="2139" spans="9:9" x14ac:dyDescent="0.55000000000000004">
      <c r="I2139" t="s">
        <v>702</v>
      </c>
    </row>
    <row r="2140" spans="9:9" x14ac:dyDescent="0.55000000000000004">
      <c r="I2140" t="s">
        <v>702</v>
      </c>
    </row>
    <row r="2141" spans="9:9" x14ac:dyDescent="0.55000000000000004">
      <c r="I2141" t="s">
        <v>702</v>
      </c>
    </row>
    <row r="2142" spans="9:9" x14ac:dyDescent="0.55000000000000004">
      <c r="I2142" t="s">
        <v>702</v>
      </c>
    </row>
    <row r="2143" spans="9:9" x14ac:dyDescent="0.55000000000000004">
      <c r="I2143" t="s">
        <v>702</v>
      </c>
    </row>
    <row r="2144" spans="9:9" x14ac:dyDescent="0.55000000000000004">
      <c r="I2144" t="s">
        <v>702</v>
      </c>
    </row>
    <row r="2145" spans="9:9" x14ac:dyDescent="0.55000000000000004">
      <c r="I2145" t="s">
        <v>702</v>
      </c>
    </row>
    <row r="2146" spans="9:9" x14ac:dyDescent="0.55000000000000004">
      <c r="I2146" t="s">
        <v>702</v>
      </c>
    </row>
    <row r="2147" spans="9:9" x14ac:dyDescent="0.55000000000000004">
      <c r="I2147" t="s">
        <v>702</v>
      </c>
    </row>
    <row r="2148" spans="9:9" x14ac:dyDescent="0.55000000000000004">
      <c r="I2148" t="s">
        <v>702</v>
      </c>
    </row>
    <row r="2149" spans="9:9" x14ac:dyDescent="0.55000000000000004">
      <c r="I2149" t="s">
        <v>702</v>
      </c>
    </row>
    <row r="2150" spans="9:9" x14ac:dyDescent="0.55000000000000004">
      <c r="I2150" t="s">
        <v>702</v>
      </c>
    </row>
    <row r="2151" spans="9:9" x14ac:dyDescent="0.55000000000000004">
      <c r="I2151" t="s">
        <v>702</v>
      </c>
    </row>
    <row r="2152" spans="9:9" x14ac:dyDescent="0.55000000000000004">
      <c r="I2152" t="s">
        <v>702</v>
      </c>
    </row>
    <row r="2153" spans="9:9" x14ac:dyDescent="0.55000000000000004">
      <c r="I2153" t="s">
        <v>702</v>
      </c>
    </row>
    <row r="2154" spans="9:9" x14ac:dyDescent="0.55000000000000004">
      <c r="I2154" t="s">
        <v>702</v>
      </c>
    </row>
    <row r="2155" spans="9:9" x14ac:dyDescent="0.55000000000000004">
      <c r="I2155" t="s">
        <v>702</v>
      </c>
    </row>
    <row r="2156" spans="9:9" x14ac:dyDescent="0.55000000000000004">
      <c r="I2156" t="s">
        <v>702</v>
      </c>
    </row>
    <row r="2157" spans="9:9" x14ac:dyDescent="0.55000000000000004">
      <c r="I2157" t="s">
        <v>702</v>
      </c>
    </row>
    <row r="2158" spans="9:9" x14ac:dyDescent="0.55000000000000004">
      <c r="I2158" t="s">
        <v>702</v>
      </c>
    </row>
    <row r="2159" spans="9:9" x14ac:dyDescent="0.55000000000000004">
      <c r="I2159" t="s">
        <v>702</v>
      </c>
    </row>
    <row r="2160" spans="9:9" x14ac:dyDescent="0.55000000000000004">
      <c r="I2160" t="s">
        <v>702</v>
      </c>
    </row>
    <row r="2161" spans="9:9" x14ac:dyDescent="0.55000000000000004">
      <c r="I2161" t="s">
        <v>702</v>
      </c>
    </row>
    <row r="2162" spans="9:9" x14ac:dyDescent="0.55000000000000004">
      <c r="I2162" t="s">
        <v>702</v>
      </c>
    </row>
    <row r="2163" spans="9:9" x14ac:dyDescent="0.55000000000000004">
      <c r="I2163" t="s">
        <v>702</v>
      </c>
    </row>
    <row r="2164" spans="9:9" x14ac:dyDescent="0.55000000000000004">
      <c r="I2164" t="s">
        <v>702</v>
      </c>
    </row>
    <row r="2165" spans="9:9" x14ac:dyDescent="0.55000000000000004">
      <c r="I2165" t="s">
        <v>702</v>
      </c>
    </row>
    <row r="2166" spans="9:9" x14ac:dyDescent="0.55000000000000004">
      <c r="I2166" t="s">
        <v>702</v>
      </c>
    </row>
    <row r="2167" spans="9:9" x14ac:dyDescent="0.55000000000000004">
      <c r="I2167" t="s">
        <v>702</v>
      </c>
    </row>
    <row r="2168" spans="9:9" x14ac:dyDescent="0.55000000000000004">
      <c r="I2168" t="s">
        <v>702</v>
      </c>
    </row>
    <row r="2169" spans="9:9" x14ac:dyDescent="0.55000000000000004">
      <c r="I2169" t="s">
        <v>702</v>
      </c>
    </row>
    <row r="2170" spans="9:9" x14ac:dyDescent="0.55000000000000004">
      <c r="I2170" t="s">
        <v>702</v>
      </c>
    </row>
    <row r="2171" spans="9:9" x14ac:dyDescent="0.55000000000000004">
      <c r="I2171" t="s">
        <v>702</v>
      </c>
    </row>
    <row r="2172" spans="9:9" x14ac:dyDescent="0.55000000000000004">
      <c r="I2172" t="s">
        <v>702</v>
      </c>
    </row>
    <row r="2173" spans="9:9" x14ac:dyDescent="0.55000000000000004">
      <c r="I2173" t="s">
        <v>702</v>
      </c>
    </row>
    <row r="2174" spans="9:9" x14ac:dyDescent="0.55000000000000004">
      <c r="I2174" t="s">
        <v>702</v>
      </c>
    </row>
    <row r="2175" spans="9:9" x14ac:dyDescent="0.55000000000000004">
      <c r="I2175" t="s">
        <v>702</v>
      </c>
    </row>
    <row r="2176" spans="9:9" x14ac:dyDescent="0.55000000000000004">
      <c r="I2176" t="s">
        <v>702</v>
      </c>
    </row>
    <row r="2177" spans="9:9" x14ac:dyDescent="0.55000000000000004">
      <c r="I2177" t="s">
        <v>702</v>
      </c>
    </row>
    <row r="2178" spans="9:9" x14ac:dyDescent="0.55000000000000004">
      <c r="I2178" t="s">
        <v>702</v>
      </c>
    </row>
    <row r="2179" spans="9:9" x14ac:dyDescent="0.55000000000000004">
      <c r="I2179" t="s">
        <v>702</v>
      </c>
    </row>
    <row r="2180" spans="9:9" x14ac:dyDescent="0.55000000000000004">
      <c r="I2180" t="s">
        <v>702</v>
      </c>
    </row>
    <row r="2181" spans="9:9" x14ac:dyDescent="0.55000000000000004">
      <c r="I2181" t="s">
        <v>702</v>
      </c>
    </row>
    <row r="2182" spans="9:9" x14ac:dyDescent="0.55000000000000004">
      <c r="I2182" t="s">
        <v>702</v>
      </c>
    </row>
    <row r="2183" spans="9:9" x14ac:dyDescent="0.55000000000000004">
      <c r="I2183" t="s">
        <v>702</v>
      </c>
    </row>
    <row r="2184" spans="9:9" x14ac:dyDescent="0.55000000000000004">
      <c r="I2184" t="s">
        <v>702</v>
      </c>
    </row>
    <row r="2185" spans="9:9" x14ac:dyDescent="0.55000000000000004">
      <c r="I2185" t="s">
        <v>702</v>
      </c>
    </row>
    <row r="2186" spans="9:9" x14ac:dyDescent="0.55000000000000004">
      <c r="I2186" t="s">
        <v>702</v>
      </c>
    </row>
    <row r="2187" spans="9:9" x14ac:dyDescent="0.55000000000000004">
      <c r="I2187" t="s">
        <v>702</v>
      </c>
    </row>
    <row r="2188" spans="9:9" x14ac:dyDescent="0.55000000000000004">
      <c r="I2188" t="s">
        <v>702</v>
      </c>
    </row>
    <row r="2189" spans="9:9" x14ac:dyDescent="0.55000000000000004">
      <c r="I2189" t="s">
        <v>702</v>
      </c>
    </row>
    <row r="2190" spans="9:9" x14ac:dyDescent="0.55000000000000004">
      <c r="I2190" t="s">
        <v>702</v>
      </c>
    </row>
    <row r="2191" spans="9:9" x14ac:dyDescent="0.55000000000000004">
      <c r="I2191" t="s">
        <v>702</v>
      </c>
    </row>
    <row r="2192" spans="9:9" x14ac:dyDescent="0.55000000000000004">
      <c r="I2192" t="s">
        <v>702</v>
      </c>
    </row>
    <row r="2193" spans="9:9" x14ac:dyDescent="0.55000000000000004">
      <c r="I2193" t="s">
        <v>702</v>
      </c>
    </row>
    <row r="2194" spans="9:9" x14ac:dyDescent="0.55000000000000004">
      <c r="I2194" t="s">
        <v>702</v>
      </c>
    </row>
    <row r="2195" spans="9:9" x14ac:dyDescent="0.55000000000000004">
      <c r="I2195" t="s">
        <v>702</v>
      </c>
    </row>
    <row r="2196" spans="9:9" x14ac:dyDescent="0.55000000000000004">
      <c r="I2196" t="s">
        <v>702</v>
      </c>
    </row>
    <row r="2197" spans="9:9" x14ac:dyDescent="0.55000000000000004">
      <c r="I2197" t="s">
        <v>702</v>
      </c>
    </row>
    <row r="2198" spans="9:9" x14ac:dyDescent="0.55000000000000004">
      <c r="I2198" t="s">
        <v>702</v>
      </c>
    </row>
    <row r="2199" spans="9:9" x14ac:dyDescent="0.55000000000000004">
      <c r="I2199" t="s">
        <v>702</v>
      </c>
    </row>
    <row r="2200" spans="9:9" x14ac:dyDescent="0.55000000000000004">
      <c r="I2200" t="s">
        <v>702</v>
      </c>
    </row>
    <row r="2201" spans="9:9" x14ac:dyDescent="0.55000000000000004">
      <c r="I2201" t="s">
        <v>702</v>
      </c>
    </row>
    <row r="2202" spans="9:9" x14ac:dyDescent="0.55000000000000004">
      <c r="I2202" t="s">
        <v>702</v>
      </c>
    </row>
    <row r="2203" spans="9:9" x14ac:dyDescent="0.55000000000000004">
      <c r="I2203" t="s">
        <v>702</v>
      </c>
    </row>
    <row r="2204" spans="9:9" x14ac:dyDescent="0.55000000000000004">
      <c r="I2204" t="s">
        <v>702</v>
      </c>
    </row>
    <row r="2205" spans="9:9" x14ac:dyDescent="0.55000000000000004">
      <c r="I2205" t="s">
        <v>702</v>
      </c>
    </row>
    <row r="2206" spans="9:9" x14ac:dyDescent="0.55000000000000004">
      <c r="I2206" t="s">
        <v>702</v>
      </c>
    </row>
    <row r="2207" spans="9:9" x14ac:dyDescent="0.55000000000000004">
      <c r="I2207" t="s">
        <v>702</v>
      </c>
    </row>
    <row r="2208" spans="9:9" x14ac:dyDescent="0.55000000000000004">
      <c r="I2208" t="s">
        <v>702</v>
      </c>
    </row>
    <row r="2209" spans="9:9" x14ac:dyDescent="0.55000000000000004">
      <c r="I2209" t="s">
        <v>702</v>
      </c>
    </row>
    <row r="2210" spans="9:9" x14ac:dyDescent="0.55000000000000004">
      <c r="I2210" t="s">
        <v>702</v>
      </c>
    </row>
    <row r="2211" spans="9:9" x14ac:dyDescent="0.55000000000000004">
      <c r="I2211" t="s">
        <v>702</v>
      </c>
    </row>
    <row r="2212" spans="9:9" x14ac:dyDescent="0.55000000000000004">
      <c r="I2212" t="s">
        <v>702</v>
      </c>
    </row>
    <row r="2213" spans="9:9" x14ac:dyDescent="0.55000000000000004">
      <c r="I2213" t="s">
        <v>702</v>
      </c>
    </row>
    <row r="2214" spans="9:9" x14ac:dyDescent="0.55000000000000004">
      <c r="I2214" t="s">
        <v>702</v>
      </c>
    </row>
    <row r="2215" spans="9:9" x14ac:dyDescent="0.55000000000000004">
      <c r="I2215" t="s">
        <v>702</v>
      </c>
    </row>
    <row r="2216" spans="9:9" x14ac:dyDescent="0.55000000000000004">
      <c r="I2216" t="s">
        <v>702</v>
      </c>
    </row>
    <row r="2217" spans="9:9" x14ac:dyDescent="0.55000000000000004">
      <c r="I2217" t="s">
        <v>702</v>
      </c>
    </row>
    <row r="2218" spans="9:9" x14ac:dyDescent="0.55000000000000004">
      <c r="I2218" t="s">
        <v>702</v>
      </c>
    </row>
    <row r="2219" spans="9:9" x14ac:dyDescent="0.55000000000000004">
      <c r="I2219" t="s">
        <v>702</v>
      </c>
    </row>
    <row r="2220" spans="9:9" x14ac:dyDescent="0.55000000000000004">
      <c r="I2220" t="s">
        <v>702</v>
      </c>
    </row>
    <row r="2221" spans="9:9" x14ac:dyDescent="0.55000000000000004">
      <c r="I2221" t="s">
        <v>702</v>
      </c>
    </row>
    <row r="2222" spans="9:9" x14ac:dyDescent="0.55000000000000004">
      <c r="I2222" t="s">
        <v>702</v>
      </c>
    </row>
    <row r="2223" spans="9:9" x14ac:dyDescent="0.55000000000000004">
      <c r="I2223" t="s">
        <v>702</v>
      </c>
    </row>
    <row r="2224" spans="9:9" x14ac:dyDescent="0.55000000000000004">
      <c r="I2224" t="s">
        <v>702</v>
      </c>
    </row>
    <row r="2225" spans="9:9" x14ac:dyDescent="0.55000000000000004">
      <c r="I2225" t="s">
        <v>702</v>
      </c>
    </row>
    <row r="2226" spans="9:9" x14ac:dyDescent="0.55000000000000004">
      <c r="I2226" t="s">
        <v>702</v>
      </c>
    </row>
    <row r="2227" spans="9:9" x14ac:dyDescent="0.55000000000000004">
      <c r="I2227" t="s">
        <v>702</v>
      </c>
    </row>
    <row r="2228" spans="9:9" x14ac:dyDescent="0.55000000000000004">
      <c r="I2228" t="s">
        <v>702</v>
      </c>
    </row>
    <row r="2229" spans="9:9" x14ac:dyDescent="0.55000000000000004">
      <c r="I2229" t="s">
        <v>702</v>
      </c>
    </row>
    <row r="2230" spans="9:9" x14ac:dyDescent="0.55000000000000004">
      <c r="I2230" t="s">
        <v>702</v>
      </c>
    </row>
    <row r="2231" spans="9:9" x14ac:dyDescent="0.55000000000000004">
      <c r="I2231" t="s">
        <v>702</v>
      </c>
    </row>
    <row r="2232" spans="9:9" x14ac:dyDescent="0.55000000000000004">
      <c r="I2232" t="s">
        <v>702</v>
      </c>
    </row>
    <row r="2233" spans="9:9" x14ac:dyDescent="0.55000000000000004">
      <c r="I2233" t="s">
        <v>702</v>
      </c>
    </row>
    <row r="2234" spans="9:9" x14ac:dyDescent="0.55000000000000004">
      <c r="I2234" t="s">
        <v>702</v>
      </c>
    </row>
    <row r="2235" spans="9:9" x14ac:dyDescent="0.55000000000000004">
      <c r="I2235" t="s">
        <v>702</v>
      </c>
    </row>
    <row r="2236" spans="9:9" x14ac:dyDescent="0.55000000000000004">
      <c r="I2236" t="s">
        <v>702</v>
      </c>
    </row>
    <row r="2237" spans="9:9" x14ac:dyDescent="0.55000000000000004">
      <c r="I2237" t="s">
        <v>702</v>
      </c>
    </row>
    <row r="2238" spans="9:9" x14ac:dyDescent="0.55000000000000004">
      <c r="I2238" t="s">
        <v>702</v>
      </c>
    </row>
    <row r="2239" spans="9:9" x14ac:dyDescent="0.55000000000000004">
      <c r="I2239" t="s">
        <v>702</v>
      </c>
    </row>
    <row r="2240" spans="9:9" x14ac:dyDescent="0.55000000000000004">
      <c r="I2240" t="s">
        <v>702</v>
      </c>
    </row>
    <row r="2241" spans="9:9" x14ac:dyDescent="0.55000000000000004">
      <c r="I2241" t="s">
        <v>702</v>
      </c>
    </row>
    <row r="2242" spans="9:9" x14ac:dyDescent="0.55000000000000004">
      <c r="I2242" t="s">
        <v>702</v>
      </c>
    </row>
    <row r="2243" spans="9:9" x14ac:dyDescent="0.55000000000000004">
      <c r="I2243" t="s">
        <v>702</v>
      </c>
    </row>
    <row r="2244" spans="9:9" x14ac:dyDescent="0.55000000000000004">
      <c r="I2244" t="s">
        <v>702</v>
      </c>
    </row>
    <row r="2245" spans="9:9" x14ac:dyDescent="0.55000000000000004">
      <c r="I2245" t="s">
        <v>702</v>
      </c>
    </row>
    <row r="2246" spans="9:9" x14ac:dyDescent="0.55000000000000004">
      <c r="I2246" t="s">
        <v>702</v>
      </c>
    </row>
    <row r="2247" spans="9:9" x14ac:dyDescent="0.55000000000000004">
      <c r="I2247" t="s">
        <v>702</v>
      </c>
    </row>
    <row r="2248" spans="9:9" x14ac:dyDescent="0.55000000000000004">
      <c r="I2248" t="s">
        <v>702</v>
      </c>
    </row>
    <row r="2249" spans="9:9" x14ac:dyDescent="0.55000000000000004">
      <c r="I2249" t="s">
        <v>702</v>
      </c>
    </row>
    <row r="2250" spans="9:9" x14ac:dyDescent="0.55000000000000004">
      <c r="I2250" t="s">
        <v>702</v>
      </c>
    </row>
    <row r="2251" spans="9:9" x14ac:dyDescent="0.55000000000000004">
      <c r="I2251" t="s">
        <v>702</v>
      </c>
    </row>
    <row r="2252" spans="9:9" x14ac:dyDescent="0.55000000000000004">
      <c r="I2252" t="s">
        <v>702</v>
      </c>
    </row>
    <row r="2253" spans="9:9" x14ac:dyDescent="0.55000000000000004">
      <c r="I2253" t="s">
        <v>702</v>
      </c>
    </row>
    <row r="2254" spans="9:9" x14ac:dyDescent="0.55000000000000004">
      <c r="I2254" t="s">
        <v>702</v>
      </c>
    </row>
    <row r="2255" spans="9:9" x14ac:dyDescent="0.55000000000000004">
      <c r="I2255" t="s">
        <v>702</v>
      </c>
    </row>
    <row r="2256" spans="9:9" x14ac:dyDescent="0.55000000000000004">
      <c r="I2256" t="s">
        <v>702</v>
      </c>
    </row>
    <row r="2257" spans="9:9" x14ac:dyDescent="0.55000000000000004">
      <c r="I2257" t="s">
        <v>702</v>
      </c>
    </row>
    <row r="2258" spans="9:9" x14ac:dyDescent="0.55000000000000004">
      <c r="I2258" t="s">
        <v>702</v>
      </c>
    </row>
    <row r="2259" spans="9:9" x14ac:dyDescent="0.55000000000000004">
      <c r="I2259" t="s">
        <v>702</v>
      </c>
    </row>
    <row r="2260" spans="9:9" x14ac:dyDescent="0.55000000000000004">
      <c r="I2260" t="s">
        <v>702</v>
      </c>
    </row>
    <row r="2261" spans="9:9" x14ac:dyDescent="0.55000000000000004">
      <c r="I2261" t="s">
        <v>702</v>
      </c>
    </row>
    <row r="2262" spans="9:9" x14ac:dyDescent="0.55000000000000004">
      <c r="I2262" t="s">
        <v>702</v>
      </c>
    </row>
    <row r="2263" spans="9:9" x14ac:dyDescent="0.55000000000000004">
      <c r="I2263" t="s">
        <v>702</v>
      </c>
    </row>
    <row r="2264" spans="9:9" x14ac:dyDescent="0.55000000000000004">
      <c r="I2264" t="s">
        <v>702</v>
      </c>
    </row>
    <row r="2265" spans="9:9" x14ac:dyDescent="0.55000000000000004">
      <c r="I2265" t="s">
        <v>702</v>
      </c>
    </row>
    <row r="2266" spans="9:9" x14ac:dyDescent="0.55000000000000004">
      <c r="I2266" t="s">
        <v>702</v>
      </c>
    </row>
    <row r="2267" spans="9:9" x14ac:dyDescent="0.55000000000000004">
      <c r="I2267" t="s">
        <v>702</v>
      </c>
    </row>
    <row r="2268" spans="9:9" x14ac:dyDescent="0.55000000000000004">
      <c r="I2268" t="s">
        <v>702</v>
      </c>
    </row>
    <row r="2269" spans="9:9" x14ac:dyDescent="0.55000000000000004">
      <c r="I2269" t="s">
        <v>702</v>
      </c>
    </row>
    <row r="2270" spans="9:9" x14ac:dyDescent="0.55000000000000004">
      <c r="I2270" t="s">
        <v>702</v>
      </c>
    </row>
    <row r="2271" spans="9:9" x14ac:dyDescent="0.55000000000000004">
      <c r="I2271" t="s">
        <v>702</v>
      </c>
    </row>
    <row r="2272" spans="9:9" x14ac:dyDescent="0.55000000000000004">
      <c r="I2272" t="s">
        <v>702</v>
      </c>
    </row>
    <row r="2273" spans="9:9" x14ac:dyDescent="0.55000000000000004">
      <c r="I2273" t="s">
        <v>702</v>
      </c>
    </row>
    <row r="2274" spans="9:9" x14ac:dyDescent="0.55000000000000004">
      <c r="I2274" t="s">
        <v>702</v>
      </c>
    </row>
    <row r="2275" spans="9:9" x14ac:dyDescent="0.55000000000000004">
      <c r="I2275" t="s">
        <v>702</v>
      </c>
    </row>
    <row r="2276" spans="9:9" x14ac:dyDescent="0.55000000000000004">
      <c r="I2276" t="s">
        <v>702</v>
      </c>
    </row>
    <row r="2277" spans="9:9" x14ac:dyDescent="0.55000000000000004">
      <c r="I2277" t="s">
        <v>702</v>
      </c>
    </row>
    <row r="2278" spans="9:9" x14ac:dyDescent="0.55000000000000004">
      <c r="I2278" t="s">
        <v>702</v>
      </c>
    </row>
    <row r="2279" spans="9:9" x14ac:dyDescent="0.55000000000000004">
      <c r="I2279" t="s">
        <v>702</v>
      </c>
    </row>
    <row r="2280" spans="9:9" x14ac:dyDescent="0.55000000000000004">
      <c r="I2280" t="s">
        <v>702</v>
      </c>
    </row>
    <row r="2281" spans="9:9" x14ac:dyDescent="0.55000000000000004">
      <c r="I2281" t="s">
        <v>702</v>
      </c>
    </row>
    <row r="2282" spans="9:9" x14ac:dyDescent="0.55000000000000004">
      <c r="I2282" t="s">
        <v>702</v>
      </c>
    </row>
    <row r="2283" spans="9:9" x14ac:dyDescent="0.55000000000000004">
      <c r="I2283" t="s">
        <v>702</v>
      </c>
    </row>
    <row r="2284" spans="9:9" x14ac:dyDescent="0.55000000000000004">
      <c r="I2284" t="s">
        <v>702</v>
      </c>
    </row>
    <row r="2285" spans="9:9" x14ac:dyDescent="0.55000000000000004">
      <c r="I2285" t="s">
        <v>702</v>
      </c>
    </row>
    <row r="2286" spans="9:9" x14ac:dyDescent="0.55000000000000004">
      <c r="I2286" t="s">
        <v>702</v>
      </c>
    </row>
    <row r="2287" spans="9:9" x14ac:dyDescent="0.55000000000000004">
      <c r="I2287" t="s">
        <v>702</v>
      </c>
    </row>
    <row r="2288" spans="9:9" x14ac:dyDescent="0.55000000000000004">
      <c r="I2288" t="s">
        <v>702</v>
      </c>
    </row>
    <row r="2289" spans="9:9" x14ac:dyDescent="0.55000000000000004">
      <c r="I2289" t="s">
        <v>702</v>
      </c>
    </row>
    <row r="2290" spans="9:9" x14ac:dyDescent="0.55000000000000004">
      <c r="I2290" t="s">
        <v>702</v>
      </c>
    </row>
    <row r="2291" spans="9:9" x14ac:dyDescent="0.55000000000000004">
      <c r="I2291" t="s">
        <v>702</v>
      </c>
    </row>
    <row r="2292" spans="9:9" x14ac:dyDescent="0.55000000000000004">
      <c r="I2292" t="s">
        <v>702</v>
      </c>
    </row>
    <row r="2293" spans="9:9" x14ac:dyDescent="0.55000000000000004">
      <c r="I2293" t="s">
        <v>702</v>
      </c>
    </row>
    <row r="2294" spans="9:9" x14ac:dyDescent="0.55000000000000004">
      <c r="I2294" t="s">
        <v>702</v>
      </c>
    </row>
    <row r="2295" spans="9:9" x14ac:dyDescent="0.55000000000000004">
      <c r="I2295" t="s">
        <v>702</v>
      </c>
    </row>
    <row r="2296" spans="9:9" x14ac:dyDescent="0.55000000000000004">
      <c r="I2296" t="s">
        <v>702</v>
      </c>
    </row>
    <row r="2297" spans="9:9" x14ac:dyDescent="0.55000000000000004">
      <c r="I2297" t="s">
        <v>702</v>
      </c>
    </row>
    <row r="2298" spans="9:9" x14ac:dyDescent="0.55000000000000004">
      <c r="I2298" t="s">
        <v>702</v>
      </c>
    </row>
    <row r="2299" spans="9:9" x14ac:dyDescent="0.55000000000000004">
      <c r="I2299" t="s">
        <v>702</v>
      </c>
    </row>
    <row r="2300" spans="9:9" x14ac:dyDescent="0.55000000000000004">
      <c r="I2300" t="s">
        <v>702</v>
      </c>
    </row>
    <row r="2301" spans="9:9" x14ac:dyDescent="0.55000000000000004">
      <c r="I2301" t="s">
        <v>702</v>
      </c>
    </row>
    <row r="2302" spans="9:9" x14ac:dyDescent="0.55000000000000004">
      <c r="I2302" t="s">
        <v>702</v>
      </c>
    </row>
    <row r="2303" spans="9:9" x14ac:dyDescent="0.55000000000000004">
      <c r="I2303" t="s">
        <v>702</v>
      </c>
    </row>
    <row r="2304" spans="9:9" x14ac:dyDescent="0.55000000000000004">
      <c r="I2304" t="s">
        <v>702</v>
      </c>
    </row>
    <row r="2305" spans="9:9" x14ac:dyDescent="0.55000000000000004">
      <c r="I2305" t="s">
        <v>702</v>
      </c>
    </row>
    <row r="2306" spans="9:9" x14ac:dyDescent="0.55000000000000004">
      <c r="I2306" t="s">
        <v>702</v>
      </c>
    </row>
    <row r="2307" spans="9:9" x14ac:dyDescent="0.55000000000000004">
      <c r="I2307" t="s">
        <v>702</v>
      </c>
    </row>
    <row r="2308" spans="9:9" x14ac:dyDescent="0.55000000000000004">
      <c r="I2308" t="s">
        <v>702</v>
      </c>
    </row>
    <row r="2309" spans="9:9" x14ac:dyDescent="0.55000000000000004">
      <c r="I2309" t="s">
        <v>702</v>
      </c>
    </row>
    <row r="2310" spans="9:9" x14ac:dyDescent="0.55000000000000004">
      <c r="I2310" t="s">
        <v>702</v>
      </c>
    </row>
    <row r="2311" spans="9:9" x14ac:dyDescent="0.55000000000000004">
      <c r="I2311" t="s">
        <v>702</v>
      </c>
    </row>
    <row r="2312" spans="9:9" x14ac:dyDescent="0.55000000000000004">
      <c r="I2312" t="s">
        <v>702</v>
      </c>
    </row>
    <row r="2313" spans="9:9" x14ac:dyDescent="0.55000000000000004">
      <c r="I2313" t="s">
        <v>702</v>
      </c>
    </row>
    <row r="2314" spans="9:9" x14ac:dyDescent="0.55000000000000004">
      <c r="I2314" t="s">
        <v>702</v>
      </c>
    </row>
    <row r="2315" spans="9:9" x14ac:dyDescent="0.55000000000000004">
      <c r="I2315" t="s">
        <v>702</v>
      </c>
    </row>
    <row r="2316" spans="9:9" x14ac:dyDescent="0.55000000000000004">
      <c r="I2316" t="s">
        <v>702</v>
      </c>
    </row>
    <row r="2317" spans="9:9" x14ac:dyDescent="0.55000000000000004">
      <c r="I2317" t="s">
        <v>702</v>
      </c>
    </row>
    <row r="2318" spans="9:9" x14ac:dyDescent="0.55000000000000004">
      <c r="I2318" t="s">
        <v>702</v>
      </c>
    </row>
    <row r="2319" spans="9:9" x14ac:dyDescent="0.55000000000000004">
      <c r="I2319" t="s">
        <v>702</v>
      </c>
    </row>
    <row r="2320" spans="9:9" x14ac:dyDescent="0.55000000000000004">
      <c r="I2320" t="s">
        <v>702</v>
      </c>
    </row>
    <row r="2321" spans="9:9" x14ac:dyDescent="0.55000000000000004">
      <c r="I2321" t="s">
        <v>702</v>
      </c>
    </row>
    <row r="2322" spans="9:9" x14ac:dyDescent="0.55000000000000004">
      <c r="I2322" t="s">
        <v>702</v>
      </c>
    </row>
    <row r="2323" spans="9:9" x14ac:dyDescent="0.55000000000000004">
      <c r="I2323" t="s">
        <v>702</v>
      </c>
    </row>
    <row r="2324" spans="9:9" x14ac:dyDescent="0.55000000000000004">
      <c r="I2324" t="s">
        <v>702</v>
      </c>
    </row>
    <row r="2325" spans="9:9" x14ac:dyDescent="0.55000000000000004">
      <c r="I2325" t="s">
        <v>702</v>
      </c>
    </row>
    <row r="2326" spans="9:9" x14ac:dyDescent="0.55000000000000004">
      <c r="I2326" t="s">
        <v>702</v>
      </c>
    </row>
    <row r="2327" spans="9:9" x14ac:dyDescent="0.55000000000000004">
      <c r="I2327" t="s">
        <v>702</v>
      </c>
    </row>
    <row r="2328" spans="9:9" x14ac:dyDescent="0.55000000000000004">
      <c r="I2328" t="s">
        <v>702</v>
      </c>
    </row>
    <row r="2329" spans="9:9" x14ac:dyDescent="0.55000000000000004">
      <c r="I2329" t="s">
        <v>702</v>
      </c>
    </row>
    <row r="2330" spans="9:9" x14ac:dyDescent="0.55000000000000004">
      <c r="I2330" t="s">
        <v>702</v>
      </c>
    </row>
    <row r="2331" spans="9:9" x14ac:dyDescent="0.55000000000000004">
      <c r="I2331" t="s">
        <v>702</v>
      </c>
    </row>
    <row r="2332" spans="9:9" x14ac:dyDescent="0.55000000000000004">
      <c r="I2332" t="s">
        <v>702</v>
      </c>
    </row>
    <row r="2333" spans="9:9" x14ac:dyDescent="0.55000000000000004">
      <c r="I2333" t="s">
        <v>702</v>
      </c>
    </row>
    <row r="2334" spans="9:9" x14ac:dyDescent="0.55000000000000004">
      <c r="I2334" t="s">
        <v>702</v>
      </c>
    </row>
    <row r="2335" spans="9:9" x14ac:dyDescent="0.55000000000000004">
      <c r="I2335" t="s">
        <v>702</v>
      </c>
    </row>
    <row r="2336" spans="9:9" x14ac:dyDescent="0.55000000000000004">
      <c r="I2336" t="s">
        <v>702</v>
      </c>
    </row>
    <row r="2337" spans="9:9" x14ac:dyDescent="0.55000000000000004">
      <c r="I2337" t="s">
        <v>702</v>
      </c>
    </row>
    <row r="2338" spans="9:9" x14ac:dyDescent="0.55000000000000004">
      <c r="I2338" t="s">
        <v>702</v>
      </c>
    </row>
    <row r="2339" spans="9:9" x14ac:dyDescent="0.55000000000000004">
      <c r="I2339" t="s">
        <v>702</v>
      </c>
    </row>
    <row r="2340" spans="9:9" x14ac:dyDescent="0.55000000000000004">
      <c r="I2340" t="s">
        <v>702</v>
      </c>
    </row>
    <row r="2341" spans="9:9" x14ac:dyDescent="0.55000000000000004">
      <c r="I2341" t="s">
        <v>702</v>
      </c>
    </row>
    <row r="2342" spans="9:9" x14ac:dyDescent="0.55000000000000004">
      <c r="I2342" t="s">
        <v>702</v>
      </c>
    </row>
    <row r="2343" spans="9:9" x14ac:dyDescent="0.55000000000000004">
      <c r="I2343" t="s">
        <v>702</v>
      </c>
    </row>
    <row r="2344" spans="9:9" x14ac:dyDescent="0.55000000000000004">
      <c r="I2344" t="s">
        <v>702</v>
      </c>
    </row>
    <row r="2345" spans="9:9" x14ac:dyDescent="0.55000000000000004">
      <c r="I2345" t="s">
        <v>702</v>
      </c>
    </row>
    <row r="2346" spans="9:9" x14ac:dyDescent="0.55000000000000004">
      <c r="I2346" t="s">
        <v>702</v>
      </c>
    </row>
    <row r="2347" spans="9:9" x14ac:dyDescent="0.55000000000000004">
      <c r="I2347" t="s">
        <v>702</v>
      </c>
    </row>
    <row r="2348" spans="9:9" x14ac:dyDescent="0.55000000000000004">
      <c r="I2348" t="s">
        <v>702</v>
      </c>
    </row>
    <row r="2349" spans="9:9" x14ac:dyDescent="0.55000000000000004">
      <c r="I2349" t="s">
        <v>702</v>
      </c>
    </row>
    <row r="2350" spans="9:9" x14ac:dyDescent="0.55000000000000004">
      <c r="I2350" t="s">
        <v>702</v>
      </c>
    </row>
    <row r="2351" spans="9:9" x14ac:dyDescent="0.55000000000000004">
      <c r="I2351" t="s">
        <v>702</v>
      </c>
    </row>
    <row r="2352" spans="9:9" x14ac:dyDescent="0.55000000000000004">
      <c r="I2352" t="s">
        <v>702</v>
      </c>
    </row>
    <row r="2353" spans="9:9" x14ac:dyDescent="0.55000000000000004">
      <c r="I2353" t="s">
        <v>702</v>
      </c>
    </row>
    <row r="2354" spans="9:9" x14ac:dyDescent="0.55000000000000004">
      <c r="I2354" t="s">
        <v>702</v>
      </c>
    </row>
    <row r="2355" spans="9:9" x14ac:dyDescent="0.55000000000000004">
      <c r="I2355" t="s">
        <v>702</v>
      </c>
    </row>
    <row r="2356" spans="9:9" x14ac:dyDescent="0.55000000000000004">
      <c r="I2356" t="s">
        <v>702</v>
      </c>
    </row>
    <row r="2357" spans="9:9" x14ac:dyDescent="0.55000000000000004">
      <c r="I2357" t="s">
        <v>702</v>
      </c>
    </row>
    <row r="2358" spans="9:9" x14ac:dyDescent="0.55000000000000004">
      <c r="I2358" t="s">
        <v>702</v>
      </c>
    </row>
    <row r="2359" spans="9:9" x14ac:dyDescent="0.55000000000000004">
      <c r="I2359" t="s">
        <v>702</v>
      </c>
    </row>
    <row r="2360" spans="9:9" x14ac:dyDescent="0.55000000000000004">
      <c r="I2360" t="s">
        <v>702</v>
      </c>
    </row>
    <row r="2361" spans="9:9" x14ac:dyDescent="0.55000000000000004">
      <c r="I2361" t="s">
        <v>702</v>
      </c>
    </row>
    <row r="2362" spans="9:9" x14ac:dyDescent="0.55000000000000004">
      <c r="I2362" t="s">
        <v>702</v>
      </c>
    </row>
    <row r="2363" spans="9:9" x14ac:dyDescent="0.55000000000000004">
      <c r="I2363" t="s">
        <v>702</v>
      </c>
    </row>
    <row r="2364" spans="9:9" x14ac:dyDescent="0.55000000000000004">
      <c r="I2364" t="s">
        <v>702</v>
      </c>
    </row>
    <row r="2365" spans="9:9" x14ac:dyDescent="0.55000000000000004">
      <c r="I2365" t="s">
        <v>702</v>
      </c>
    </row>
    <row r="2366" spans="9:9" x14ac:dyDescent="0.55000000000000004">
      <c r="I2366" t="s">
        <v>702</v>
      </c>
    </row>
    <row r="2367" spans="9:9" x14ac:dyDescent="0.55000000000000004">
      <c r="I2367" t="s">
        <v>702</v>
      </c>
    </row>
    <row r="2368" spans="9:9" x14ac:dyDescent="0.55000000000000004">
      <c r="I2368" t="s">
        <v>702</v>
      </c>
    </row>
    <row r="2369" spans="9:9" x14ac:dyDescent="0.55000000000000004">
      <c r="I2369" t="s">
        <v>702</v>
      </c>
    </row>
    <row r="2370" spans="9:9" x14ac:dyDescent="0.55000000000000004">
      <c r="I2370" t="s">
        <v>702</v>
      </c>
    </row>
    <row r="2371" spans="9:9" x14ac:dyDescent="0.55000000000000004">
      <c r="I2371" t="s">
        <v>702</v>
      </c>
    </row>
    <row r="2372" spans="9:9" x14ac:dyDescent="0.55000000000000004">
      <c r="I2372" t="s">
        <v>702</v>
      </c>
    </row>
    <row r="2373" spans="9:9" x14ac:dyDescent="0.55000000000000004">
      <c r="I2373" t="s">
        <v>702</v>
      </c>
    </row>
    <row r="2374" spans="9:9" x14ac:dyDescent="0.55000000000000004">
      <c r="I2374" t="s">
        <v>702</v>
      </c>
    </row>
    <row r="2375" spans="9:9" x14ac:dyDescent="0.55000000000000004">
      <c r="I2375" t="s">
        <v>702</v>
      </c>
    </row>
    <row r="2376" spans="9:9" x14ac:dyDescent="0.55000000000000004">
      <c r="I2376" t="s">
        <v>702</v>
      </c>
    </row>
    <row r="2377" spans="9:9" x14ac:dyDescent="0.55000000000000004">
      <c r="I2377" t="s">
        <v>702</v>
      </c>
    </row>
    <row r="2378" spans="9:9" x14ac:dyDescent="0.55000000000000004">
      <c r="I2378" t="s">
        <v>702</v>
      </c>
    </row>
    <row r="2379" spans="9:9" x14ac:dyDescent="0.55000000000000004">
      <c r="I2379" t="s">
        <v>702</v>
      </c>
    </row>
    <row r="2380" spans="9:9" x14ac:dyDescent="0.55000000000000004">
      <c r="I2380" t="s">
        <v>702</v>
      </c>
    </row>
    <row r="2381" spans="9:9" x14ac:dyDescent="0.55000000000000004">
      <c r="I2381" t="s">
        <v>702</v>
      </c>
    </row>
    <row r="2382" spans="9:9" x14ac:dyDescent="0.55000000000000004">
      <c r="I2382" t="s">
        <v>702</v>
      </c>
    </row>
    <row r="2383" spans="9:9" x14ac:dyDescent="0.55000000000000004">
      <c r="I2383" t="s">
        <v>702</v>
      </c>
    </row>
    <row r="2384" spans="9:9" x14ac:dyDescent="0.55000000000000004">
      <c r="I2384" t="s">
        <v>702</v>
      </c>
    </row>
    <row r="2385" spans="9:9" x14ac:dyDescent="0.55000000000000004">
      <c r="I2385" t="s">
        <v>702</v>
      </c>
    </row>
    <row r="2386" spans="9:9" x14ac:dyDescent="0.55000000000000004">
      <c r="I2386" t="s">
        <v>702</v>
      </c>
    </row>
    <row r="2387" spans="9:9" x14ac:dyDescent="0.55000000000000004">
      <c r="I2387" t="s">
        <v>702</v>
      </c>
    </row>
    <row r="2388" spans="9:9" x14ac:dyDescent="0.55000000000000004">
      <c r="I2388" t="s">
        <v>702</v>
      </c>
    </row>
    <row r="2389" spans="9:9" x14ac:dyDescent="0.55000000000000004">
      <c r="I2389" t="s">
        <v>702</v>
      </c>
    </row>
    <row r="2390" spans="9:9" x14ac:dyDescent="0.55000000000000004">
      <c r="I2390" t="s">
        <v>702</v>
      </c>
    </row>
    <row r="2391" spans="9:9" x14ac:dyDescent="0.55000000000000004">
      <c r="I2391" t="s">
        <v>702</v>
      </c>
    </row>
    <row r="2392" spans="9:9" x14ac:dyDescent="0.55000000000000004">
      <c r="I2392" t="s">
        <v>702</v>
      </c>
    </row>
    <row r="2393" spans="9:9" x14ac:dyDescent="0.55000000000000004">
      <c r="I2393" t="s">
        <v>702</v>
      </c>
    </row>
    <row r="2394" spans="9:9" x14ac:dyDescent="0.55000000000000004">
      <c r="I2394" t="s">
        <v>702</v>
      </c>
    </row>
    <row r="2395" spans="9:9" x14ac:dyDescent="0.55000000000000004">
      <c r="I2395" t="s">
        <v>702</v>
      </c>
    </row>
    <row r="2396" spans="9:9" x14ac:dyDescent="0.55000000000000004">
      <c r="I2396" t="s">
        <v>702</v>
      </c>
    </row>
    <row r="2397" spans="9:9" x14ac:dyDescent="0.55000000000000004">
      <c r="I2397" t="s">
        <v>702</v>
      </c>
    </row>
    <row r="2398" spans="9:9" x14ac:dyDescent="0.55000000000000004">
      <c r="I2398" t="s">
        <v>702</v>
      </c>
    </row>
    <row r="2399" spans="9:9" x14ac:dyDescent="0.55000000000000004">
      <c r="I2399" t="s">
        <v>702</v>
      </c>
    </row>
    <row r="2400" spans="9:9" x14ac:dyDescent="0.55000000000000004">
      <c r="I2400" t="s">
        <v>702</v>
      </c>
    </row>
    <row r="2401" spans="9:9" x14ac:dyDescent="0.55000000000000004">
      <c r="I2401" t="s">
        <v>702</v>
      </c>
    </row>
    <row r="2402" spans="9:9" x14ac:dyDescent="0.55000000000000004">
      <c r="I2402" t="s">
        <v>702</v>
      </c>
    </row>
    <row r="2403" spans="9:9" x14ac:dyDescent="0.55000000000000004">
      <c r="I2403" t="s">
        <v>702</v>
      </c>
    </row>
    <row r="2404" spans="9:9" x14ac:dyDescent="0.55000000000000004">
      <c r="I2404" t="s">
        <v>702</v>
      </c>
    </row>
    <row r="2405" spans="9:9" x14ac:dyDescent="0.55000000000000004">
      <c r="I2405" t="s">
        <v>702</v>
      </c>
    </row>
    <row r="2406" spans="9:9" x14ac:dyDescent="0.55000000000000004">
      <c r="I2406" t="s">
        <v>702</v>
      </c>
    </row>
    <row r="2407" spans="9:9" x14ac:dyDescent="0.55000000000000004">
      <c r="I2407" t="s">
        <v>702</v>
      </c>
    </row>
    <row r="2408" spans="9:9" x14ac:dyDescent="0.55000000000000004">
      <c r="I2408" t="s">
        <v>702</v>
      </c>
    </row>
    <row r="2409" spans="9:9" x14ac:dyDescent="0.55000000000000004">
      <c r="I2409" t="s">
        <v>702</v>
      </c>
    </row>
    <row r="2410" spans="9:9" x14ac:dyDescent="0.55000000000000004">
      <c r="I2410" t="s">
        <v>702</v>
      </c>
    </row>
    <row r="2411" spans="9:9" x14ac:dyDescent="0.55000000000000004">
      <c r="I2411" t="s">
        <v>702</v>
      </c>
    </row>
    <row r="2412" spans="9:9" x14ac:dyDescent="0.55000000000000004">
      <c r="I2412" t="s">
        <v>702</v>
      </c>
    </row>
    <row r="2413" spans="9:9" x14ac:dyDescent="0.55000000000000004">
      <c r="I2413" t="s">
        <v>702</v>
      </c>
    </row>
    <row r="2414" spans="9:9" x14ac:dyDescent="0.55000000000000004">
      <c r="I2414" t="s">
        <v>702</v>
      </c>
    </row>
    <row r="2415" spans="9:9" x14ac:dyDescent="0.55000000000000004">
      <c r="I2415" t="s">
        <v>702</v>
      </c>
    </row>
    <row r="2416" spans="9:9" x14ac:dyDescent="0.55000000000000004">
      <c r="I2416" t="s">
        <v>702</v>
      </c>
    </row>
    <row r="2417" spans="9:9" x14ac:dyDescent="0.55000000000000004">
      <c r="I2417" t="s">
        <v>702</v>
      </c>
    </row>
    <row r="2418" spans="9:9" x14ac:dyDescent="0.55000000000000004">
      <c r="I2418" t="s">
        <v>702</v>
      </c>
    </row>
    <row r="2419" spans="9:9" x14ac:dyDescent="0.55000000000000004">
      <c r="I2419" t="s">
        <v>702</v>
      </c>
    </row>
    <row r="2420" spans="9:9" x14ac:dyDescent="0.55000000000000004">
      <c r="I2420" t="s">
        <v>702</v>
      </c>
    </row>
    <row r="2421" spans="9:9" x14ac:dyDescent="0.55000000000000004">
      <c r="I2421" t="s">
        <v>702</v>
      </c>
    </row>
    <row r="2422" spans="9:9" x14ac:dyDescent="0.55000000000000004">
      <c r="I2422" t="s">
        <v>702</v>
      </c>
    </row>
    <row r="2423" spans="9:9" x14ac:dyDescent="0.55000000000000004">
      <c r="I2423" t="s">
        <v>702</v>
      </c>
    </row>
    <row r="2424" spans="9:9" x14ac:dyDescent="0.55000000000000004">
      <c r="I2424" t="s">
        <v>702</v>
      </c>
    </row>
    <row r="2425" spans="9:9" x14ac:dyDescent="0.55000000000000004">
      <c r="I2425" t="s">
        <v>702</v>
      </c>
    </row>
    <row r="2426" spans="9:9" x14ac:dyDescent="0.55000000000000004">
      <c r="I2426" t="s">
        <v>702</v>
      </c>
    </row>
    <row r="2427" spans="9:9" x14ac:dyDescent="0.55000000000000004">
      <c r="I2427" t="s">
        <v>702</v>
      </c>
    </row>
    <row r="2428" spans="9:9" x14ac:dyDescent="0.55000000000000004">
      <c r="I2428" t="s">
        <v>702</v>
      </c>
    </row>
    <row r="2429" spans="9:9" x14ac:dyDescent="0.55000000000000004">
      <c r="I2429" t="s">
        <v>702</v>
      </c>
    </row>
    <row r="2430" spans="9:9" x14ac:dyDescent="0.55000000000000004">
      <c r="I2430" t="s">
        <v>702</v>
      </c>
    </row>
    <row r="2431" spans="9:9" x14ac:dyDescent="0.55000000000000004">
      <c r="I2431" t="s">
        <v>702</v>
      </c>
    </row>
    <row r="2432" spans="9:9" x14ac:dyDescent="0.55000000000000004">
      <c r="I2432" t="s">
        <v>702</v>
      </c>
    </row>
    <row r="2433" spans="9:9" x14ac:dyDescent="0.55000000000000004">
      <c r="I2433" t="s">
        <v>702</v>
      </c>
    </row>
    <row r="2434" spans="9:9" x14ac:dyDescent="0.55000000000000004">
      <c r="I2434" t="s">
        <v>702</v>
      </c>
    </row>
    <row r="2435" spans="9:9" x14ac:dyDescent="0.55000000000000004">
      <c r="I2435" t="s">
        <v>702</v>
      </c>
    </row>
    <row r="2436" spans="9:9" x14ac:dyDescent="0.55000000000000004">
      <c r="I2436" t="s">
        <v>702</v>
      </c>
    </row>
    <row r="2437" spans="9:9" x14ac:dyDescent="0.55000000000000004">
      <c r="I2437" t="s">
        <v>702</v>
      </c>
    </row>
    <row r="2438" spans="9:9" x14ac:dyDescent="0.55000000000000004">
      <c r="I2438" t="s">
        <v>702</v>
      </c>
    </row>
    <row r="2439" spans="9:9" x14ac:dyDescent="0.55000000000000004">
      <c r="I2439" t="s">
        <v>702</v>
      </c>
    </row>
    <row r="2440" spans="9:9" x14ac:dyDescent="0.55000000000000004">
      <c r="I2440" t="s">
        <v>702</v>
      </c>
    </row>
    <row r="2441" spans="9:9" x14ac:dyDescent="0.55000000000000004">
      <c r="I2441" t="s">
        <v>702</v>
      </c>
    </row>
    <row r="2442" spans="9:9" x14ac:dyDescent="0.55000000000000004">
      <c r="I2442" t="s">
        <v>702</v>
      </c>
    </row>
    <row r="2443" spans="9:9" x14ac:dyDescent="0.55000000000000004">
      <c r="I2443" t="s">
        <v>702</v>
      </c>
    </row>
    <row r="2444" spans="9:9" x14ac:dyDescent="0.55000000000000004">
      <c r="I2444" t="s">
        <v>702</v>
      </c>
    </row>
    <row r="2445" spans="9:9" x14ac:dyDescent="0.55000000000000004">
      <c r="I2445" t="s">
        <v>702</v>
      </c>
    </row>
    <row r="2446" spans="9:9" x14ac:dyDescent="0.55000000000000004">
      <c r="I2446" t="s">
        <v>702</v>
      </c>
    </row>
    <row r="2447" spans="9:9" x14ac:dyDescent="0.55000000000000004">
      <c r="I2447" t="s">
        <v>702</v>
      </c>
    </row>
    <row r="2448" spans="9:9" x14ac:dyDescent="0.55000000000000004">
      <c r="I2448" t="s">
        <v>702</v>
      </c>
    </row>
    <row r="2449" spans="9:9" x14ac:dyDescent="0.55000000000000004">
      <c r="I2449" t="s">
        <v>702</v>
      </c>
    </row>
    <row r="2450" spans="9:9" x14ac:dyDescent="0.55000000000000004">
      <c r="I2450" t="s">
        <v>702</v>
      </c>
    </row>
    <row r="2451" spans="9:9" x14ac:dyDescent="0.55000000000000004">
      <c r="I2451" t="s">
        <v>702</v>
      </c>
    </row>
    <row r="2452" spans="9:9" x14ac:dyDescent="0.55000000000000004">
      <c r="I2452" t="s">
        <v>702</v>
      </c>
    </row>
    <row r="2453" spans="9:9" x14ac:dyDescent="0.55000000000000004">
      <c r="I2453" t="s">
        <v>702</v>
      </c>
    </row>
    <row r="2454" spans="9:9" x14ac:dyDescent="0.55000000000000004">
      <c r="I2454" t="s">
        <v>702</v>
      </c>
    </row>
    <row r="2455" spans="9:9" x14ac:dyDescent="0.55000000000000004">
      <c r="I2455" t="s">
        <v>702</v>
      </c>
    </row>
    <row r="2456" spans="9:9" x14ac:dyDescent="0.55000000000000004">
      <c r="I2456" t="s">
        <v>702</v>
      </c>
    </row>
    <row r="2457" spans="9:9" x14ac:dyDescent="0.55000000000000004">
      <c r="I2457" t="s">
        <v>702</v>
      </c>
    </row>
    <row r="2458" spans="9:9" x14ac:dyDescent="0.55000000000000004">
      <c r="I2458" t="s">
        <v>702</v>
      </c>
    </row>
    <row r="2459" spans="9:9" x14ac:dyDescent="0.55000000000000004">
      <c r="I2459" t="s">
        <v>702</v>
      </c>
    </row>
    <row r="2460" spans="9:9" x14ac:dyDescent="0.55000000000000004">
      <c r="I2460" t="s">
        <v>702</v>
      </c>
    </row>
    <row r="2461" spans="9:9" x14ac:dyDescent="0.55000000000000004">
      <c r="I2461" t="s">
        <v>702</v>
      </c>
    </row>
    <row r="2462" spans="9:9" x14ac:dyDescent="0.55000000000000004">
      <c r="I2462" t="s">
        <v>702</v>
      </c>
    </row>
    <row r="2463" spans="9:9" x14ac:dyDescent="0.55000000000000004">
      <c r="I2463" t="s">
        <v>702</v>
      </c>
    </row>
    <row r="2464" spans="9:9" x14ac:dyDescent="0.55000000000000004">
      <c r="I2464" t="s">
        <v>702</v>
      </c>
    </row>
    <row r="2465" spans="9:9" x14ac:dyDescent="0.55000000000000004">
      <c r="I2465" t="s">
        <v>702</v>
      </c>
    </row>
    <row r="2466" spans="9:9" x14ac:dyDescent="0.55000000000000004">
      <c r="I2466" t="s">
        <v>702</v>
      </c>
    </row>
    <row r="2467" spans="9:9" x14ac:dyDescent="0.55000000000000004">
      <c r="I2467" t="s">
        <v>702</v>
      </c>
    </row>
    <row r="2468" spans="9:9" x14ac:dyDescent="0.55000000000000004">
      <c r="I2468" t="s">
        <v>702</v>
      </c>
    </row>
    <row r="2469" spans="9:9" x14ac:dyDescent="0.55000000000000004">
      <c r="I2469" t="s">
        <v>702</v>
      </c>
    </row>
    <row r="2470" spans="9:9" x14ac:dyDescent="0.55000000000000004">
      <c r="I2470" t="s">
        <v>702</v>
      </c>
    </row>
    <row r="2471" spans="9:9" x14ac:dyDescent="0.55000000000000004">
      <c r="I2471" t="s">
        <v>702</v>
      </c>
    </row>
    <row r="2472" spans="9:9" x14ac:dyDescent="0.55000000000000004">
      <c r="I2472" t="s">
        <v>702</v>
      </c>
    </row>
    <row r="2473" spans="9:9" x14ac:dyDescent="0.55000000000000004">
      <c r="I2473" t="s">
        <v>702</v>
      </c>
    </row>
    <row r="2474" spans="9:9" x14ac:dyDescent="0.55000000000000004">
      <c r="I2474" t="s">
        <v>702</v>
      </c>
    </row>
    <row r="2475" spans="9:9" x14ac:dyDescent="0.55000000000000004">
      <c r="I2475" t="s">
        <v>702</v>
      </c>
    </row>
    <row r="2476" spans="9:9" x14ac:dyDescent="0.55000000000000004">
      <c r="I2476" t="s">
        <v>702</v>
      </c>
    </row>
    <row r="2477" spans="9:9" x14ac:dyDescent="0.55000000000000004">
      <c r="I2477" t="s">
        <v>702</v>
      </c>
    </row>
    <row r="2478" spans="9:9" x14ac:dyDescent="0.55000000000000004">
      <c r="I2478" t="s">
        <v>702</v>
      </c>
    </row>
    <row r="2479" spans="9:9" x14ac:dyDescent="0.55000000000000004">
      <c r="I2479" t="s">
        <v>702</v>
      </c>
    </row>
    <row r="2480" spans="9:9" x14ac:dyDescent="0.55000000000000004">
      <c r="I2480" t="s">
        <v>702</v>
      </c>
    </row>
    <row r="2481" spans="9:9" x14ac:dyDescent="0.55000000000000004">
      <c r="I2481" t="s">
        <v>702</v>
      </c>
    </row>
    <row r="2482" spans="9:9" x14ac:dyDescent="0.55000000000000004">
      <c r="I2482" t="s">
        <v>702</v>
      </c>
    </row>
    <row r="2483" spans="9:9" x14ac:dyDescent="0.55000000000000004">
      <c r="I2483" t="s">
        <v>702</v>
      </c>
    </row>
    <row r="2484" spans="9:9" x14ac:dyDescent="0.55000000000000004">
      <c r="I2484" t="s">
        <v>702</v>
      </c>
    </row>
    <row r="2485" spans="9:9" x14ac:dyDescent="0.55000000000000004">
      <c r="I2485" t="s">
        <v>702</v>
      </c>
    </row>
    <row r="2486" spans="9:9" x14ac:dyDescent="0.55000000000000004">
      <c r="I2486" t="s">
        <v>702</v>
      </c>
    </row>
    <row r="2487" spans="9:9" x14ac:dyDescent="0.55000000000000004">
      <c r="I2487" t="s">
        <v>702</v>
      </c>
    </row>
    <row r="2488" spans="9:9" x14ac:dyDescent="0.55000000000000004">
      <c r="I2488" t="s">
        <v>702</v>
      </c>
    </row>
    <row r="2489" spans="9:9" x14ac:dyDescent="0.55000000000000004">
      <c r="I2489" t="s">
        <v>702</v>
      </c>
    </row>
    <row r="2490" spans="9:9" x14ac:dyDescent="0.55000000000000004">
      <c r="I2490" t="s">
        <v>702</v>
      </c>
    </row>
    <row r="2491" spans="9:9" x14ac:dyDescent="0.55000000000000004">
      <c r="I2491" t="s">
        <v>702</v>
      </c>
    </row>
    <row r="2492" spans="9:9" x14ac:dyDescent="0.55000000000000004">
      <c r="I2492" t="s">
        <v>702</v>
      </c>
    </row>
    <row r="2493" spans="9:9" x14ac:dyDescent="0.55000000000000004">
      <c r="I2493" t="s">
        <v>702</v>
      </c>
    </row>
    <row r="2494" spans="9:9" x14ac:dyDescent="0.55000000000000004">
      <c r="I2494" t="s">
        <v>702</v>
      </c>
    </row>
    <row r="2495" spans="9:9" x14ac:dyDescent="0.55000000000000004">
      <c r="I2495" t="s">
        <v>702</v>
      </c>
    </row>
    <row r="2496" spans="9:9" x14ac:dyDescent="0.55000000000000004">
      <c r="I2496" t="s">
        <v>702</v>
      </c>
    </row>
    <row r="2497" spans="9:9" x14ac:dyDescent="0.55000000000000004">
      <c r="I2497" t="s">
        <v>702</v>
      </c>
    </row>
    <row r="2498" spans="9:9" x14ac:dyDescent="0.55000000000000004">
      <c r="I2498" t="s">
        <v>702</v>
      </c>
    </row>
  </sheetData>
  <sortState xmlns:xlrd2="http://schemas.microsoft.com/office/spreadsheetml/2017/richdata2" ref="A2:Q2498">
    <sortCondition ref="I3:I2498" customList="IS,?,NIS"/>
    <sortCondition ref="G3:G2498"/>
    <sortCondition ref="H3:H2498"/>
    <sortCondition ref="E3:E2498"/>
  </sortState>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806"/>
  <sheetViews>
    <sheetView zoomScaleNormal="100" workbookViewId="0"/>
  </sheetViews>
  <sheetFormatPr defaultColWidth="8.68359375" defaultRowHeight="14.4" x14ac:dyDescent="0.55000000000000004"/>
  <cols>
    <col min="1" max="1" width="9.68359375" bestFit="1" customWidth="1"/>
    <col min="2" max="2" width="10" customWidth="1"/>
    <col min="3" max="3" width="5.15625" customWidth="1"/>
    <col min="5" max="6" width="8.83984375" customWidth="1"/>
    <col min="8" max="8" width="10" customWidth="1"/>
    <col min="11" max="11" width="10.15625" customWidth="1"/>
  </cols>
  <sheetData>
    <row r="1" spans="1:15" x14ac:dyDescent="0.55000000000000004">
      <c r="A1" t="s">
        <v>141</v>
      </c>
      <c r="B1" t="s">
        <v>152</v>
      </c>
      <c r="C1" t="s">
        <v>139</v>
      </c>
      <c r="D1" t="s">
        <v>153</v>
      </c>
      <c r="H1" t="s">
        <v>152</v>
      </c>
      <c r="I1" t="s">
        <v>154</v>
      </c>
      <c r="J1" t="s">
        <v>155</v>
      </c>
      <c r="K1" t="s">
        <v>156</v>
      </c>
      <c r="L1" t="s">
        <v>157</v>
      </c>
      <c r="M1" t="s">
        <v>158</v>
      </c>
      <c r="N1" t="s">
        <v>159</v>
      </c>
      <c r="O1" t="s">
        <v>160</v>
      </c>
    </row>
    <row r="2" spans="1:15" x14ac:dyDescent="0.55000000000000004">
      <c r="A2">
        <v>108280159</v>
      </c>
      <c r="B2">
        <v>105366208</v>
      </c>
      <c r="C2" t="str">
        <f t="shared" ref="C2:C65" si="0">IF(ISNUMBER(MATCH(A2,B:B,0)),"IS","")</f>
        <v/>
      </c>
      <c r="D2" t="str">
        <f t="shared" ref="D2:D11" si="1">IF(COUNTIF(A:A,B2),"YES","NO")</f>
        <v>YES</v>
      </c>
      <c r="H2">
        <v>105366208</v>
      </c>
      <c r="I2">
        <v>30000091</v>
      </c>
      <c r="J2">
        <v>5</v>
      </c>
      <c r="K2" s="120">
        <v>43122</v>
      </c>
      <c r="L2" s="124">
        <v>0.36805555555555558</v>
      </c>
      <c r="M2">
        <v>30</v>
      </c>
    </row>
    <row r="3" spans="1:15" x14ac:dyDescent="0.55000000000000004">
      <c r="A3">
        <v>106760348</v>
      </c>
      <c r="B3">
        <v>105543910</v>
      </c>
      <c r="C3" t="str">
        <f t="shared" si="0"/>
        <v/>
      </c>
      <c r="D3" t="str">
        <f t="shared" si="1"/>
        <v>YES</v>
      </c>
      <c r="H3">
        <v>105543910</v>
      </c>
      <c r="I3">
        <v>30000091</v>
      </c>
      <c r="J3">
        <v>5</v>
      </c>
      <c r="K3" s="120">
        <v>43297</v>
      </c>
      <c r="L3" s="124">
        <v>0.75486111111111109</v>
      </c>
      <c r="M3">
        <v>24</v>
      </c>
    </row>
    <row r="4" spans="1:15" x14ac:dyDescent="0.55000000000000004">
      <c r="A4">
        <v>107899906</v>
      </c>
      <c r="B4">
        <v>105685815</v>
      </c>
      <c r="C4" t="str">
        <f t="shared" si="0"/>
        <v/>
      </c>
      <c r="D4" t="str">
        <f t="shared" si="1"/>
        <v>YES</v>
      </c>
      <c r="H4">
        <v>105685815</v>
      </c>
      <c r="I4">
        <v>30000091</v>
      </c>
      <c r="J4">
        <v>5</v>
      </c>
      <c r="K4" s="120">
        <v>43422</v>
      </c>
      <c r="L4" s="124">
        <v>0.6</v>
      </c>
      <c r="M4">
        <v>30</v>
      </c>
    </row>
    <row r="5" spans="1:15" x14ac:dyDescent="0.55000000000000004">
      <c r="A5">
        <v>108430264</v>
      </c>
      <c r="B5">
        <v>105843862</v>
      </c>
      <c r="C5" t="str">
        <f t="shared" si="0"/>
        <v/>
      </c>
      <c r="D5" t="str">
        <f t="shared" si="1"/>
        <v>YES</v>
      </c>
      <c r="H5">
        <v>105843862</v>
      </c>
      <c r="I5">
        <v>30000091</v>
      </c>
      <c r="J5">
        <v>4</v>
      </c>
      <c r="K5" s="120">
        <v>43571</v>
      </c>
      <c r="L5" s="124">
        <v>0.45555555555555555</v>
      </c>
      <c r="M5">
        <v>30</v>
      </c>
    </row>
    <row r="6" spans="1:15" x14ac:dyDescent="0.55000000000000004">
      <c r="A6">
        <v>108202953</v>
      </c>
      <c r="B6">
        <v>105880887</v>
      </c>
      <c r="C6" t="str">
        <f t="shared" si="0"/>
        <v/>
      </c>
      <c r="D6" t="str">
        <f t="shared" si="1"/>
        <v>YES</v>
      </c>
      <c r="H6">
        <v>105880887</v>
      </c>
      <c r="I6">
        <v>30000091</v>
      </c>
      <c r="J6">
        <v>4</v>
      </c>
      <c r="K6" s="120">
        <v>43614</v>
      </c>
      <c r="L6" s="124">
        <v>0.71319444444444446</v>
      </c>
      <c r="M6">
        <v>30</v>
      </c>
    </row>
    <row r="7" spans="1:15" x14ac:dyDescent="0.55000000000000004">
      <c r="A7">
        <v>108160977</v>
      </c>
      <c r="B7">
        <v>106014182</v>
      </c>
      <c r="C7" t="str">
        <f t="shared" si="0"/>
        <v/>
      </c>
      <c r="D7" t="str">
        <f t="shared" si="1"/>
        <v>YES</v>
      </c>
      <c r="H7">
        <v>106014182</v>
      </c>
      <c r="I7">
        <v>30000091</v>
      </c>
      <c r="J7">
        <v>4</v>
      </c>
      <c r="K7" s="120">
        <v>43742</v>
      </c>
      <c r="L7" s="124">
        <v>0.77430555555555558</v>
      </c>
      <c r="M7">
        <v>30</v>
      </c>
    </row>
    <row r="8" spans="1:15" x14ac:dyDescent="0.55000000000000004">
      <c r="A8">
        <v>107467120</v>
      </c>
      <c r="B8">
        <v>106038472</v>
      </c>
      <c r="C8" t="str">
        <f t="shared" si="0"/>
        <v/>
      </c>
      <c r="D8" t="str">
        <f t="shared" si="1"/>
        <v>YES</v>
      </c>
      <c r="H8">
        <v>106038472</v>
      </c>
      <c r="I8">
        <v>30000091</v>
      </c>
      <c r="J8">
        <v>4</v>
      </c>
      <c r="K8" s="120">
        <v>43745</v>
      </c>
      <c r="L8" s="124">
        <v>0.63402777777777775</v>
      </c>
      <c r="M8">
        <v>24</v>
      </c>
    </row>
    <row r="9" spans="1:15" x14ac:dyDescent="0.55000000000000004">
      <c r="A9">
        <v>106589495</v>
      </c>
      <c r="B9">
        <v>106226479</v>
      </c>
      <c r="C9" t="str">
        <f t="shared" si="0"/>
        <v/>
      </c>
      <c r="D9" t="str">
        <f t="shared" si="1"/>
        <v>YES</v>
      </c>
      <c r="H9">
        <v>106226479</v>
      </c>
      <c r="I9">
        <v>30000091</v>
      </c>
      <c r="J9">
        <v>5</v>
      </c>
      <c r="K9" s="120">
        <v>43966</v>
      </c>
      <c r="L9" s="124">
        <v>0.64722222222222225</v>
      </c>
      <c r="M9">
        <v>30</v>
      </c>
    </row>
    <row r="10" spans="1:15" x14ac:dyDescent="0.55000000000000004">
      <c r="A10">
        <v>107214302</v>
      </c>
      <c r="B10">
        <v>106812116</v>
      </c>
      <c r="C10" t="str">
        <f t="shared" si="0"/>
        <v/>
      </c>
      <c r="D10" t="str">
        <f t="shared" si="1"/>
        <v>YES</v>
      </c>
      <c r="H10">
        <v>106812116</v>
      </c>
      <c r="I10">
        <v>30000091</v>
      </c>
      <c r="J10">
        <v>5</v>
      </c>
      <c r="K10" s="120">
        <v>44547</v>
      </c>
      <c r="L10" s="124">
        <v>0.54027777777777775</v>
      </c>
      <c r="M10">
        <v>24</v>
      </c>
    </row>
    <row r="11" spans="1:15" x14ac:dyDescent="0.55000000000000004">
      <c r="A11">
        <v>106362782</v>
      </c>
      <c r="B11">
        <v>107856191</v>
      </c>
      <c r="C11" t="str">
        <f t="shared" si="0"/>
        <v/>
      </c>
      <c r="D11" t="str">
        <f t="shared" si="1"/>
        <v>YES</v>
      </c>
      <c r="H11">
        <v>107856191</v>
      </c>
      <c r="I11">
        <v>30000091</v>
      </c>
      <c r="J11">
        <v>5</v>
      </c>
      <c r="K11" s="120">
        <v>45554</v>
      </c>
      <c r="L11" s="124">
        <v>0.31597222222222221</v>
      </c>
      <c r="M11">
        <v>30</v>
      </c>
    </row>
    <row r="12" spans="1:15" x14ac:dyDescent="0.55000000000000004">
      <c r="A12">
        <v>107835963</v>
      </c>
      <c r="C12" t="str">
        <f t="shared" si="0"/>
        <v/>
      </c>
      <c r="K12" s="120"/>
      <c r="L12" s="124"/>
    </row>
    <row r="13" spans="1:15" x14ac:dyDescent="0.55000000000000004">
      <c r="A13">
        <v>105523576</v>
      </c>
      <c r="C13" t="str">
        <f t="shared" si="0"/>
        <v/>
      </c>
      <c r="K13" s="120"/>
      <c r="L13" s="124"/>
    </row>
    <row r="14" spans="1:15" x14ac:dyDescent="0.55000000000000004">
      <c r="A14">
        <v>105588011</v>
      </c>
      <c r="C14" t="str">
        <f t="shared" si="0"/>
        <v/>
      </c>
      <c r="K14" s="120"/>
      <c r="L14" s="124"/>
    </row>
    <row r="15" spans="1:15" x14ac:dyDescent="0.55000000000000004">
      <c r="A15">
        <v>105802310</v>
      </c>
      <c r="C15" t="str">
        <f t="shared" si="0"/>
        <v/>
      </c>
      <c r="K15" s="120"/>
      <c r="L15" s="124"/>
    </row>
    <row r="16" spans="1:15" x14ac:dyDescent="0.55000000000000004">
      <c r="A16">
        <v>106387930</v>
      </c>
      <c r="C16" t="str">
        <f t="shared" si="0"/>
        <v/>
      </c>
      <c r="K16" s="120"/>
      <c r="L16" s="124"/>
    </row>
    <row r="17" spans="1:12" x14ac:dyDescent="0.55000000000000004">
      <c r="A17">
        <v>107704191</v>
      </c>
      <c r="C17" t="str">
        <f t="shared" si="0"/>
        <v/>
      </c>
      <c r="K17" s="120"/>
      <c r="L17" s="124"/>
    </row>
    <row r="18" spans="1:12" x14ac:dyDescent="0.55000000000000004">
      <c r="A18">
        <v>107806612</v>
      </c>
      <c r="C18" t="str">
        <f t="shared" si="0"/>
        <v/>
      </c>
      <c r="K18" s="120"/>
      <c r="L18" s="124"/>
    </row>
    <row r="19" spans="1:12" x14ac:dyDescent="0.55000000000000004">
      <c r="A19">
        <v>106423037</v>
      </c>
      <c r="C19" t="str">
        <f t="shared" si="0"/>
        <v/>
      </c>
      <c r="K19" s="120"/>
      <c r="L19" s="124"/>
    </row>
    <row r="20" spans="1:12" x14ac:dyDescent="0.55000000000000004">
      <c r="A20">
        <v>106831693</v>
      </c>
      <c r="C20" t="str">
        <f t="shared" si="0"/>
        <v/>
      </c>
      <c r="K20" s="120"/>
      <c r="L20" s="124"/>
    </row>
    <row r="21" spans="1:12" x14ac:dyDescent="0.55000000000000004">
      <c r="A21">
        <v>106536246</v>
      </c>
      <c r="C21" t="str">
        <f t="shared" si="0"/>
        <v/>
      </c>
      <c r="K21" s="120"/>
      <c r="L21" s="124"/>
    </row>
    <row r="22" spans="1:12" x14ac:dyDescent="0.55000000000000004">
      <c r="A22">
        <v>106136954</v>
      </c>
      <c r="C22" t="str">
        <f t="shared" si="0"/>
        <v/>
      </c>
      <c r="K22" s="120"/>
      <c r="L22" s="124"/>
    </row>
    <row r="23" spans="1:12" x14ac:dyDescent="0.55000000000000004">
      <c r="A23">
        <v>106360965</v>
      </c>
      <c r="C23" t="str">
        <f t="shared" si="0"/>
        <v/>
      </c>
      <c r="K23" s="120"/>
      <c r="L23" s="124"/>
    </row>
    <row r="24" spans="1:12" x14ac:dyDescent="0.55000000000000004">
      <c r="A24">
        <v>107133428</v>
      </c>
      <c r="C24" t="str">
        <f t="shared" si="0"/>
        <v/>
      </c>
      <c r="K24" s="120"/>
      <c r="L24" s="124"/>
    </row>
    <row r="25" spans="1:12" x14ac:dyDescent="0.55000000000000004">
      <c r="A25">
        <v>106732615</v>
      </c>
      <c r="C25" t="str">
        <f t="shared" si="0"/>
        <v/>
      </c>
      <c r="K25" s="120"/>
      <c r="L25" s="124"/>
    </row>
    <row r="26" spans="1:12" x14ac:dyDescent="0.55000000000000004">
      <c r="A26">
        <v>106764606</v>
      </c>
      <c r="C26" t="str">
        <f t="shared" si="0"/>
        <v/>
      </c>
      <c r="K26" s="120"/>
      <c r="L26" s="124"/>
    </row>
    <row r="27" spans="1:12" x14ac:dyDescent="0.55000000000000004">
      <c r="A27">
        <v>107897585</v>
      </c>
      <c r="C27" t="str">
        <f t="shared" si="0"/>
        <v/>
      </c>
      <c r="K27" s="120"/>
      <c r="L27" s="124"/>
    </row>
    <row r="28" spans="1:12" x14ac:dyDescent="0.55000000000000004">
      <c r="A28">
        <v>107472899</v>
      </c>
      <c r="C28" t="str">
        <f t="shared" si="0"/>
        <v/>
      </c>
      <c r="K28" s="120"/>
      <c r="L28" s="124"/>
    </row>
    <row r="29" spans="1:12" x14ac:dyDescent="0.55000000000000004">
      <c r="A29">
        <v>108108922</v>
      </c>
      <c r="C29" t="str">
        <f t="shared" si="0"/>
        <v/>
      </c>
      <c r="K29" s="120"/>
      <c r="L29" s="124"/>
    </row>
    <row r="30" spans="1:12" x14ac:dyDescent="0.55000000000000004">
      <c r="A30">
        <v>108422322</v>
      </c>
      <c r="C30" t="str">
        <f t="shared" si="0"/>
        <v/>
      </c>
      <c r="K30" s="120"/>
      <c r="L30" s="124"/>
    </row>
    <row r="31" spans="1:12" x14ac:dyDescent="0.55000000000000004">
      <c r="A31">
        <v>106285135</v>
      </c>
      <c r="C31" t="str">
        <f t="shared" si="0"/>
        <v/>
      </c>
      <c r="K31" s="120"/>
      <c r="L31" s="124"/>
    </row>
    <row r="32" spans="1:12" x14ac:dyDescent="0.55000000000000004">
      <c r="A32">
        <v>105569861</v>
      </c>
      <c r="C32" t="str">
        <f t="shared" si="0"/>
        <v/>
      </c>
      <c r="K32" s="120"/>
      <c r="L32" s="124"/>
    </row>
    <row r="33" spans="1:12" x14ac:dyDescent="0.55000000000000004">
      <c r="A33">
        <v>107158128</v>
      </c>
      <c r="C33" t="str">
        <f t="shared" si="0"/>
        <v/>
      </c>
      <c r="K33" s="120"/>
      <c r="L33" s="124"/>
    </row>
    <row r="34" spans="1:12" x14ac:dyDescent="0.55000000000000004">
      <c r="A34">
        <v>106563836</v>
      </c>
      <c r="C34" t="str">
        <f t="shared" si="0"/>
        <v/>
      </c>
      <c r="K34" s="120"/>
      <c r="L34" s="124"/>
    </row>
    <row r="35" spans="1:12" x14ac:dyDescent="0.55000000000000004">
      <c r="A35">
        <v>107410699</v>
      </c>
      <c r="C35" t="str">
        <f t="shared" si="0"/>
        <v/>
      </c>
      <c r="K35" s="120"/>
      <c r="L35" s="124"/>
    </row>
    <row r="36" spans="1:12" x14ac:dyDescent="0.55000000000000004">
      <c r="A36">
        <v>108377854</v>
      </c>
      <c r="C36" t="str">
        <f t="shared" si="0"/>
        <v/>
      </c>
      <c r="K36" s="120"/>
      <c r="L36" s="124"/>
    </row>
    <row r="37" spans="1:12" x14ac:dyDescent="0.55000000000000004">
      <c r="A37">
        <v>106858497</v>
      </c>
      <c r="C37" t="str">
        <f t="shared" si="0"/>
        <v/>
      </c>
      <c r="K37" s="120"/>
      <c r="L37" s="124"/>
    </row>
    <row r="38" spans="1:12" x14ac:dyDescent="0.55000000000000004">
      <c r="A38">
        <v>105790063</v>
      </c>
      <c r="C38" t="str">
        <f t="shared" si="0"/>
        <v/>
      </c>
      <c r="K38" s="120"/>
      <c r="L38" s="124"/>
    </row>
    <row r="39" spans="1:12" x14ac:dyDescent="0.55000000000000004">
      <c r="A39">
        <v>107410000</v>
      </c>
      <c r="C39" t="str">
        <f t="shared" si="0"/>
        <v/>
      </c>
      <c r="K39" s="120"/>
      <c r="L39" s="124"/>
    </row>
    <row r="40" spans="1:12" x14ac:dyDescent="0.55000000000000004">
      <c r="A40">
        <v>107112361</v>
      </c>
      <c r="C40" t="str">
        <f t="shared" si="0"/>
        <v/>
      </c>
      <c r="K40" s="120"/>
      <c r="L40" s="124"/>
    </row>
    <row r="41" spans="1:12" x14ac:dyDescent="0.55000000000000004">
      <c r="A41">
        <v>106932993</v>
      </c>
      <c r="C41" t="str">
        <f t="shared" si="0"/>
        <v/>
      </c>
    </row>
    <row r="42" spans="1:12" x14ac:dyDescent="0.55000000000000004">
      <c r="A42">
        <v>105493877</v>
      </c>
      <c r="C42" t="str">
        <f t="shared" si="0"/>
        <v/>
      </c>
    </row>
    <row r="43" spans="1:12" x14ac:dyDescent="0.55000000000000004">
      <c r="A43">
        <v>108342608</v>
      </c>
      <c r="C43" t="str">
        <f t="shared" si="0"/>
        <v/>
      </c>
    </row>
    <row r="44" spans="1:12" x14ac:dyDescent="0.55000000000000004">
      <c r="A44">
        <v>108272255</v>
      </c>
      <c r="C44" t="str">
        <f t="shared" si="0"/>
        <v/>
      </c>
    </row>
    <row r="45" spans="1:12" x14ac:dyDescent="0.55000000000000004">
      <c r="A45">
        <v>107835992</v>
      </c>
      <c r="C45" t="str">
        <f t="shared" si="0"/>
        <v/>
      </c>
    </row>
    <row r="46" spans="1:12" x14ac:dyDescent="0.55000000000000004">
      <c r="A46">
        <v>107786892</v>
      </c>
      <c r="C46" t="str">
        <f t="shared" si="0"/>
        <v/>
      </c>
    </row>
    <row r="47" spans="1:12" x14ac:dyDescent="0.55000000000000004">
      <c r="A47">
        <v>107435254</v>
      </c>
      <c r="C47" t="str">
        <f t="shared" si="0"/>
        <v/>
      </c>
    </row>
    <row r="48" spans="1:12" x14ac:dyDescent="0.55000000000000004">
      <c r="A48">
        <v>107954649</v>
      </c>
      <c r="C48" t="str">
        <f t="shared" si="0"/>
        <v/>
      </c>
    </row>
    <row r="49" spans="1:3" x14ac:dyDescent="0.55000000000000004">
      <c r="A49">
        <v>105986207</v>
      </c>
      <c r="C49" t="str">
        <f t="shared" si="0"/>
        <v/>
      </c>
    </row>
    <row r="50" spans="1:3" x14ac:dyDescent="0.55000000000000004">
      <c r="A50">
        <v>106103515</v>
      </c>
      <c r="C50" t="str">
        <f t="shared" si="0"/>
        <v/>
      </c>
    </row>
    <row r="51" spans="1:3" x14ac:dyDescent="0.55000000000000004">
      <c r="A51">
        <v>107714875</v>
      </c>
      <c r="C51" t="str">
        <f t="shared" si="0"/>
        <v/>
      </c>
    </row>
    <row r="52" spans="1:3" x14ac:dyDescent="0.55000000000000004">
      <c r="A52">
        <v>107583604</v>
      </c>
      <c r="C52" t="str">
        <f t="shared" si="0"/>
        <v/>
      </c>
    </row>
    <row r="53" spans="1:3" x14ac:dyDescent="0.55000000000000004">
      <c r="A53">
        <v>107353570</v>
      </c>
      <c r="C53" t="str">
        <f t="shared" si="0"/>
        <v/>
      </c>
    </row>
    <row r="54" spans="1:3" x14ac:dyDescent="0.55000000000000004">
      <c r="A54">
        <v>106839283</v>
      </c>
      <c r="C54" t="str">
        <f t="shared" si="0"/>
        <v/>
      </c>
    </row>
    <row r="55" spans="1:3" x14ac:dyDescent="0.55000000000000004">
      <c r="A55">
        <v>106770386</v>
      </c>
      <c r="C55" t="str">
        <f t="shared" si="0"/>
        <v/>
      </c>
    </row>
    <row r="56" spans="1:3" x14ac:dyDescent="0.55000000000000004">
      <c r="A56">
        <v>106255812</v>
      </c>
      <c r="C56" t="str">
        <f t="shared" si="0"/>
        <v/>
      </c>
    </row>
    <row r="57" spans="1:3" x14ac:dyDescent="0.55000000000000004">
      <c r="A57">
        <v>106136525</v>
      </c>
      <c r="C57" t="str">
        <f t="shared" si="0"/>
        <v/>
      </c>
    </row>
    <row r="58" spans="1:3" x14ac:dyDescent="0.55000000000000004">
      <c r="A58">
        <v>105281360</v>
      </c>
      <c r="C58" t="str">
        <f t="shared" si="0"/>
        <v/>
      </c>
    </row>
    <row r="59" spans="1:3" x14ac:dyDescent="0.55000000000000004">
      <c r="A59">
        <v>107205020</v>
      </c>
      <c r="C59" t="str">
        <f t="shared" si="0"/>
        <v/>
      </c>
    </row>
    <row r="60" spans="1:3" x14ac:dyDescent="0.55000000000000004">
      <c r="A60">
        <v>108267429</v>
      </c>
      <c r="C60" t="str">
        <f t="shared" si="0"/>
        <v/>
      </c>
    </row>
    <row r="61" spans="1:3" x14ac:dyDescent="0.55000000000000004">
      <c r="A61">
        <v>107742537</v>
      </c>
      <c r="C61" t="str">
        <f t="shared" si="0"/>
        <v/>
      </c>
    </row>
    <row r="62" spans="1:3" x14ac:dyDescent="0.55000000000000004">
      <c r="A62">
        <v>106619552</v>
      </c>
      <c r="C62" t="str">
        <f t="shared" si="0"/>
        <v/>
      </c>
    </row>
    <row r="63" spans="1:3" x14ac:dyDescent="0.55000000000000004">
      <c r="A63">
        <v>106424659</v>
      </c>
      <c r="C63" t="str">
        <f t="shared" si="0"/>
        <v/>
      </c>
    </row>
    <row r="64" spans="1:3" x14ac:dyDescent="0.55000000000000004">
      <c r="A64">
        <v>106898594</v>
      </c>
      <c r="C64" t="str">
        <f t="shared" si="0"/>
        <v/>
      </c>
    </row>
    <row r="65" spans="1:3" x14ac:dyDescent="0.55000000000000004">
      <c r="A65">
        <v>106829559</v>
      </c>
      <c r="C65" t="str">
        <f t="shared" si="0"/>
        <v/>
      </c>
    </row>
    <row r="66" spans="1:3" x14ac:dyDescent="0.55000000000000004">
      <c r="A66">
        <v>106742304</v>
      </c>
      <c r="C66" t="str">
        <f t="shared" ref="C66:C129" si="2">IF(ISNUMBER(MATCH(A66,B:B,0)),"IS","")</f>
        <v/>
      </c>
    </row>
    <row r="67" spans="1:3" x14ac:dyDescent="0.55000000000000004">
      <c r="A67">
        <v>105747839</v>
      </c>
      <c r="C67" t="str">
        <f t="shared" si="2"/>
        <v/>
      </c>
    </row>
    <row r="68" spans="1:3" x14ac:dyDescent="0.55000000000000004">
      <c r="A68">
        <v>105605039</v>
      </c>
      <c r="C68" t="str">
        <f t="shared" si="2"/>
        <v/>
      </c>
    </row>
    <row r="69" spans="1:3" x14ac:dyDescent="0.55000000000000004">
      <c r="A69">
        <v>105510348</v>
      </c>
      <c r="C69" t="str">
        <f t="shared" si="2"/>
        <v/>
      </c>
    </row>
    <row r="70" spans="1:3" x14ac:dyDescent="0.55000000000000004">
      <c r="A70">
        <v>105339042</v>
      </c>
      <c r="C70" t="str">
        <f t="shared" si="2"/>
        <v/>
      </c>
    </row>
    <row r="71" spans="1:3" x14ac:dyDescent="0.55000000000000004">
      <c r="A71">
        <v>107015587</v>
      </c>
      <c r="C71" t="str">
        <f t="shared" si="2"/>
        <v/>
      </c>
    </row>
    <row r="72" spans="1:3" x14ac:dyDescent="0.55000000000000004">
      <c r="A72">
        <v>108103793</v>
      </c>
      <c r="C72" t="str">
        <f t="shared" si="2"/>
        <v/>
      </c>
    </row>
    <row r="73" spans="1:3" x14ac:dyDescent="0.55000000000000004">
      <c r="A73">
        <v>106348862</v>
      </c>
      <c r="C73" t="str">
        <f t="shared" si="2"/>
        <v/>
      </c>
    </row>
    <row r="74" spans="1:3" x14ac:dyDescent="0.55000000000000004">
      <c r="A74">
        <v>107230094</v>
      </c>
      <c r="C74" t="str">
        <f t="shared" si="2"/>
        <v/>
      </c>
    </row>
    <row r="75" spans="1:3" x14ac:dyDescent="0.55000000000000004">
      <c r="A75">
        <v>106387840</v>
      </c>
      <c r="C75" t="str">
        <f t="shared" si="2"/>
        <v/>
      </c>
    </row>
    <row r="76" spans="1:3" x14ac:dyDescent="0.55000000000000004">
      <c r="A76">
        <v>105868857</v>
      </c>
      <c r="C76" t="str">
        <f t="shared" si="2"/>
        <v/>
      </c>
    </row>
    <row r="77" spans="1:3" x14ac:dyDescent="0.55000000000000004">
      <c r="A77">
        <v>107260003</v>
      </c>
      <c r="C77" t="str">
        <f t="shared" si="2"/>
        <v/>
      </c>
    </row>
    <row r="78" spans="1:3" x14ac:dyDescent="0.55000000000000004">
      <c r="A78">
        <v>106576313</v>
      </c>
      <c r="C78" t="str">
        <f t="shared" si="2"/>
        <v/>
      </c>
    </row>
    <row r="79" spans="1:3" x14ac:dyDescent="0.55000000000000004">
      <c r="A79">
        <v>106224442</v>
      </c>
      <c r="C79" t="str">
        <f t="shared" si="2"/>
        <v/>
      </c>
    </row>
    <row r="80" spans="1:3" x14ac:dyDescent="0.55000000000000004">
      <c r="A80">
        <v>107540108</v>
      </c>
      <c r="C80" t="str">
        <f t="shared" si="2"/>
        <v/>
      </c>
    </row>
    <row r="81" spans="1:3" x14ac:dyDescent="0.55000000000000004">
      <c r="A81">
        <v>107246683</v>
      </c>
      <c r="C81" t="str">
        <f t="shared" si="2"/>
        <v/>
      </c>
    </row>
    <row r="82" spans="1:3" x14ac:dyDescent="0.55000000000000004">
      <c r="A82">
        <v>106103368</v>
      </c>
      <c r="C82" t="str">
        <f t="shared" si="2"/>
        <v/>
      </c>
    </row>
    <row r="83" spans="1:3" x14ac:dyDescent="0.55000000000000004">
      <c r="A83">
        <v>106760457</v>
      </c>
      <c r="C83" t="str">
        <f t="shared" si="2"/>
        <v/>
      </c>
    </row>
    <row r="84" spans="1:3" x14ac:dyDescent="0.55000000000000004">
      <c r="A84">
        <v>106102017</v>
      </c>
      <c r="C84" t="str">
        <f t="shared" si="2"/>
        <v/>
      </c>
    </row>
    <row r="85" spans="1:3" x14ac:dyDescent="0.55000000000000004">
      <c r="A85">
        <v>106238929</v>
      </c>
      <c r="C85" t="str">
        <f t="shared" si="2"/>
        <v/>
      </c>
    </row>
    <row r="86" spans="1:3" x14ac:dyDescent="0.55000000000000004">
      <c r="A86">
        <v>106968852</v>
      </c>
      <c r="C86" t="str">
        <f t="shared" si="2"/>
        <v/>
      </c>
    </row>
    <row r="87" spans="1:3" x14ac:dyDescent="0.55000000000000004">
      <c r="A87">
        <v>106266759</v>
      </c>
      <c r="C87" t="str">
        <f t="shared" si="2"/>
        <v/>
      </c>
    </row>
    <row r="88" spans="1:3" x14ac:dyDescent="0.55000000000000004">
      <c r="A88">
        <v>105750792</v>
      </c>
      <c r="C88" t="str">
        <f t="shared" si="2"/>
        <v/>
      </c>
    </row>
    <row r="89" spans="1:3" x14ac:dyDescent="0.55000000000000004">
      <c r="A89">
        <v>105727791</v>
      </c>
      <c r="C89" t="str">
        <f t="shared" si="2"/>
        <v/>
      </c>
    </row>
    <row r="90" spans="1:3" x14ac:dyDescent="0.55000000000000004">
      <c r="A90">
        <v>108275991</v>
      </c>
      <c r="C90" t="str">
        <f t="shared" si="2"/>
        <v/>
      </c>
    </row>
    <row r="91" spans="1:3" x14ac:dyDescent="0.55000000000000004">
      <c r="A91">
        <v>107934273</v>
      </c>
      <c r="C91" t="str">
        <f t="shared" si="2"/>
        <v/>
      </c>
    </row>
    <row r="92" spans="1:3" x14ac:dyDescent="0.55000000000000004">
      <c r="A92">
        <v>106302628</v>
      </c>
      <c r="C92" t="str">
        <f t="shared" si="2"/>
        <v/>
      </c>
    </row>
    <row r="93" spans="1:3" x14ac:dyDescent="0.55000000000000004">
      <c r="A93">
        <v>106699833</v>
      </c>
      <c r="C93" t="str">
        <f t="shared" si="2"/>
        <v/>
      </c>
    </row>
    <row r="94" spans="1:3" x14ac:dyDescent="0.55000000000000004">
      <c r="A94">
        <v>106107649</v>
      </c>
      <c r="C94" t="str">
        <f t="shared" si="2"/>
        <v/>
      </c>
    </row>
    <row r="95" spans="1:3" x14ac:dyDescent="0.55000000000000004">
      <c r="A95">
        <v>105300316</v>
      </c>
      <c r="C95" t="str">
        <f t="shared" si="2"/>
        <v/>
      </c>
    </row>
    <row r="96" spans="1:3" x14ac:dyDescent="0.55000000000000004">
      <c r="A96">
        <v>105983587</v>
      </c>
      <c r="C96" t="str">
        <f t="shared" si="2"/>
        <v/>
      </c>
    </row>
    <row r="97" spans="1:3" x14ac:dyDescent="0.55000000000000004">
      <c r="A97">
        <v>107806190</v>
      </c>
      <c r="C97" t="str">
        <f t="shared" si="2"/>
        <v/>
      </c>
    </row>
    <row r="98" spans="1:3" x14ac:dyDescent="0.55000000000000004">
      <c r="A98">
        <v>107733937</v>
      </c>
      <c r="C98" t="str">
        <f t="shared" si="2"/>
        <v/>
      </c>
    </row>
    <row r="99" spans="1:3" x14ac:dyDescent="0.55000000000000004">
      <c r="A99">
        <v>106445553</v>
      </c>
      <c r="C99" t="str">
        <f t="shared" si="2"/>
        <v/>
      </c>
    </row>
    <row r="100" spans="1:3" x14ac:dyDescent="0.55000000000000004">
      <c r="A100">
        <v>107009594</v>
      </c>
      <c r="C100" t="str">
        <f t="shared" si="2"/>
        <v/>
      </c>
    </row>
    <row r="101" spans="1:3" x14ac:dyDescent="0.55000000000000004">
      <c r="A101">
        <v>107226058</v>
      </c>
      <c r="C101" t="str">
        <f t="shared" si="2"/>
        <v/>
      </c>
    </row>
    <row r="102" spans="1:3" x14ac:dyDescent="0.55000000000000004">
      <c r="A102">
        <v>105722523</v>
      </c>
      <c r="C102" t="str">
        <f t="shared" si="2"/>
        <v/>
      </c>
    </row>
    <row r="103" spans="1:3" x14ac:dyDescent="0.55000000000000004">
      <c r="A103">
        <v>106981830</v>
      </c>
      <c r="C103" t="str">
        <f t="shared" si="2"/>
        <v/>
      </c>
    </row>
    <row r="104" spans="1:3" x14ac:dyDescent="0.55000000000000004">
      <c r="A104">
        <v>105816206</v>
      </c>
      <c r="C104" t="str">
        <f t="shared" si="2"/>
        <v/>
      </c>
    </row>
    <row r="105" spans="1:3" x14ac:dyDescent="0.55000000000000004">
      <c r="A105">
        <v>105703695</v>
      </c>
      <c r="C105" t="str">
        <f t="shared" si="2"/>
        <v/>
      </c>
    </row>
    <row r="106" spans="1:3" x14ac:dyDescent="0.55000000000000004">
      <c r="A106">
        <v>106962432</v>
      </c>
      <c r="C106" t="str">
        <f t="shared" si="2"/>
        <v/>
      </c>
    </row>
    <row r="107" spans="1:3" x14ac:dyDescent="0.55000000000000004">
      <c r="A107">
        <v>106280927</v>
      </c>
      <c r="C107" t="str">
        <f t="shared" si="2"/>
        <v/>
      </c>
    </row>
    <row r="108" spans="1:3" x14ac:dyDescent="0.55000000000000004">
      <c r="A108">
        <v>105342718</v>
      </c>
      <c r="C108" t="str">
        <f t="shared" si="2"/>
        <v/>
      </c>
    </row>
    <row r="109" spans="1:3" x14ac:dyDescent="0.55000000000000004">
      <c r="A109">
        <v>106837121</v>
      </c>
      <c r="C109" t="str">
        <f t="shared" si="2"/>
        <v/>
      </c>
    </row>
    <row r="110" spans="1:3" x14ac:dyDescent="0.55000000000000004">
      <c r="A110">
        <v>107048741</v>
      </c>
      <c r="C110" t="str">
        <f t="shared" si="2"/>
        <v/>
      </c>
    </row>
    <row r="111" spans="1:3" x14ac:dyDescent="0.55000000000000004">
      <c r="A111">
        <v>106471019</v>
      </c>
      <c r="C111" t="str">
        <f t="shared" si="2"/>
        <v/>
      </c>
    </row>
    <row r="112" spans="1:3" x14ac:dyDescent="0.55000000000000004">
      <c r="A112">
        <v>107654858</v>
      </c>
      <c r="C112" t="str">
        <f t="shared" si="2"/>
        <v/>
      </c>
    </row>
    <row r="113" spans="1:3" x14ac:dyDescent="0.55000000000000004">
      <c r="A113">
        <v>107925911</v>
      </c>
      <c r="C113" t="str">
        <f t="shared" si="2"/>
        <v/>
      </c>
    </row>
    <row r="114" spans="1:3" x14ac:dyDescent="0.55000000000000004">
      <c r="A114">
        <v>108293663</v>
      </c>
      <c r="C114" t="str">
        <f t="shared" si="2"/>
        <v/>
      </c>
    </row>
    <row r="115" spans="1:3" x14ac:dyDescent="0.55000000000000004">
      <c r="A115">
        <v>106729233</v>
      </c>
      <c r="C115" t="str">
        <f t="shared" si="2"/>
        <v/>
      </c>
    </row>
    <row r="116" spans="1:3" x14ac:dyDescent="0.55000000000000004">
      <c r="A116">
        <v>106319340</v>
      </c>
      <c r="C116" t="str">
        <f t="shared" si="2"/>
        <v/>
      </c>
    </row>
    <row r="117" spans="1:3" x14ac:dyDescent="0.55000000000000004">
      <c r="A117">
        <v>107192246</v>
      </c>
      <c r="C117" t="str">
        <f t="shared" si="2"/>
        <v/>
      </c>
    </row>
    <row r="118" spans="1:3" x14ac:dyDescent="0.55000000000000004">
      <c r="A118">
        <v>106405591</v>
      </c>
      <c r="C118" t="str">
        <f t="shared" si="2"/>
        <v/>
      </c>
    </row>
    <row r="119" spans="1:3" x14ac:dyDescent="0.55000000000000004">
      <c r="A119">
        <v>107428196</v>
      </c>
      <c r="C119" t="str">
        <f t="shared" si="2"/>
        <v/>
      </c>
    </row>
    <row r="120" spans="1:3" x14ac:dyDescent="0.55000000000000004">
      <c r="A120">
        <v>107493215</v>
      </c>
      <c r="C120" t="str">
        <f t="shared" si="2"/>
        <v/>
      </c>
    </row>
    <row r="121" spans="1:3" x14ac:dyDescent="0.55000000000000004">
      <c r="A121">
        <v>107310106</v>
      </c>
      <c r="C121" t="str">
        <f t="shared" si="2"/>
        <v/>
      </c>
    </row>
    <row r="122" spans="1:3" x14ac:dyDescent="0.55000000000000004">
      <c r="A122">
        <v>107374848</v>
      </c>
      <c r="C122" t="str">
        <f t="shared" si="2"/>
        <v/>
      </c>
    </row>
    <row r="123" spans="1:3" x14ac:dyDescent="0.55000000000000004">
      <c r="A123">
        <v>106786359</v>
      </c>
      <c r="C123" t="str">
        <f t="shared" si="2"/>
        <v/>
      </c>
    </row>
    <row r="124" spans="1:3" x14ac:dyDescent="0.55000000000000004">
      <c r="A124">
        <v>106295767</v>
      </c>
      <c r="C124" t="str">
        <f t="shared" si="2"/>
        <v/>
      </c>
    </row>
    <row r="125" spans="1:3" x14ac:dyDescent="0.55000000000000004">
      <c r="A125">
        <v>106039605</v>
      </c>
      <c r="C125" t="str">
        <f t="shared" si="2"/>
        <v/>
      </c>
    </row>
    <row r="126" spans="1:3" x14ac:dyDescent="0.55000000000000004">
      <c r="A126">
        <v>107340713</v>
      </c>
      <c r="C126" t="str">
        <f t="shared" si="2"/>
        <v/>
      </c>
    </row>
    <row r="127" spans="1:3" x14ac:dyDescent="0.55000000000000004">
      <c r="A127">
        <v>107747145</v>
      </c>
      <c r="C127" t="str">
        <f t="shared" si="2"/>
        <v/>
      </c>
    </row>
    <row r="128" spans="1:3" x14ac:dyDescent="0.55000000000000004">
      <c r="A128">
        <v>106528401</v>
      </c>
      <c r="C128" t="str">
        <f t="shared" si="2"/>
        <v/>
      </c>
    </row>
    <row r="129" spans="1:3" x14ac:dyDescent="0.55000000000000004">
      <c r="A129">
        <v>106365632</v>
      </c>
      <c r="C129" t="str">
        <f t="shared" si="2"/>
        <v/>
      </c>
    </row>
    <row r="130" spans="1:3" x14ac:dyDescent="0.55000000000000004">
      <c r="A130">
        <v>105970281</v>
      </c>
      <c r="C130" t="str">
        <f t="shared" ref="C130:C193" si="3">IF(ISNUMBER(MATCH(A130,B:B,0)),"IS","")</f>
        <v/>
      </c>
    </row>
    <row r="131" spans="1:3" x14ac:dyDescent="0.55000000000000004">
      <c r="A131">
        <v>105464140</v>
      </c>
      <c r="C131" t="str">
        <f t="shared" si="3"/>
        <v/>
      </c>
    </row>
    <row r="132" spans="1:3" x14ac:dyDescent="0.55000000000000004">
      <c r="A132">
        <v>105342455</v>
      </c>
      <c r="C132" t="str">
        <f t="shared" si="3"/>
        <v/>
      </c>
    </row>
    <row r="133" spans="1:3" x14ac:dyDescent="0.55000000000000004">
      <c r="A133">
        <v>106313678</v>
      </c>
      <c r="C133" t="str">
        <f t="shared" si="3"/>
        <v/>
      </c>
    </row>
    <row r="134" spans="1:3" x14ac:dyDescent="0.55000000000000004">
      <c r="A134">
        <v>108339867</v>
      </c>
      <c r="C134" t="str">
        <f t="shared" si="3"/>
        <v/>
      </c>
    </row>
    <row r="135" spans="1:3" x14ac:dyDescent="0.55000000000000004">
      <c r="A135">
        <v>106761045</v>
      </c>
      <c r="C135" t="str">
        <f t="shared" si="3"/>
        <v/>
      </c>
    </row>
    <row r="136" spans="1:3" x14ac:dyDescent="0.55000000000000004">
      <c r="A136">
        <v>107924680</v>
      </c>
      <c r="C136" t="str">
        <f t="shared" si="3"/>
        <v/>
      </c>
    </row>
    <row r="137" spans="1:3" x14ac:dyDescent="0.55000000000000004">
      <c r="A137">
        <v>106945246</v>
      </c>
      <c r="C137" t="str">
        <f t="shared" si="3"/>
        <v/>
      </c>
    </row>
    <row r="138" spans="1:3" x14ac:dyDescent="0.55000000000000004">
      <c r="A138">
        <v>106429509</v>
      </c>
      <c r="C138" t="str">
        <f t="shared" si="3"/>
        <v/>
      </c>
    </row>
    <row r="139" spans="1:3" x14ac:dyDescent="0.55000000000000004">
      <c r="A139">
        <v>105935218</v>
      </c>
      <c r="C139" t="str">
        <f t="shared" si="3"/>
        <v/>
      </c>
    </row>
    <row r="140" spans="1:3" x14ac:dyDescent="0.55000000000000004">
      <c r="A140">
        <v>105891018</v>
      </c>
      <c r="C140" t="str">
        <f t="shared" si="3"/>
        <v/>
      </c>
    </row>
    <row r="141" spans="1:3" x14ac:dyDescent="0.55000000000000004">
      <c r="A141">
        <v>107973780</v>
      </c>
      <c r="C141" t="str">
        <f t="shared" si="3"/>
        <v/>
      </c>
    </row>
    <row r="142" spans="1:3" x14ac:dyDescent="0.55000000000000004">
      <c r="A142">
        <v>105725520</v>
      </c>
      <c r="C142" t="str">
        <f t="shared" si="3"/>
        <v/>
      </c>
    </row>
    <row r="143" spans="1:3" x14ac:dyDescent="0.55000000000000004">
      <c r="A143">
        <v>108224677</v>
      </c>
      <c r="C143" t="str">
        <f t="shared" si="3"/>
        <v/>
      </c>
    </row>
    <row r="144" spans="1:3" x14ac:dyDescent="0.55000000000000004">
      <c r="A144">
        <v>107277892</v>
      </c>
      <c r="C144" t="str">
        <f t="shared" si="3"/>
        <v/>
      </c>
    </row>
    <row r="145" spans="1:3" x14ac:dyDescent="0.55000000000000004">
      <c r="A145">
        <v>105746262</v>
      </c>
      <c r="C145" t="str">
        <f t="shared" si="3"/>
        <v/>
      </c>
    </row>
    <row r="146" spans="1:3" x14ac:dyDescent="0.55000000000000004">
      <c r="A146">
        <v>106544631</v>
      </c>
      <c r="C146" t="str">
        <f t="shared" si="3"/>
        <v/>
      </c>
    </row>
    <row r="147" spans="1:3" x14ac:dyDescent="0.55000000000000004">
      <c r="A147">
        <v>105685052</v>
      </c>
      <c r="C147" t="str">
        <f t="shared" si="3"/>
        <v/>
      </c>
    </row>
    <row r="148" spans="1:3" x14ac:dyDescent="0.55000000000000004">
      <c r="A148">
        <v>107339696</v>
      </c>
      <c r="C148" t="str">
        <f t="shared" si="3"/>
        <v/>
      </c>
    </row>
    <row r="149" spans="1:3" x14ac:dyDescent="0.55000000000000004">
      <c r="A149">
        <v>106523646</v>
      </c>
      <c r="C149" t="str">
        <f t="shared" si="3"/>
        <v/>
      </c>
    </row>
    <row r="150" spans="1:3" x14ac:dyDescent="0.55000000000000004">
      <c r="A150">
        <v>105276544</v>
      </c>
      <c r="C150" t="str">
        <f t="shared" si="3"/>
        <v/>
      </c>
    </row>
    <row r="151" spans="1:3" x14ac:dyDescent="0.55000000000000004">
      <c r="A151">
        <v>107364880</v>
      </c>
      <c r="C151" t="str">
        <f t="shared" si="3"/>
        <v/>
      </c>
    </row>
    <row r="152" spans="1:3" x14ac:dyDescent="0.55000000000000004">
      <c r="A152">
        <v>105332237</v>
      </c>
      <c r="C152" t="str">
        <f t="shared" si="3"/>
        <v/>
      </c>
    </row>
    <row r="153" spans="1:3" x14ac:dyDescent="0.55000000000000004">
      <c r="A153">
        <v>105981611</v>
      </c>
      <c r="C153" t="str">
        <f t="shared" si="3"/>
        <v/>
      </c>
    </row>
    <row r="154" spans="1:3" x14ac:dyDescent="0.55000000000000004">
      <c r="A154">
        <v>106812116</v>
      </c>
      <c r="C154" t="str">
        <f t="shared" si="3"/>
        <v>IS</v>
      </c>
    </row>
    <row r="155" spans="1:3" x14ac:dyDescent="0.55000000000000004">
      <c r="A155">
        <v>106226479</v>
      </c>
      <c r="C155" t="str">
        <f t="shared" si="3"/>
        <v>IS</v>
      </c>
    </row>
    <row r="156" spans="1:3" x14ac:dyDescent="0.55000000000000004">
      <c r="A156">
        <v>106014182</v>
      </c>
      <c r="C156" t="str">
        <f t="shared" si="3"/>
        <v>IS</v>
      </c>
    </row>
    <row r="157" spans="1:3" x14ac:dyDescent="0.55000000000000004">
      <c r="A157">
        <v>105843862</v>
      </c>
      <c r="C157" t="str">
        <f t="shared" si="3"/>
        <v>IS</v>
      </c>
    </row>
    <row r="158" spans="1:3" x14ac:dyDescent="0.55000000000000004">
      <c r="A158">
        <v>105685815</v>
      </c>
      <c r="C158" t="str">
        <f t="shared" si="3"/>
        <v>IS</v>
      </c>
    </row>
    <row r="159" spans="1:3" x14ac:dyDescent="0.55000000000000004">
      <c r="A159">
        <v>105366208</v>
      </c>
      <c r="C159" t="str">
        <f t="shared" si="3"/>
        <v>IS</v>
      </c>
    </row>
    <row r="160" spans="1:3" x14ac:dyDescent="0.55000000000000004">
      <c r="A160">
        <v>106038472</v>
      </c>
      <c r="C160" t="str">
        <f t="shared" si="3"/>
        <v>IS</v>
      </c>
    </row>
    <row r="161" spans="1:3" x14ac:dyDescent="0.55000000000000004">
      <c r="A161">
        <v>107856191</v>
      </c>
      <c r="C161" t="str">
        <f t="shared" si="3"/>
        <v>IS</v>
      </c>
    </row>
    <row r="162" spans="1:3" x14ac:dyDescent="0.55000000000000004">
      <c r="A162">
        <v>105880887</v>
      </c>
      <c r="C162" t="str">
        <f t="shared" si="3"/>
        <v>IS</v>
      </c>
    </row>
    <row r="163" spans="1:3" x14ac:dyDescent="0.55000000000000004">
      <c r="A163">
        <v>105543910</v>
      </c>
      <c r="C163" t="str">
        <f t="shared" si="3"/>
        <v>IS</v>
      </c>
    </row>
    <row r="164" spans="1:3" x14ac:dyDescent="0.55000000000000004">
      <c r="A164">
        <v>107782765</v>
      </c>
      <c r="C164" t="str">
        <f t="shared" si="3"/>
        <v/>
      </c>
    </row>
    <row r="165" spans="1:3" x14ac:dyDescent="0.55000000000000004">
      <c r="A165">
        <v>106905526</v>
      </c>
      <c r="C165" t="str">
        <f t="shared" si="3"/>
        <v/>
      </c>
    </row>
    <row r="166" spans="1:3" x14ac:dyDescent="0.55000000000000004">
      <c r="A166">
        <v>108117743</v>
      </c>
      <c r="C166" t="str">
        <f t="shared" si="3"/>
        <v/>
      </c>
    </row>
    <row r="167" spans="1:3" x14ac:dyDescent="0.55000000000000004">
      <c r="A167">
        <v>106249150</v>
      </c>
      <c r="C167" t="str">
        <f t="shared" si="3"/>
        <v/>
      </c>
    </row>
    <row r="168" spans="1:3" x14ac:dyDescent="0.55000000000000004">
      <c r="A168">
        <v>106492243</v>
      </c>
      <c r="C168" t="str">
        <f t="shared" si="3"/>
        <v/>
      </c>
    </row>
    <row r="169" spans="1:3" x14ac:dyDescent="0.55000000000000004">
      <c r="A169">
        <v>105414696</v>
      </c>
      <c r="C169" t="str">
        <f t="shared" si="3"/>
        <v/>
      </c>
    </row>
    <row r="170" spans="1:3" x14ac:dyDescent="0.55000000000000004">
      <c r="A170">
        <v>107669066</v>
      </c>
      <c r="C170" t="str">
        <f t="shared" si="3"/>
        <v/>
      </c>
    </row>
    <row r="171" spans="1:3" x14ac:dyDescent="0.55000000000000004">
      <c r="A171">
        <v>107567860</v>
      </c>
      <c r="C171" t="str">
        <f t="shared" si="3"/>
        <v/>
      </c>
    </row>
    <row r="172" spans="1:3" x14ac:dyDescent="0.55000000000000004">
      <c r="A172">
        <v>107245537</v>
      </c>
      <c r="C172" t="str">
        <f t="shared" si="3"/>
        <v/>
      </c>
    </row>
    <row r="173" spans="1:3" x14ac:dyDescent="0.55000000000000004">
      <c r="A173">
        <v>107112453</v>
      </c>
      <c r="C173" t="str">
        <f t="shared" si="3"/>
        <v/>
      </c>
    </row>
    <row r="174" spans="1:3" x14ac:dyDescent="0.55000000000000004">
      <c r="A174">
        <v>107124107</v>
      </c>
      <c r="C174" t="str">
        <f t="shared" si="3"/>
        <v/>
      </c>
    </row>
    <row r="175" spans="1:3" x14ac:dyDescent="0.55000000000000004">
      <c r="A175">
        <v>105821898</v>
      </c>
      <c r="C175" t="str">
        <f t="shared" si="3"/>
        <v/>
      </c>
    </row>
    <row r="176" spans="1:3" x14ac:dyDescent="0.55000000000000004">
      <c r="A176">
        <v>106137946</v>
      </c>
      <c r="C176" t="str">
        <f t="shared" si="3"/>
        <v/>
      </c>
    </row>
    <row r="177" spans="1:3" x14ac:dyDescent="0.55000000000000004">
      <c r="A177">
        <v>108136717</v>
      </c>
      <c r="C177" t="str">
        <f t="shared" si="3"/>
        <v/>
      </c>
    </row>
    <row r="178" spans="1:3" x14ac:dyDescent="0.55000000000000004">
      <c r="A178">
        <v>108422243</v>
      </c>
      <c r="C178" t="str">
        <f t="shared" si="3"/>
        <v/>
      </c>
    </row>
    <row r="179" spans="1:3" x14ac:dyDescent="0.55000000000000004">
      <c r="A179">
        <v>107246783</v>
      </c>
      <c r="C179" t="str">
        <f t="shared" si="3"/>
        <v/>
      </c>
    </row>
    <row r="180" spans="1:3" x14ac:dyDescent="0.55000000000000004">
      <c r="A180">
        <v>107428158</v>
      </c>
      <c r="C180" t="str">
        <f t="shared" si="3"/>
        <v/>
      </c>
    </row>
    <row r="181" spans="1:3" x14ac:dyDescent="0.55000000000000004">
      <c r="A181">
        <v>105422817</v>
      </c>
      <c r="C181" t="str">
        <f t="shared" si="3"/>
        <v/>
      </c>
    </row>
    <row r="182" spans="1:3" x14ac:dyDescent="0.55000000000000004">
      <c r="A182">
        <v>106896638</v>
      </c>
      <c r="C182" t="str">
        <f t="shared" si="3"/>
        <v/>
      </c>
    </row>
    <row r="183" spans="1:3" x14ac:dyDescent="0.55000000000000004">
      <c r="A183">
        <v>106552363</v>
      </c>
      <c r="C183" t="str">
        <f t="shared" si="3"/>
        <v/>
      </c>
    </row>
    <row r="184" spans="1:3" x14ac:dyDescent="0.55000000000000004">
      <c r="A184">
        <v>106162650</v>
      </c>
      <c r="C184" t="str">
        <f t="shared" si="3"/>
        <v/>
      </c>
    </row>
    <row r="185" spans="1:3" x14ac:dyDescent="0.55000000000000004">
      <c r="A185">
        <v>105302003</v>
      </c>
      <c r="C185" t="str">
        <f t="shared" si="3"/>
        <v/>
      </c>
    </row>
    <row r="186" spans="1:3" x14ac:dyDescent="0.55000000000000004">
      <c r="A186">
        <v>107592309</v>
      </c>
      <c r="C186" t="str">
        <f t="shared" si="3"/>
        <v/>
      </c>
    </row>
    <row r="187" spans="1:3" x14ac:dyDescent="0.55000000000000004">
      <c r="A187">
        <v>107219375</v>
      </c>
      <c r="C187" t="str">
        <f t="shared" si="3"/>
        <v/>
      </c>
    </row>
    <row r="188" spans="1:3" x14ac:dyDescent="0.55000000000000004">
      <c r="A188">
        <v>106749625</v>
      </c>
      <c r="C188" t="str">
        <f t="shared" si="3"/>
        <v/>
      </c>
    </row>
    <row r="189" spans="1:3" x14ac:dyDescent="0.55000000000000004">
      <c r="A189">
        <v>105560108</v>
      </c>
      <c r="C189" t="str">
        <f t="shared" si="3"/>
        <v/>
      </c>
    </row>
    <row r="190" spans="1:3" x14ac:dyDescent="0.55000000000000004">
      <c r="A190">
        <v>107991897</v>
      </c>
      <c r="C190" t="str">
        <f t="shared" si="3"/>
        <v/>
      </c>
    </row>
    <row r="191" spans="1:3" x14ac:dyDescent="0.55000000000000004">
      <c r="A191">
        <v>107110316</v>
      </c>
      <c r="C191" t="str">
        <f t="shared" si="3"/>
        <v/>
      </c>
    </row>
    <row r="192" spans="1:3" x14ac:dyDescent="0.55000000000000004">
      <c r="A192">
        <v>107872584</v>
      </c>
      <c r="C192" t="str">
        <f t="shared" si="3"/>
        <v/>
      </c>
    </row>
    <row r="193" spans="1:3" x14ac:dyDescent="0.55000000000000004">
      <c r="A193">
        <v>108057377</v>
      </c>
      <c r="C193" t="str">
        <f t="shared" si="3"/>
        <v/>
      </c>
    </row>
    <row r="194" spans="1:3" x14ac:dyDescent="0.55000000000000004">
      <c r="A194">
        <v>107345039</v>
      </c>
      <c r="C194" t="str">
        <f t="shared" ref="C194:C257" si="4">IF(ISNUMBER(MATCH(A194,B:B,0)),"IS","")</f>
        <v/>
      </c>
    </row>
    <row r="195" spans="1:3" x14ac:dyDescent="0.55000000000000004">
      <c r="A195">
        <v>106335461</v>
      </c>
      <c r="C195" t="str">
        <f t="shared" si="4"/>
        <v/>
      </c>
    </row>
    <row r="196" spans="1:3" x14ac:dyDescent="0.55000000000000004">
      <c r="A196">
        <v>107153825</v>
      </c>
      <c r="C196" t="str">
        <f t="shared" si="4"/>
        <v/>
      </c>
    </row>
    <row r="197" spans="1:3" x14ac:dyDescent="0.55000000000000004">
      <c r="A197">
        <v>105422851</v>
      </c>
      <c r="C197" t="str">
        <f t="shared" si="4"/>
        <v/>
      </c>
    </row>
    <row r="198" spans="1:3" x14ac:dyDescent="0.55000000000000004">
      <c r="A198">
        <v>106117491</v>
      </c>
      <c r="C198" t="str">
        <f t="shared" si="4"/>
        <v/>
      </c>
    </row>
    <row r="199" spans="1:3" x14ac:dyDescent="0.55000000000000004">
      <c r="A199">
        <v>107808878</v>
      </c>
      <c r="C199" t="str">
        <f t="shared" si="4"/>
        <v/>
      </c>
    </row>
    <row r="200" spans="1:3" x14ac:dyDescent="0.55000000000000004">
      <c r="A200">
        <v>107511691</v>
      </c>
      <c r="C200" t="str">
        <f t="shared" si="4"/>
        <v/>
      </c>
    </row>
    <row r="201" spans="1:3" x14ac:dyDescent="0.55000000000000004">
      <c r="A201">
        <v>107000263</v>
      </c>
      <c r="C201" t="str">
        <f t="shared" si="4"/>
        <v/>
      </c>
    </row>
    <row r="202" spans="1:3" x14ac:dyDescent="0.55000000000000004">
      <c r="A202">
        <v>106770383</v>
      </c>
      <c r="C202" t="str">
        <f t="shared" si="4"/>
        <v/>
      </c>
    </row>
    <row r="203" spans="1:3" x14ac:dyDescent="0.55000000000000004">
      <c r="A203">
        <v>107730039</v>
      </c>
      <c r="C203" t="str">
        <f t="shared" si="4"/>
        <v/>
      </c>
    </row>
    <row r="204" spans="1:3" x14ac:dyDescent="0.55000000000000004">
      <c r="A204">
        <v>107924539</v>
      </c>
      <c r="C204" t="str">
        <f t="shared" si="4"/>
        <v/>
      </c>
    </row>
    <row r="205" spans="1:3" x14ac:dyDescent="0.55000000000000004">
      <c r="A205">
        <v>105588043</v>
      </c>
      <c r="C205" t="str">
        <f t="shared" si="4"/>
        <v/>
      </c>
    </row>
    <row r="206" spans="1:3" x14ac:dyDescent="0.55000000000000004">
      <c r="A206">
        <v>106180686</v>
      </c>
      <c r="C206" t="str">
        <f t="shared" si="4"/>
        <v/>
      </c>
    </row>
    <row r="207" spans="1:3" x14ac:dyDescent="0.55000000000000004">
      <c r="A207">
        <v>106592859</v>
      </c>
      <c r="C207" t="str">
        <f t="shared" si="4"/>
        <v/>
      </c>
    </row>
    <row r="208" spans="1:3" x14ac:dyDescent="0.55000000000000004">
      <c r="A208">
        <v>106567828</v>
      </c>
      <c r="C208" t="str">
        <f t="shared" si="4"/>
        <v/>
      </c>
    </row>
    <row r="209" spans="1:3" x14ac:dyDescent="0.55000000000000004">
      <c r="A209">
        <v>106420312</v>
      </c>
      <c r="C209" t="str">
        <f t="shared" si="4"/>
        <v/>
      </c>
    </row>
    <row r="210" spans="1:3" x14ac:dyDescent="0.55000000000000004">
      <c r="A210">
        <v>106157804</v>
      </c>
      <c r="C210" t="str">
        <f t="shared" si="4"/>
        <v/>
      </c>
    </row>
    <row r="211" spans="1:3" x14ac:dyDescent="0.55000000000000004">
      <c r="A211">
        <v>108133464</v>
      </c>
      <c r="C211" t="str">
        <f t="shared" si="4"/>
        <v/>
      </c>
    </row>
    <row r="212" spans="1:3" x14ac:dyDescent="0.55000000000000004">
      <c r="A212">
        <v>107267740</v>
      </c>
      <c r="C212" t="str">
        <f t="shared" si="4"/>
        <v/>
      </c>
    </row>
    <row r="213" spans="1:3" x14ac:dyDescent="0.55000000000000004">
      <c r="A213">
        <v>107992979</v>
      </c>
      <c r="C213" t="str">
        <f t="shared" si="4"/>
        <v/>
      </c>
    </row>
    <row r="214" spans="1:3" x14ac:dyDescent="0.55000000000000004">
      <c r="A214">
        <v>107639986</v>
      </c>
      <c r="C214" t="str">
        <f t="shared" si="4"/>
        <v/>
      </c>
    </row>
    <row r="215" spans="1:3" x14ac:dyDescent="0.55000000000000004">
      <c r="A215">
        <v>108451936</v>
      </c>
      <c r="C215" t="str">
        <f t="shared" si="4"/>
        <v/>
      </c>
    </row>
    <row r="216" spans="1:3" x14ac:dyDescent="0.55000000000000004">
      <c r="A216">
        <v>108091607</v>
      </c>
      <c r="C216" t="str">
        <f t="shared" si="4"/>
        <v/>
      </c>
    </row>
    <row r="217" spans="1:3" x14ac:dyDescent="0.55000000000000004">
      <c r="A217">
        <v>107201453</v>
      </c>
      <c r="C217" t="str">
        <f t="shared" si="4"/>
        <v/>
      </c>
    </row>
    <row r="218" spans="1:3" x14ac:dyDescent="0.55000000000000004">
      <c r="A218">
        <v>107628617</v>
      </c>
      <c r="C218" t="str">
        <f t="shared" si="4"/>
        <v/>
      </c>
    </row>
    <row r="219" spans="1:3" x14ac:dyDescent="0.55000000000000004">
      <c r="A219">
        <v>105473920</v>
      </c>
      <c r="C219" t="str">
        <f t="shared" si="4"/>
        <v/>
      </c>
    </row>
    <row r="220" spans="1:3" x14ac:dyDescent="0.55000000000000004">
      <c r="A220">
        <v>106829612</v>
      </c>
      <c r="C220" t="str">
        <f t="shared" si="4"/>
        <v/>
      </c>
    </row>
    <row r="221" spans="1:3" x14ac:dyDescent="0.55000000000000004">
      <c r="A221">
        <v>107516451</v>
      </c>
      <c r="C221" t="str">
        <f t="shared" si="4"/>
        <v/>
      </c>
    </row>
    <row r="222" spans="1:3" x14ac:dyDescent="0.55000000000000004">
      <c r="A222">
        <v>107420273</v>
      </c>
      <c r="C222" t="str">
        <f t="shared" si="4"/>
        <v/>
      </c>
    </row>
    <row r="223" spans="1:3" x14ac:dyDescent="0.55000000000000004">
      <c r="A223">
        <v>107322948</v>
      </c>
      <c r="C223" t="str">
        <f t="shared" si="4"/>
        <v/>
      </c>
    </row>
    <row r="224" spans="1:3" x14ac:dyDescent="0.55000000000000004">
      <c r="A224">
        <v>106109485</v>
      </c>
      <c r="C224" t="str">
        <f t="shared" si="4"/>
        <v/>
      </c>
    </row>
    <row r="225" spans="1:3" x14ac:dyDescent="0.55000000000000004">
      <c r="A225">
        <v>105423056</v>
      </c>
      <c r="C225" t="str">
        <f t="shared" si="4"/>
        <v/>
      </c>
    </row>
    <row r="226" spans="1:3" x14ac:dyDescent="0.55000000000000004">
      <c r="A226">
        <v>106218199</v>
      </c>
      <c r="C226" t="str">
        <f t="shared" si="4"/>
        <v/>
      </c>
    </row>
    <row r="227" spans="1:3" x14ac:dyDescent="0.55000000000000004">
      <c r="A227">
        <v>107065799</v>
      </c>
      <c r="C227" t="str">
        <f t="shared" si="4"/>
        <v/>
      </c>
    </row>
    <row r="228" spans="1:3" x14ac:dyDescent="0.55000000000000004">
      <c r="A228">
        <v>105757815</v>
      </c>
      <c r="C228" t="str">
        <f t="shared" si="4"/>
        <v/>
      </c>
    </row>
    <row r="229" spans="1:3" x14ac:dyDescent="0.55000000000000004">
      <c r="A229">
        <v>107096616</v>
      </c>
      <c r="C229" t="str">
        <f t="shared" si="4"/>
        <v/>
      </c>
    </row>
    <row r="230" spans="1:3" x14ac:dyDescent="0.55000000000000004">
      <c r="A230">
        <v>108325040</v>
      </c>
      <c r="C230" t="str">
        <f t="shared" si="4"/>
        <v/>
      </c>
    </row>
    <row r="231" spans="1:3" x14ac:dyDescent="0.55000000000000004">
      <c r="A231">
        <v>105914225</v>
      </c>
      <c r="C231" t="str">
        <f t="shared" si="4"/>
        <v/>
      </c>
    </row>
    <row r="232" spans="1:3" x14ac:dyDescent="0.55000000000000004">
      <c r="A232">
        <v>107158648</v>
      </c>
      <c r="C232" t="str">
        <f t="shared" si="4"/>
        <v/>
      </c>
    </row>
    <row r="233" spans="1:3" x14ac:dyDescent="0.55000000000000004">
      <c r="A233">
        <v>107570809</v>
      </c>
      <c r="C233" t="str">
        <f t="shared" si="4"/>
        <v/>
      </c>
    </row>
    <row r="234" spans="1:3" x14ac:dyDescent="0.55000000000000004">
      <c r="A234">
        <v>107745714</v>
      </c>
      <c r="C234" t="str">
        <f t="shared" si="4"/>
        <v/>
      </c>
    </row>
    <row r="235" spans="1:3" x14ac:dyDescent="0.55000000000000004">
      <c r="A235">
        <v>107212843</v>
      </c>
      <c r="C235" t="str">
        <f t="shared" si="4"/>
        <v/>
      </c>
    </row>
    <row r="236" spans="1:3" x14ac:dyDescent="0.55000000000000004">
      <c r="A236">
        <v>107547198</v>
      </c>
      <c r="C236" t="str">
        <f t="shared" si="4"/>
        <v/>
      </c>
    </row>
    <row r="237" spans="1:3" x14ac:dyDescent="0.55000000000000004">
      <c r="A237">
        <v>106047697</v>
      </c>
      <c r="C237" t="str">
        <f t="shared" si="4"/>
        <v/>
      </c>
    </row>
    <row r="238" spans="1:3" x14ac:dyDescent="0.55000000000000004">
      <c r="A238">
        <v>107367399</v>
      </c>
      <c r="C238" t="str">
        <f t="shared" si="4"/>
        <v/>
      </c>
    </row>
    <row r="239" spans="1:3" x14ac:dyDescent="0.55000000000000004">
      <c r="A239">
        <v>105326549</v>
      </c>
      <c r="C239" t="str">
        <f t="shared" si="4"/>
        <v/>
      </c>
    </row>
    <row r="240" spans="1:3" x14ac:dyDescent="0.55000000000000004">
      <c r="A240">
        <v>106062315</v>
      </c>
      <c r="C240" t="str">
        <f t="shared" si="4"/>
        <v/>
      </c>
    </row>
    <row r="241" spans="1:3" x14ac:dyDescent="0.55000000000000004">
      <c r="A241">
        <v>105722448</v>
      </c>
      <c r="C241" t="str">
        <f t="shared" si="4"/>
        <v/>
      </c>
    </row>
    <row r="242" spans="1:3" x14ac:dyDescent="0.55000000000000004">
      <c r="A242">
        <v>106186211</v>
      </c>
      <c r="C242" t="str">
        <f t="shared" si="4"/>
        <v/>
      </c>
    </row>
    <row r="243" spans="1:3" x14ac:dyDescent="0.55000000000000004">
      <c r="A243">
        <v>107619002</v>
      </c>
      <c r="C243" t="str">
        <f t="shared" si="4"/>
        <v/>
      </c>
    </row>
    <row r="244" spans="1:3" x14ac:dyDescent="0.55000000000000004">
      <c r="A244">
        <v>107291646</v>
      </c>
      <c r="C244" t="str">
        <f t="shared" si="4"/>
        <v/>
      </c>
    </row>
    <row r="245" spans="1:3" x14ac:dyDescent="0.55000000000000004">
      <c r="A245">
        <v>108354672</v>
      </c>
      <c r="C245" t="str">
        <f t="shared" si="4"/>
        <v/>
      </c>
    </row>
    <row r="246" spans="1:3" x14ac:dyDescent="0.55000000000000004">
      <c r="A246">
        <v>106957216</v>
      </c>
      <c r="C246" t="str">
        <f t="shared" si="4"/>
        <v/>
      </c>
    </row>
    <row r="247" spans="1:3" x14ac:dyDescent="0.55000000000000004">
      <c r="A247">
        <v>108318193</v>
      </c>
      <c r="C247" t="str">
        <f t="shared" si="4"/>
        <v/>
      </c>
    </row>
    <row r="248" spans="1:3" x14ac:dyDescent="0.55000000000000004">
      <c r="A248">
        <v>106871677</v>
      </c>
      <c r="C248" t="str">
        <f t="shared" si="4"/>
        <v/>
      </c>
    </row>
    <row r="249" spans="1:3" x14ac:dyDescent="0.55000000000000004">
      <c r="A249">
        <v>106926870</v>
      </c>
      <c r="C249" t="str">
        <f t="shared" si="4"/>
        <v/>
      </c>
    </row>
    <row r="250" spans="1:3" x14ac:dyDescent="0.55000000000000004">
      <c r="A250">
        <v>106637614</v>
      </c>
      <c r="C250" t="str">
        <f t="shared" si="4"/>
        <v/>
      </c>
    </row>
    <row r="251" spans="1:3" x14ac:dyDescent="0.55000000000000004">
      <c r="A251">
        <v>107064237</v>
      </c>
      <c r="C251" t="str">
        <f t="shared" si="4"/>
        <v/>
      </c>
    </row>
    <row r="252" spans="1:3" x14ac:dyDescent="0.55000000000000004">
      <c r="A252">
        <v>105386275</v>
      </c>
      <c r="C252" t="str">
        <f t="shared" si="4"/>
        <v/>
      </c>
    </row>
    <row r="253" spans="1:3" x14ac:dyDescent="0.55000000000000004">
      <c r="A253">
        <v>106206609</v>
      </c>
      <c r="C253" t="str">
        <f t="shared" si="4"/>
        <v/>
      </c>
    </row>
    <row r="254" spans="1:3" x14ac:dyDescent="0.55000000000000004">
      <c r="A254">
        <v>108349786</v>
      </c>
      <c r="C254" t="str">
        <f t="shared" si="4"/>
        <v/>
      </c>
    </row>
    <row r="255" spans="1:3" x14ac:dyDescent="0.55000000000000004">
      <c r="A255">
        <v>107252047</v>
      </c>
      <c r="C255" t="str">
        <f t="shared" si="4"/>
        <v/>
      </c>
    </row>
    <row r="256" spans="1:3" x14ac:dyDescent="0.55000000000000004">
      <c r="A256">
        <v>106263452</v>
      </c>
      <c r="C256" t="str">
        <f t="shared" si="4"/>
        <v/>
      </c>
    </row>
    <row r="257" spans="1:3" x14ac:dyDescent="0.55000000000000004">
      <c r="A257">
        <v>107025474</v>
      </c>
      <c r="C257" t="str">
        <f t="shared" si="4"/>
        <v/>
      </c>
    </row>
    <row r="258" spans="1:3" x14ac:dyDescent="0.55000000000000004">
      <c r="A258">
        <v>105342677</v>
      </c>
      <c r="C258" t="str">
        <f t="shared" ref="C258:C321" si="5">IF(ISNUMBER(MATCH(A258,B:B,0)),"IS","")</f>
        <v/>
      </c>
    </row>
    <row r="259" spans="1:3" x14ac:dyDescent="0.55000000000000004">
      <c r="A259">
        <v>108348926</v>
      </c>
      <c r="C259" t="str">
        <f t="shared" si="5"/>
        <v/>
      </c>
    </row>
    <row r="260" spans="1:3" x14ac:dyDescent="0.55000000000000004">
      <c r="A260">
        <v>107204732</v>
      </c>
      <c r="C260" t="str">
        <f t="shared" si="5"/>
        <v/>
      </c>
    </row>
    <row r="261" spans="1:3" x14ac:dyDescent="0.55000000000000004">
      <c r="A261">
        <v>107277962</v>
      </c>
      <c r="C261" t="str">
        <f t="shared" si="5"/>
        <v/>
      </c>
    </row>
    <row r="262" spans="1:3" x14ac:dyDescent="0.55000000000000004">
      <c r="A262">
        <v>107076676</v>
      </c>
      <c r="C262" t="str">
        <f t="shared" si="5"/>
        <v/>
      </c>
    </row>
    <row r="263" spans="1:3" x14ac:dyDescent="0.55000000000000004">
      <c r="A263">
        <v>108244412</v>
      </c>
      <c r="C263" t="str">
        <f t="shared" si="5"/>
        <v/>
      </c>
    </row>
    <row r="264" spans="1:3" x14ac:dyDescent="0.55000000000000004">
      <c r="A264">
        <v>107655059</v>
      </c>
      <c r="C264" t="str">
        <f t="shared" si="5"/>
        <v/>
      </c>
    </row>
    <row r="265" spans="1:3" x14ac:dyDescent="0.55000000000000004">
      <c r="A265">
        <v>107320813</v>
      </c>
      <c r="C265" t="str">
        <f t="shared" si="5"/>
        <v/>
      </c>
    </row>
    <row r="266" spans="1:3" x14ac:dyDescent="0.55000000000000004">
      <c r="A266">
        <v>107382334</v>
      </c>
      <c r="C266" t="str">
        <f t="shared" si="5"/>
        <v/>
      </c>
    </row>
    <row r="267" spans="1:3" x14ac:dyDescent="0.55000000000000004">
      <c r="A267">
        <v>108365986</v>
      </c>
      <c r="C267" t="str">
        <f t="shared" si="5"/>
        <v/>
      </c>
    </row>
    <row r="268" spans="1:3" x14ac:dyDescent="0.55000000000000004">
      <c r="A268">
        <v>105571251</v>
      </c>
      <c r="C268" t="str">
        <f t="shared" si="5"/>
        <v/>
      </c>
    </row>
    <row r="269" spans="1:3" x14ac:dyDescent="0.55000000000000004">
      <c r="A269">
        <v>107369100</v>
      </c>
      <c r="C269" t="str">
        <f t="shared" si="5"/>
        <v/>
      </c>
    </row>
    <row r="270" spans="1:3" x14ac:dyDescent="0.55000000000000004">
      <c r="A270">
        <v>106445263</v>
      </c>
      <c r="C270" t="str">
        <f t="shared" si="5"/>
        <v/>
      </c>
    </row>
    <row r="271" spans="1:3" x14ac:dyDescent="0.55000000000000004">
      <c r="A271">
        <v>108002026</v>
      </c>
      <c r="C271" t="str">
        <f t="shared" si="5"/>
        <v/>
      </c>
    </row>
    <row r="272" spans="1:3" x14ac:dyDescent="0.55000000000000004">
      <c r="A272">
        <v>106980499</v>
      </c>
      <c r="C272" t="str">
        <f t="shared" si="5"/>
        <v/>
      </c>
    </row>
    <row r="273" spans="1:3" x14ac:dyDescent="0.55000000000000004">
      <c r="A273">
        <v>106759493</v>
      </c>
      <c r="C273" t="str">
        <f t="shared" si="5"/>
        <v/>
      </c>
    </row>
    <row r="274" spans="1:3" x14ac:dyDescent="0.55000000000000004">
      <c r="A274">
        <v>107519317</v>
      </c>
      <c r="C274" t="str">
        <f t="shared" si="5"/>
        <v/>
      </c>
    </row>
    <row r="275" spans="1:3" x14ac:dyDescent="0.55000000000000004">
      <c r="A275">
        <v>107890452</v>
      </c>
      <c r="C275" t="str">
        <f t="shared" si="5"/>
        <v/>
      </c>
    </row>
    <row r="276" spans="1:3" x14ac:dyDescent="0.55000000000000004">
      <c r="A276">
        <v>106062704</v>
      </c>
      <c r="C276" t="str">
        <f t="shared" si="5"/>
        <v/>
      </c>
    </row>
    <row r="277" spans="1:3" x14ac:dyDescent="0.55000000000000004">
      <c r="A277">
        <v>107516457</v>
      </c>
      <c r="C277" t="str">
        <f t="shared" si="5"/>
        <v/>
      </c>
    </row>
    <row r="278" spans="1:3" x14ac:dyDescent="0.55000000000000004">
      <c r="A278">
        <v>106772030</v>
      </c>
      <c r="C278" t="str">
        <f t="shared" si="5"/>
        <v/>
      </c>
    </row>
    <row r="279" spans="1:3" x14ac:dyDescent="0.55000000000000004">
      <c r="A279">
        <v>106203552</v>
      </c>
      <c r="C279" t="str">
        <f t="shared" si="5"/>
        <v/>
      </c>
    </row>
    <row r="280" spans="1:3" x14ac:dyDescent="0.55000000000000004">
      <c r="A280">
        <v>106054788</v>
      </c>
      <c r="C280" t="str">
        <f t="shared" si="5"/>
        <v/>
      </c>
    </row>
    <row r="281" spans="1:3" x14ac:dyDescent="0.55000000000000004">
      <c r="A281">
        <v>105700869</v>
      </c>
      <c r="C281" t="str">
        <f t="shared" si="5"/>
        <v/>
      </c>
    </row>
    <row r="282" spans="1:3" x14ac:dyDescent="0.55000000000000004">
      <c r="A282">
        <v>105491813</v>
      </c>
      <c r="C282" t="str">
        <f t="shared" si="5"/>
        <v/>
      </c>
    </row>
    <row r="283" spans="1:3" x14ac:dyDescent="0.55000000000000004">
      <c r="A283">
        <v>105545842</v>
      </c>
      <c r="C283" t="str">
        <f t="shared" si="5"/>
        <v/>
      </c>
    </row>
    <row r="284" spans="1:3" x14ac:dyDescent="0.55000000000000004">
      <c r="A284">
        <v>105402243</v>
      </c>
      <c r="C284" t="str">
        <f t="shared" si="5"/>
        <v/>
      </c>
    </row>
    <row r="285" spans="1:3" x14ac:dyDescent="0.55000000000000004">
      <c r="A285">
        <v>108257427</v>
      </c>
      <c r="C285" t="str">
        <f t="shared" si="5"/>
        <v/>
      </c>
    </row>
    <row r="286" spans="1:3" x14ac:dyDescent="0.55000000000000004">
      <c r="A286">
        <v>107952873</v>
      </c>
      <c r="C286" t="str">
        <f t="shared" si="5"/>
        <v/>
      </c>
    </row>
    <row r="287" spans="1:3" x14ac:dyDescent="0.55000000000000004">
      <c r="A287">
        <v>105720914</v>
      </c>
      <c r="C287" t="str">
        <f t="shared" si="5"/>
        <v/>
      </c>
    </row>
    <row r="288" spans="1:3" x14ac:dyDescent="0.55000000000000004">
      <c r="A288">
        <v>108383848</v>
      </c>
      <c r="C288" t="str">
        <f t="shared" si="5"/>
        <v/>
      </c>
    </row>
    <row r="289" spans="1:3" x14ac:dyDescent="0.55000000000000004">
      <c r="A289">
        <v>107130989</v>
      </c>
      <c r="C289" t="str">
        <f t="shared" si="5"/>
        <v/>
      </c>
    </row>
    <row r="290" spans="1:3" x14ac:dyDescent="0.55000000000000004">
      <c r="A290">
        <v>107185266</v>
      </c>
      <c r="C290" t="str">
        <f t="shared" si="5"/>
        <v/>
      </c>
    </row>
    <row r="291" spans="1:3" x14ac:dyDescent="0.55000000000000004">
      <c r="A291">
        <v>106944997</v>
      </c>
      <c r="C291" t="str">
        <f t="shared" si="5"/>
        <v/>
      </c>
    </row>
    <row r="292" spans="1:3" x14ac:dyDescent="0.55000000000000004">
      <c r="A292">
        <v>106820350</v>
      </c>
      <c r="C292" t="str">
        <f t="shared" si="5"/>
        <v/>
      </c>
    </row>
    <row r="293" spans="1:3" x14ac:dyDescent="0.55000000000000004">
      <c r="A293">
        <v>106702108</v>
      </c>
      <c r="C293" t="str">
        <f t="shared" si="5"/>
        <v/>
      </c>
    </row>
    <row r="294" spans="1:3" x14ac:dyDescent="0.55000000000000004">
      <c r="A294">
        <v>106735716</v>
      </c>
      <c r="C294" t="str">
        <f t="shared" si="5"/>
        <v/>
      </c>
    </row>
    <row r="295" spans="1:3" x14ac:dyDescent="0.55000000000000004">
      <c r="A295">
        <v>106568008</v>
      </c>
      <c r="C295" t="str">
        <f t="shared" si="5"/>
        <v/>
      </c>
    </row>
    <row r="296" spans="1:3" x14ac:dyDescent="0.55000000000000004">
      <c r="A296">
        <v>106478086</v>
      </c>
      <c r="C296" t="str">
        <f t="shared" si="5"/>
        <v/>
      </c>
    </row>
    <row r="297" spans="1:3" x14ac:dyDescent="0.55000000000000004">
      <c r="A297">
        <v>106150799</v>
      </c>
      <c r="C297" t="str">
        <f t="shared" si="5"/>
        <v/>
      </c>
    </row>
    <row r="298" spans="1:3" x14ac:dyDescent="0.55000000000000004">
      <c r="A298">
        <v>105999062</v>
      </c>
      <c r="C298" t="str">
        <f t="shared" si="5"/>
        <v/>
      </c>
    </row>
    <row r="299" spans="1:3" x14ac:dyDescent="0.55000000000000004">
      <c r="A299">
        <v>105678690</v>
      </c>
      <c r="C299" t="str">
        <f t="shared" si="5"/>
        <v/>
      </c>
    </row>
    <row r="300" spans="1:3" x14ac:dyDescent="0.55000000000000004">
      <c r="A300">
        <v>105635358</v>
      </c>
      <c r="C300" t="str">
        <f t="shared" si="5"/>
        <v/>
      </c>
    </row>
    <row r="301" spans="1:3" x14ac:dyDescent="0.55000000000000004">
      <c r="A301">
        <v>105582818</v>
      </c>
      <c r="C301" t="str">
        <f t="shared" si="5"/>
        <v/>
      </c>
    </row>
    <row r="302" spans="1:3" x14ac:dyDescent="0.55000000000000004">
      <c r="A302">
        <v>107126223</v>
      </c>
      <c r="C302" t="str">
        <f t="shared" si="5"/>
        <v/>
      </c>
    </row>
    <row r="303" spans="1:3" x14ac:dyDescent="0.55000000000000004">
      <c r="A303">
        <v>108296134</v>
      </c>
      <c r="C303" t="str">
        <f t="shared" si="5"/>
        <v/>
      </c>
    </row>
    <row r="304" spans="1:3" x14ac:dyDescent="0.55000000000000004">
      <c r="A304">
        <v>107471045</v>
      </c>
      <c r="C304" t="str">
        <f t="shared" si="5"/>
        <v/>
      </c>
    </row>
    <row r="305" spans="1:3" x14ac:dyDescent="0.55000000000000004">
      <c r="A305">
        <v>107976517</v>
      </c>
      <c r="C305" t="str">
        <f t="shared" si="5"/>
        <v/>
      </c>
    </row>
    <row r="306" spans="1:3" x14ac:dyDescent="0.55000000000000004">
      <c r="A306">
        <v>107324701</v>
      </c>
      <c r="C306" t="str">
        <f t="shared" si="5"/>
        <v/>
      </c>
    </row>
    <row r="307" spans="1:3" x14ac:dyDescent="0.55000000000000004">
      <c r="A307">
        <v>108378697</v>
      </c>
      <c r="C307" t="str">
        <f t="shared" si="5"/>
        <v/>
      </c>
    </row>
    <row r="308" spans="1:3" x14ac:dyDescent="0.55000000000000004">
      <c r="A308">
        <v>105686160</v>
      </c>
      <c r="C308" t="str">
        <f t="shared" si="5"/>
        <v/>
      </c>
    </row>
    <row r="309" spans="1:3" x14ac:dyDescent="0.55000000000000004">
      <c r="A309">
        <v>107520496</v>
      </c>
      <c r="C309" t="str">
        <f t="shared" si="5"/>
        <v/>
      </c>
    </row>
    <row r="310" spans="1:3" x14ac:dyDescent="0.55000000000000004">
      <c r="A310">
        <v>107106540</v>
      </c>
      <c r="C310" t="str">
        <f t="shared" si="5"/>
        <v/>
      </c>
    </row>
    <row r="311" spans="1:3" x14ac:dyDescent="0.55000000000000004">
      <c r="A311">
        <v>107050785</v>
      </c>
      <c r="C311" t="str">
        <f t="shared" si="5"/>
        <v/>
      </c>
    </row>
    <row r="312" spans="1:3" x14ac:dyDescent="0.55000000000000004">
      <c r="A312">
        <v>105912726</v>
      </c>
      <c r="C312" t="str">
        <f t="shared" si="5"/>
        <v/>
      </c>
    </row>
    <row r="313" spans="1:3" x14ac:dyDescent="0.55000000000000004">
      <c r="A313">
        <v>107519499</v>
      </c>
      <c r="C313" t="str">
        <f t="shared" si="5"/>
        <v/>
      </c>
    </row>
    <row r="314" spans="1:3" x14ac:dyDescent="0.55000000000000004">
      <c r="A314">
        <v>108122323</v>
      </c>
      <c r="C314" t="str">
        <f t="shared" si="5"/>
        <v/>
      </c>
    </row>
    <row r="315" spans="1:3" x14ac:dyDescent="0.55000000000000004">
      <c r="A315">
        <v>107907895</v>
      </c>
      <c r="C315" t="str">
        <f t="shared" si="5"/>
        <v/>
      </c>
    </row>
    <row r="316" spans="1:3" x14ac:dyDescent="0.55000000000000004">
      <c r="A316">
        <v>106369921</v>
      </c>
      <c r="C316" t="str">
        <f t="shared" si="5"/>
        <v/>
      </c>
    </row>
    <row r="317" spans="1:3" x14ac:dyDescent="0.55000000000000004">
      <c r="A317">
        <v>107133569</v>
      </c>
      <c r="C317" t="str">
        <f t="shared" si="5"/>
        <v/>
      </c>
    </row>
    <row r="318" spans="1:3" x14ac:dyDescent="0.55000000000000004">
      <c r="A318">
        <v>105955677</v>
      </c>
      <c r="C318" t="str">
        <f t="shared" si="5"/>
        <v/>
      </c>
    </row>
    <row r="319" spans="1:3" x14ac:dyDescent="0.55000000000000004">
      <c r="A319">
        <v>108054774</v>
      </c>
      <c r="C319" t="str">
        <f t="shared" si="5"/>
        <v/>
      </c>
    </row>
    <row r="320" spans="1:3" x14ac:dyDescent="0.55000000000000004">
      <c r="A320">
        <v>108153048</v>
      </c>
      <c r="C320" t="str">
        <f t="shared" si="5"/>
        <v/>
      </c>
    </row>
    <row r="321" spans="1:3" x14ac:dyDescent="0.55000000000000004">
      <c r="A321">
        <v>107765099</v>
      </c>
      <c r="C321" t="str">
        <f t="shared" si="5"/>
        <v/>
      </c>
    </row>
    <row r="322" spans="1:3" x14ac:dyDescent="0.55000000000000004">
      <c r="C322" t="str">
        <f t="shared" ref="C322:C385" si="6">IF(ISNUMBER(MATCH(A322,B:B,0)),"IS","")</f>
        <v/>
      </c>
    </row>
    <row r="323" spans="1:3" x14ac:dyDescent="0.55000000000000004">
      <c r="C323" t="str">
        <f t="shared" si="6"/>
        <v/>
      </c>
    </row>
    <row r="324" spans="1:3" x14ac:dyDescent="0.55000000000000004">
      <c r="C324" t="str">
        <f t="shared" si="6"/>
        <v/>
      </c>
    </row>
    <row r="325" spans="1:3" x14ac:dyDescent="0.55000000000000004">
      <c r="C325" t="str">
        <f t="shared" si="6"/>
        <v/>
      </c>
    </row>
    <row r="326" spans="1:3" x14ac:dyDescent="0.55000000000000004">
      <c r="C326" t="str">
        <f t="shared" si="6"/>
        <v/>
      </c>
    </row>
    <row r="327" spans="1:3" x14ac:dyDescent="0.55000000000000004">
      <c r="C327" t="str">
        <f t="shared" si="6"/>
        <v/>
      </c>
    </row>
    <row r="328" spans="1:3" x14ac:dyDescent="0.55000000000000004">
      <c r="C328" t="str">
        <f t="shared" si="6"/>
        <v/>
      </c>
    </row>
    <row r="329" spans="1:3" x14ac:dyDescent="0.55000000000000004">
      <c r="C329" t="str">
        <f t="shared" si="6"/>
        <v/>
      </c>
    </row>
    <row r="330" spans="1:3" x14ac:dyDescent="0.55000000000000004">
      <c r="C330" t="str">
        <f t="shared" si="6"/>
        <v/>
      </c>
    </row>
    <row r="331" spans="1:3" x14ac:dyDescent="0.55000000000000004">
      <c r="C331" t="str">
        <f t="shared" si="6"/>
        <v/>
      </c>
    </row>
    <row r="332" spans="1:3" x14ac:dyDescent="0.55000000000000004">
      <c r="C332" t="str">
        <f t="shared" si="6"/>
        <v/>
      </c>
    </row>
    <row r="333" spans="1:3" x14ac:dyDescent="0.55000000000000004">
      <c r="C333" t="str">
        <f t="shared" si="6"/>
        <v/>
      </c>
    </row>
    <row r="334" spans="1:3" x14ac:dyDescent="0.55000000000000004">
      <c r="C334" t="str">
        <f t="shared" si="6"/>
        <v/>
      </c>
    </row>
    <row r="335" spans="1:3" x14ac:dyDescent="0.55000000000000004">
      <c r="C335" t="str">
        <f t="shared" si="6"/>
        <v/>
      </c>
    </row>
    <row r="336" spans="1:3" x14ac:dyDescent="0.55000000000000004">
      <c r="C336" t="str">
        <f t="shared" si="6"/>
        <v/>
      </c>
    </row>
    <row r="337" spans="3:3" x14ac:dyDescent="0.55000000000000004">
      <c r="C337" t="str">
        <f t="shared" si="6"/>
        <v/>
      </c>
    </row>
    <row r="338" spans="3:3" x14ac:dyDescent="0.55000000000000004">
      <c r="C338" t="str">
        <f t="shared" si="6"/>
        <v/>
      </c>
    </row>
    <row r="339" spans="3:3" x14ac:dyDescent="0.55000000000000004">
      <c r="C339" t="str">
        <f t="shared" si="6"/>
        <v/>
      </c>
    </row>
    <row r="340" spans="3:3" x14ac:dyDescent="0.55000000000000004">
      <c r="C340" t="str">
        <f t="shared" si="6"/>
        <v/>
      </c>
    </row>
    <row r="341" spans="3:3" x14ac:dyDescent="0.55000000000000004">
      <c r="C341" t="str">
        <f t="shared" si="6"/>
        <v/>
      </c>
    </row>
    <row r="342" spans="3:3" x14ac:dyDescent="0.55000000000000004">
      <c r="C342" t="str">
        <f t="shared" si="6"/>
        <v/>
      </c>
    </row>
    <row r="343" spans="3:3" x14ac:dyDescent="0.55000000000000004">
      <c r="C343" t="str">
        <f t="shared" si="6"/>
        <v/>
      </c>
    </row>
    <row r="344" spans="3:3" x14ac:dyDescent="0.55000000000000004">
      <c r="C344" t="str">
        <f t="shared" si="6"/>
        <v/>
      </c>
    </row>
    <row r="345" spans="3:3" x14ac:dyDescent="0.55000000000000004">
      <c r="C345" t="str">
        <f t="shared" si="6"/>
        <v/>
      </c>
    </row>
    <row r="346" spans="3:3" x14ac:dyDescent="0.55000000000000004">
      <c r="C346" t="str">
        <f t="shared" si="6"/>
        <v/>
      </c>
    </row>
    <row r="347" spans="3:3" x14ac:dyDescent="0.55000000000000004">
      <c r="C347" t="str">
        <f t="shared" si="6"/>
        <v/>
      </c>
    </row>
    <row r="348" spans="3:3" x14ac:dyDescent="0.55000000000000004">
      <c r="C348" t="str">
        <f t="shared" si="6"/>
        <v/>
      </c>
    </row>
    <row r="349" spans="3:3" x14ac:dyDescent="0.55000000000000004">
      <c r="C349" t="str">
        <f t="shared" si="6"/>
        <v/>
      </c>
    </row>
    <row r="350" spans="3:3" x14ac:dyDescent="0.55000000000000004">
      <c r="C350" t="str">
        <f t="shared" si="6"/>
        <v/>
      </c>
    </row>
    <row r="351" spans="3:3" x14ac:dyDescent="0.55000000000000004">
      <c r="C351" t="str">
        <f t="shared" si="6"/>
        <v/>
      </c>
    </row>
    <row r="352" spans="3:3" x14ac:dyDescent="0.55000000000000004">
      <c r="C352" t="str">
        <f t="shared" si="6"/>
        <v/>
      </c>
    </row>
    <row r="353" spans="3:3" x14ac:dyDescent="0.55000000000000004">
      <c r="C353" t="str">
        <f t="shared" si="6"/>
        <v/>
      </c>
    </row>
    <row r="354" spans="3:3" x14ac:dyDescent="0.55000000000000004">
      <c r="C354" t="str">
        <f t="shared" si="6"/>
        <v/>
      </c>
    </row>
    <row r="355" spans="3:3" x14ac:dyDescent="0.55000000000000004">
      <c r="C355" t="str">
        <f t="shared" si="6"/>
        <v/>
      </c>
    </row>
    <row r="356" spans="3:3" x14ac:dyDescent="0.55000000000000004">
      <c r="C356" t="str">
        <f t="shared" si="6"/>
        <v/>
      </c>
    </row>
    <row r="357" spans="3:3" x14ac:dyDescent="0.55000000000000004">
      <c r="C357" t="str">
        <f t="shared" si="6"/>
        <v/>
      </c>
    </row>
    <row r="358" spans="3:3" x14ac:dyDescent="0.55000000000000004">
      <c r="C358" t="str">
        <f t="shared" si="6"/>
        <v/>
      </c>
    </row>
    <row r="359" spans="3:3" x14ac:dyDescent="0.55000000000000004">
      <c r="C359" t="str">
        <f t="shared" si="6"/>
        <v/>
      </c>
    </row>
    <row r="360" spans="3:3" x14ac:dyDescent="0.55000000000000004">
      <c r="C360" t="str">
        <f t="shared" si="6"/>
        <v/>
      </c>
    </row>
    <row r="361" spans="3:3" x14ac:dyDescent="0.55000000000000004">
      <c r="C361" t="str">
        <f t="shared" si="6"/>
        <v/>
      </c>
    </row>
    <row r="362" spans="3:3" x14ac:dyDescent="0.55000000000000004">
      <c r="C362" t="str">
        <f t="shared" si="6"/>
        <v/>
      </c>
    </row>
    <row r="363" spans="3:3" x14ac:dyDescent="0.55000000000000004">
      <c r="C363" t="str">
        <f t="shared" si="6"/>
        <v/>
      </c>
    </row>
    <row r="364" spans="3:3" x14ac:dyDescent="0.55000000000000004">
      <c r="C364" t="str">
        <f t="shared" si="6"/>
        <v/>
      </c>
    </row>
    <row r="365" spans="3:3" x14ac:dyDescent="0.55000000000000004">
      <c r="C365" t="str">
        <f t="shared" si="6"/>
        <v/>
      </c>
    </row>
    <row r="366" spans="3:3" x14ac:dyDescent="0.55000000000000004">
      <c r="C366" t="str">
        <f t="shared" si="6"/>
        <v/>
      </c>
    </row>
    <row r="367" spans="3:3" x14ac:dyDescent="0.55000000000000004">
      <c r="C367" t="str">
        <f t="shared" si="6"/>
        <v/>
      </c>
    </row>
    <row r="368" spans="3:3" x14ac:dyDescent="0.55000000000000004">
      <c r="C368" t="str">
        <f t="shared" si="6"/>
        <v/>
      </c>
    </row>
    <row r="369" spans="3:3" x14ac:dyDescent="0.55000000000000004">
      <c r="C369" t="str">
        <f t="shared" si="6"/>
        <v/>
      </c>
    </row>
    <row r="370" spans="3:3" x14ac:dyDescent="0.55000000000000004">
      <c r="C370" t="str">
        <f t="shared" si="6"/>
        <v/>
      </c>
    </row>
    <row r="371" spans="3:3" x14ac:dyDescent="0.55000000000000004">
      <c r="C371" t="str">
        <f t="shared" si="6"/>
        <v/>
      </c>
    </row>
    <row r="372" spans="3:3" x14ac:dyDescent="0.55000000000000004">
      <c r="C372" t="str">
        <f t="shared" si="6"/>
        <v/>
      </c>
    </row>
    <row r="373" spans="3:3" x14ac:dyDescent="0.55000000000000004">
      <c r="C373" t="str">
        <f t="shared" si="6"/>
        <v/>
      </c>
    </row>
    <row r="374" spans="3:3" x14ac:dyDescent="0.55000000000000004">
      <c r="C374" t="str">
        <f t="shared" si="6"/>
        <v/>
      </c>
    </row>
    <row r="375" spans="3:3" x14ac:dyDescent="0.55000000000000004">
      <c r="C375" t="str">
        <f t="shared" si="6"/>
        <v/>
      </c>
    </row>
    <row r="376" spans="3:3" x14ac:dyDescent="0.55000000000000004">
      <c r="C376" t="str">
        <f t="shared" si="6"/>
        <v/>
      </c>
    </row>
    <row r="377" spans="3:3" x14ac:dyDescent="0.55000000000000004">
      <c r="C377" t="str">
        <f t="shared" si="6"/>
        <v/>
      </c>
    </row>
    <row r="378" spans="3:3" x14ac:dyDescent="0.55000000000000004">
      <c r="C378" t="str">
        <f t="shared" si="6"/>
        <v/>
      </c>
    </row>
    <row r="379" spans="3:3" x14ac:dyDescent="0.55000000000000004">
      <c r="C379" t="str">
        <f t="shared" si="6"/>
        <v/>
      </c>
    </row>
    <row r="380" spans="3:3" x14ac:dyDescent="0.55000000000000004">
      <c r="C380" t="str">
        <f t="shared" si="6"/>
        <v/>
      </c>
    </row>
    <row r="381" spans="3:3" x14ac:dyDescent="0.55000000000000004">
      <c r="C381" t="str">
        <f t="shared" si="6"/>
        <v/>
      </c>
    </row>
    <row r="382" spans="3:3" x14ac:dyDescent="0.55000000000000004">
      <c r="C382" t="str">
        <f t="shared" si="6"/>
        <v/>
      </c>
    </row>
    <row r="383" spans="3:3" x14ac:dyDescent="0.55000000000000004">
      <c r="C383" t="str">
        <f t="shared" si="6"/>
        <v/>
      </c>
    </row>
    <row r="384" spans="3:3" x14ac:dyDescent="0.55000000000000004">
      <c r="C384" t="str">
        <f t="shared" si="6"/>
        <v/>
      </c>
    </row>
    <row r="385" spans="3:3" x14ac:dyDescent="0.55000000000000004">
      <c r="C385" t="str">
        <f t="shared" si="6"/>
        <v/>
      </c>
    </row>
    <row r="386" spans="3:3" x14ac:dyDescent="0.55000000000000004">
      <c r="C386" t="str">
        <f t="shared" ref="C386:C449" si="7">IF(ISNUMBER(MATCH(A386,B:B,0)),"IS","")</f>
        <v/>
      </c>
    </row>
    <row r="387" spans="3:3" x14ac:dyDescent="0.55000000000000004">
      <c r="C387" t="str">
        <f t="shared" si="7"/>
        <v/>
      </c>
    </row>
    <row r="388" spans="3:3" x14ac:dyDescent="0.55000000000000004">
      <c r="C388" t="str">
        <f t="shared" si="7"/>
        <v/>
      </c>
    </row>
    <row r="389" spans="3:3" x14ac:dyDescent="0.55000000000000004">
      <c r="C389" t="str">
        <f t="shared" si="7"/>
        <v/>
      </c>
    </row>
    <row r="390" spans="3:3" x14ac:dyDescent="0.55000000000000004">
      <c r="C390" t="str">
        <f t="shared" si="7"/>
        <v/>
      </c>
    </row>
    <row r="391" spans="3:3" x14ac:dyDescent="0.55000000000000004">
      <c r="C391" t="str">
        <f t="shared" si="7"/>
        <v/>
      </c>
    </row>
    <row r="392" spans="3:3" x14ac:dyDescent="0.55000000000000004">
      <c r="C392" t="str">
        <f t="shared" si="7"/>
        <v/>
      </c>
    </row>
    <row r="393" spans="3:3" x14ac:dyDescent="0.55000000000000004">
      <c r="C393" t="str">
        <f t="shared" si="7"/>
        <v/>
      </c>
    </row>
    <row r="394" spans="3:3" x14ac:dyDescent="0.55000000000000004">
      <c r="C394" t="str">
        <f t="shared" si="7"/>
        <v/>
      </c>
    </row>
    <row r="395" spans="3:3" x14ac:dyDescent="0.55000000000000004">
      <c r="C395" t="str">
        <f t="shared" si="7"/>
        <v/>
      </c>
    </row>
    <row r="396" spans="3:3" x14ac:dyDescent="0.55000000000000004">
      <c r="C396" t="str">
        <f t="shared" si="7"/>
        <v/>
      </c>
    </row>
    <row r="397" spans="3:3" x14ac:dyDescent="0.55000000000000004">
      <c r="C397" t="str">
        <f t="shared" si="7"/>
        <v/>
      </c>
    </row>
    <row r="398" spans="3:3" x14ac:dyDescent="0.55000000000000004">
      <c r="C398" t="str">
        <f t="shared" si="7"/>
        <v/>
      </c>
    </row>
    <row r="399" spans="3:3" x14ac:dyDescent="0.55000000000000004">
      <c r="C399" t="str">
        <f t="shared" si="7"/>
        <v/>
      </c>
    </row>
    <row r="400" spans="3:3" x14ac:dyDescent="0.55000000000000004">
      <c r="C400" t="str">
        <f t="shared" si="7"/>
        <v/>
      </c>
    </row>
    <row r="401" spans="3:3" x14ac:dyDescent="0.55000000000000004">
      <c r="C401" t="str">
        <f t="shared" si="7"/>
        <v/>
      </c>
    </row>
    <row r="402" spans="3:3" x14ac:dyDescent="0.55000000000000004">
      <c r="C402" t="str">
        <f t="shared" si="7"/>
        <v/>
      </c>
    </row>
    <row r="403" spans="3:3" x14ac:dyDescent="0.55000000000000004">
      <c r="C403" t="str">
        <f t="shared" si="7"/>
        <v/>
      </c>
    </row>
    <row r="404" spans="3:3" x14ac:dyDescent="0.55000000000000004">
      <c r="C404" t="str">
        <f t="shared" si="7"/>
        <v/>
      </c>
    </row>
    <row r="405" spans="3:3" x14ac:dyDescent="0.55000000000000004">
      <c r="C405" t="str">
        <f t="shared" si="7"/>
        <v/>
      </c>
    </row>
    <row r="406" spans="3:3" x14ac:dyDescent="0.55000000000000004">
      <c r="C406" t="str">
        <f t="shared" si="7"/>
        <v/>
      </c>
    </row>
    <row r="407" spans="3:3" x14ac:dyDescent="0.55000000000000004">
      <c r="C407" t="str">
        <f t="shared" si="7"/>
        <v/>
      </c>
    </row>
    <row r="408" spans="3:3" x14ac:dyDescent="0.55000000000000004">
      <c r="C408" t="str">
        <f t="shared" si="7"/>
        <v/>
      </c>
    </row>
    <row r="409" spans="3:3" x14ac:dyDescent="0.55000000000000004">
      <c r="C409" t="str">
        <f t="shared" si="7"/>
        <v/>
      </c>
    </row>
    <row r="410" spans="3:3" x14ac:dyDescent="0.55000000000000004">
      <c r="C410" t="str">
        <f t="shared" si="7"/>
        <v/>
      </c>
    </row>
    <row r="411" spans="3:3" x14ac:dyDescent="0.55000000000000004">
      <c r="C411" t="str">
        <f t="shared" si="7"/>
        <v/>
      </c>
    </row>
    <row r="412" spans="3:3" x14ac:dyDescent="0.55000000000000004">
      <c r="C412" t="str">
        <f t="shared" si="7"/>
        <v/>
      </c>
    </row>
    <row r="413" spans="3:3" x14ac:dyDescent="0.55000000000000004">
      <c r="C413" t="str">
        <f t="shared" si="7"/>
        <v/>
      </c>
    </row>
    <row r="414" spans="3:3" x14ac:dyDescent="0.55000000000000004">
      <c r="C414" t="str">
        <f t="shared" si="7"/>
        <v/>
      </c>
    </row>
    <row r="415" spans="3:3" x14ac:dyDescent="0.55000000000000004">
      <c r="C415" t="str">
        <f t="shared" si="7"/>
        <v/>
      </c>
    </row>
    <row r="416" spans="3:3" x14ac:dyDescent="0.55000000000000004">
      <c r="C416" t="str">
        <f t="shared" si="7"/>
        <v/>
      </c>
    </row>
    <row r="417" spans="3:3" x14ac:dyDescent="0.55000000000000004">
      <c r="C417" t="str">
        <f t="shared" si="7"/>
        <v/>
      </c>
    </row>
    <row r="418" spans="3:3" x14ac:dyDescent="0.55000000000000004">
      <c r="C418" t="str">
        <f t="shared" si="7"/>
        <v/>
      </c>
    </row>
    <row r="419" spans="3:3" x14ac:dyDescent="0.55000000000000004">
      <c r="C419" t="str">
        <f t="shared" si="7"/>
        <v/>
      </c>
    </row>
    <row r="420" spans="3:3" x14ac:dyDescent="0.55000000000000004">
      <c r="C420" t="str">
        <f t="shared" si="7"/>
        <v/>
      </c>
    </row>
    <row r="421" spans="3:3" x14ac:dyDescent="0.55000000000000004">
      <c r="C421" t="str">
        <f t="shared" si="7"/>
        <v/>
      </c>
    </row>
    <row r="422" spans="3:3" x14ac:dyDescent="0.55000000000000004">
      <c r="C422" t="str">
        <f t="shared" si="7"/>
        <v/>
      </c>
    </row>
    <row r="423" spans="3:3" x14ac:dyDescent="0.55000000000000004">
      <c r="C423" t="str">
        <f t="shared" si="7"/>
        <v/>
      </c>
    </row>
    <row r="424" spans="3:3" x14ac:dyDescent="0.55000000000000004">
      <c r="C424" t="str">
        <f t="shared" si="7"/>
        <v/>
      </c>
    </row>
    <row r="425" spans="3:3" x14ac:dyDescent="0.55000000000000004">
      <c r="C425" t="str">
        <f t="shared" si="7"/>
        <v/>
      </c>
    </row>
    <row r="426" spans="3:3" x14ac:dyDescent="0.55000000000000004">
      <c r="C426" t="str">
        <f t="shared" si="7"/>
        <v/>
      </c>
    </row>
    <row r="427" spans="3:3" x14ac:dyDescent="0.55000000000000004">
      <c r="C427" t="str">
        <f t="shared" si="7"/>
        <v/>
      </c>
    </row>
    <row r="428" spans="3:3" x14ac:dyDescent="0.55000000000000004">
      <c r="C428" t="str">
        <f t="shared" si="7"/>
        <v/>
      </c>
    </row>
    <row r="429" spans="3:3" x14ac:dyDescent="0.55000000000000004">
      <c r="C429" t="str">
        <f t="shared" si="7"/>
        <v/>
      </c>
    </row>
    <row r="430" spans="3:3" x14ac:dyDescent="0.55000000000000004">
      <c r="C430" t="str">
        <f t="shared" si="7"/>
        <v/>
      </c>
    </row>
    <row r="431" spans="3:3" x14ac:dyDescent="0.55000000000000004">
      <c r="C431" t="str">
        <f t="shared" si="7"/>
        <v/>
      </c>
    </row>
    <row r="432" spans="3:3" x14ac:dyDescent="0.55000000000000004">
      <c r="C432" t="str">
        <f t="shared" si="7"/>
        <v/>
      </c>
    </row>
    <row r="433" spans="3:3" x14ac:dyDescent="0.55000000000000004">
      <c r="C433" t="str">
        <f t="shared" si="7"/>
        <v/>
      </c>
    </row>
    <row r="434" spans="3:3" x14ac:dyDescent="0.55000000000000004">
      <c r="C434" t="str">
        <f t="shared" si="7"/>
        <v/>
      </c>
    </row>
    <row r="435" spans="3:3" x14ac:dyDescent="0.55000000000000004">
      <c r="C435" t="str">
        <f t="shared" si="7"/>
        <v/>
      </c>
    </row>
    <row r="436" spans="3:3" x14ac:dyDescent="0.55000000000000004">
      <c r="C436" t="str">
        <f t="shared" si="7"/>
        <v/>
      </c>
    </row>
    <row r="437" spans="3:3" x14ac:dyDescent="0.55000000000000004">
      <c r="C437" t="str">
        <f t="shared" si="7"/>
        <v/>
      </c>
    </row>
    <row r="438" spans="3:3" x14ac:dyDescent="0.55000000000000004">
      <c r="C438" t="str">
        <f t="shared" si="7"/>
        <v/>
      </c>
    </row>
    <row r="439" spans="3:3" x14ac:dyDescent="0.55000000000000004">
      <c r="C439" t="str">
        <f t="shared" si="7"/>
        <v/>
      </c>
    </row>
    <row r="440" spans="3:3" x14ac:dyDescent="0.55000000000000004">
      <c r="C440" t="str">
        <f t="shared" si="7"/>
        <v/>
      </c>
    </row>
    <row r="441" spans="3:3" x14ac:dyDescent="0.55000000000000004">
      <c r="C441" t="str">
        <f t="shared" si="7"/>
        <v/>
      </c>
    </row>
    <row r="442" spans="3:3" x14ac:dyDescent="0.55000000000000004">
      <c r="C442" t="str">
        <f t="shared" si="7"/>
        <v/>
      </c>
    </row>
    <row r="443" spans="3:3" x14ac:dyDescent="0.55000000000000004">
      <c r="C443" t="str">
        <f t="shared" si="7"/>
        <v/>
      </c>
    </row>
    <row r="444" spans="3:3" x14ac:dyDescent="0.55000000000000004">
      <c r="C444" t="str">
        <f t="shared" si="7"/>
        <v/>
      </c>
    </row>
    <row r="445" spans="3:3" x14ac:dyDescent="0.55000000000000004">
      <c r="C445" t="str">
        <f t="shared" si="7"/>
        <v/>
      </c>
    </row>
    <row r="446" spans="3:3" x14ac:dyDescent="0.55000000000000004">
      <c r="C446" t="str">
        <f t="shared" si="7"/>
        <v/>
      </c>
    </row>
    <row r="447" spans="3:3" x14ac:dyDescent="0.55000000000000004">
      <c r="C447" t="str">
        <f t="shared" si="7"/>
        <v/>
      </c>
    </row>
    <row r="448" spans="3:3" x14ac:dyDescent="0.55000000000000004">
      <c r="C448" t="str">
        <f t="shared" si="7"/>
        <v/>
      </c>
    </row>
    <row r="449" spans="3:3" x14ac:dyDescent="0.55000000000000004">
      <c r="C449" t="str">
        <f t="shared" si="7"/>
        <v/>
      </c>
    </row>
    <row r="450" spans="3:3" x14ac:dyDescent="0.55000000000000004">
      <c r="C450" t="str">
        <f t="shared" ref="C450:C513" si="8">IF(ISNUMBER(MATCH(A450,B:B,0)),"IS","")</f>
        <v/>
      </c>
    </row>
    <row r="451" spans="3:3" x14ac:dyDescent="0.55000000000000004">
      <c r="C451" t="str">
        <f t="shared" si="8"/>
        <v/>
      </c>
    </row>
    <row r="452" spans="3:3" x14ac:dyDescent="0.55000000000000004">
      <c r="C452" t="str">
        <f t="shared" si="8"/>
        <v/>
      </c>
    </row>
    <row r="453" spans="3:3" x14ac:dyDescent="0.55000000000000004">
      <c r="C453" t="str">
        <f t="shared" si="8"/>
        <v/>
      </c>
    </row>
    <row r="454" spans="3:3" x14ac:dyDescent="0.55000000000000004">
      <c r="C454" t="str">
        <f t="shared" si="8"/>
        <v/>
      </c>
    </row>
    <row r="455" spans="3:3" x14ac:dyDescent="0.55000000000000004">
      <c r="C455" t="str">
        <f t="shared" si="8"/>
        <v/>
      </c>
    </row>
    <row r="456" spans="3:3" x14ac:dyDescent="0.55000000000000004">
      <c r="C456" t="str">
        <f t="shared" si="8"/>
        <v/>
      </c>
    </row>
    <row r="457" spans="3:3" x14ac:dyDescent="0.55000000000000004">
      <c r="C457" t="str">
        <f t="shared" si="8"/>
        <v/>
      </c>
    </row>
    <row r="458" spans="3:3" x14ac:dyDescent="0.55000000000000004">
      <c r="C458" t="str">
        <f t="shared" si="8"/>
        <v/>
      </c>
    </row>
    <row r="459" spans="3:3" x14ac:dyDescent="0.55000000000000004">
      <c r="C459" t="str">
        <f t="shared" si="8"/>
        <v/>
      </c>
    </row>
    <row r="460" spans="3:3" x14ac:dyDescent="0.55000000000000004">
      <c r="C460" t="str">
        <f t="shared" si="8"/>
        <v/>
      </c>
    </row>
    <row r="461" spans="3:3" x14ac:dyDescent="0.55000000000000004">
      <c r="C461" t="str">
        <f t="shared" si="8"/>
        <v/>
      </c>
    </row>
    <row r="462" spans="3:3" x14ac:dyDescent="0.55000000000000004">
      <c r="C462" t="str">
        <f t="shared" si="8"/>
        <v/>
      </c>
    </row>
    <row r="463" spans="3:3" x14ac:dyDescent="0.55000000000000004">
      <c r="C463" t="str">
        <f t="shared" si="8"/>
        <v/>
      </c>
    </row>
    <row r="464" spans="3:3" x14ac:dyDescent="0.55000000000000004">
      <c r="C464" t="str">
        <f t="shared" si="8"/>
        <v/>
      </c>
    </row>
    <row r="465" spans="3:3" x14ac:dyDescent="0.55000000000000004">
      <c r="C465" t="str">
        <f t="shared" si="8"/>
        <v/>
      </c>
    </row>
    <row r="466" spans="3:3" x14ac:dyDescent="0.55000000000000004">
      <c r="C466" t="str">
        <f t="shared" si="8"/>
        <v/>
      </c>
    </row>
    <row r="467" spans="3:3" x14ac:dyDescent="0.55000000000000004">
      <c r="C467" t="str">
        <f t="shared" si="8"/>
        <v/>
      </c>
    </row>
    <row r="468" spans="3:3" x14ac:dyDescent="0.55000000000000004">
      <c r="C468" t="str">
        <f t="shared" si="8"/>
        <v/>
      </c>
    </row>
    <row r="469" spans="3:3" x14ac:dyDescent="0.55000000000000004">
      <c r="C469" t="str">
        <f t="shared" si="8"/>
        <v/>
      </c>
    </row>
    <row r="470" spans="3:3" x14ac:dyDescent="0.55000000000000004">
      <c r="C470" t="str">
        <f t="shared" si="8"/>
        <v/>
      </c>
    </row>
    <row r="471" spans="3:3" x14ac:dyDescent="0.55000000000000004">
      <c r="C471" t="str">
        <f t="shared" si="8"/>
        <v/>
      </c>
    </row>
    <row r="472" spans="3:3" x14ac:dyDescent="0.55000000000000004">
      <c r="C472" t="str">
        <f t="shared" si="8"/>
        <v/>
      </c>
    </row>
    <row r="473" spans="3:3" x14ac:dyDescent="0.55000000000000004">
      <c r="C473" t="str">
        <f t="shared" si="8"/>
        <v/>
      </c>
    </row>
    <row r="474" spans="3:3" x14ac:dyDescent="0.55000000000000004">
      <c r="C474" t="str">
        <f t="shared" si="8"/>
        <v/>
      </c>
    </row>
    <row r="475" spans="3:3" x14ac:dyDescent="0.55000000000000004">
      <c r="C475" t="str">
        <f t="shared" si="8"/>
        <v/>
      </c>
    </row>
    <row r="476" spans="3:3" x14ac:dyDescent="0.55000000000000004">
      <c r="C476" t="str">
        <f t="shared" si="8"/>
        <v/>
      </c>
    </row>
    <row r="477" spans="3:3" x14ac:dyDescent="0.55000000000000004">
      <c r="C477" t="str">
        <f t="shared" si="8"/>
        <v/>
      </c>
    </row>
    <row r="478" spans="3:3" x14ac:dyDescent="0.55000000000000004">
      <c r="C478" t="str">
        <f t="shared" si="8"/>
        <v/>
      </c>
    </row>
    <row r="479" spans="3:3" x14ac:dyDescent="0.55000000000000004">
      <c r="C479" t="str">
        <f t="shared" si="8"/>
        <v/>
      </c>
    </row>
    <row r="480" spans="3:3" x14ac:dyDescent="0.55000000000000004">
      <c r="C480" t="str">
        <f t="shared" si="8"/>
        <v/>
      </c>
    </row>
    <row r="481" spans="3:3" x14ac:dyDescent="0.55000000000000004">
      <c r="C481" t="str">
        <f t="shared" si="8"/>
        <v/>
      </c>
    </row>
    <row r="482" spans="3:3" x14ac:dyDescent="0.55000000000000004">
      <c r="C482" t="str">
        <f t="shared" si="8"/>
        <v/>
      </c>
    </row>
    <row r="483" spans="3:3" x14ac:dyDescent="0.55000000000000004">
      <c r="C483" t="str">
        <f t="shared" si="8"/>
        <v/>
      </c>
    </row>
    <row r="484" spans="3:3" x14ac:dyDescent="0.55000000000000004">
      <c r="C484" t="str">
        <f t="shared" si="8"/>
        <v/>
      </c>
    </row>
    <row r="485" spans="3:3" x14ac:dyDescent="0.55000000000000004">
      <c r="C485" t="str">
        <f t="shared" si="8"/>
        <v/>
      </c>
    </row>
    <row r="486" spans="3:3" x14ac:dyDescent="0.55000000000000004">
      <c r="C486" t="str">
        <f t="shared" si="8"/>
        <v/>
      </c>
    </row>
    <row r="487" spans="3:3" x14ac:dyDescent="0.55000000000000004">
      <c r="C487" t="str">
        <f t="shared" si="8"/>
        <v/>
      </c>
    </row>
    <row r="488" spans="3:3" x14ac:dyDescent="0.55000000000000004">
      <c r="C488" t="str">
        <f t="shared" si="8"/>
        <v/>
      </c>
    </row>
    <row r="489" spans="3:3" x14ac:dyDescent="0.55000000000000004">
      <c r="C489" t="str">
        <f t="shared" si="8"/>
        <v/>
      </c>
    </row>
    <row r="490" spans="3:3" x14ac:dyDescent="0.55000000000000004">
      <c r="C490" t="str">
        <f t="shared" si="8"/>
        <v/>
      </c>
    </row>
    <row r="491" spans="3:3" x14ac:dyDescent="0.55000000000000004">
      <c r="C491" t="str">
        <f t="shared" si="8"/>
        <v/>
      </c>
    </row>
    <row r="492" spans="3:3" x14ac:dyDescent="0.55000000000000004">
      <c r="C492" t="str">
        <f t="shared" si="8"/>
        <v/>
      </c>
    </row>
    <row r="493" spans="3:3" x14ac:dyDescent="0.55000000000000004">
      <c r="C493" t="str">
        <f t="shared" si="8"/>
        <v/>
      </c>
    </row>
    <row r="494" spans="3:3" x14ac:dyDescent="0.55000000000000004">
      <c r="C494" t="str">
        <f t="shared" si="8"/>
        <v/>
      </c>
    </row>
    <row r="495" spans="3:3" x14ac:dyDescent="0.55000000000000004">
      <c r="C495" t="str">
        <f t="shared" si="8"/>
        <v/>
      </c>
    </row>
    <row r="496" spans="3:3" x14ac:dyDescent="0.55000000000000004">
      <c r="C496" t="str">
        <f t="shared" si="8"/>
        <v/>
      </c>
    </row>
    <row r="497" spans="3:3" x14ac:dyDescent="0.55000000000000004">
      <c r="C497" t="str">
        <f t="shared" si="8"/>
        <v/>
      </c>
    </row>
    <row r="498" spans="3:3" x14ac:dyDescent="0.55000000000000004">
      <c r="C498" t="str">
        <f t="shared" si="8"/>
        <v/>
      </c>
    </row>
    <row r="499" spans="3:3" x14ac:dyDescent="0.55000000000000004">
      <c r="C499" t="str">
        <f t="shared" si="8"/>
        <v/>
      </c>
    </row>
    <row r="500" spans="3:3" x14ac:dyDescent="0.55000000000000004">
      <c r="C500" t="str">
        <f t="shared" si="8"/>
        <v/>
      </c>
    </row>
    <row r="501" spans="3:3" x14ac:dyDescent="0.55000000000000004">
      <c r="C501" t="str">
        <f t="shared" si="8"/>
        <v/>
      </c>
    </row>
    <row r="502" spans="3:3" x14ac:dyDescent="0.55000000000000004">
      <c r="C502" t="str">
        <f t="shared" si="8"/>
        <v/>
      </c>
    </row>
    <row r="503" spans="3:3" x14ac:dyDescent="0.55000000000000004">
      <c r="C503" t="str">
        <f t="shared" si="8"/>
        <v/>
      </c>
    </row>
    <row r="504" spans="3:3" x14ac:dyDescent="0.55000000000000004">
      <c r="C504" t="str">
        <f t="shared" si="8"/>
        <v/>
      </c>
    </row>
    <row r="505" spans="3:3" x14ac:dyDescent="0.55000000000000004">
      <c r="C505" t="str">
        <f t="shared" si="8"/>
        <v/>
      </c>
    </row>
    <row r="506" spans="3:3" x14ac:dyDescent="0.55000000000000004">
      <c r="C506" t="str">
        <f t="shared" si="8"/>
        <v/>
      </c>
    </row>
    <row r="507" spans="3:3" x14ac:dyDescent="0.55000000000000004">
      <c r="C507" t="str">
        <f t="shared" si="8"/>
        <v/>
      </c>
    </row>
    <row r="508" spans="3:3" x14ac:dyDescent="0.55000000000000004">
      <c r="C508" t="str">
        <f t="shared" si="8"/>
        <v/>
      </c>
    </row>
    <row r="509" spans="3:3" x14ac:dyDescent="0.55000000000000004">
      <c r="C509" t="str">
        <f t="shared" si="8"/>
        <v/>
      </c>
    </row>
    <row r="510" spans="3:3" x14ac:dyDescent="0.55000000000000004">
      <c r="C510" t="str">
        <f t="shared" si="8"/>
        <v/>
      </c>
    </row>
    <row r="511" spans="3:3" x14ac:dyDescent="0.55000000000000004">
      <c r="C511" t="str">
        <f t="shared" si="8"/>
        <v/>
      </c>
    </row>
    <row r="512" spans="3:3" x14ac:dyDescent="0.55000000000000004">
      <c r="C512" t="str">
        <f t="shared" si="8"/>
        <v/>
      </c>
    </row>
    <row r="513" spans="3:3" x14ac:dyDescent="0.55000000000000004">
      <c r="C513" t="str">
        <f t="shared" si="8"/>
        <v/>
      </c>
    </row>
    <row r="514" spans="3:3" x14ac:dyDescent="0.55000000000000004">
      <c r="C514" t="str">
        <f t="shared" ref="C514:C577" si="9">IF(ISNUMBER(MATCH(A514,B:B,0)),"IS","")</f>
        <v/>
      </c>
    </row>
    <row r="515" spans="3:3" x14ac:dyDescent="0.55000000000000004">
      <c r="C515" t="str">
        <f t="shared" si="9"/>
        <v/>
      </c>
    </row>
    <row r="516" spans="3:3" x14ac:dyDescent="0.55000000000000004">
      <c r="C516" t="str">
        <f t="shared" si="9"/>
        <v/>
      </c>
    </row>
    <row r="517" spans="3:3" x14ac:dyDescent="0.55000000000000004">
      <c r="C517" t="str">
        <f t="shared" si="9"/>
        <v/>
      </c>
    </row>
    <row r="518" spans="3:3" x14ac:dyDescent="0.55000000000000004">
      <c r="C518" t="str">
        <f t="shared" si="9"/>
        <v/>
      </c>
    </row>
    <row r="519" spans="3:3" x14ac:dyDescent="0.55000000000000004">
      <c r="C519" t="str">
        <f t="shared" si="9"/>
        <v/>
      </c>
    </row>
    <row r="520" spans="3:3" x14ac:dyDescent="0.55000000000000004">
      <c r="C520" t="str">
        <f t="shared" si="9"/>
        <v/>
      </c>
    </row>
    <row r="521" spans="3:3" x14ac:dyDescent="0.55000000000000004">
      <c r="C521" t="str">
        <f t="shared" si="9"/>
        <v/>
      </c>
    </row>
    <row r="522" spans="3:3" x14ac:dyDescent="0.55000000000000004">
      <c r="C522" t="str">
        <f t="shared" si="9"/>
        <v/>
      </c>
    </row>
    <row r="523" spans="3:3" x14ac:dyDescent="0.55000000000000004">
      <c r="C523" t="str">
        <f t="shared" si="9"/>
        <v/>
      </c>
    </row>
    <row r="524" spans="3:3" x14ac:dyDescent="0.55000000000000004">
      <c r="C524" t="str">
        <f t="shared" si="9"/>
        <v/>
      </c>
    </row>
    <row r="525" spans="3:3" x14ac:dyDescent="0.55000000000000004">
      <c r="C525" t="str">
        <f t="shared" si="9"/>
        <v/>
      </c>
    </row>
    <row r="526" spans="3:3" x14ac:dyDescent="0.55000000000000004">
      <c r="C526" t="str">
        <f t="shared" si="9"/>
        <v/>
      </c>
    </row>
    <row r="527" spans="3:3" x14ac:dyDescent="0.55000000000000004">
      <c r="C527" t="str">
        <f t="shared" si="9"/>
        <v/>
      </c>
    </row>
    <row r="528" spans="3:3" x14ac:dyDescent="0.55000000000000004">
      <c r="C528" t="str">
        <f t="shared" si="9"/>
        <v/>
      </c>
    </row>
    <row r="529" spans="3:3" x14ac:dyDescent="0.55000000000000004">
      <c r="C529" t="str">
        <f t="shared" si="9"/>
        <v/>
      </c>
    </row>
    <row r="530" spans="3:3" x14ac:dyDescent="0.55000000000000004">
      <c r="C530" t="str">
        <f t="shared" si="9"/>
        <v/>
      </c>
    </row>
    <row r="531" spans="3:3" x14ac:dyDescent="0.55000000000000004">
      <c r="C531" t="str">
        <f t="shared" si="9"/>
        <v/>
      </c>
    </row>
    <row r="532" spans="3:3" x14ac:dyDescent="0.55000000000000004">
      <c r="C532" t="str">
        <f t="shared" si="9"/>
        <v/>
      </c>
    </row>
    <row r="533" spans="3:3" x14ac:dyDescent="0.55000000000000004">
      <c r="C533" t="str">
        <f t="shared" si="9"/>
        <v/>
      </c>
    </row>
    <row r="534" spans="3:3" x14ac:dyDescent="0.55000000000000004">
      <c r="C534" t="str">
        <f t="shared" si="9"/>
        <v/>
      </c>
    </row>
    <row r="535" spans="3:3" x14ac:dyDescent="0.55000000000000004">
      <c r="C535" t="str">
        <f t="shared" si="9"/>
        <v/>
      </c>
    </row>
    <row r="536" spans="3:3" x14ac:dyDescent="0.55000000000000004">
      <c r="C536" t="str">
        <f t="shared" si="9"/>
        <v/>
      </c>
    </row>
    <row r="537" spans="3:3" x14ac:dyDescent="0.55000000000000004">
      <c r="C537" t="str">
        <f t="shared" si="9"/>
        <v/>
      </c>
    </row>
    <row r="538" spans="3:3" x14ac:dyDescent="0.55000000000000004">
      <c r="C538" t="str">
        <f t="shared" si="9"/>
        <v/>
      </c>
    </row>
    <row r="539" spans="3:3" x14ac:dyDescent="0.55000000000000004">
      <c r="C539" t="str">
        <f t="shared" si="9"/>
        <v/>
      </c>
    </row>
    <row r="540" spans="3:3" x14ac:dyDescent="0.55000000000000004">
      <c r="C540" t="str">
        <f t="shared" si="9"/>
        <v/>
      </c>
    </row>
    <row r="541" spans="3:3" x14ac:dyDescent="0.55000000000000004">
      <c r="C541" t="str">
        <f t="shared" si="9"/>
        <v/>
      </c>
    </row>
    <row r="542" spans="3:3" x14ac:dyDescent="0.55000000000000004">
      <c r="C542" t="str">
        <f t="shared" si="9"/>
        <v/>
      </c>
    </row>
    <row r="543" spans="3:3" x14ac:dyDescent="0.55000000000000004">
      <c r="C543" t="str">
        <f t="shared" si="9"/>
        <v/>
      </c>
    </row>
    <row r="544" spans="3:3" x14ac:dyDescent="0.55000000000000004">
      <c r="C544" t="str">
        <f t="shared" si="9"/>
        <v/>
      </c>
    </row>
    <row r="545" spans="3:3" x14ac:dyDescent="0.55000000000000004">
      <c r="C545" t="str">
        <f t="shared" si="9"/>
        <v/>
      </c>
    </row>
    <row r="546" spans="3:3" x14ac:dyDescent="0.55000000000000004">
      <c r="C546" t="str">
        <f t="shared" si="9"/>
        <v/>
      </c>
    </row>
    <row r="547" spans="3:3" x14ac:dyDescent="0.55000000000000004">
      <c r="C547" t="str">
        <f t="shared" si="9"/>
        <v/>
      </c>
    </row>
    <row r="548" spans="3:3" x14ac:dyDescent="0.55000000000000004">
      <c r="C548" t="str">
        <f t="shared" si="9"/>
        <v/>
      </c>
    </row>
    <row r="549" spans="3:3" x14ac:dyDescent="0.55000000000000004">
      <c r="C549" t="str">
        <f t="shared" si="9"/>
        <v/>
      </c>
    </row>
    <row r="550" spans="3:3" x14ac:dyDescent="0.55000000000000004">
      <c r="C550" t="str">
        <f t="shared" si="9"/>
        <v/>
      </c>
    </row>
    <row r="551" spans="3:3" x14ac:dyDescent="0.55000000000000004">
      <c r="C551" t="str">
        <f t="shared" si="9"/>
        <v/>
      </c>
    </row>
    <row r="552" spans="3:3" x14ac:dyDescent="0.55000000000000004">
      <c r="C552" t="str">
        <f t="shared" si="9"/>
        <v/>
      </c>
    </row>
    <row r="553" spans="3:3" x14ac:dyDescent="0.55000000000000004">
      <c r="C553" t="str">
        <f t="shared" si="9"/>
        <v/>
      </c>
    </row>
    <row r="554" spans="3:3" x14ac:dyDescent="0.55000000000000004">
      <c r="C554" t="str">
        <f t="shared" si="9"/>
        <v/>
      </c>
    </row>
    <row r="555" spans="3:3" x14ac:dyDescent="0.55000000000000004">
      <c r="C555" t="str">
        <f t="shared" si="9"/>
        <v/>
      </c>
    </row>
    <row r="556" spans="3:3" x14ac:dyDescent="0.55000000000000004">
      <c r="C556" t="str">
        <f t="shared" si="9"/>
        <v/>
      </c>
    </row>
    <row r="557" spans="3:3" x14ac:dyDescent="0.55000000000000004">
      <c r="C557" t="str">
        <f t="shared" si="9"/>
        <v/>
      </c>
    </row>
    <row r="558" spans="3:3" x14ac:dyDescent="0.55000000000000004">
      <c r="C558" t="str">
        <f t="shared" si="9"/>
        <v/>
      </c>
    </row>
    <row r="559" spans="3:3" x14ac:dyDescent="0.55000000000000004">
      <c r="C559" t="str">
        <f t="shared" si="9"/>
        <v/>
      </c>
    </row>
    <row r="560" spans="3:3" x14ac:dyDescent="0.55000000000000004">
      <c r="C560" t="str">
        <f t="shared" si="9"/>
        <v/>
      </c>
    </row>
    <row r="561" spans="3:3" x14ac:dyDescent="0.55000000000000004">
      <c r="C561" t="str">
        <f t="shared" si="9"/>
        <v/>
      </c>
    </row>
    <row r="562" spans="3:3" x14ac:dyDescent="0.55000000000000004">
      <c r="C562" t="str">
        <f t="shared" si="9"/>
        <v/>
      </c>
    </row>
    <row r="563" spans="3:3" x14ac:dyDescent="0.55000000000000004">
      <c r="C563" t="str">
        <f t="shared" si="9"/>
        <v/>
      </c>
    </row>
    <row r="564" spans="3:3" x14ac:dyDescent="0.55000000000000004">
      <c r="C564" t="str">
        <f t="shared" si="9"/>
        <v/>
      </c>
    </row>
    <row r="565" spans="3:3" x14ac:dyDescent="0.55000000000000004">
      <c r="C565" t="str">
        <f t="shared" si="9"/>
        <v/>
      </c>
    </row>
    <row r="566" spans="3:3" x14ac:dyDescent="0.55000000000000004">
      <c r="C566" t="str">
        <f t="shared" si="9"/>
        <v/>
      </c>
    </row>
    <row r="567" spans="3:3" x14ac:dyDescent="0.55000000000000004">
      <c r="C567" t="str">
        <f t="shared" si="9"/>
        <v/>
      </c>
    </row>
    <row r="568" spans="3:3" x14ac:dyDescent="0.55000000000000004">
      <c r="C568" t="str">
        <f t="shared" si="9"/>
        <v/>
      </c>
    </row>
    <row r="569" spans="3:3" x14ac:dyDescent="0.55000000000000004">
      <c r="C569" t="str">
        <f t="shared" si="9"/>
        <v/>
      </c>
    </row>
    <row r="570" spans="3:3" x14ac:dyDescent="0.55000000000000004">
      <c r="C570" t="str">
        <f t="shared" si="9"/>
        <v/>
      </c>
    </row>
    <row r="571" spans="3:3" x14ac:dyDescent="0.55000000000000004">
      <c r="C571" t="str">
        <f t="shared" si="9"/>
        <v/>
      </c>
    </row>
    <row r="572" spans="3:3" x14ac:dyDescent="0.55000000000000004">
      <c r="C572" t="str">
        <f t="shared" si="9"/>
        <v/>
      </c>
    </row>
    <row r="573" spans="3:3" x14ac:dyDescent="0.55000000000000004">
      <c r="C573" t="str">
        <f t="shared" si="9"/>
        <v/>
      </c>
    </row>
    <row r="574" spans="3:3" x14ac:dyDescent="0.55000000000000004">
      <c r="C574" t="str">
        <f t="shared" si="9"/>
        <v/>
      </c>
    </row>
    <row r="575" spans="3:3" x14ac:dyDescent="0.55000000000000004">
      <c r="C575" t="str">
        <f t="shared" si="9"/>
        <v/>
      </c>
    </row>
    <row r="576" spans="3:3" x14ac:dyDescent="0.55000000000000004">
      <c r="C576" t="str">
        <f t="shared" si="9"/>
        <v/>
      </c>
    </row>
    <row r="577" spans="3:3" x14ac:dyDescent="0.55000000000000004">
      <c r="C577" t="str">
        <f t="shared" si="9"/>
        <v/>
      </c>
    </row>
    <row r="578" spans="3:3" x14ac:dyDescent="0.55000000000000004">
      <c r="C578" t="str">
        <f t="shared" ref="C578:C641" si="10">IF(ISNUMBER(MATCH(A578,B:B,0)),"IS","")</f>
        <v/>
      </c>
    </row>
    <row r="579" spans="3:3" x14ac:dyDescent="0.55000000000000004">
      <c r="C579" t="str">
        <f t="shared" si="10"/>
        <v/>
      </c>
    </row>
    <row r="580" spans="3:3" x14ac:dyDescent="0.55000000000000004">
      <c r="C580" t="str">
        <f t="shared" si="10"/>
        <v/>
      </c>
    </row>
    <row r="581" spans="3:3" x14ac:dyDescent="0.55000000000000004">
      <c r="C581" t="str">
        <f t="shared" si="10"/>
        <v/>
      </c>
    </row>
    <row r="582" spans="3:3" x14ac:dyDescent="0.55000000000000004">
      <c r="C582" t="str">
        <f t="shared" si="10"/>
        <v/>
      </c>
    </row>
    <row r="583" spans="3:3" x14ac:dyDescent="0.55000000000000004">
      <c r="C583" t="str">
        <f t="shared" si="10"/>
        <v/>
      </c>
    </row>
    <row r="584" spans="3:3" x14ac:dyDescent="0.55000000000000004">
      <c r="C584" t="str">
        <f t="shared" si="10"/>
        <v/>
      </c>
    </row>
    <row r="585" spans="3:3" x14ac:dyDescent="0.55000000000000004">
      <c r="C585" t="str">
        <f t="shared" si="10"/>
        <v/>
      </c>
    </row>
    <row r="586" spans="3:3" x14ac:dyDescent="0.55000000000000004">
      <c r="C586" t="str">
        <f t="shared" si="10"/>
        <v/>
      </c>
    </row>
    <row r="587" spans="3:3" x14ac:dyDescent="0.55000000000000004">
      <c r="C587" t="str">
        <f t="shared" si="10"/>
        <v/>
      </c>
    </row>
    <row r="588" spans="3:3" x14ac:dyDescent="0.55000000000000004">
      <c r="C588" t="str">
        <f t="shared" si="10"/>
        <v/>
      </c>
    </row>
    <row r="589" spans="3:3" x14ac:dyDescent="0.55000000000000004">
      <c r="C589" t="str">
        <f t="shared" si="10"/>
        <v/>
      </c>
    </row>
    <row r="590" spans="3:3" x14ac:dyDescent="0.55000000000000004">
      <c r="C590" t="str">
        <f t="shared" si="10"/>
        <v/>
      </c>
    </row>
    <row r="591" spans="3:3" x14ac:dyDescent="0.55000000000000004">
      <c r="C591" t="str">
        <f t="shared" si="10"/>
        <v/>
      </c>
    </row>
    <row r="592" spans="3:3" x14ac:dyDescent="0.55000000000000004">
      <c r="C592" t="str">
        <f t="shared" si="10"/>
        <v/>
      </c>
    </row>
    <row r="593" spans="3:3" x14ac:dyDescent="0.55000000000000004">
      <c r="C593" t="str">
        <f t="shared" si="10"/>
        <v/>
      </c>
    </row>
    <row r="594" spans="3:3" x14ac:dyDescent="0.55000000000000004">
      <c r="C594" t="str">
        <f t="shared" si="10"/>
        <v/>
      </c>
    </row>
    <row r="595" spans="3:3" x14ac:dyDescent="0.55000000000000004">
      <c r="C595" t="str">
        <f t="shared" si="10"/>
        <v/>
      </c>
    </row>
    <row r="596" spans="3:3" x14ac:dyDescent="0.55000000000000004">
      <c r="C596" t="str">
        <f t="shared" si="10"/>
        <v/>
      </c>
    </row>
    <row r="597" spans="3:3" x14ac:dyDescent="0.55000000000000004">
      <c r="C597" t="str">
        <f t="shared" si="10"/>
        <v/>
      </c>
    </row>
    <row r="598" spans="3:3" x14ac:dyDescent="0.55000000000000004">
      <c r="C598" t="str">
        <f t="shared" si="10"/>
        <v/>
      </c>
    </row>
    <row r="599" spans="3:3" x14ac:dyDescent="0.55000000000000004">
      <c r="C599" t="str">
        <f t="shared" si="10"/>
        <v/>
      </c>
    </row>
    <row r="600" spans="3:3" x14ac:dyDescent="0.55000000000000004">
      <c r="C600" t="str">
        <f t="shared" si="10"/>
        <v/>
      </c>
    </row>
    <row r="601" spans="3:3" x14ac:dyDescent="0.55000000000000004">
      <c r="C601" t="str">
        <f t="shared" si="10"/>
        <v/>
      </c>
    </row>
    <row r="602" spans="3:3" x14ac:dyDescent="0.55000000000000004">
      <c r="C602" t="str">
        <f t="shared" si="10"/>
        <v/>
      </c>
    </row>
    <row r="603" spans="3:3" x14ac:dyDescent="0.55000000000000004">
      <c r="C603" t="str">
        <f t="shared" si="10"/>
        <v/>
      </c>
    </row>
    <row r="604" spans="3:3" x14ac:dyDescent="0.55000000000000004">
      <c r="C604" t="str">
        <f t="shared" si="10"/>
        <v/>
      </c>
    </row>
    <row r="605" spans="3:3" x14ac:dyDescent="0.55000000000000004">
      <c r="C605" t="str">
        <f t="shared" si="10"/>
        <v/>
      </c>
    </row>
    <row r="606" spans="3:3" x14ac:dyDescent="0.55000000000000004">
      <c r="C606" t="str">
        <f t="shared" si="10"/>
        <v/>
      </c>
    </row>
    <row r="607" spans="3:3" x14ac:dyDescent="0.55000000000000004">
      <c r="C607" t="str">
        <f t="shared" si="10"/>
        <v/>
      </c>
    </row>
    <row r="608" spans="3:3" x14ac:dyDescent="0.55000000000000004">
      <c r="C608" t="str">
        <f t="shared" si="10"/>
        <v/>
      </c>
    </row>
    <row r="609" spans="3:3" x14ac:dyDescent="0.55000000000000004">
      <c r="C609" t="str">
        <f t="shared" si="10"/>
        <v/>
      </c>
    </row>
    <row r="610" spans="3:3" x14ac:dyDescent="0.55000000000000004">
      <c r="C610" t="str">
        <f t="shared" si="10"/>
        <v/>
      </c>
    </row>
    <row r="611" spans="3:3" x14ac:dyDescent="0.55000000000000004">
      <c r="C611" t="str">
        <f t="shared" si="10"/>
        <v/>
      </c>
    </row>
    <row r="612" spans="3:3" x14ac:dyDescent="0.55000000000000004">
      <c r="C612" t="str">
        <f t="shared" si="10"/>
        <v/>
      </c>
    </row>
    <row r="613" spans="3:3" x14ac:dyDescent="0.55000000000000004">
      <c r="C613" t="str">
        <f t="shared" si="10"/>
        <v/>
      </c>
    </row>
    <row r="614" spans="3:3" x14ac:dyDescent="0.55000000000000004">
      <c r="C614" t="str">
        <f t="shared" si="10"/>
        <v/>
      </c>
    </row>
    <row r="615" spans="3:3" x14ac:dyDescent="0.55000000000000004">
      <c r="C615" t="str">
        <f t="shared" si="10"/>
        <v/>
      </c>
    </row>
    <row r="616" spans="3:3" x14ac:dyDescent="0.55000000000000004">
      <c r="C616" t="str">
        <f t="shared" si="10"/>
        <v/>
      </c>
    </row>
    <row r="617" spans="3:3" x14ac:dyDescent="0.55000000000000004">
      <c r="C617" t="str">
        <f t="shared" si="10"/>
        <v/>
      </c>
    </row>
    <row r="618" spans="3:3" x14ac:dyDescent="0.55000000000000004">
      <c r="C618" t="str">
        <f t="shared" si="10"/>
        <v/>
      </c>
    </row>
    <row r="619" spans="3:3" x14ac:dyDescent="0.55000000000000004">
      <c r="C619" t="str">
        <f t="shared" si="10"/>
        <v/>
      </c>
    </row>
    <row r="620" spans="3:3" x14ac:dyDescent="0.55000000000000004">
      <c r="C620" t="str">
        <f t="shared" si="10"/>
        <v/>
      </c>
    </row>
    <row r="621" spans="3:3" x14ac:dyDescent="0.55000000000000004">
      <c r="C621" t="str">
        <f t="shared" si="10"/>
        <v/>
      </c>
    </row>
    <row r="622" spans="3:3" x14ac:dyDescent="0.55000000000000004">
      <c r="C622" t="str">
        <f t="shared" si="10"/>
        <v/>
      </c>
    </row>
    <row r="623" spans="3:3" x14ac:dyDescent="0.55000000000000004">
      <c r="C623" t="str">
        <f t="shared" si="10"/>
        <v/>
      </c>
    </row>
    <row r="624" spans="3:3" x14ac:dyDescent="0.55000000000000004">
      <c r="C624" t="str">
        <f t="shared" si="10"/>
        <v/>
      </c>
    </row>
    <row r="625" spans="3:3" x14ac:dyDescent="0.55000000000000004">
      <c r="C625" t="str">
        <f t="shared" si="10"/>
        <v/>
      </c>
    </row>
    <row r="626" spans="3:3" x14ac:dyDescent="0.55000000000000004">
      <c r="C626" t="str">
        <f t="shared" si="10"/>
        <v/>
      </c>
    </row>
    <row r="627" spans="3:3" x14ac:dyDescent="0.55000000000000004">
      <c r="C627" t="str">
        <f t="shared" si="10"/>
        <v/>
      </c>
    </row>
    <row r="628" spans="3:3" x14ac:dyDescent="0.55000000000000004">
      <c r="C628" t="str">
        <f t="shared" si="10"/>
        <v/>
      </c>
    </row>
    <row r="629" spans="3:3" x14ac:dyDescent="0.55000000000000004">
      <c r="C629" t="str">
        <f t="shared" si="10"/>
        <v/>
      </c>
    </row>
    <row r="630" spans="3:3" x14ac:dyDescent="0.55000000000000004">
      <c r="C630" t="str">
        <f t="shared" si="10"/>
        <v/>
      </c>
    </row>
    <row r="631" spans="3:3" x14ac:dyDescent="0.55000000000000004">
      <c r="C631" t="str">
        <f t="shared" si="10"/>
        <v/>
      </c>
    </row>
    <row r="632" spans="3:3" x14ac:dyDescent="0.55000000000000004">
      <c r="C632" t="str">
        <f t="shared" si="10"/>
        <v/>
      </c>
    </row>
    <row r="633" spans="3:3" x14ac:dyDescent="0.55000000000000004">
      <c r="C633" t="str">
        <f t="shared" si="10"/>
        <v/>
      </c>
    </row>
    <row r="634" spans="3:3" x14ac:dyDescent="0.55000000000000004">
      <c r="C634" t="str">
        <f t="shared" si="10"/>
        <v/>
      </c>
    </row>
    <row r="635" spans="3:3" x14ac:dyDescent="0.55000000000000004">
      <c r="C635" t="str">
        <f t="shared" si="10"/>
        <v/>
      </c>
    </row>
    <row r="636" spans="3:3" x14ac:dyDescent="0.55000000000000004">
      <c r="C636" t="str">
        <f t="shared" si="10"/>
        <v/>
      </c>
    </row>
    <row r="637" spans="3:3" x14ac:dyDescent="0.55000000000000004">
      <c r="C637" t="str">
        <f t="shared" si="10"/>
        <v/>
      </c>
    </row>
    <row r="638" spans="3:3" x14ac:dyDescent="0.55000000000000004">
      <c r="C638" t="str">
        <f t="shared" si="10"/>
        <v/>
      </c>
    </row>
    <row r="639" spans="3:3" x14ac:dyDescent="0.55000000000000004">
      <c r="C639" t="str">
        <f t="shared" si="10"/>
        <v/>
      </c>
    </row>
    <row r="640" spans="3:3" x14ac:dyDescent="0.55000000000000004">
      <c r="C640" t="str">
        <f t="shared" si="10"/>
        <v/>
      </c>
    </row>
    <row r="641" spans="3:3" x14ac:dyDescent="0.55000000000000004">
      <c r="C641" t="str">
        <f t="shared" si="10"/>
        <v/>
      </c>
    </row>
    <row r="642" spans="3:3" x14ac:dyDescent="0.55000000000000004">
      <c r="C642" t="str">
        <f t="shared" ref="C642:C705" si="11">IF(ISNUMBER(MATCH(A642,B:B,0)),"IS","")</f>
        <v/>
      </c>
    </row>
    <row r="643" spans="3:3" x14ac:dyDescent="0.55000000000000004">
      <c r="C643" t="str">
        <f t="shared" si="11"/>
        <v/>
      </c>
    </row>
    <row r="644" spans="3:3" x14ac:dyDescent="0.55000000000000004">
      <c r="C644" t="str">
        <f t="shared" si="11"/>
        <v/>
      </c>
    </row>
    <row r="645" spans="3:3" x14ac:dyDescent="0.55000000000000004">
      <c r="C645" t="str">
        <f t="shared" si="11"/>
        <v/>
      </c>
    </row>
    <row r="646" spans="3:3" x14ac:dyDescent="0.55000000000000004">
      <c r="C646" t="str">
        <f t="shared" si="11"/>
        <v/>
      </c>
    </row>
    <row r="647" spans="3:3" x14ac:dyDescent="0.55000000000000004">
      <c r="C647" t="str">
        <f t="shared" si="11"/>
        <v/>
      </c>
    </row>
    <row r="648" spans="3:3" x14ac:dyDescent="0.55000000000000004">
      <c r="C648" t="str">
        <f t="shared" si="11"/>
        <v/>
      </c>
    </row>
    <row r="649" spans="3:3" x14ac:dyDescent="0.55000000000000004">
      <c r="C649" t="str">
        <f t="shared" si="11"/>
        <v/>
      </c>
    </row>
    <row r="650" spans="3:3" x14ac:dyDescent="0.55000000000000004">
      <c r="C650" t="str">
        <f t="shared" si="11"/>
        <v/>
      </c>
    </row>
    <row r="651" spans="3:3" x14ac:dyDescent="0.55000000000000004">
      <c r="C651" t="str">
        <f t="shared" si="11"/>
        <v/>
      </c>
    </row>
    <row r="652" spans="3:3" x14ac:dyDescent="0.55000000000000004">
      <c r="C652" t="str">
        <f t="shared" si="11"/>
        <v/>
      </c>
    </row>
    <row r="653" spans="3:3" x14ac:dyDescent="0.55000000000000004">
      <c r="C653" t="str">
        <f t="shared" si="11"/>
        <v/>
      </c>
    </row>
    <row r="654" spans="3:3" x14ac:dyDescent="0.55000000000000004">
      <c r="C654" t="str">
        <f t="shared" si="11"/>
        <v/>
      </c>
    </row>
    <row r="655" spans="3:3" x14ac:dyDescent="0.55000000000000004">
      <c r="C655" t="str">
        <f t="shared" si="11"/>
        <v/>
      </c>
    </row>
    <row r="656" spans="3:3" x14ac:dyDescent="0.55000000000000004">
      <c r="C656" t="str">
        <f t="shared" si="11"/>
        <v/>
      </c>
    </row>
    <row r="657" spans="3:3" x14ac:dyDescent="0.55000000000000004">
      <c r="C657" t="str">
        <f t="shared" si="11"/>
        <v/>
      </c>
    </row>
    <row r="658" spans="3:3" x14ac:dyDescent="0.55000000000000004">
      <c r="C658" t="str">
        <f t="shared" si="11"/>
        <v/>
      </c>
    </row>
    <row r="659" spans="3:3" x14ac:dyDescent="0.55000000000000004">
      <c r="C659" t="str">
        <f t="shared" si="11"/>
        <v/>
      </c>
    </row>
    <row r="660" spans="3:3" x14ac:dyDescent="0.55000000000000004">
      <c r="C660" t="str">
        <f t="shared" si="11"/>
        <v/>
      </c>
    </row>
    <row r="661" spans="3:3" x14ac:dyDescent="0.55000000000000004">
      <c r="C661" t="str">
        <f t="shared" si="11"/>
        <v/>
      </c>
    </row>
    <row r="662" spans="3:3" x14ac:dyDescent="0.55000000000000004">
      <c r="C662" t="str">
        <f t="shared" si="11"/>
        <v/>
      </c>
    </row>
    <row r="663" spans="3:3" x14ac:dyDescent="0.55000000000000004">
      <c r="C663" t="str">
        <f t="shared" si="11"/>
        <v/>
      </c>
    </row>
    <row r="664" spans="3:3" x14ac:dyDescent="0.55000000000000004">
      <c r="C664" t="str">
        <f t="shared" si="11"/>
        <v/>
      </c>
    </row>
    <row r="665" spans="3:3" x14ac:dyDescent="0.55000000000000004">
      <c r="C665" t="str">
        <f t="shared" si="11"/>
        <v/>
      </c>
    </row>
    <row r="666" spans="3:3" x14ac:dyDescent="0.55000000000000004">
      <c r="C666" t="str">
        <f t="shared" si="11"/>
        <v/>
      </c>
    </row>
    <row r="667" spans="3:3" x14ac:dyDescent="0.55000000000000004">
      <c r="C667" t="str">
        <f t="shared" si="11"/>
        <v/>
      </c>
    </row>
    <row r="668" spans="3:3" x14ac:dyDescent="0.55000000000000004">
      <c r="C668" t="str">
        <f t="shared" si="11"/>
        <v/>
      </c>
    </row>
    <row r="669" spans="3:3" x14ac:dyDescent="0.55000000000000004">
      <c r="C669" t="str">
        <f t="shared" si="11"/>
        <v/>
      </c>
    </row>
    <row r="670" spans="3:3" x14ac:dyDescent="0.55000000000000004">
      <c r="C670" t="str">
        <f t="shared" si="11"/>
        <v/>
      </c>
    </row>
    <row r="671" spans="3:3" x14ac:dyDescent="0.55000000000000004">
      <c r="C671" t="str">
        <f t="shared" si="11"/>
        <v/>
      </c>
    </row>
    <row r="672" spans="3:3" x14ac:dyDescent="0.55000000000000004">
      <c r="C672" t="str">
        <f t="shared" si="11"/>
        <v/>
      </c>
    </row>
    <row r="673" spans="3:3" x14ac:dyDescent="0.55000000000000004">
      <c r="C673" t="str">
        <f t="shared" si="11"/>
        <v/>
      </c>
    </row>
    <row r="674" spans="3:3" x14ac:dyDescent="0.55000000000000004">
      <c r="C674" t="str">
        <f t="shared" si="11"/>
        <v/>
      </c>
    </row>
    <row r="675" spans="3:3" x14ac:dyDescent="0.55000000000000004">
      <c r="C675" t="str">
        <f t="shared" si="11"/>
        <v/>
      </c>
    </row>
    <row r="676" spans="3:3" x14ac:dyDescent="0.55000000000000004">
      <c r="C676" t="str">
        <f t="shared" si="11"/>
        <v/>
      </c>
    </row>
    <row r="677" spans="3:3" x14ac:dyDescent="0.55000000000000004">
      <c r="C677" t="str">
        <f t="shared" si="11"/>
        <v/>
      </c>
    </row>
    <row r="678" spans="3:3" x14ac:dyDescent="0.55000000000000004">
      <c r="C678" t="str">
        <f t="shared" si="11"/>
        <v/>
      </c>
    </row>
    <row r="679" spans="3:3" x14ac:dyDescent="0.55000000000000004">
      <c r="C679" t="str">
        <f t="shared" si="11"/>
        <v/>
      </c>
    </row>
    <row r="680" spans="3:3" x14ac:dyDescent="0.55000000000000004">
      <c r="C680" t="str">
        <f t="shared" si="11"/>
        <v/>
      </c>
    </row>
    <row r="681" spans="3:3" x14ac:dyDescent="0.55000000000000004">
      <c r="C681" t="str">
        <f t="shared" si="11"/>
        <v/>
      </c>
    </row>
    <row r="682" spans="3:3" x14ac:dyDescent="0.55000000000000004">
      <c r="C682" t="str">
        <f t="shared" si="11"/>
        <v/>
      </c>
    </row>
    <row r="683" spans="3:3" x14ac:dyDescent="0.55000000000000004">
      <c r="C683" t="str">
        <f t="shared" si="11"/>
        <v/>
      </c>
    </row>
    <row r="684" spans="3:3" x14ac:dyDescent="0.55000000000000004">
      <c r="C684" t="str">
        <f t="shared" si="11"/>
        <v/>
      </c>
    </row>
    <row r="685" spans="3:3" x14ac:dyDescent="0.55000000000000004">
      <c r="C685" t="str">
        <f t="shared" si="11"/>
        <v/>
      </c>
    </row>
    <row r="686" spans="3:3" x14ac:dyDescent="0.55000000000000004">
      <c r="C686" t="str">
        <f t="shared" si="11"/>
        <v/>
      </c>
    </row>
    <row r="687" spans="3:3" x14ac:dyDescent="0.55000000000000004">
      <c r="C687" t="str">
        <f t="shared" si="11"/>
        <v/>
      </c>
    </row>
    <row r="688" spans="3:3" x14ac:dyDescent="0.55000000000000004">
      <c r="C688" t="str">
        <f t="shared" si="11"/>
        <v/>
      </c>
    </row>
    <row r="689" spans="3:3" x14ac:dyDescent="0.55000000000000004">
      <c r="C689" t="str">
        <f t="shared" si="11"/>
        <v/>
      </c>
    </row>
    <row r="690" spans="3:3" x14ac:dyDescent="0.55000000000000004">
      <c r="C690" t="str">
        <f t="shared" si="11"/>
        <v/>
      </c>
    </row>
    <row r="691" spans="3:3" x14ac:dyDescent="0.55000000000000004">
      <c r="C691" t="str">
        <f t="shared" si="11"/>
        <v/>
      </c>
    </row>
    <row r="692" spans="3:3" x14ac:dyDescent="0.55000000000000004">
      <c r="C692" t="str">
        <f t="shared" si="11"/>
        <v/>
      </c>
    </row>
    <row r="693" spans="3:3" x14ac:dyDescent="0.55000000000000004">
      <c r="C693" t="str">
        <f t="shared" si="11"/>
        <v/>
      </c>
    </row>
    <row r="694" spans="3:3" x14ac:dyDescent="0.55000000000000004">
      <c r="C694" t="str">
        <f t="shared" si="11"/>
        <v/>
      </c>
    </row>
    <row r="695" spans="3:3" x14ac:dyDescent="0.55000000000000004">
      <c r="C695" t="str">
        <f t="shared" si="11"/>
        <v/>
      </c>
    </row>
    <row r="696" spans="3:3" x14ac:dyDescent="0.55000000000000004">
      <c r="C696" t="str">
        <f t="shared" si="11"/>
        <v/>
      </c>
    </row>
    <row r="697" spans="3:3" x14ac:dyDescent="0.55000000000000004">
      <c r="C697" t="str">
        <f t="shared" si="11"/>
        <v/>
      </c>
    </row>
    <row r="698" spans="3:3" x14ac:dyDescent="0.55000000000000004">
      <c r="C698" t="str">
        <f t="shared" si="11"/>
        <v/>
      </c>
    </row>
    <row r="699" spans="3:3" x14ac:dyDescent="0.55000000000000004">
      <c r="C699" t="str">
        <f t="shared" si="11"/>
        <v/>
      </c>
    </row>
    <row r="700" spans="3:3" x14ac:dyDescent="0.55000000000000004">
      <c r="C700" t="str">
        <f t="shared" si="11"/>
        <v/>
      </c>
    </row>
    <row r="701" spans="3:3" x14ac:dyDescent="0.55000000000000004">
      <c r="C701" t="str">
        <f t="shared" si="11"/>
        <v/>
      </c>
    </row>
    <row r="702" spans="3:3" x14ac:dyDescent="0.55000000000000004">
      <c r="C702" t="str">
        <f t="shared" si="11"/>
        <v/>
      </c>
    </row>
    <row r="703" spans="3:3" x14ac:dyDescent="0.55000000000000004">
      <c r="C703" t="str">
        <f t="shared" si="11"/>
        <v/>
      </c>
    </row>
    <row r="704" spans="3:3" x14ac:dyDescent="0.55000000000000004">
      <c r="C704" t="str">
        <f t="shared" si="11"/>
        <v/>
      </c>
    </row>
    <row r="705" spans="3:3" x14ac:dyDescent="0.55000000000000004">
      <c r="C705" t="str">
        <f t="shared" si="11"/>
        <v/>
      </c>
    </row>
    <row r="706" spans="3:3" x14ac:dyDescent="0.55000000000000004">
      <c r="C706" t="str">
        <f t="shared" ref="C706:C769" si="12">IF(ISNUMBER(MATCH(A706,B:B,0)),"IS","")</f>
        <v/>
      </c>
    </row>
    <row r="707" spans="3:3" x14ac:dyDescent="0.55000000000000004">
      <c r="C707" t="str">
        <f t="shared" si="12"/>
        <v/>
      </c>
    </row>
    <row r="708" spans="3:3" x14ac:dyDescent="0.55000000000000004">
      <c r="C708" t="str">
        <f t="shared" si="12"/>
        <v/>
      </c>
    </row>
    <row r="709" spans="3:3" x14ac:dyDescent="0.55000000000000004">
      <c r="C709" t="str">
        <f t="shared" si="12"/>
        <v/>
      </c>
    </row>
    <row r="710" spans="3:3" x14ac:dyDescent="0.55000000000000004">
      <c r="C710" t="str">
        <f t="shared" si="12"/>
        <v/>
      </c>
    </row>
    <row r="711" spans="3:3" x14ac:dyDescent="0.55000000000000004">
      <c r="C711" t="str">
        <f t="shared" si="12"/>
        <v/>
      </c>
    </row>
    <row r="712" spans="3:3" x14ac:dyDescent="0.55000000000000004">
      <c r="C712" t="str">
        <f t="shared" si="12"/>
        <v/>
      </c>
    </row>
    <row r="713" spans="3:3" x14ac:dyDescent="0.55000000000000004">
      <c r="C713" t="str">
        <f t="shared" si="12"/>
        <v/>
      </c>
    </row>
    <row r="714" spans="3:3" x14ac:dyDescent="0.55000000000000004">
      <c r="C714" t="str">
        <f t="shared" si="12"/>
        <v/>
      </c>
    </row>
    <row r="715" spans="3:3" x14ac:dyDescent="0.55000000000000004">
      <c r="C715" t="str">
        <f t="shared" si="12"/>
        <v/>
      </c>
    </row>
    <row r="716" spans="3:3" x14ac:dyDescent="0.55000000000000004">
      <c r="C716" t="str">
        <f t="shared" si="12"/>
        <v/>
      </c>
    </row>
    <row r="717" spans="3:3" x14ac:dyDescent="0.55000000000000004">
      <c r="C717" t="str">
        <f t="shared" si="12"/>
        <v/>
      </c>
    </row>
    <row r="718" spans="3:3" x14ac:dyDescent="0.55000000000000004">
      <c r="C718" t="str">
        <f t="shared" si="12"/>
        <v/>
      </c>
    </row>
    <row r="719" spans="3:3" x14ac:dyDescent="0.55000000000000004">
      <c r="C719" t="str">
        <f t="shared" si="12"/>
        <v/>
      </c>
    </row>
    <row r="720" spans="3:3" x14ac:dyDescent="0.55000000000000004">
      <c r="C720" t="str">
        <f t="shared" si="12"/>
        <v/>
      </c>
    </row>
    <row r="721" spans="3:3" x14ac:dyDescent="0.55000000000000004">
      <c r="C721" t="str">
        <f t="shared" si="12"/>
        <v/>
      </c>
    </row>
    <row r="722" spans="3:3" x14ac:dyDescent="0.55000000000000004">
      <c r="C722" t="str">
        <f t="shared" si="12"/>
        <v/>
      </c>
    </row>
    <row r="723" spans="3:3" x14ac:dyDescent="0.55000000000000004">
      <c r="C723" t="str">
        <f t="shared" si="12"/>
        <v/>
      </c>
    </row>
    <row r="724" spans="3:3" x14ac:dyDescent="0.55000000000000004">
      <c r="C724" t="str">
        <f t="shared" si="12"/>
        <v/>
      </c>
    </row>
    <row r="725" spans="3:3" x14ac:dyDescent="0.55000000000000004">
      <c r="C725" t="str">
        <f t="shared" si="12"/>
        <v/>
      </c>
    </row>
    <row r="726" spans="3:3" x14ac:dyDescent="0.55000000000000004">
      <c r="C726" t="str">
        <f t="shared" si="12"/>
        <v/>
      </c>
    </row>
    <row r="727" spans="3:3" x14ac:dyDescent="0.55000000000000004">
      <c r="C727" t="str">
        <f t="shared" si="12"/>
        <v/>
      </c>
    </row>
    <row r="728" spans="3:3" x14ac:dyDescent="0.55000000000000004">
      <c r="C728" t="str">
        <f t="shared" si="12"/>
        <v/>
      </c>
    </row>
    <row r="729" spans="3:3" x14ac:dyDescent="0.55000000000000004">
      <c r="C729" t="str">
        <f t="shared" si="12"/>
        <v/>
      </c>
    </row>
    <row r="730" spans="3:3" x14ac:dyDescent="0.55000000000000004">
      <c r="C730" t="str">
        <f t="shared" si="12"/>
        <v/>
      </c>
    </row>
    <row r="731" spans="3:3" x14ac:dyDescent="0.55000000000000004">
      <c r="C731" t="str">
        <f t="shared" si="12"/>
        <v/>
      </c>
    </row>
    <row r="732" spans="3:3" x14ac:dyDescent="0.55000000000000004">
      <c r="C732" t="str">
        <f t="shared" si="12"/>
        <v/>
      </c>
    </row>
    <row r="733" spans="3:3" x14ac:dyDescent="0.55000000000000004">
      <c r="C733" t="str">
        <f t="shared" si="12"/>
        <v/>
      </c>
    </row>
    <row r="734" spans="3:3" x14ac:dyDescent="0.55000000000000004">
      <c r="C734" t="str">
        <f t="shared" si="12"/>
        <v/>
      </c>
    </row>
    <row r="735" spans="3:3" x14ac:dyDescent="0.55000000000000004">
      <c r="C735" t="str">
        <f t="shared" si="12"/>
        <v/>
      </c>
    </row>
    <row r="736" spans="3:3" x14ac:dyDescent="0.55000000000000004">
      <c r="C736" t="str">
        <f t="shared" si="12"/>
        <v/>
      </c>
    </row>
    <row r="737" spans="3:3" x14ac:dyDescent="0.55000000000000004">
      <c r="C737" t="str">
        <f t="shared" si="12"/>
        <v/>
      </c>
    </row>
    <row r="738" spans="3:3" x14ac:dyDescent="0.55000000000000004">
      <c r="C738" t="str">
        <f t="shared" si="12"/>
        <v/>
      </c>
    </row>
    <row r="739" spans="3:3" x14ac:dyDescent="0.55000000000000004">
      <c r="C739" t="str">
        <f t="shared" si="12"/>
        <v/>
      </c>
    </row>
    <row r="740" spans="3:3" x14ac:dyDescent="0.55000000000000004">
      <c r="C740" t="str">
        <f t="shared" si="12"/>
        <v/>
      </c>
    </row>
    <row r="741" spans="3:3" x14ac:dyDescent="0.55000000000000004">
      <c r="C741" t="str">
        <f t="shared" si="12"/>
        <v/>
      </c>
    </row>
    <row r="742" spans="3:3" x14ac:dyDescent="0.55000000000000004">
      <c r="C742" t="str">
        <f t="shared" si="12"/>
        <v/>
      </c>
    </row>
    <row r="743" spans="3:3" x14ac:dyDescent="0.55000000000000004">
      <c r="C743" t="str">
        <f t="shared" si="12"/>
        <v/>
      </c>
    </row>
    <row r="744" spans="3:3" x14ac:dyDescent="0.55000000000000004">
      <c r="C744" t="str">
        <f t="shared" si="12"/>
        <v/>
      </c>
    </row>
    <row r="745" spans="3:3" x14ac:dyDescent="0.55000000000000004">
      <c r="C745" t="str">
        <f t="shared" si="12"/>
        <v/>
      </c>
    </row>
    <row r="746" spans="3:3" x14ac:dyDescent="0.55000000000000004">
      <c r="C746" t="str">
        <f t="shared" si="12"/>
        <v/>
      </c>
    </row>
    <row r="747" spans="3:3" x14ac:dyDescent="0.55000000000000004">
      <c r="C747" t="str">
        <f t="shared" si="12"/>
        <v/>
      </c>
    </row>
    <row r="748" spans="3:3" x14ac:dyDescent="0.55000000000000004">
      <c r="C748" t="str">
        <f t="shared" si="12"/>
        <v/>
      </c>
    </row>
    <row r="749" spans="3:3" x14ac:dyDescent="0.55000000000000004">
      <c r="C749" t="str">
        <f t="shared" si="12"/>
        <v/>
      </c>
    </row>
    <row r="750" spans="3:3" x14ac:dyDescent="0.55000000000000004">
      <c r="C750" t="str">
        <f t="shared" si="12"/>
        <v/>
      </c>
    </row>
    <row r="751" spans="3:3" x14ac:dyDescent="0.55000000000000004">
      <c r="C751" t="str">
        <f t="shared" si="12"/>
        <v/>
      </c>
    </row>
    <row r="752" spans="3:3" x14ac:dyDescent="0.55000000000000004">
      <c r="C752" t="str">
        <f t="shared" si="12"/>
        <v/>
      </c>
    </row>
    <row r="753" spans="3:3" x14ac:dyDescent="0.55000000000000004">
      <c r="C753" t="str">
        <f t="shared" si="12"/>
        <v/>
      </c>
    </row>
    <row r="754" spans="3:3" x14ac:dyDescent="0.55000000000000004">
      <c r="C754" t="str">
        <f t="shared" si="12"/>
        <v/>
      </c>
    </row>
    <row r="755" spans="3:3" x14ac:dyDescent="0.55000000000000004">
      <c r="C755" t="str">
        <f t="shared" si="12"/>
        <v/>
      </c>
    </row>
    <row r="756" spans="3:3" x14ac:dyDescent="0.55000000000000004">
      <c r="C756" t="str">
        <f t="shared" si="12"/>
        <v/>
      </c>
    </row>
    <row r="757" spans="3:3" x14ac:dyDescent="0.55000000000000004">
      <c r="C757" t="str">
        <f t="shared" si="12"/>
        <v/>
      </c>
    </row>
    <row r="758" spans="3:3" x14ac:dyDescent="0.55000000000000004">
      <c r="C758" t="str">
        <f t="shared" si="12"/>
        <v/>
      </c>
    </row>
    <row r="759" spans="3:3" x14ac:dyDescent="0.55000000000000004">
      <c r="C759" t="str">
        <f t="shared" si="12"/>
        <v/>
      </c>
    </row>
    <row r="760" spans="3:3" x14ac:dyDescent="0.55000000000000004">
      <c r="C760" t="str">
        <f t="shared" si="12"/>
        <v/>
      </c>
    </row>
    <row r="761" spans="3:3" x14ac:dyDescent="0.55000000000000004">
      <c r="C761" t="str">
        <f t="shared" si="12"/>
        <v/>
      </c>
    </row>
    <row r="762" spans="3:3" x14ac:dyDescent="0.55000000000000004">
      <c r="C762" t="str">
        <f t="shared" si="12"/>
        <v/>
      </c>
    </row>
    <row r="763" spans="3:3" x14ac:dyDescent="0.55000000000000004">
      <c r="C763" t="str">
        <f t="shared" si="12"/>
        <v/>
      </c>
    </row>
    <row r="764" spans="3:3" x14ac:dyDescent="0.55000000000000004">
      <c r="C764" t="str">
        <f t="shared" si="12"/>
        <v/>
      </c>
    </row>
    <row r="765" spans="3:3" x14ac:dyDescent="0.55000000000000004">
      <c r="C765" t="str">
        <f t="shared" si="12"/>
        <v/>
      </c>
    </row>
    <row r="766" spans="3:3" x14ac:dyDescent="0.55000000000000004">
      <c r="C766" t="str">
        <f t="shared" si="12"/>
        <v/>
      </c>
    </row>
    <row r="767" spans="3:3" x14ac:dyDescent="0.55000000000000004">
      <c r="C767" t="str">
        <f t="shared" si="12"/>
        <v/>
      </c>
    </row>
    <row r="768" spans="3:3" x14ac:dyDescent="0.55000000000000004">
      <c r="C768" t="str">
        <f t="shared" si="12"/>
        <v/>
      </c>
    </row>
    <row r="769" spans="3:3" x14ac:dyDescent="0.55000000000000004">
      <c r="C769" t="str">
        <f t="shared" si="12"/>
        <v/>
      </c>
    </row>
    <row r="770" spans="3:3" x14ac:dyDescent="0.55000000000000004">
      <c r="C770" t="str">
        <f t="shared" ref="C770:C833" si="13">IF(ISNUMBER(MATCH(A770,B:B,0)),"IS","")</f>
        <v/>
      </c>
    </row>
    <row r="771" spans="3:3" x14ac:dyDescent="0.55000000000000004">
      <c r="C771" t="str">
        <f t="shared" si="13"/>
        <v/>
      </c>
    </row>
    <row r="772" spans="3:3" x14ac:dyDescent="0.55000000000000004">
      <c r="C772" t="str">
        <f t="shared" si="13"/>
        <v/>
      </c>
    </row>
    <row r="773" spans="3:3" x14ac:dyDescent="0.55000000000000004">
      <c r="C773" t="str">
        <f t="shared" si="13"/>
        <v/>
      </c>
    </row>
    <row r="774" spans="3:3" x14ac:dyDescent="0.55000000000000004">
      <c r="C774" t="str">
        <f t="shared" si="13"/>
        <v/>
      </c>
    </row>
    <row r="775" spans="3:3" x14ac:dyDescent="0.55000000000000004">
      <c r="C775" t="str">
        <f t="shared" si="13"/>
        <v/>
      </c>
    </row>
    <row r="776" spans="3:3" x14ac:dyDescent="0.55000000000000004">
      <c r="C776" t="str">
        <f t="shared" si="13"/>
        <v/>
      </c>
    </row>
    <row r="777" spans="3:3" x14ac:dyDescent="0.55000000000000004">
      <c r="C777" t="str">
        <f t="shared" si="13"/>
        <v/>
      </c>
    </row>
    <row r="778" spans="3:3" x14ac:dyDescent="0.55000000000000004">
      <c r="C778" t="str">
        <f t="shared" si="13"/>
        <v/>
      </c>
    </row>
    <row r="779" spans="3:3" x14ac:dyDescent="0.55000000000000004">
      <c r="C779" t="str">
        <f t="shared" si="13"/>
        <v/>
      </c>
    </row>
    <row r="780" spans="3:3" x14ac:dyDescent="0.55000000000000004">
      <c r="C780" t="str">
        <f t="shared" si="13"/>
        <v/>
      </c>
    </row>
    <row r="781" spans="3:3" x14ac:dyDescent="0.55000000000000004">
      <c r="C781" t="str">
        <f t="shared" si="13"/>
        <v/>
      </c>
    </row>
    <row r="782" spans="3:3" x14ac:dyDescent="0.55000000000000004">
      <c r="C782" t="str">
        <f t="shared" si="13"/>
        <v/>
      </c>
    </row>
    <row r="783" spans="3:3" x14ac:dyDescent="0.55000000000000004">
      <c r="C783" t="str">
        <f t="shared" si="13"/>
        <v/>
      </c>
    </row>
    <row r="784" spans="3:3" x14ac:dyDescent="0.55000000000000004">
      <c r="C784" t="str">
        <f t="shared" si="13"/>
        <v/>
      </c>
    </row>
    <row r="785" spans="3:3" x14ac:dyDescent="0.55000000000000004">
      <c r="C785" t="str">
        <f t="shared" si="13"/>
        <v/>
      </c>
    </row>
    <row r="786" spans="3:3" x14ac:dyDescent="0.55000000000000004">
      <c r="C786" t="str">
        <f t="shared" si="13"/>
        <v/>
      </c>
    </row>
    <row r="787" spans="3:3" x14ac:dyDescent="0.55000000000000004">
      <c r="C787" t="str">
        <f t="shared" si="13"/>
        <v/>
      </c>
    </row>
    <row r="788" spans="3:3" x14ac:dyDescent="0.55000000000000004">
      <c r="C788" t="str">
        <f t="shared" si="13"/>
        <v/>
      </c>
    </row>
    <row r="789" spans="3:3" x14ac:dyDescent="0.55000000000000004">
      <c r="C789" t="str">
        <f t="shared" si="13"/>
        <v/>
      </c>
    </row>
    <row r="790" spans="3:3" x14ac:dyDescent="0.55000000000000004">
      <c r="C790" t="str">
        <f t="shared" si="13"/>
        <v/>
      </c>
    </row>
    <row r="791" spans="3:3" x14ac:dyDescent="0.55000000000000004">
      <c r="C791" t="str">
        <f t="shared" si="13"/>
        <v/>
      </c>
    </row>
    <row r="792" spans="3:3" x14ac:dyDescent="0.55000000000000004">
      <c r="C792" t="str">
        <f t="shared" si="13"/>
        <v/>
      </c>
    </row>
    <row r="793" spans="3:3" x14ac:dyDescent="0.55000000000000004">
      <c r="C793" t="str">
        <f t="shared" si="13"/>
        <v/>
      </c>
    </row>
    <row r="794" spans="3:3" x14ac:dyDescent="0.55000000000000004">
      <c r="C794" t="str">
        <f t="shared" si="13"/>
        <v/>
      </c>
    </row>
    <row r="795" spans="3:3" x14ac:dyDescent="0.55000000000000004">
      <c r="C795" t="str">
        <f t="shared" si="13"/>
        <v/>
      </c>
    </row>
    <row r="796" spans="3:3" x14ac:dyDescent="0.55000000000000004">
      <c r="C796" t="str">
        <f t="shared" si="13"/>
        <v/>
      </c>
    </row>
    <row r="797" spans="3:3" x14ac:dyDescent="0.55000000000000004">
      <c r="C797" t="str">
        <f t="shared" si="13"/>
        <v/>
      </c>
    </row>
    <row r="798" spans="3:3" x14ac:dyDescent="0.55000000000000004">
      <c r="C798" t="str">
        <f t="shared" si="13"/>
        <v/>
      </c>
    </row>
    <row r="799" spans="3:3" x14ac:dyDescent="0.55000000000000004">
      <c r="C799" t="str">
        <f t="shared" si="13"/>
        <v/>
      </c>
    </row>
    <row r="800" spans="3:3" x14ac:dyDescent="0.55000000000000004">
      <c r="C800" t="str">
        <f t="shared" si="13"/>
        <v/>
      </c>
    </row>
    <row r="801" spans="3:3" x14ac:dyDescent="0.55000000000000004">
      <c r="C801" t="str">
        <f t="shared" si="13"/>
        <v/>
      </c>
    </row>
    <row r="802" spans="3:3" x14ac:dyDescent="0.55000000000000004">
      <c r="C802" t="str">
        <f t="shared" si="13"/>
        <v/>
      </c>
    </row>
    <row r="803" spans="3:3" x14ac:dyDescent="0.55000000000000004">
      <c r="C803" t="str">
        <f t="shared" si="13"/>
        <v/>
      </c>
    </row>
    <row r="804" spans="3:3" x14ac:dyDescent="0.55000000000000004">
      <c r="C804" t="str">
        <f t="shared" si="13"/>
        <v/>
      </c>
    </row>
    <row r="805" spans="3:3" x14ac:dyDescent="0.55000000000000004">
      <c r="C805" t="str">
        <f t="shared" si="13"/>
        <v/>
      </c>
    </row>
    <row r="806" spans="3:3" x14ac:dyDescent="0.55000000000000004">
      <c r="C806" t="str">
        <f t="shared" si="13"/>
        <v/>
      </c>
    </row>
    <row r="807" spans="3:3" x14ac:dyDescent="0.55000000000000004">
      <c r="C807" t="str">
        <f t="shared" si="13"/>
        <v/>
      </c>
    </row>
    <row r="808" spans="3:3" x14ac:dyDescent="0.55000000000000004">
      <c r="C808" t="str">
        <f t="shared" si="13"/>
        <v/>
      </c>
    </row>
    <row r="809" spans="3:3" x14ac:dyDescent="0.55000000000000004">
      <c r="C809" t="str">
        <f t="shared" si="13"/>
        <v/>
      </c>
    </row>
    <row r="810" spans="3:3" x14ac:dyDescent="0.55000000000000004">
      <c r="C810" t="str">
        <f t="shared" si="13"/>
        <v/>
      </c>
    </row>
    <row r="811" spans="3:3" x14ac:dyDescent="0.55000000000000004">
      <c r="C811" t="str">
        <f t="shared" si="13"/>
        <v/>
      </c>
    </row>
    <row r="812" spans="3:3" x14ac:dyDescent="0.55000000000000004">
      <c r="C812" t="str">
        <f t="shared" si="13"/>
        <v/>
      </c>
    </row>
    <row r="813" spans="3:3" x14ac:dyDescent="0.55000000000000004">
      <c r="C813" t="str">
        <f t="shared" si="13"/>
        <v/>
      </c>
    </row>
    <row r="814" spans="3:3" x14ac:dyDescent="0.55000000000000004">
      <c r="C814" t="str">
        <f t="shared" si="13"/>
        <v/>
      </c>
    </row>
    <row r="815" spans="3:3" x14ac:dyDescent="0.55000000000000004">
      <c r="C815" t="str">
        <f t="shared" si="13"/>
        <v/>
      </c>
    </row>
    <row r="816" spans="3:3" x14ac:dyDescent="0.55000000000000004">
      <c r="C816" t="str">
        <f t="shared" si="13"/>
        <v/>
      </c>
    </row>
    <row r="817" spans="3:3" x14ac:dyDescent="0.55000000000000004">
      <c r="C817" t="str">
        <f t="shared" si="13"/>
        <v/>
      </c>
    </row>
    <row r="818" spans="3:3" x14ac:dyDescent="0.55000000000000004">
      <c r="C818" t="str">
        <f t="shared" si="13"/>
        <v/>
      </c>
    </row>
    <row r="819" spans="3:3" x14ac:dyDescent="0.55000000000000004">
      <c r="C819" t="str">
        <f t="shared" si="13"/>
        <v/>
      </c>
    </row>
    <row r="820" spans="3:3" x14ac:dyDescent="0.55000000000000004">
      <c r="C820" t="str">
        <f t="shared" si="13"/>
        <v/>
      </c>
    </row>
    <row r="821" spans="3:3" x14ac:dyDescent="0.55000000000000004">
      <c r="C821" t="str">
        <f t="shared" si="13"/>
        <v/>
      </c>
    </row>
    <row r="822" spans="3:3" x14ac:dyDescent="0.55000000000000004">
      <c r="C822" t="str">
        <f t="shared" si="13"/>
        <v/>
      </c>
    </row>
    <row r="823" spans="3:3" x14ac:dyDescent="0.55000000000000004">
      <c r="C823" t="str">
        <f t="shared" si="13"/>
        <v/>
      </c>
    </row>
    <row r="824" spans="3:3" x14ac:dyDescent="0.55000000000000004">
      <c r="C824" t="str">
        <f t="shared" si="13"/>
        <v/>
      </c>
    </row>
    <row r="825" spans="3:3" x14ac:dyDescent="0.55000000000000004">
      <c r="C825" t="str">
        <f t="shared" si="13"/>
        <v/>
      </c>
    </row>
    <row r="826" spans="3:3" x14ac:dyDescent="0.55000000000000004">
      <c r="C826" t="str">
        <f t="shared" si="13"/>
        <v/>
      </c>
    </row>
    <row r="827" spans="3:3" x14ac:dyDescent="0.55000000000000004">
      <c r="C827" t="str">
        <f t="shared" si="13"/>
        <v/>
      </c>
    </row>
    <row r="828" spans="3:3" x14ac:dyDescent="0.55000000000000004">
      <c r="C828" t="str">
        <f t="shared" si="13"/>
        <v/>
      </c>
    </row>
    <row r="829" spans="3:3" x14ac:dyDescent="0.55000000000000004">
      <c r="C829" t="str">
        <f t="shared" si="13"/>
        <v/>
      </c>
    </row>
    <row r="830" spans="3:3" x14ac:dyDescent="0.55000000000000004">
      <c r="C830" t="str">
        <f t="shared" si="13"/>
        <v/>
      </c>
    </row>
    <row r="831" spans="3:3" x14ac:dyDescent="0.55000000000000004">
      <c r="C831" t="str">
        <f t="shared" si="13"/>
        <v/>
      </c>
    </row>
    <row r="832" spans="3:3" x14ac:dyDescent="0.55000000000000004">
      <c r="C832" t="str">
        <f t="shared" si="13"/>
        <v/>
      </c>
    </row>
    <row r="833" spans="3:3" x14ac:dyDescent="0.55000000000000004">
      <c r="C833" t="str">
        <f t="shared" si="13"/>
        <v/>
      </c>
    </row>
    <row r="834" spans="3:3" x14ac:dyDescent="0.55000000000000004">
      <c r="C834" t="str">
        <f t="shared" ref="C834:C897" si="14">IF(ISNUMBER(MATCH(A834,B:B,0)),"IS","")</f>
        <v/>
      </c>
    </row>
    <row r="835" spans="3:3" x14ac:dyDescent="0.55000000000000004">
      <c r="C835" t="str">
        <f t="shared" si="14"/>
        <v/>
      </c>
    </row>
    <row r="836" spans="3:3" x14ac:dyDescent="0.55000000000000004">
      <c r="C836" t="str">
        <f t="shared" si="14"/>
        <v/>
      </c>
    </row>
    <row r="837" spans="3:3" x14ac:dyDescent="0.55000000000000004">
      <c r="C837" t="str">
        <f t="shared" si="14"/>
        <v/>
      </c>
    </row>
    <row r="838" spans="3:3" x14ac:dyDescent="0.55000000000000004">
      <c r="C838" t="str">
        <f t="shared" si="14"/>
        <v/>
      </c>
    </row>
    <row r="839" spans="3:3" x14ac:dyDescent="0.55000000000000004">
      <c r="C839" t="str">
        <f t="shared" si="14"/>
        <v/>
      </c>
    </row>
    <row r="840" spans="3:3" x14ac:dyDescent="0.55000000000000004">
      <c r="C840" t="str">
        <f t="shared" si="14"/>
        <v/>
      </c>
    </row>
    <row r="841" spans="3:3" x14ac:dyDescent="0.55000000000000004">
      <c r="C841" t="str">
        <f t="shared" si="14"/>
        <v/>
      </c>
    </row>
    <row r="842" spans="3:3" x14ac:dyDescent="0.55000000000000004">
      <c r="C842" t="str">
        <f t="shared" si="14"/>
        <v/>
      </c>
    </row>
    <row r="843" spans="3:3" x14ac:dyDescent="0.55000000000000004">
      <c r="C843" t="str">
        <f t="shared" si="14"/>
        <v/>
      </c>
    </row>
    <row r="844" spans="3:3" x14ac:dyDescent="0.55000000000000004">
      <c r="C844" t="str">
        <f t="shared" si="14"/>
        <v/>
      </c>
    </row>
    <row r="845" spans="3:3" x14ac:dyDescent="0.55000000000000004">
      <c r="C845" t="str">
        <f t="shared" si="14"/>
        <v/>
      </c>
    </row>
    <row r="846" spans="3:3" x14ac:dyDescent="0.55000000000000004">
      <c r="C846" t="str">
        <f t="shared" si="14"/>
        <v/>
      </c>
    </row>
    <row r="847" spans="3:3" x14ac:dyDescent="0.55000000000000004">
      <c r="C847" t="str">
        <f t="shared" si="14"/>
        <v/>
      </c>
    </row>
    <row r="848" spans="3:3" x14ac:dyDescent="0.55000000000000004">
      <c r="C848" t="str">
        <f t="shared" si="14"/>
        <v/>
      </c>
    </row>
    <row r="849" spans="3:3" x14ac:dyDescent="0.55000000000000004">
      <c r="C849" t="str">
        <f t="shared" si="14"/>
        <v/>
      </c>
    </row>
    <row r="850" spans="3:3" x14ac:dyDescent="0.55000000000000004">
      <c r="C850" t="str">
        <f t="shared" si="14"/>
        <v/>
      </c>
    </row>
    <row r="851" spans="3:3" x14ac:dyDescent="0.55000000000000004">
      <c r="C851" t="str">
        <f t="shared" si="14"/>
        <v/>
      </c>
    </row>
    <row r="852" spans="3:3" x14ac:dyDescent="0.55000000000000004">
      <c r="C852" t="str">
        <f t="shared" si="14"/>
        <v/>
      </c>
    </row>
    <row r="853" spans="3:3" x14ac:dyDescent="0.55000000000000004">
      <c r="C853" t="str">
        <f t="shared" si="14"/>
        <v/>
      </c>
    </row>
    <row r="854" spans="3:3" x14ac:dyDescent="0.55000000000000004">
      <c r="C854" t="str">
        <f t="shared" si="14"/>
        <v/>
      </c>
    </row>
    <row r="855" spans="3:3" x14ac:dyDescent="0.55000000000000004">
      <c r="C855" t="str">
        <f t="shared" si="14"/>
        <v/>
      </c>
    </row>
    <row r="856" spans="3:3" x14ac:dyDescent="0.55000000000000004">
      <c r="C856" t="str">
        <f t="shared" si="14"/>
        <v/>
      </c>
    </row>
    <row r="857" spans="3:3" x14ac:dyDescent="0.55000000000000004">
      <c r="C857" t="str">
        <f t="shared" si="14"/>
        <v/>
      </c>
    </row>
    <row r="858" spans="3:3" x14ac:dyDescent="0.55000000000000004">
      <c r="C858" t="str">
        <f t="shared" si="14"/>
        <v/>
      </c>
    </row>
    <row r="859" spans="3:3" x14ac:dyDescent="0.55000000000000004">
      <c r="C859" t="str">
        <f t="shared" si="14"/>
        <v/>
      </c>
    </row>
    <row r="860" spans="3:3" x14ac:dyDescent="0.55000000000000004">
      <c r="C860" t="str">
        <f t="shared" si="14"/>
        <v/>
      </c>
    </row>
    <row r="861" spans="3:3" x14ac:dyDescent="0.55000000000000004">
      <c r="C861" t="str">
        <f t="shared" si="14"/>
        <v/>
      </c>
    </row>
    <row r="862" spans="3:3" x14ac:dyDescent="0.55000000000000004">
      <c r="C862" t="str">
        <f t="shared" si="14"/>
        <v/>
      </c>
    </row>
    <row r="863" spans="3:3" x14ac:dyDescent="0.55000000000000004">
      <c r="C863" t="str">
        <f t="shared" si="14"/>
        <v/>
      </c>
    </row>
    <row r="864" spans="3:3" x14ac:dyDescent="0.55000000000000004">
      <c r="C864" t="str">
        <f t="shared" si="14"/>
        <v/>
      </c>
    </row>
    <row r="865" spans="3:3" x14ac:dyDescent="0.55000000000000004">
      <c r="C865" t="str">
        <f t="shared" si="14"/>
        <v/>
      </c>
    </row>
    <row r="866" spans="3:3" x14ac:dyDescent="0.55000000000000004">
      <c r="C866" t="str">
        <f t="shared" si="14"/>
        <v/>
      </c>
    </row>
    <row r="867" spans="3:3" x14ac:dyDescent="0.55000000000000004">
      <c r="C867" t="str">
        <f t="shared" si="14"/>
        <v/>
      </c>
    </row>
    <row r="868" spans="3:3" x14ac:dyDescent="0.55000000000000004">
      <c r="C868" t="str">
        <f t="shared" si="14"/>
        <v/>
      </c>
    </row>
    <row r="869" spans="3:3" x14ac:dyDescent="0.55000000000000004">
      <c r="C869" t="str">
        <f t="shared" si="14"/>
        <v/>
      </c>
    </row>
    <row r="870" spans="3:3" x14ac:dyDescent="0.55000000000000004">
      <c r="C870" t="str">
        <f t="shared" si="14"/>
        <v/>
      </c>
    </row>
    <row r="871" spans="3:3" x14ac:dyDescent="0.55000000000000004">
      <c r="C871" t="str">
        <f t="shared" si="14"/>
        <v/>
      </c>
    </row>
    <row r="872" spans="3:3" x14ac:dyDescent="0.55000000000000004">
      <c r="C872" t="str">
        <f t="shared" si="14"/>
        <v/>
      </c>
    </row>
    <row r="873" spans="3:3" x14ac:dyDescent="0.55000000000000004">
      <c r="C873" t="str">
        <f t="shared" si="14"/>
        <v/>
      </c>
    </row>
    <row r="874" spans="3:3" x14ac:dyDescent="0.55000000000000004">
      <c r="C874" t="str">
        <f t="shared" si="14"/>
        <v/>
      </c>
    </row>
    <row r="875" spans="3:3" x14ac:dyDescent="0.55000000000000004">
      <c r="C875" t="str">
        <f t="shared" si="14"/>
        <v/>
      </c>
    </row>
    <row r="876" spans="3:3" x14ac:dyDescent="0.55000000000000004">
      <c r="C876" t="str">
        <f t="shared" si="14"/>
        <v/>
      </c>
    </row>
    <row r="877" spans="3:3" x14ac:dyDescent="0.55000000000000004">
      <c r="C877" t="str">
        <f t="shared" si="14"/>
        <v/>
      </c>
    </row>
    <row r="878" spans="3:3" x14ac:dyDescent="0.55000000000000004">
      <c r="C878" t="str">
        <f t="shared" si="14"/>
        <v/>
      </c>
    </row>
    <row r="879" spans="3:3" x14ac:dyDescent="0.55000000000000004">
      <c r="C879" t="str">
        <f t="shared" si="14"/>
        <v/>
      </c>
    </row>
    <row r="880" spans="3:3" x14ac:dyDescent="0.55000000000000004">
      <c r="C880" t="str">
        <f t="shared" si="14"/>
        <v/>
      </c>
    </row>
    <row r="881" spans="3:3" x14ac:dyDescent="0.55000000000000004">
      <c r="C881" t="str">
        <f t="shared" si="14"/>
        <v/>
      </c>
    </row>
    <row r="882" spans="3:3" x14ac:dyDescent="0.55000000000000004">
      <c r="C882" t="str">
        <f t="shared" si="14"/>
        <v/>
      </c>
    </row>
    <row r="883" spans="3:3" x14ac:dyDescent="0.55000000000000004">
      <c r="C883" t="str">
        <f t="shared" si="14"/>
        <v/>
      </c>
    </row>
    <row r="884" spans="3:3" x14ac:dyDescent="0.55000000000000004">
      <c r="C884" t="str">
        <f t="shared" si="14"/>
        <v/>
      </c>
    </row>
    <row r="885" spans="3:3" x14ac:dyDescent="0.55000000000000004">
      <c r="C885" t="str">
        <f t="shared" si="14"/>
        <v/>
      </c>
    </row>
    <row r="886" spans="3:3" x14ac:dyDescent="0.55000000000000004">
      <c r="C886" t="str">
        <f t="shared" si="14"/>
        <v/>
      </c>
    </row>
    <row r="887" spans="3:3" x14ac:dyDescent="0.55000000000000004">
      <c r="C887" t="str">
        <f t="shared" si="14"/>
        <v/>
      </c>
    </row>
    <row r="888" spans="3:3" x14ac:dyDescent="0.55000000000000004">
      <c r="C888" t="str">
        <f t="shared" si="14"/>
        <v/>
      </c>
    </row>
    <row r="889" spans="3:3" x14ac:dyDescent="0.55000000000000004">
      <c r="C889" t="str">
        <f t="shared" si="14"/>
        <v/>
      </c>
    </row>
    <row r="890" spans="3:3" x14ac:dyDescent="0.55000000000000004">
      <c r="C890" t="str">
        <f t="shared" si="14"/>
        <v/>
      </c>
    </row>
    <row r="891" spans="3:3" x14ac:dyDescent="0.55000000000000004">
      <c r="C891" t="str">
        <f t="shared" si="14"/>
        <v/>
      </c>
    </row>
    <row r="892" spans="3:3" x14ac:dyDescent="0.55000000000000004">
      <c r="C892" t="str">
        <f t="shared" si="14"/>
        <v/>
      </c>
    </row>
    <row r="893" spans="3:3" x14ac:dyDescent="0.55000000000000004">
      <c r="C893" t="str">
        <f t="shared" si="14"/>
        <v/>
      </c>
    </row>
    <row r="894" spans="3:3" x14ac:dyDescent="0.55000000000000004">
      <c r="C894" t="str">
        <f t="shared" si="14"/>
        <v/>
      </c>
    </row>
    <row r="895" spans="3:3" x14ac:dyDescent="0.55000000000000004">
      <c r="C895" t="str">
        <f t="shared" si="14"/>
        <v/>
      </c>
    </row>
    <row r="896" spans="3:3" x14ac:dyDescent="0.55000000000000004">
      <c r="C896" t="str">
        <f t="shared" si="14"/>
        <v/>
      </c>
    </row>
    <row r="897" spans="3:3" x14ac:dyDescent="0.55000000000000004">
      <c r="C897" t="str">
        <f t="shared" si="14"/>
        <v/>
      </c>
    </row>
    <row r="898" spans="3:3" x14ac:dyDescent="0.55000000000000004">
      <c r="C898" t="str">
        <f t="shared" ref="C898:C961" si="15">IF(ISNUMBER(MATCH(A898,B:B,0)),"IS","")</f>
        <v/>
      </c>
    </row>
    <row r="899" spans="3:3" x14ac:dyDescent="0.55000000000000004">
      <c r="C899" t="str">
        <f t="shared" si="15"/>
        <v/>
      </c>
    </row>
    <row r="900" spans="3:3" x14ac:dyDescent="0.55000000000000004">
      <c r="C900" t="str">
        <f t="shared" si="15"/>
        <v/>
      </c>
    </row>
    <row r="901" spans="3:3" x14ac:dyDescent="0.55000000000000004">
      <c r="C901" t="str">
        <f t="shared" si="15"/>
        <v/>
      </c>
    </row>
    <row r="902" spans="3:3" x14ac:dyDescent="0.55000000000000004">
      <c r="C902" t="str">
        <f t="shared" si="15"/>
        <v/>
      </c>
    </row>
    <row r="903" spans="3:3" x14ac:dyDescent="0.55000000000000004">
      <c r="C903" t="str">
        <f t="shared" si="15"/>
        <v/>
      </c>
    </row>
    <row r="904" spans="3:3" x14ac:dyDescent="0.55000000000000004">
      <c r="C904" t="str">
        <f t="shared" si="15"/>
        <v/>
      </c>
    </row>
    <row r="905" spans="3:3" x14ac:dyDescent="0.55000000000000004">
      <c r="C905" t="str">
        <f t="shared" si="15"/>
        <v/>
      </c>
    </row>
    <row r="906" spans="3:3" x14ac:dyDescent="0.55000000000000004">
      <c r="C906" t="str">
        <f t="shared" si="15"/>
        <v/>
      </c>
    </row>
    <row r="907" spans="3:3" x14ac:dyDescent="0.55000000000000004">
      <c r="C907" t="str">
        <f t="shared" si="15"/>
        <v/>
      </c>
    </row>
    <row r="908" spans="3:3" x14ac:dyDescent="0.55000000000000004">
      <c r="C908" t="str">
        <f t="shared" si="15"/>
        <v/>
      </c>
    </row>
    <row r="909" spans="3:3" x14ac:dyDescent="0.55000000000000004">
      <c r="C909" t="str">
        <f t="shared" si="15"/>
        <v/>
      </c>
    </row>
    <row r="910" spans="3:3" x14ac:dyDescent="0.55000000000000004">
      <c r="C910" t="str">
        <f t="shared" si="15"/>
        <v/>
      </c>
    </row>
    <row r="911" spans="3:3" x14ac:dyDescent="0.55000000000000004">
      <c r="C911" t="str">
        <f t="shared" si="15"/>
        <v/>
      </c>
    </row>
    <row r="912" spans="3:3" x14ac:dyDescent="0.55000000000000004">
      <c r="C912" t="str">
        <f t="shared" si="15"/>
        <v/>
      </c>
    </row>
    <row r="913" spans="3:3" x14ac:dyDescent="0.55000000000000004">
      <c r="C913" t="str">
        <f t="shared" si="15"/>
        <v/>
      </c>
    </row>
    <row r="914" spans="3:3" x14ac:dyDescent="0.55000000000000004">
      <c r="C914" t="str">
        <f t="shared" si="15"/>
        <v/>
      </c>
    </row>
    <row r="915" spans="3:3" x14ac:dyDescent="0.55000000000000004">
      <c r="C915" t="str">
        <f t="shared" si="15"/>
        <v/>
      </c>
    </row>
    <row r="916" spans="3:3" x14ac:dyDescent="0.55000000000000004">
      <c r="C916" t="str">
        <f t="shared" si="15"/>
        <v/>
      </c>
    </row>
    <row r="917" spans="3:3" x14ac:dyDescent="0.55000000000000004">
      <c r="C917" t="str">
        <f t="shared" si="15"/>
        <v/>
      </c>
    </row>
    <row r="918" spans="3:3" x14ac:dyDescent="0.55000000000000004">
      <c r="C918" t="str">
        <f t="shared" si="15"/>
        <v/>
      </c>
    </row>
    <row r="919" spans="3:3" x14ac:dyDescent="0.55000000000000004">
      <c r="C919" t="str">
        <f t="shared" si="15"/>
        <v/>
      </c>
    </row>
    <row r="920" spans="3:3" x14ac:dyDescent="0.55000000000000004">
      <c r="C920" t="str">
        <f t="shared" si="15"/>
        <v/>
      </c>
    </row>
    <row r="921" spans="3:3" x14ac:dyDescent="0.55000000000000004">
      <c r="C921" t="str">
        <f t="shared" si="15"/>
        <v/>
      </c>
    </row>
    <row r="922" spans="3:3" x14ac:dyDescent="0.55000000000000004">
      <c r="C922" t="str">
        <f t="shared" si="15"/>
        <v/>
      </c>
    </row>
    <row r="923" spans="3:3" x14ac:dyDescent="0.55000000000000004">
      <c r="C923" t="str">
        <f t="shared" si="15"/>
        <v/>
      </c>
    </row>
    <row r="924" spans="3:3" x14ac:dyDescent="0.55000000000000004">
      <c r="C924" t="str">
        <f t="shared" si="15"/>
        <v/>
      </c>
    </row>
    <row r="925" spans="3:3" x14ac:dyDescent="0.55000000000000004">
      <c r="C925" t="str">
        <f t="shared" si="15"/>
        <v/>
      </c>
    </row>
    <row r="926" spans="3:3" x14ac:dyDescent="0.55000000000000004">
      <c r="C926" t="str">
        <f t="shared" si="15"/>
        <v/>
      </c>
    </row>
    <row r="927" spans="3:3" x14ac:dyDescent="0.55000000000000004">
      <c r="C927" t="str">
        <f t="shared" si="15"/>
        <v/>
      </c>
    </row>
    <row r="928" spans="3:3" x14ac:dyDescent="0.55000000000000004">
      <c r="C928" t="str">
        <f t="shared" si="15"/>
        <v/>
      </c>
    </row>
    <row r="929" spans="3:3" x14ac:dyDescent="0.55000000000000004">
      <c r="C929" t="str">
        <f t="shared" si="15"/>
        <v/>
      </c>
    </row>
    <row r="930" spans="3:3" x14ac:dyDescent="0.55000000000000004">
      <c r="C930" t="str">
        <f t="shared" si="15"/>
        <v/>
      </c>
    </row>
    <row r="931" spans="3:3" x14ac:dyDescent="0.55000000000000004">
      <c r="C931" t="str">
        <f t="shared" si="15"/>
        <v/>
      </c>
    </row>
    <row r="932" spans="3:3" x14ac:dyDescent="0.55000000000000004">
      <c r="C932" t="str">
        <f t="shared" si="15"/>
        <v/>
      </c>
    </row>
    <row r="933" spans="3:3" x14ac:dyDescent="0.55000000000000004">
      <c r="C933" t="str">
        <f t="shared" si="15"/>
        <v/>
      </c>
    </row>
    <row r="934" spans="3:3" x14ac:dyDescent="0.55000000000000004">
      <c r="C934" t="str">
        <f t="shared" si="15"/>
        <v/>
      </c>
    </row>
    <row r="935" spans="3:3" x14ac:dyDescent="0.55000000000000004">
      <c r="C935" t="str">
        <f t="shared" si="15"/>
        <v/>
      </c>
    </row>
    <row r="936" spans="3:3" x14ac:dyDescent="0.55000000000000004">
      <c r="C936" t="str">
        <f t="shared" si="15"/>
        <v/>
      </c>
    </row>
    <row r="937" spans="3:3" x14ac:dyDescent="0.55000000000000004">
      <c r="C937" t="str">
        <f t="shared" si="15"/>
        <v/>
      </c>
    </row>
    <row r="938" spans="3:3" x14ac:dyDescent="0.55000000000000004">
      <c r="C938" t="str">
        <f t="shared" si="15"/>
        <v/>
      </c>
    </row>
    <row r="939" spans="3:3" x14ac:dyDescent="0.55000000000000004">
      <c r="C939" t="str">
        <f t="shared" si="15"/>
        <v/>
      </c>
    </row>
    <row r="940" spans="3:3" x14ac:dyDescent="0.55000000000000004">
      <c r="C940" t="str">
        <f t="shared" si="15"/>
        <v/>
      </c>
    </row>
    <row r="941" spans="3:3" x14ac:dyDescent="0.55000000000000004">
      <c r="C941" t="str">
        <f t="shared" si="15"/>
        <v/>
      </c>
    </row>
    <row r="942" spans="3:3" x14ac:dyDescent="0.55000000000000004">
      <c r="C942" t="str">
        <f t="shared" si="15"/>
        <v/>
      </c>
    </row>
    <row r="943" spans="3:3" x14ac:dyDescent="0.55000000000000004">
      <c r="C943" t="str">
        <f t="shared" si="15"/>
        <v/>
      </c>
    </row>
    <row r="944" spans="3:3" x14ac:dyDescent="0.55000000000000004">
      <c r="C944" t="str">
        <f t="shared" si="15"/>
        <v/>
      </c>
    </row>
    <row r="945" spans="3:3" x14ac:dyDescent="0.55000000000000004">
      <c r="C945" t="str">
        <f t="shared" si="15"/>
        <v/>
      </c>
    </row>
    <row r="946" spans="3:3" x14ac:dyDescent="0.55000000000000004">
      <c r="C946" t="str">
        <f t="shared" si="15"/>
        <v/>
      </c>
    </row>
    <row r="947" spans="3:3" x14ac:dyDescent="0.55000000000000004">
      <c r="C947" t="str">
        <f t="shared" si="15"/>
        <v/>
      </c>
    </row>
    <row r="948" spans="3:3" x14ac:dyDescent="0.55000000000000004">
      <c r="C948" t="str">
        <f t="shared" si="15"/>
        <v/>
      </c>
    </row>
    <row r="949" spans="3:3" x14ac:dyDescent="0.55000000000000004">
      <c r="C949" t="str">
        <f t="shared" si="15"/>
        <v/>
      </c>
    </row>
    <row r="950" spans="3:3" x14ac:dyDescent="0.55000000000000004">
      <c r="C950" t="str">
        <f t="shared" si="15"/>
        <v/>
      </c>
    </row>
    <row r="951" spans="3:3" x14ac:dyDescent="0.55000000000000004">
      <c r="C951" t="str">
        <f t="shared" si="15"/>
        <v/>
      </c>
    </row>
    <row r="952" spans="3:3" x14ac:dyDescent="0.55000000000000004">
      <c r="C952" t="str">
        <f t="shared" si="15"/>
        <v/>
      </c>
    </row>
    <row r="953" spans="3:3" x14ac:dyDescent="0.55000000000000004">
      <c r="C953" t="str">
        <f t="shared" si="15"/>
        <v/>
      </c>
    </row>
    <row r="954" spans="3:3" x14ac:dyDescent="0.55000000000000004">
      <c r="C954" t="str">
        <f t="shared" si="15"/>
        <v/>
      </c>
    </row>
    <row r="955" spans="3:3" x14ac:dyDescent="0.55000000000000004">
      <c r="C955" t="str">
        <f t="shared" si="15"/>
        <v/>
      </c>
    </row>
    <row r="956" spans="3:3" x14ac:dyDescent="0.55000000000000004">
      <c r="C956" t="str">
        <f t="shared" si="15"/>
        <v/>
      </c>
    </row>
    <row r="957" spans="3:3" x14ac:dyDescent="0.55000000000000004">
      <c r="C957" t="str">
        <f t="shared" si="15"/>
        <v/>
      </c>
    </row>
    <row r="958" spans="3:3" x14ac:dyDescent="0.55000000000000004">
      <c r="C958" t="str">
        <f t="shared" si="15"/>
        <v/>
      </c>
    </row>
    <row r="959" spans="3:3" x14ac:dyDescent="0.55000000000000004">
      <c r="C959" t="str">
        <f t="shared" si="15"/>
        <v/>
      </c>
    </row>
    <row r="960" spans="3:3" x14ac:dyDescent="0.55000000000000004">
      <c r="C960" t="str">
        <f t="shared" si="15"/>
        <v/>
      </c>
    </row>
    <row r="961" spans="3:3" x14ac:dyDescent="0.55000000000000004">
      <c r="C961" t="str">
        <f t="shared" si="15"/>
        <v/>
      </c>
    </row>
    <row r="962" spans="3:3" x14ac:dyDescent="0.55000000000000004">
      <c r="C962" t="str">
        <f t="shared" ref="C962:C1025" si="16">IF(ISNUMBER(MATCH(A962,B:B,0)),"IS","")</f>
        <v/>
      </c>
    </row>
    <row r="963" spans="3:3" x14ac:dyDescent="0.55000000000000004">
      <c r="C963" t="str">
        <f t="shared" si="16"/>
        <v/>
      </c>
    </row>
    <row r="964" spans="3:3" x14ac:dyDescent="0.55000000000000004">
      <c r="C964" t="str">
        <f t="shared" si="16"/>
        <v/>
      </c>
    </row>
    <row r="965" spans="3:3" x14ac:dyDescent="0.55000000000000004">
      <c r="C965" t="str">
        <f t="shared" si="16"/>
        <v/>
      </c>
    </row>
    <row r="966" spans="3:3" x14ac:dyDescent="0.55000000000000004">
      <c r="C966" t="str">
        <f t="shared" si="16"/>
        <v/>
      </c>
    </row>
    <row r="967" spans="3:3" x14ac:dyDescent="0.55000000000000004">
      <c r="C967" t="str">
        <f t="shared" si="16"/>
        <v/>
      </c>
    </row>
    <row r="968" spans="3:3" x14ac:dyDescent="0.55000000000000004">
      <c r="C968" t="str">
        <f t="shared" si="16"/>
        <v/>
      </c>
    </row>
    <row r="969" spans="3:3" x14ac:dyDescent="0.55000000000000004">
      <c r="C969" t="str">
        <f t="shared" si="16"/>
        <v/>
      </c>
    </row>
    <row r="970" spans="3:3" x14ac:dyDescent="0.55000000000000004">
      <c r="C970" t="str">
        <f t="shared" si="16"/>
        <v/>
      </c>
    </row>
    <row r="971" spans="3:3" x14ac:dyDescent="0.55000000000000004">
      <c r="C971" t="str">
        <f t="shared" si="16"/>
        <v/>
      </c>
    </row>
    <row r="972" spans="3:3" x14ac:dyDescent="0.55000000000000004">
      <c r="C972" t="str">
        <f t="shared" si="16"/>
        <v/>
      </c>
    </row>
    <row r="973" spans="3:3" x14ac:dyDescent="0.55000000000000004">
      <c r="C973" t="str">
        <f t="shared" si="16"/>
        <v/>
      </c>
    </row>
    <row r="974" spans="3:3" x14ac:dyDescent="0.55000000000000004">
      <c r="C974" t="str">
        <f t="shared" si="16"/>
        <v/>
      </c>
    </row>
    <row r="975" spans="3:3" x14ac:dyDescent="0.55000000000000004">
      <c r="C975" t="str">
        <f t="shared" si="16"/>
        <v/>
      </c>
    </row>
    <row r="976" spans="3:3" x14ac:dyDescent="0.55000000000000004">
      <c r="C976" t="str">
        <f t="shared" si="16"/>
        <v/>
      </c>
    </row>
    <row r="977" spans="3:3" x14ac:dyDescent="0.55000000000000004">
      <c r="C977" t="str">
        <f t="shared" si="16"/>
        <v/>
      </c>
    </row>
    <row r="978" spans="3:3" x14ac:dyDescent="0.55000000000000004">
      <c r="C978" t="str">
        <f t="shared" si="16"/>
        <v/>
      </c>
    </row>
    <row r="979" spans="3:3" x14ac:dyDescent="0.55000000000000004">
      <c r="C979" t="str">
        <f t="shared" si="16"/>
        <v/>
      </c>
    </row>
    <row r="980" spans="3:3" x14ac:dyDescent="0.55000000000000004">
      <c r="C980" t="str">
        <f t="shared" si="16"/>
        <v/>
      </c>
    </row>
    <row r="981" spans="3:3" x14ac:dyDescent="0.55000000000000004">
      <c r="C981" t="str">
        <f t="shared" si="16"/>
        <v/>
      </c>
    </row>
    <row r="982" spans="3:3" x14ac:dyDescent="0.55000000000000004">
      <c r="C982" t="str">
        <f t="shared" si="16"/>
        <v/>
      </c>
    </row>
    <row r="983" spans="3:3" x14ac:dyDescent="0.55000000000000004">
      <c r="C983" t="str">
        <f t="shared" si="16"/>
        <v/>
      </c>
    </row>
    <row r="984" spans="3:3" x14ac:dyDescent="0.55000000000000004">
      <c r="C984" t="str">
        <f t="shared" si="16"/>
        <v/>
      </c>
    </row>
    <row r="985" spans="3:3" x14ac:dyDescent="0.55000000000000004">
      <c r="C985" t="str">
        <f t="shared" si="16"/>
        <v/>
      </c>
    </row>
    <row r="986" spans="3:3" x14ac:dyDescent="0.55000000000000004">
      <c r="C986" t="str">
        <f t="shared" si="16"/>
        <v/>
      </c>
    </row>
    <row r="987" spans="3:3" x14ac:dyDescent="0.55000000000000004">
      <c r="C987" t="str">
        <f t="shared" si="16"/>
        <v/>
      </c>
    </row>
    <row r="988" spans="3:3" x14ac:dyDescent="0.55000000000000004">
      <c r="C988" t="str">
        <f t="shared" si="16"/>
        <v/>
      </c>
    </row>
    <row r="989" spans="3:3" x14ac:dyDescent="0.55000000000000004">
      <c r="C989" t="str">
        <f t="shared" si="16"/>
        <v/>
      </c>
    </row>
    <row r="990" spans="3:3" x14ac:dyDescent="0.55000000000000004">
      <c r="C990" t="str">
        <f t="shared" si="16"/>
        <v/>
      </c>
    </row>
    <row r="991" spans="3:3" x14ac:dyDescent="0.55000000000000004">
      <c r="C991" t="str">
        <f t="shared" si="16"/>
        <v/>
      </c>
    </row>
    <row r="992" spans="3:3" x14ac:dyDescent="0.55000000000000004">
      <c r="C992" t="str">
        <f t="shared" si="16"/>
        <v/>
      </c>
    </row>
    <row r="993" spans="3:3" x14ac:dyDescent="0.55000000000000004">
      <c r="C993" t="str">
        <f t="shared" si="16"/>
        <v/>
      </c>
    </row>
    <row r="994" spans="3:3" x14ac:dyDescent="0.55000000000000004">
      <c r="C994" t="str">
        <f t="shared" si="16"/>
        <v/>
      </c>
    </row>
    <row r="995" spans="3:3" x14ac:dyDescent="0.55000000000000004">
      <c r="C995" t="str">
        <f t="shared" si="16"/>
        <v/>
      </c>
    </row>
    <row r="996" spans="3:3" x14ac:dyDescent="0.55000000000000004">
      <c r="C996" t="str">
        <f t="shared" si="16"/>
        <v/>
      </c>
    </row>
    <row r="997" spans="3:3" x14ac:dyDescent="0.55000000000000004">
      <c r="C997" t="str">
        <f t="shared" si="16"/>
        <v/>
      </c>
    </row>
    <row r="998" spans="3:3" x14ac:dyDescent="0.55000000000000004">
      <c r="C998" t="str">
        <f t="shared" si="16"/>
        <v/>
      </c>
    </row>
    <row r="999" spans="3:3" x14ac:dyDescent="0.55000000000000004">
      <c r="C999" t="str">
        <f t="shared" si="16"/>
        <v/>
      </c>
    </row>
    <row r="1000" spans="3:3" x14ac:dyDescent="0.55000000000000004">
      <c r="C1000" t="str">
        <f t="shared" si="16"/>
        <v/>
      </c>
    </row>
    <row r="1001" spans="3:3" x14ac:dyDescent="0.55000000000000004">
      <c r="C1001" t="str">
        <f t="shared" si="16"/>
        <v/>
      </c>
    </row>
    <row r="1002" spans="3:3" x14ac:dyDescent="0.55000000000000004">
      <c r="C1002" t="str">
        <f t="shared" si="16"/>
        <v/>
      </c>
    </row>
    <row r="1003" spans="3:3" x14ac:dyDescent="0.55000000000000004">
      <c r="C1003" t="str">
        <f t="shared" si="16"/>
        <v/>
      </c>
    </row>
    <row r="1004" spans="3:3" x14ac:dyDescent="0.55000000000000004">
      <c r="C1004" t="str">
        <f t="shared" si="16"/>
        <v/>
      </c>
    </row>
    <row r="1005" spans="3:3" x14ac:dyDescent="0.55000000000000004">
      <c r="C1005" t="str">
        <f t="shared" si="16"/>
        <v/>
      </c>
    </row>
    <row r="1006" spans="3:3" x14ac:dyDescent="0.55000000000000004">
      <c r="C1006" t="str">
        <f t="shared" si="16"/>
        <v/>
      </c>
    </row>
    <row r="1007" spans="3:3" x14ac:dyDescent="0.55000000000000004">
      <c r="C1007" t="str">
        <f t="shared" si="16"/>
        <v/>
      </c>
    </row>
    <row r="1008" spans="3:3" x14ac:dyDescent="0.55000000000000004">
      <c r="C1008" t="str">
        <f t="shared" si="16"/>
        <v/>
      </c>
    </row>
    <row r="1009" spans="3:3" x14ac:dyDescent="0.55000000000000004">
      <c r="C1009" t="str">
        <f t="shared" si="16"/>
        <v/>
      </c>
    </row>
    <row r="1010" spans="3:3" x14ac:dyDescent="0.55000000000000004">
      <c r="C1010" t="str">
        <f t="shared" si="16"/>
        <v/>
      </c>
    </row>
    <row r="1011" spans="3:3" x14ac:dyDescent="0.55000000000000004">
      <c r="C1011" t="str">
        <f t="shared" si="16"/>
        <v/>
      </c>
    </row>
    <row r="1012" spans="3:3" x14ac:dyDescent="0.55000000000000004">
      <c r="C1012" t="str">
        <f t="shared" si="16"/>
        <v/>
      </c>
    </row>
    <row r="1013" spans="3:3" x14ac:dyDescent="0.55000000000000004">
      <c r="C1013" t="str">
        <f t="shared" si="16"/>
        <v/>
      </c>
    </row>
    <row r="1014" spans="3:3" x14ac:dyDescent="0.55000000000000004">
      <c r="C1014" t="str">
        <f t="shared" si="16"/>
        <v/>
      </c>
    </row>
    <row r="1015" spans="3:3" x14ac:dyDescent="0.55000000000000004">
      <c r="C1015" t="str">
        <f t="shared" si="16"/>
        <v/>
      </c>
    </row>
    <row r="1016" spans="3:3" x14ac:dyDescent="0.55000000000000004">
      <c r="C1016" t="str">
        <f t="shared" si="16"/>
        <v/>
      </c>
    </row>
    <row r="1017" spans="3:3" x14ac:dyDescent="0.55000000000000004">
      <c r="C1017" t="str">
        <f t="shared" si="16"/>
        <v/>
      </c>
    </row>
    <row r="1018" spans="3:3" x14ac:dyDescent="0.55000000000000004">
      <c r="C1018" t="str">
        <f t="shared" si="16"/>
        <v/>
      </c>
    </row>
    <row r="1019" spans="3:3" x14ac:dyDescent="0.55000000000000004">
      <c r="C1019" t="str">
        <f t="shared" si="16"/>
        <v/>
      </c>
    </row>
    <row r="1020" spans="3:3" x14ac:dyDescent="0.55000000000000004">
      <c r="C1020" t="str">
        <f t="shared" si="16"/>
        <v/>
      </c>
    </row>
    <row r="1021" spans="3:3" x14ac:dyDescent="0.55000000000000004">
      <c r="C1021" t="str">
        <f t="shared" si="16"/>
        <v/>
      </c>
    </row>
    <row r="1022" spans="3:3" x14ac:dyDescent="0.55000000000000004">
      <c r="C1022" t="str">
        <f t="shared" si="16"/>
        <v/>
      </c>
    </row>
    <row r="1023" spans="3:3" x14ac:dyDescent="0.55000000000000004">
      <c r="C1023" t="str">
        <f t="shared" si="16"/>
        <v/>
      </c>
    </row>
    <row r="1024" spans="3:3" x14ac:dyDescent="0.55000000000000004">
      <c r="C1024" t="str">
        <f t="shared" si="16"/>
        <v/>
      </c>
    </row>
    <row r="1025" spans="3:3" x14ac:dyDescent="0.55000000000000004">
      <c r="C1025" t="str">
        <f t="shared" si="16"/>
        <v/>
      </c>
    </row>
    <row r="1026" spans="3:3" x14ac:dyDescent="0.55000000000000004">
      <c r="C1026" t="str">
        <f t="shared" ref="C1026:C1089" si="17">IF(ISNUMBER(MATCH(A1026,B:B,0)),"IS","")</f>
        <v/>
      </c>
    </row>
    <row r="1027" spans="3:3" x14ac:dyDescent="0.55000000000000004">
      <c r="C1027" t="str">
        <f t="shared" si="17"/>
        <v/>
      </c>
    </row>
    <row r="1028" spans="3:3" x14ac:dyDescent="0.55000000000000004">
      <c r="C1028" t="str">
        <f t="shared" si="17"/>
        <v/>
      </c>
    </row>
    <row r="1029" spans="3:3" x14ac:dyDescent="0.55000000000000004">
      <c r="C1029" t="str">
        <f t="shared" si="17"/>
        <v/>
      </c>
    </row>
    <row r="1030" spans="3:3" x14ac:dyDescent="0.55000000000000004">
      <c r="C1030" t="str">
        <f t="shared" si="17"/>
        <v/>
      </c>
    </row>
    <row r="1031" spans="3:3" x14ac:dyDescent="0.55000000000000004">
      <c r="C1031" t="str">
        <f t="shared" si="17"/>
        <v/>
      </c>
    </row>
    <row r="1032" spans="3:3" x14ac:dyDescent="0.55000000000000004">
      <c r="C1032" t="str">
        <f t="shared" si="17"/>
        <v/>
      </c>
    </row>
    <row r="1033" spans="3:3" x14ac:dyDescent="0.55000000000000004">
      <c r="C1033" t="str">
        <f t="shared" si="17"/>
        <v/>
      </c>
    </row>
    <row r="1034" spans="3:3" x14ac:dyDescent="0.55000000000000004">
      <c r="C1034" t="str">
        <f t="shared" si="17"/>
        <v/>
      </c>
    </row>
    <row r="1035" spans="3:3" x14ac:dyDescent="0.55000000000000004">
      <c r="C1035" t="str">
        <f t="shared" si="17"/>
        <v/>
      </c>
    </row>
    <row r="1036" spans="3:3" x14ac:dyDescent="0.55000000000000004">
      <c r="C1036" t="str">
        <f t="shared" si="17"/>
        <v/>
      </c>
    </row>
    <row r="1037" spans="3:3" x14ac:dyDescent="0.55000000000000004">
      <c r="C1037" t="str">
        <f t="shared" si="17"/>
        <v/>
      </c>
    </row>
    <row r="1038" spans="3:3" x14ac:dyDescent="0.55000000000000004">
      <c r="C1038" t="str">
        <f t="shared" si="17"/>
        <v/>
      </c>
    </row>
    <row r="1039" spans="3:3" x14ac:dyDescent="0.55000000000000004">
      <c r="C1039" t="str">
        <f t="shared" si="17"/>
        <v/>
      </c>
    </row>
    <row r="1040" spans="3:3" x14ac:dyDescent="0.55000000000000004">
      <c r="C1040" t="str">
        <f t="shared" si="17"/>
        <v/>
      </c>
    </row>
    <row r="1041" spans="3:3" x14ac:dyDescent="0.55000000000000004">
      <c r="C1041" t="str">
        <f t="shared" si="17"/>
        <v/>
      </c>
    </row>
    <row r="1042" spans="3:3" x14ac:dyDescent="0.55000000000000004">
      <c r="C1042" t="str">
        <f t="shared" si="17"/>
        <v/>
      </c>
    </row>
    <row r="1043" spans="3:3" x14ac:dyDescent="0.55000000000000004">
      <c r="C1043" t="str">
        <f t="shared" si="17"/>
        <v/>
      </c>
    </row>
    <row r="1044" spans="3:3" x14ac:dyDescent="0.55000000000000004">
      <c r="C1044" t="str">
        <f t="shared" si="17"/>
        <v/>
      </c>
    </row>
    <row r="1045" spans="3:3" x14ac:dyDescent="0.55000000000000004">
      <c r="C1045" t="str">
        <f t="shared" si="17"/>
        <v/>
      </c>
    </row>
    <row r="1046" spans="3:3" x14ac:dyDescent="0.55000000000000004">
      <c r="C1046" t="str">
        <f t="shared" si="17"/>
        <v/>
      </c>
    </row>
    <row r="1047" spans="3:3" x14ac:dyDescent="0.55000000000000004">
      <c r="C1047" t="str">
        <f t="shared" si="17"/>
        <v/>
      </c>
    </row>
    <row r="1048" spans="3:3" x14ac:dyDescent="0.55000000000000004">
      <c r="C1048" t="str">
        <f t="shared" si="17"/>
        <v/>
      </c>
    </row>
    <row r="1049" spans="3:3" x14ac:dyDescent="0.55000000000000004">
      <c r="C1049" t="str">
        <f t="shared" si="17"/>
        <v/>
      </c>
    </row>
    <row r="1050" spans="3:3" x14ac:dyDescent="0.55000000000000004">
      <c r="C1050" t="str">
        <f t="shared" si="17"/>
        <v/>
      </c>
    </row>
    <row r="1051" spans="3:3" x14ac:dyDescent="0.55000000000000004">
      <c r="C1051" t="str">
        <f t="shared" si="17"/>
        <v/>
      </c>
    </row>
    <row r="1052" spans="3:3" x14ac:dyDescent="0.55000000000000004">
      <c r="C1052" t="str">
        <f t="shared" si="17"/>
        <v/>
      </c>
    </row>
    <row r="1053" spans="3:3" x14ac:dyDescent="0.55000000000000004">
      <c r="C1053" t="str">
        <f t="shared" si="17"/>
        <v/>
      </c>
    </row>
    <row r="1054" spans="3:3" x14ac:dyDescent="0.55000000000000004">
      <c r="C1054" t="str">
        <f t="shared" si="17"/>
        <v/>
      </c>
    </row>
    <row r="1055" spans="3:3" x14ac:dyDescent="0.55000000000000004">
      <c r="C1055" t="str">
        <f t="shared" si="17"/>
        <v/>
      </c>
    </row>
    <row r="1056" spans="3:3" x14ac:dyDescent="0.55000000000000004">
      <c r="C1056" t="str">
        <f t="shared" si="17"/>
        <v/>
      </c>
    </row>
    <row r="1057" spans="3:3" x14ac:dyDescent="0.55000000000000004">
      <c r="C1057" t="str">
        <f t="shared" si="17"/>
        <v/>
      </c>
    </row>
    <row r="1058" spans="3:3" x14ac:dyDescent="0.55000000000000004">
      <c r="C1058" t="str">
        <f t="shared" si="17"/>
        <v/>
      </c>
    </row>
    <row r="1059" spans="3:3" x14ac:dyDescent="0.55000000000000004">
      <c r="C1059" t="str">
        <f t="shared" si="17"/>
        <v/>
      </c>
    </row>
    <row r="1060" spans="3:3" x14ac:dyDescent="0.55000000000000004">
      <c r="C1060" t="str">
        <f t="shared" si="17"/>
        <v/>
      </c>
    </row>
    <row r="1061" spans="3:3" x14ac:dyDescent="0.55000000000000004">
      <c r="C1061" t="str">
        <f t="shared" si="17"/>
        <v/>
      </c>
    </row>
    <row r="1062" spans="3:3" x14ac:dyDescent="0.55000000000000004">
      <c r="C1062" t="str">
        <f t="shared" si="17"/>
        <v/>
      </c>
    </row>
    <row r="1063" spans="3:3" x14ac:dyDescent="0.55000000000000004">
      <c r="C1063" t="str">
        <f t="shared" si="17"/>
        <v/>
      </c>
    </row>
    <row r="1064" spans="3:3" x14ac:dyDescent="0.55000000000000004">
      <c r="C1064" t="str">
        <f t="shared" si="17"/>
        <v/>
      </c>
    </row>
    <row r="1065" spans="3:3" x14ac:dyDescent="0.55000000000000004">
      <c r="C1065" t="str">
        <f t="shared" si="17"/>
        <v/>
      </c>
    </row>
    <row r="1066" spans="3:3" x14ac:dyDescent="0.55000000000000004">
      <c r="C1066" t="str">
        <f t="shared" si="17"/>
        <v/>
      </c>
    </row>
    <row r="1067" spans="3:3" x14ac:dyDescent="0.55000000000000004">
      <c r="C1067" t="str">
        <f t="shared" si="17"/>
        <v/>
      </c>
    </row>
    <row r="1068" spans="3:3" x14ac:dyDescent="0.55000000000000004">
      <c r="C1068" t="str">
        <f t="shared" si="17"/>
        <v/>
      </c>
    </row>
    <row r="1069" spans="3:3" x14ac:dyDescent="0.55000000000000004">
      <c r="C1069" t="str">
        <f t="shared" si="17"/>
        <v/>
      </c>
    </row>
    <row r="1070" spans="3:3" x14ac:dyDescent="0.55000000000000004">
      <c r="C1070" t="str">
        <f t="shared" si="17"/>
        <v/>
      </c>
    </row>
    <row r="1071" spans="3:3" x14ac:dyDescent="0.55000000000000004">
      <c r="C1071" t="str">
        <f t="shared" si="17"/>
        <v/>
      </c>
    </row>
    <row r="1072" spans="3:3" x14ac:dyDescent="0.55000000000000004">
      <c r="C1072" t="str">
        <f t="shared" si="17"/>
        <v/>
      </c>
    </row>
    <row r="1073" spans="3:3" x14ac:dyDescent="0.55000000000000004">
      <c r="C1073" t="str">
        <f t="shared" si="17"/>
        <v/>
      </c>
    </row>
    <row r="1074" spans="3:3" x14ac:dyDescent="0.55000000000000004">
      <c r="C1074" t="str">
        <f t="shared" si="17"/>
        <v/>
      </c>
    </row>
    <row r="1075" spans="3:3" x14ac:dyDescent="0.55000000000000004">
      <c r="C1075" t="str">
        <f t="shared" si="17"/>
        <v/>
      </c>
    </row>
    <row r="1076" spans="3:3" x14ac:dyDescent="0.55000000000000004">
      <c r="C1076" t="str">
        <f t="shared" si="17"/>
        <v/>
      </c>
    </row>
    <row r="1077" spans="3:3" x14ac:dyDescent="0.55000000000000004">
      <c r="C1077" t="str">
        <f t="shared" si="17"/>
        <v/>
      </c>
    </row>
    <row r="1078" spans="3:3" x14ac:dyDescent="0.55000000000000004">
      <c r="C1078" t="str">
        <f t="shared" si="17"/>
        <v/>
      </c>
    </row>
    <row r="1079" spans="3:3" x14ac:dyDescent="0.55000000000000004">
      <c r="C1079" t="str">
        <f t="shared" si="17"/>
        <v/>
      </c>
    </row>
    <row r="1080" spans="3:3" x14ac:dyDescent="0.55000000000000004">
      <c r="C1080" t="str">
        <f t="shared" si="17"/>
        <v/>
      </c>
    </row>
    <row r="1081" spans="3:3" x14ac:dyDescent="0.55000000000000004">
      <c r="C1081" t="str">
        <f t="shared" si="17"/>
        <v/>
      </c>
    </row>
    <row r="1082" spans="3:3" x14ac:dyDescent="0.55000000000000004">
      <c r="C1082" t="str">
        <f t="shared" si="17"/>
        <v/>
      </c>
    </row>
    <row r="1083" spans="3:3" x14ac:dyDescent="0.55000000000000004">
      <c r="C1083" t="str">
        <f t="shared" si="17"/>
        <v/>
      </c>
    </row>
    <row r="1084" spans="3:3" x14ac:dyDescent="0.55000000000000004">
      <c r="C1084" t="str">
        <f t="shared" si="17"/>
        <v/>
      </c>
    </row>
    <row r="1085" spans="3:3" x14ac:dyDescent="0.55000000000000004">
      <c r="C1085" t="str">
        <f t="shared" si="17"/>
        <v/>
      </c>
    </row>
    <row r="1086" spans="3:3" x14ac:dyDescent="0.55000000000000004">
      <c r="C1086" t="str">
        <f t="shared" si="17"/>
        <v/>
      </c>
    </row>
    <row r="1087" spans="3:3" x14ac:dyDescent="0.55000000000000004">
      <c r="C1087" t="str">
        <f t="shared" si="17"/>
        <v/>
      </c>
    </row>
    <row r="1088" spans="3:3" x14ac:dyDescent="0.55000000000000004">
      <c r="C1088" t="str">
        <f t="shared" si="17"/>
        <v/>
      </c>
    </row>
    <row r="1089" spans="3:3" x14ac:dyDescent="0.55000000000000004">
      <c r="C1089" t="str">
        <f t="shared" si="17"/>
        <v/>
      </c>
    </row>
    <row r="1090" spans="3:3" x14ac:dyDescent="0.55000000000000004">
      <c r="C1090" t="str">
        <f t="shared" ref="C1090:C1153" si="18">IF(ISNUMBER(MATCH(A1090,B:B,0)),"IS","")</f>
        <v/>
      </c>
    </row>
    <row r="1091" spans="3:3" x14ac:dyDescent="0.55000000000000004">
      <c r="C1091" t="str">
        <f t="shared" si="18"/>
        <v/>
      </c>
    </row>
    <row r="1092" spans="3:3" x14ac:dyDescent="0.55000000000000004">
      <c r="C1092" t="str">
        <f t="shared" si="18"/>
        <v/>
      </c>
    </row>
    <row r="1093" spans="3:3" x14ac:dyDescent="0.55000000000000004">
      <c r="C1093" t="str">
        <f t="shared" si="18"/>
        <v/>
      </c>
    </row>
    <row r="1094" spans="3:3" x14ac:dyDescent="0.55000000000000004">
      <c r="C1094" t="str">
        <f t="shared" si="18"/>
        <v/>
      </c>
    </row>
    <row r="1095" spans="3:3" x14ac:dyDescent="0.55000000000000004">
      <c r="C1095" t="str">
        <f t="shared" si="18"/>
        <v/>
      </c>
    </row>
    <row r="1096" spans="3:3" x14ac:dyDescent="0.55000000000000004">
      <c r="C1096" t="str">
        <f t="shared" si="18"/>
        <v/>
      </c>
    </row>
    <row r="1097" spans="3:3" x14ac:dyDescent="0.55000000000000004">
      <c r="C1097" t="str">
        <f t="shared" si="18"/>
        <v/>
      </c>
    </row>
    <row r="1098" spans="3:3" x14ac:dyDescent="0.55000000000000004">
      <c r="C1098" t="str">
        <f t="shared" si="18"/>
        <v/>
      </c>
    </row>
    <row r="1099" spans="3:3" x14ac:dyDescent="0.55000000000000004">
      <c r="C1099" t="str">
        <f t="shared" si="18"/>
        <v/>
      </c>
    </row>
    <row r="1100" spans="3:3" x14ac:dyDescent="0.55000000000000004">
      <c r="C1100" t="str">
        <f t="shared" si="18"/>
        <v/>
      </c>
    </row>
    <row r="1101" spans="3:3" x14ac:dyDescent="0.55000000000000004">
      <c r="C1101" t="str">
        <f t="shared" si="18"/>
        <v/>
      </c>
    </row>
    <row r="1102" spans="3:3" x14ac:dyDescent="0.55000000000000004">
      <c r="C1102" t="str">
        <f t="shared" si="18"/>
        <v/>
      </c>
    </row>
    <row r="1103" spans="3:3" x14ac:dyDescent="0.55000000000000004">
      <c r="C1103" t="str">
        <f t="shared" si="18"/>
        <v/>
      </c>
    </row>
    <row r="1104" spans="3:3" x14ac:dyDescent="0.55000000000000004">
      <c r="C1104" t="str">
        <f t="shared" si="18"/>
        <v/>
      </c>
    </row>
    <row r="1105" spans="3:3" x14ac:dyDescent="0.55000000000000004">
      <c r="C1105" t="str">
        <f t="shared" si="18"/>
        <v/>
      </c>
    </row>
    <row r="1106" spans="3:3" x14ac:dyDescent="0.55000000000000004">
      <c r="C1106" t="str">
        <f t="shared" si="18"/>
        <v/>
      </c>
    </row>
    <row r="1107" spans="3:3" x14ac:dyDescent="0.55000000000000004">
      <c r="C1107" t="str">
        <f t="shared" si="18"/>
        <v/>
      </c>
    </row>
    <row r="1108" spans="3:3" x14ac:dyDescent="0.55000000000000004">
      <c r="C1108" t="str">
        <f t="shared" si="18"/>
        <v/>
      </c>
    </row>
    <row r="1109" spans="3:3" x14ac:dyDescent="0.55000000000000004">
      <c r="C1109" t="str">
        <f t="shared" si="18"/>
        <v/>
      </c>
    </row>
    <row r="1110" spans="3:3" x14ac:dyDescent="0.55000000000000004">
      <c r="C1110" t="str">
        <f t="shared" si="18"/>
        <v/>
      </c>
    </row>
    <row r="1111" spans="3:3" x14ac:dyDescent="0.55000000000000004">
      <c r="C1111" t="str">
        <f t="shared" si="18"/>
        <v/>
      </c>
    </row>
    <row r="1112" spans="3:3" x14ac:dyDescent="0.55000000000000004">
      <c r="C1112" t="str">
        <f t="shared" si="18"/>
        <v/>
      </c>
    </row>
    <row r="1113" spans="3:3" x14ac:dyDescent="0.55000000000000004">
      <c r="C1113" t="str">
        <f t="shared" si="18"/>
        <v/>
      </c>
    </row>
    <row r="1114" spans="3:3" x14ac:dyDescent="0.55000000000000004">
      <c r="C1114" t="str">
        <f t="shared" si="18"/>
        <v/>
      </c>
    </row>
    <row r="1115" spans="3:3" x14ac:dyDescent="0.55000000000000004">
      <c r="C1115" t="str">
        <f t="shared" si="18"/>
        <v/>
      </c>
    </row>
    <row r="1116" spans="3:3" x14ac:dyDescent="0.55000000000000004">
      <c r="C1116" t="str">
        <f t="shared" si="18"/>
        <v/>
      </c>
    </row>
    <row r="1117" spans="3:3" x14ac:dyDescent="0.55000000000000004">
      <c r="C1117" t="str">
        <f t="shared" si="18"/>
        <v/>
      </c>
    </row>
    <row r="1118" spans="3:3" x14ac:dyDescent="0.55000000000000004">
      <c r="C1118" t="str">
        <f t="shared" si="18"/>
        <v/>
      </c>
    </row>
    <row r="1119" spans="3:3" x14ac:dyDescent="0.55000000000000004">
      <c r="C1119" t="str">
        <f t="shared" si="18"/>
        <v/>
      </c>
    </row>
    <row r="1120" spans="3:3" x14ac:dyDescent="0.55000000000000004">
      <c r="C1120" t="str">
        <f t="shared" si="18"/>
        <v/>
      </c>
    </row>
    <row r="1121" spans="3:3" x14ac:dyDescent="0.55000000000000004">
      <c r="C1121" t="str">
        <f t="shared" si="18"/>
        <v/>
      </c>
    </row>
    <row r="1122" spans="3:3" x14ac:dyDescent="0.55000000000000004">
      <c r="C1122" t="str">
        <f t="shared" si="18"/>
        <v/>
      </c>
    </row>
    <row r="1123" spans="3:3" x14ac:dyDescent="0.55000000000000004">
      <c r="C1123" t="str">
        <f t="shared" si="18"/>
        <v/>
      </c>
    </row>
    <row r="1124" spans="3:3" x14ac:dyDescent="0.55000000000000004">
      <c r="C1124" t="str">
        <f t="shared" si="18"/>
        <v/>
      </c>
    </row>
    <row r="1125" spans="3:3" x14ac:dyDescent="0.55000000000000004">
      <c r="C1125" t="str">
        <f t="shared" si="18"/>
        <v/>
      </c>
    </row>
    <row r="1126" spans="3:3" x14ac:dyDescent="0.55000000000000004">
      <c r="C1126" t="str">
        <f t="shared" si="18"/>
        <v/>
      </c>
    </row>
    <row r="1127" spans="3:3" x14ac:dyDescent="0.55000000000000004">
      <c r="C1127" t="str">
        <f t="shared" si="18"/>
        <v/>
      </c>
    </row>
    <row r="1128" spans="3:3" x14ac:dyDescent="0.55000000000000004">
      <c r="C1128" t="str">
        <f t="shared" si="18"/>
        <v/>
      </c>
    </row>
    <row r="1129" spans="3:3" x14ac:dyDescent="0.55000000000000004">
      <c r="C1129" t="str">
        <f t="shared" si="18"/>
        <v/>
      </c>
    </row>
    <row r="1130" spans="3:3" x14ac:dyDescent="0.55000000000000004">
      <c r="C1130" t="str">
        <f t="shared" si="18"/>
        <v/>
      </c>
    </row>
    <row r="1131" spans="3:3" x14ac:dyDescent="0.55000000000000004">
      <c r="C1131" t="str">
        <f t="shared" si="18"/>
        <v/>
      </c>
    </row>
    <row r="1132" spans="3:3" x14ac:dyDescent="0.55000000000000004">
      <c r="C1132" t="str">
        <f t="shared" si="18"/>
        <v/>
      </c>
    </row>
    <row r="1133" spans="3:3" x14ac:dyDescent="0.55000000000000004">
      <c r="C1133" t="str">
        <f t="shared" si="18"/>
        <v/>
      </c>
    </row>
    <row r="1134" spans="3:3" x14ac:dyDescent="0.55000000000000004">
      <c r="C1134" t="str">
        <f t="shared" si="18"/>
        <v/>
      </c>
    </row>
    <row r="1135" spans="3:3" x14ac:dyDescent="0.55000000000000004">
      <c r="C1135" t="str">
        <f t="shared" si="18"/>
        <v/>
      </c>
    </row>
    <row r="1136" spans="3:3" x14ac:dyDescent="0.55000000000000004">
      <c r="C1136" t="str">
        <f t="shared" si="18"/>
        <v/>
      </c>
    </row>
    <row r="1137" spans="3:3" x14ac:dyDescent="0.55000000000000004">
      <c r="C1137" t="str">
        <f t="shared" si="18"/>
        <v/>
      </c>
    </row>
    <row r="1138" spans="3:3" x14ac:dyDescent="0.55000000000000004">
      <c r="C1138" t="str">
        <f t="shared" si="18"/>
        <v/>
      </c>
    </row>
    <row r="1139" spans="3:3" x14ac:dyDescent="0.55000000000000004">
      <c r="C1139" t="str">
        <f t="shared" si="18"/>
        <v/>
      </c>
    </row>
    <row r="1140" spans="3:3" x14ac:dyDescent="0.55000000000000004">
      <c r="C1140" t="str">
        <f t="shared" si="18"/>
        <v/>
      </c>
    </row>
    <row r="1141" spans="3:3" x14ac:dyDescent="0.55000000000000004">
      <c r="C1141" t="str">
        <f t="shared" si="18"/>
        <v/>
      </c>
    </row>
    <row r="1142" spans="3:3" x14ac:dyDescent="0.55000000000000004">
      <c r="C1142" t="str">
        <f t="shared" si="18"/>
        <v/>
      </c>
    </row>
    <row r="1143" spans="3:3" x14ac:dyDescent="0.55000000000000004">
      <c r="C1143" t="str">
        <f t="shared" si="18"/>
        <v/>
      </c>
    </row>
    <row r="1144" spans="3:3" x14ac:dyDescent="0.55000000000000004">
      <c r="C1144" t="str">
        <f t="shared" si="18"/>
        <v/>
      </c>
    </row>
    <row r="1145" spans="3:3" x14ac:dyDescent="0.55000000000000004">
      <c r="C1145" t="str">
        <f t="shared" si="18"/>
        <v/>
      </c>
    </row>
    <row r="1146" spans="3:3" x14ac:dyDescent="0.55000000000000004">
      <c r="C1146" t="str">
        <f t="shared" si="18"/>
        <v/>
      </c>
    </row>
    <row r="1147" spans="3:3" x14ac:dyDescent="0.55000000000000004">
      <c r="C1147" t="str">
        <f t="shared" si="18"/>
        <v/>
      </c>
    </row>
    <row r="1148" spans="3:3" x14ac:dyDescent="0.55000000000000004">
      <c r="C1148" t="str">
        <f t="shared" si="18"/>
        <v/>
      </c>
    </row>
    <row r="1149" spans="3:3" x14ac:dyDescent="0.55000000000000004">
      <c r="C1149" t="str">
        <f t="shared" si="18"/>
        <v/>
      </c>
    </row>
    <row r="1150" spans="3:3" x14ac:dyDescent="0.55000000000000004">
      <c r="C1150" t="str">
        <f t="shared" si="18"/>
        <v/>
      </c>
    </row>
    <row r="1151" spans="3:3" x14ac:dyDescent="0.55000000000000004">
      <c r="C1151" t="str">
        <f t="shared" si="18"/>
        <v/>
      </c>
    </row>
    <row r="1152" spans="3:3" x14ac:dyDescent="0.55000000000000004">
      <c r="C1152" t="str">
        <f t="shared" si="18"/>
        <v/>
      </c>
    </row>
    <row r="1153" spans="3:3" x14ac:dyDescent="0.55000000000000004">
      <c r="C1153" t="str">
        <f t="shared" si="18"/>
        <v/>
      </c>
    </row>
    <row r="1154" spans="3:3" x14ac:dyDescent="0.55000000000000004">
      <c r="C1154" t="str">
        <f t="shared" ref="C1154:C1217" si="19">IF(ISNUMBER(MATCH(A1154,B:B,0)),"IS","")</f>
        <v/>
      </c>
    </row>
    <row r="1155" spans="3:3" x14ac:dyDescent="0.55000000000000004">
      <c r="C1155" t="str">
        <f t="shared" si="19"/>
        <v/>
      </c>
    </row>
    <row r="1156" spans="3:3" x14ac:dyDescent="0.55000000000000004">
      <c r="C1156" t="str">
        <f t="shared" si="19"/>
        <v/>
      </c>
    </row>
    <row r="1157" spans="3:3" x14ac:dyDescent="0.55000000000000004">
      <c r="C1157" t="str">
        <f t="shared" si="19"/>
        <v/>
      </c>
    </row>
    <row r="1158" spans="3:3" x14ac:dyDescent="0.55000000000000004">
      <c r="C1158" t="str">
        <f t="shared" si="19"/>
        <v/>
      </c>
    </row>
    <row r="1159" spans="3:3" x14ac:dyDescent="0.55000000000000004">
      <c r="C1159" t="str">
        <f t="shared" si="19"/>
        <v/>
      </c>
    </row>
    <row r="1160" spans="3:3" x14ac:dyDescent="0.55000000000000004">
      <c r="C1160" t="str">
        <f t="shared" si="19"/>
        <v/>
      </c>
    </row>
    <row r="1161" spans="3:3" x14ac:dyDescent="0.55000000000000004">
      <c r="C1161" t="str">
        <f t="shared" si="19"/>
        <v/>
      </c>
    </row>
    <row r="1162" spans="3:3" x14ac:dyDescent="0.55000000000000004">
      <c r="C1162" t="str">
        <f t="shared" si="19"/>
        <v/>
      </c>
    </row>
    <row r="1163" spans="3:3" x14ac:dyDescent="0.55000000000000004">
      <c r="C1163" t="str">
        <f t="shared" si="19"/>
        <v/>
      </c>
    </row>
    <row r="1164" spans="3:3" x14ac:dyDescent="0.55000000000000004">
      <c r="C1164" t="str">
        <f t="shared" si="19"/>
        <v/>
      </c>
    </row>
    <row r="1165" spans="3:3" x14ac:dyDescent="0.55000000000000004">
      <c r="C1165" t="str">
        <f t="shared" si="19"/>
        <v/>
      </c>
    </row>
    <row r="1166" spans="3:3" x14ac:dyDescent="0.55000000000000004">
      <c r="C1166" t="str">
        <f t="shared" si="19"/>
        <v/>
      </c>
    </row>
    <row r="1167" spans="3:3" x14ac:dyDescent="0.55000000000000004">
      <c r="C1167" t="str">
        <f t="shared" si="19"/>
        <v/>
      </c>
    </row>
    <row r="1168" spans="3:3" x14ac:dyDescent="0.55000000000000004">
      <c r="C1168" t="str">
        <f t="shared" si="19"/>
        <v/>
      </c>
    </row>
    <row r="1169" spans="3:3" x14ac:dyDescent="0.55000000000000004">
      <c r="C1169" t="str">
        <f t="shared" si="19"/>
        <v/>
      </c>
    </row>
    <row r="1170" spans="3:3" x14ac:dyDescent="0.55000000000000004">
      <c r="C1170" t="str">
        <f t="shared" si="19"/>
        <v/>
      </c>
    </row>
    <row r="1171" spans="3:3" x14ac:dyDescent="0.55000000000000004">
      <c r="C1171" t="str">
        <f t="shared" si="19"/>
        <v/>
      </c>
    </row>
    <row r="1172" spans="3:3" x14ac:dyDescent="0.55000000000000004">
      <c r="C1172" t="str">
        <f t="shared" si="19"/>
        <v/>
      </c>
    </row>
    <row r="1173" spans="3:3" x14ac:dyDescent="0.55000000000000004">
      <c r="C1173" t="str">
        <f t="shared" si="19"/>
        <v/>
      </c>
    </row>
    <row r="1174" spans="3:3" x14ac:dyDescent="0.55000000000000004">
      <c r="C1174" t="str">
        <f t="shared" si="19"/>
        <v/>
      </c>
    </row>
    <row r="1175" spans="3:3" x14ac:dyDescent="0.55000000000000004">
      <c r="C1175" t="str">
        <f t="shared" si="19"/>
        <v/>
      </c>
    </row>
    <row r="1176" spans="3:3" x14ac:dyDescent="0.55000000000000004">
      <c r="C1176" t="str">
        <f t="shared" si="19"/>
        <v/>
      </c>
    </row>
    <row r="1177" spans="3:3" x14ac:dyDescent="0.55000000000000004">
      <c r="C1177" t="str">
        <f t="shared" si="19"/>
        <v/>
      </c>
    </row>
    <row r="1178" spans="3:3" x14ac:dyDescent="0.55000000000000004">
      <c r="C1178" t="str">
        <f t="shared" si="19"/>
        <v/>
      </c>
    </row>
    <row r="1179" spans="3:3" x14ac:dyDescent="0.55000000000000004">
      <c r="C1179" t="str">
        <f t="shared" si="19"/>
        <v/>
      </c>
    </row>
    <row r="1180" spans="3:3" x14ac:dyDescent="0.55000000000000004">
      <c r="C1180" t="str">
        <f t="shared" si="19"/>
        <v/>
      </c>
    </row>
    <row r="1181" spans="3:3" x14ac:dyDescent="0.55000000000000004">
      <c r="C1181" t="str">
        <f t="shared" si="19"/>
        <v/>
      </c>
    </row>
    <row r="1182" spans="3:3" x14ac:dyDescent="0.55000000000000004">
      <c r="C1182" t="str">
        <f t="shared" si="19"/>
        <v/>
      </c>
    </row>
    <row r="1183" spans="3:3" x14ac:dyDescent="0.55000000000000004">
      <c r="C1183" t="str">
        <f t="shared" si="19"/>
        <v/>
      </c>
    </row>
    <row r="1184" spans="3:3" x14ac:dyDescent="0.55000000000000004">
      <c r="C1184" t="str">
        <f t="shared" si="19"/>
        <v/>
      </c>
    </row>
    <row r="1185" spans="3:3" x14ac:dyDescent="0.55000000000000004">
      <c r="C1185" t="str">
        <f t="shared" si="19"/>
        <v/>
      </c>
    </row>
    <row r="1186" spans="3:3" x14ac:dyDescent="0.55000000000000004">
      <c r="C1186" t="str">
        <f t="shared" si="19"/>
        <v/>
      </c>
    </row>
    <row r="1187" spans="3:3" x14ac:dyDescent="0.55000000000000004">
      <c r="C1187" t="str">
        <f t="shared" si="19"/>
        <v/>
      </c>
    </row>
    <row r="1188" spans="3:3" x14ac:dyDescent="0.55000000000000004">
      <c r="C1188" t="str">
        <f t="shared" si="19"/>
        <v/>
      </c>
    </row>
    <row r="1189" spans="3:3" x14ac:dyDescent="0.55000000000000004">
      <c r="C1189" t="str">
        <f t="shared" si="19"/>
        <v/>
      </c>
    </row>
    <row r="1190" spans="3:3" x14ac:dyDescent="0.55000000000000004">
      <c r="C1190" t="str">
        <f t="shared" si="19"/>
        <v/>
      </c>
    </row>
    <row r="1191" spans="3:3" x14ac:dyDescent="0.55000000000000004">
      <c r="C1191" t="str">
        <f t="shared" si="19"/>
        <v/>
      </c>
    </row>
    <row r="1192" spans="3:3" x14ac:dyDescent="0.55000000000000004">
      <c r="C1192" t="str">
        <f t="shared" si="19"/>
        <v/>
      </c>
    </row>
    <row r="1193" spans="3:3" x14ac:dyDescent="0.55000000000000004">
      <c r="C1193" t="str">
        <f t="shared" si="19"/>
        <v/>
      </c>
    </row>
    <row r="1194" spans="3:3" x14ac:dyDescent="0.55000000000000004">
      <c r="C1194" t="str">
        <f t="shared" si="19"/>
        <v/>
      </c>
    </row>
    <row r="1195" spans="3:3" x14ac:dyDescent="0.55000000000000004">
      <c r="C1195" t="str">
        <f t="shared" si="19"/>
        <v/>
      </c>
    </row>
    <row r="1196" spans="3:3" x14ac:dyDescent="0.55000000000000004">
      <c r="C1196" t="str">
        <f t="shared" si="19"/>
        <v/>
      </c>
    </row>
    <row r="1197" spans="3:3" x14ac:dyDescent="0.55000000000000004">
      <c r="C1197" t="str">
        <f t="shared" si="19"/>
        <v/>
      </c>
    </row>
    <row r="1198" spans="3:3" x14ac:dyDescent="0.55000000000000004">
      <c r="C1198" t="str">
        <f t="shared" si="19"/>
        <v/>
      </c>
    </row>
    <row r="1199" spans="3:3" x14ac:dyDescent="0.55000000000000004">
      <c r="C1199" t="str">
        <f t="shared" si="19"/>
        <v/>
      </c>
    </row>
    <row r="1200" spans="3:3" x14ac:dyDescent="0.55000000000000004">
      <c r="C1200" t="str">
        <f t="shared" si="19"/>
        <v/>
      </c>
    </row>
    <row r="1201" spans="3:3" x14ac:dyDescent="0.55000000000000004">
      <c r="C1201" t="str">
        <f t="shared" si="19"/>
        <v/>
      </c>
    </row>
    <row r="1202" spans="3:3" x14ac:dyDescent="0.55000000000000004">
      <c r="C1202" t="str">
        <f t="shared" si="19"/>
        <v/>
      </c>
    </row>
    <row r="1203" spans="3:3" x14ac:dyDescent="0.55000000000000004">
      <c r="C1203" t="str">
        <f t="shared" si="19"/>
        <v/>
      </c>
    </row>
    <row r="1204" spans="3:3" x14ac:dyDescent="0.55000000000000004">
      <c r="C1204" t="str">
        <f t="shared" si="19"/>
        <v/>
      </c>
    </row>
    <row r="1205" spans="3:3" x14ac:dyDescent="0.55000000000000004">
      <c r="C1205" t="str">
        <f t="shared" si="19"/>
        <v/>
      </c>
    </row>
    <row r="1206" spans="3:3" x14ac:dyDescent="0.55000000000000004">
      <c r="C1206" t="str">
        <f t="shared" si="19"/>
        <v/>
      </c>
    </row>
    <row r="1207" spans="3:3" x14ac:dyDescent="0.55000000000000004">
      <c r="C1207" t="str">
        <f t="shared" si="19"/>
        <v/>
      </c>
    </row>
    <row r="1208" spans="3:3" x14ac:dyDescent="0.55000000000000004">
      <c r="C1208" t="str">
        <f t="shared" si="19"/>
        <v/>
      </c>
    </row>
    <row r="1209" spans="3:3" x14ac:dyDescent="0.55000000000000004">
      <c r="C1209" t="str">
        <f t="shared" si="19"/>
        <v/>
      </c>
    </row>
    <row r="1210" spans="3:3" x14ac:dyDescent="0.55000000000000004">
      <c r="C1210" t="str">
        <f t="shared" si="19"/>
        <v/>
      </c>
    </row>
    <row r="1211" spans="3:3" x14ac:dyDescent="0.55000000000000004">
      <c r="C1211" t="str">
        <f t="shared" si="19"/>
        <v/>
      </c>
    </row>
    <row r="1212" spans="3:3" x14ac:dyDescent="0.55000000000000004">
      <c r="C1212" t="str">
        <f t="shared" si="19"/>
        <v/>
      </c>
    </row>
    <row r="1213" spans="3:3" x14ac:dyDescent="0.55000000000000004">
      <c r="C1213" t="str">
        <f t="shared" si="19"/>
        <v/>
      </c>
    </row>
    <row r="1214" spans="3:3" x14ac:dyDescent="0.55000000000000004">
      <c r="C1214" t="str">
        <f t="shared" si="19"/>
        <v/>
      </c>
    </row>
    <row r="1215" spans="3:3" x14ac:dyDescent="0.55000000000000004">
      <c r="C1215" t="str">
        <f t="shared" si="19"/>
        <v/>
      </c>
    </row>
    <row r="1216" spans="3:3" x14ac:dyDescent="0.55000000000000004">
      <c r="C1216" t="str">
        <f t="shared" si="19"/>
        <v/>
      </c>
    </row>
    <row r="1217" spans="3:3" x14ac:dyDescent="0.55000000000000004">
      <c r="C1217" t="str">
        <f t="shared" si="19"/>
        <v/>
      </c>
    </row>
    <row r="1218" spans="3:3" x14ac:dyDescent="0.55000000000000004">
      <c r="C1218" t="str">
        <f t="shared" ref="C1218:C1281" si="20">IF(ISNUMBER(MATCH(A1218,B:B,0)),"IS","")</f>
        <v/>
      </c>
    </row>
    <row r="1219" spans="3:3" x14ac:dyDescent="0.55000000000000004">
      <c r="C1219" t="str">
        <f t="shared" si="20"/>
        <v/>
      </c>
    </row>
    <row r="1220" spans="3:3" x14ac:dyDescent="0.55000000000000004">
      <c r="C1220" t="str">
        <f t="shared" si="20"/>
        <v/>
      </c>
    </row>
    <row r="1221" spans="3:3" x14ac:dyDescent="0.55000000000000004">
      <c r="C1221" t="str">
        <f t="shared" si="20"/>
        <v/>
      </c>
    </row>
    <row r="1222" spans="3:3" x14ac:dyDescent="0.55000000000000004">
      <c r="C1222" t="str">
        <f t="shared" si="20"/>
        <v/>
      </c>
    </row>
    <row r="1223" spans="3:3" x14ac:dyDescent="0.55000000000000004">
      <c r="C1223" t="str">
        <f t="shared" si="20"/>
        <v/>
      </c>
    </row>
    <row r="1224" spans="3:3" x14ac:dyDescent="0.55000000000000004">
      <c r="C1224" t="str">
        <f t="shared" si="20"/>
        <v/>
      </c>
    </row>
    <row r="1225" spans="3:3" x14ac:dyDescent="0.55000000000000004">
      <c r="C1225" t="str">
        <f t="shared" si="20"/>
        <v/>
      </c>
    </row>
    <row r="1226" spans="3:3" x14ac:dyDescent="0.55000000000000004">
      <c r="C1226" t="str">
        <f t="shared" si="20"/>
        <v/>
      </c>
    </row>
    <row r="1227" spans="3:3" x14ac:dyDescent="0.55000000000000004">
      <c r="C1227" t="str">
        <f t="shared" si="20"/>
        <v/>
      </c>
    </row>
    <row r="1228" spans="3:3" x14ac:dyDescent="0.55000000000000004">
      <c r="C1228" t="str">
        <f t="shared" si="20"/>
        <v/>
      </c>
    </row>
    <row r="1229" spans="3:3" x14ac:dyDescent="0.55000000000000004">
      <c r="C1229" t="str">
        <f t="shared" si="20"/>
        <v/>
      </c>
    </row>
    <row r="1230" spans="3:3" x14ac:dyDescent="0.55000000000000004">
      <c r="C1230" t="str">
        <f t="shared" si="20"/>
        <v/>
      </c>
    </row>
    <row r="1231" spans="3:3" x14ac:dyDescent="0.55000000000000004">
      <c r="C1231" t="str">
        <f t="shared" si="20"/>
        <v/>
      </c>
    </row>
    <row r="1232" spans="3:3" x14ac:dyDescent="0.55000000000000004">
      <c r="C1232" t="str">
        <f t="shared" si="20"/>
        <v/>
      </c>
    </row>
    <row r="1233" spans="3:3" x14ac:dyDescent="0.55000000000000004">
      <c r="C1233" t="str">
        <f t="shared" si="20"/>
        <v/>
      </c>
    </row>
    <row r="1234" spans="3:3" x14ac:dyDescent="0.55000000000000004">
      <c r="C1234" t="str">
        <f t="shared" si="20"/>
        <v/>
      </c>
    </row>
    <row r="1235" spans="3:3" x14ac:dyDescent="0.55000000000000004">
      <c r="C1235" t="str">
        <f t="shared" si="20"/>
        <v/>
      </c>
    </row>
    <row r="1236" spans="3:3" x14ac:dyDescent="0.55000000000000004">
      <c r="C1236" t="str">
        <f t="shared" si="20"/>
        <v/>
      </c>
    </row>
    <row r="1237" spans="3:3" x14ac:dyDescent="0.55000000000000004">
      <c r="C1237" t="str">
        <f t="shared" si="20"/>
        <v/>
      </c>
    </row>
    <row r="1238" spans="3:3" x14ac:dyDescent="0.55000000000000004">
      <c r="C1238" t="str">
        <f t="shared" si="20"/>
        <v/>
      </c>
    </row>
    <row r="1239" spans="3:3" x14ac:dyDescent="0.55000000000000004">
      <c r="C1239" t="str">
        <f t="shared" si="20"/>
        <v/>
      </c>
    </row>
    <row r="1240" spans="3:3" x14ac:dyDescent="0.55000000000000004">
      <c r="C1240" t="str">
        <f t="shared" si="20"/>
        <v/>
      </c>
    </row>
    <row r="1241" spans="3:3" x14ac:dyDescent="0.55000000000000004">
      <c r="C1241" t="str">
        <f t="shared" si="20"/>
        <v/>
      </c>
    </row>
    <row r="1242" spans="3:3" x14ac:dyDescent="0.55000000000000004">
      <c r="C1242" t="str">
        <f t="shared" si="20"/>
        <v/>
      </c>
    </row>
    <row r="1243" spans="3:3" x14ac:dyDescent="0.55000000000000004">
      <c r="C1243" t="str">
        <f t="shared" si="20"/>
        <v/>
      </c>
    </row>
    <row r="1244" spans="3:3" x14ac:dyDescent="0.55000000000000004">
      <c r="C1244" t="str">
        <f t="shared" si="20"/>
        <v/>
      </c>
    </row>
    <row r="1245" spans="3:3" x14ac:dyDescent="0.55000000000000004">
      <c r="C1245" t="str">
        <f t="shared" si="20"/>
        <v/>
      </c>
    </row>
    <row r="1246" spans="3:3" x14ac:dyDescent="0.55000000000000004">
      <c r="C1246" t="str">
        <f t="shared" si="20"/>
        <v/>
      </c>
    </row>
    <row r="1247" spans="3:3" x14ac:dyDescent="0.55000000000000004">
      <c r="C1247" t="str">
        <f t="shared" si="20"/>
        <v/>
      </c>
    </row>
    <row r="1248" spans="3:3" x14ac:dyDescent="0.55000000000000004">
      <c r="C1248" t="str">
        <f t="shared" si="20"/>
        <v/>
      </c>
    </row>
    <row r="1249" spans="3:3" x14ac:dyDescent="0.55000000000000004">
      <c r="C1249" t="str">
        <f t="shared" si="20"/>
        <v/>
      </c>
    </row>
    <row r="1250" spans="3:3" x14ac:dyDescent="0.55000000000000004">
      <c r="C1250" t="str">
        <f t="shared" si="20"/>
        <v/>
      </c>
    </row>
    <row r="1251" spans="3:3" x14ac:dyDescent="0.55000000000000004">
      <c r="C1251" t="str">
        <f t="shared" si="20"/>
        <v/>
      </c>
    </row>
    <row r="1252" spans="3:3" x14ac:dyDescent="0.55000000000000004">
      <c r="C1252" t="str">
        <f t="shared" si="20"/>
        <v/>
      </c>
    </row>
    <row r="1253" spans="3:3" x14ac:dyDescent="0.55000000000000004">
      <c r="C1253" t="str">
        <f t="shared" si="20"/>
        <v/>
      </c>
    </row>
    <row r="1254" spans="3:3" x14ac:dyDescent="0.55000000000000004">
      <c r="C1254" t="str">
        <f t="shared" si="20"/>
        <v/>
      </c>
    </row>
    <row r="1255" spans="3:3" x14ac:dyDescent="0.55000000000000004">
      <c r="C1255" t="str">
        <f t="shared" si="20"/>
        <v/>
      </c>
    </row>
    <row r="1256" spans="3:3" x14ac:dyDescent="0.55000000000000004">
      <c r="C1256" t="str">
        <f t="shared" si="20"/>
        <v/>
      </c>
    </row>
    <row r="1257" spans="3:3" x14ac:dyDescent="0.55000000000000004">
      <c r="C1257" t="str">
        <f t="shared" si="20"/>
        <v/>
      </c>
    </row>
    <row r="1258" spans="3:3" x14ac:dyDescent="0.55000000000000004">
      <c r="C1258" t="str">
        <f t="shared" si="20"/>
        <v/>
      </c>
    </row>
    <row r="1259" spans="3:3" x14ac:dyDescent="0.55000000000000004">
      <c r="C1259" t="str">
        <f t="shared" si="20"/>
        <v/>
      </c>
    </row>
    <row r="1260" spans="3:3" x14ac:dyDescent="0.55000000000000004">
      <c r="C1260" t="str">
        <f t="shared" si="20"/>
        <v/>
      </c>
    </row>
    <row r="1261" spans="3:3" x14ac:dyDescent="0.55000000000000004">
      <c r="C1261" t="str">
        <f t="shared" si="20"/>
        <v/>
      </c>
    </row>
    <row r="1262" spans="3:3" x14ac:dyDescent="0.55000000000000004">
      <c r="C1262" t="str">
        <f t="shared" si="20"/>
        <v/>
      </c>
    </row>
    <row r="1263" spans="3:3" x14ac:dyDescent="0.55000000000000004">
      <c r="C1263" t="str">
        <f t="shared" si="20"/>
        <v/>
      </c>
    </row>
    <row r="1264" spans="3:3" x14ac:dyDescent="0.55000000000000004">
      <c r="C1264" t="str">
        <f t="shared" si="20"/>
        <v/>
      </c>
    </row>
    <row r="1265" spans="3:3" x14ac:dyDescent="0.55000000000000004">
      <c r="C1265" t="str">
        <f t="shared" si="20"/>
        <v/>
      </c>
    </row>
    <row r="1266" spans="3:3" x14ac:dyDescent="0.55000000000000004">
      <c r="C1266" t="str">
        <f t="shared" si="20"/>
        <v/>
      </c>
    </row>
    <row r="1267" spans="3:3" x14ac:dyDescent="0.55000000000000004">
      <c r="C1267" t="str">
        <f t="shared" si="20"/>
        <v/>
      </c>
    </row>
    <row r="1268" spans="3:3" x14ac:dyDescent="0.55000000000000004">
      <c r="C1268" t="str">
        <f t="shared" si="20"/>
        <v/>
      </c>
    </row>
    <row r="1269" spans="3:3" x14ac:dyDescent="0.55000000000000004">
      <c r="C1269" t="str">
        <f t="shared" si="20"/>
        <v/>
      </c>
    </row>
    <row r="1270" spans="3:3" x14ac:dyDescent="0.55000000000000004">
      <c r="C1270" t="str">
        <f t="shared" si="20"/>
        <v/>
      </c>
    </row>
    <row r="1271" spans="3:3" x14ac:dyDescent="0.55000000000000004">
      <c r="C1271" t="str">
        <f t="shared" si="20"/>
        <v/>
      </c>
    </row>
    <row r="1272" spans="3:3" x14ac:dyDescent="0.55000000000000004">
      <c r="C1272" t="str">
        <f t="shared" si="20"/>
        <v/>
      </c>
    </row>
    <row r="1273" spans="3:3" x14ac:dyDescent="0.55000000000000004">
      <c r="C1273" t="str">
        <f t="shared" si="20"/>
        <v/>
      </c>
    </row>
    <row r="1274" spans="3:3" x14ac:dyDescent="0.55000000000000004">
      <c r="C1274" t="str">
        <f t="shared" si="20"/>
        <v/>
      </c>
    </row>
    <row r="1275" spans="3:3" x14ac:dyDescent="0.55000000000000004">
      <c r="C1275" t="str">
        <f t="shared" si="20"/>
        <v/>
      </c>
    </row>
    <row r="1276" spans="3:3" x14ac:dyDescent="0.55000000000000004">
      <c r="C1276" t="str">
        <f t="shared" si="20"/>
        <v/>
      </c>
    </row>
    <row r="1277" spans="3:3" x14ac:dyDescent="0.55000000000000004">
      <c r="C1277" t="str">
        <f t="shared" si="20"/>
        <v/>
      </c>
    </row>
    <row r="1278" spans="3:3" x14ac:dyDescent="0.55000000000000004">
      <c r="C1278" t="str">
        <f t="shared" si="20"/>
        <v/>
      </c>
    </row>
    <row r="1279" spans="3:3" x14ac:dyDescent="0.55000000000000004">
      <c r="C1279" t="str">
        <f t="shared" si="20"/>
        <v/>
      </c>
    </row>
    <row r="1280" spans="3:3" x14ac:dyDescent="0.55000000000000004">
      <c r="C1280" t="str">
        <f t="shared" si="20"/>
        <v/>
      </c>
    </row>
    <row r="1281" spans="3:3" x14ac:dyDescent="0.55000000000000004">
      <c r="C1281" t="str">
        <f t="shared" si="20"/>
        <v/>
      </c>
    </row>
    <row r="1282" spans="3:3" x14ac:dyDescent="0.55000000000000004">
      <c r="C1282" t="str">
        <f t="shared" ref="C1282:C1345" si="21">IF(ISNUMBER(MATCH(A1282,B:B,0)),"IS","")</f>
        <v/>
      </c>
    </row>
    <row r="1283" spans="3:3" x14ac:dyDescent="0.55000000000000004">
      <c r="C1283" t="str">
        <f t="shared" si="21"/>
        <v/>
      </c>
    </row>
    <row r="1284" spans="3:3" x14ac:dyDescent="0.55000000000000004">
      <c r="C1284" t="str">
        <f t="shared" si="21"/>
        <v/>
      </c>
    </row>
    <row r="1285" spans="3:3" x14ac:dyDescent="0.55000000000000004">
      <c r="C1285" t="str">
        <f t="shared" si="21"/>
        <v/>
      </c>
    </row>
    <row r="1286" spans="3:3" x14ac:dyDescent="0.55000000000000004">
      <c r="C1286" t="str">
        <f t="shared" si="21"/>
        <v/>
      </c>
    </row>
    <row r="1287" spans="3:3" x14ac:dyDescent="0.55000000000000004">
      <c r="C1287" t="str">
        <f t="shared" si="21"/>
        <v/>
      </c>
    </row>
    <row r="1288" spans="3:3" x14ac:dyDescent="0.55000000000000004">
      <c r="C1288" t="str">
        <f t="shared" si="21"/>
        <v/>
      </c>
    </row>
    <row r="1289" spans="3:3" x14ac:dyDescent="0.55000000000000004">
      <c r="C1289" t="str">
        <f t="shared" si="21"/>
        <v/>
      </c>
    </row>
    <row r="1290" spans="3:3" x14ac:dyDescent="0.55000000000000004">
      <c r="C1290" t="str">
        <f t="shared" si="21"/>
        <v/>
      </c>
    </row>
    <row r="1291" spans="3:3" x14ac:dyDescent="0.55000000000000004">
      <c r="C1291" t="str">
        <f t="shared" si="21"/>
        <v/>
      </c>
    </row>
    <row r="1292" spans="3:3" x14ac:dyDescent="0.55000000000000004">
      <c r="C1292" t="str">
        <f t="shared" si="21"/>
        <v/>
      </c>
    </row>
    <row r="1293" spans="3:3" x14ac:dyDescent="0.55000000000000004">
      <c r="C1293" t="str">
        <f t="shared" si="21"/>
        <v/>
      </c>
    </row>
    <row r="1294" spans="3:3" x14ac:dyDescent="0.55000000000000004">
      <c r="C1294" t="str">
        <f t="shared" si="21"/>
        <v/>
      </c>
    </row>
    <row r="1295" spans="3:3" x14ac:dyDescent="0.55000000000000004">
      <c r="C1295" t="str">
        <f t="shared" si="21"/>
        <v/>
      </c>
    </row>
    <row r="1296" spans="3:3" x14ac:dyDescent="0.55000000000000004">
      <c r="C1296" t="str">
        <f t="shared" si="21"/>
        <v/>
      </c>
    </row>
    <row r="1297" spans="3:3" x14ac:dyDescent="0.55000000000000004">
      <c r="C1297" t="str">
        <f t="shared" si="21"/>
        <v/>
      </c>
    </row>
    <row r="1298" spans="3:3" x14ac:dyDescent="0.55000000000000004">
      <c r="C1298" t="str">
        <f t="shared" si="21"/>
        <v/>
      </c>
    </row>
    <row r="1299" spans="3:3" x14ac:dyDescent="0.55000000000000004">
      <c r="C1299" t="str">
        <f t="shared" si="21"/>
        <v/>
      </c>
    </row>
    <row r="1300" spans="3:3" x14ac:dyDescent="0.55000000000000004">
      <c r="C1300" t="str">
        <f t="shared" si="21"/>
        <v/>
      </c>
    </row>
    <row r="1301" spans="3:3" x14ac:dyDescent="0.55000000000000004">
      <c r="C1301" t="str">
        <f t="shared" si="21"/>
        <v/>
      </c>
    </row>
    <row r="1302" spans="3:3" x14ac:dyDescent="0.55000000000000004">
      <c r="C1302" t="str">
        <f t="shared" si="21"/>
        <v/>
      </c>
    </row>
    <row r="1303" spans="3:3" x14ac:dyDescent="0.55000000000000004">
      <c r="C1303" t="str">
        <f t="shared" si="21"/>
        <v/>
      </c>
    </row>
    <row r="1304" spans="3:3" x14ac:dyDescent="0.55000000000000004">
      <c r="C1304" t="str">
        <f t="shared" si="21"/>
        <v/>
      </c>
    </row>
    <row r="1305" spans="3:3" x14ac:dyDescent="0.55000000000000004">
      <c r="C1305" t="str">
        <f t="shared" si="21"/>
        <v/>
      </c>
    </row>
    <row r="1306" spans="3:3" x14ac:dyDescent="0.55000000000000004">
      <c r="C1306" t="str">
        <f t="shared" si="21"/>
        <v/>
      </c>
    </row>
    <row r="1307" spans="3:3" x14ac:dyDescent="0.55000000000000004">
      <c r="C1307" t="str">
        <f t="shared" si="21"/>
        <v/>
      </c>
    </row>
    <row r="1308" spans="3:3" x14ac:dyDescent="0.55000000000000004">
      <c r="C1308" t="str">
        <f t="shared" si="21"/>
        <v/>
      </c>
    </row>
    <row r="1309" spans="3:3" x14ac:dyDescent="0.55000000000000004">
      <c r="C1309" t="str">
        <f t="shared" si="21"/>
        <v/>
      </c>
    </row>
    <row r="1310" spans="3:3" x14ac:dyDescent="0.55000000000000004">
      <c r="C1310" t="str">
        <f t="shared" si="21"/>
        <v/>
      </c>
    </row>
    <row r="1311" spans="3:3" x14ac:dyDescent="0.55000000000000004">
      <c r="C1311" t="str">
        <f t="shared" si="21"/>
        <v/>
      </c>
    </row>
    <row r="1312" spans="3:3" x14ac:dyDescent="0.55000000000000004">
      <c r="C1312" t="str">
        <f t="shared" si="21"/>
        <v/>
      </c>
    </row>
    <row r="1313" spans="3:3" x14ac:dyDescent="0.55000000000000004">
      <c r="C1313" t="str">
        <f t="shared" si="21"/>
        <v/>
      </c>
    </row>
    <row r="1314" spans="3:3" x14ac:dyDescent="0.55000000000000004">
      <c r="C1314" t="str">
        <f t="shared" si="21"/>
        <v/>
      </c>
    </row>
    <row r="1315" spans="3:3" x14ac:dyDescent="0.55000000000000004">
      <c r="C1315" t="str">
        <f t="shared" si="21"/>
        <v/>
      </c>
    </row>
    <row r="1316" spans="3:3" x14ac:dyDescent="0.55000000000000004">
      <c r="C1316" t="str">
        <f t="shared" si="21"/>
        <v/>
      </c>
    </row>
    <row r="1317" spans="3:3" x14ac:dyDescent="0.55000000000000004">
      <c r="C1317" t="str">
        <f t="shared" si="21"/>
        <v/>
      </c>
    </row>
    <row r="1318" spans="3:3" x14ac:dyDescent="0.55000000000000004">
      <c r="C1318" t="str">
        <f t="shared" si="21"/>
        <v/>
      </c>
    </row>
    <row r="1319" spans="3:3" x14ac:dyDescent="0.55000000000000004">
      <c r="C1319" t="str">
        <f t="shared" si="21"/>
        <v/>
      </c>
    </row>
    <row r="1320" spans="3:3" x14ac:dyDescent="0.55000000000000004">
      <c r="C1320" t="str">
        <f t="shared" si="21"/>
        <v/>
      </c>
    </row>
    <row r="1321" spans="3:3" x14ac:dyDescent="0.55000000000000004">
      <c r="C1321" t="str">
        <f t="shared" si="21"/>
        <v/>
      </c>
    </row>
    <row r="1322" spans="3:3" x14ac:dyDescent="0.55000000000000004">
      <c r="C1322" t="str">
        <f t="shared" si="21"/>
        <v/>
      </c>
    </row>
    <row r="1323" spans="3:3" x14ac:dyDescent="0.55000000000000004">
      <c r="C1323" t="str">
        <f t="shared" si="21"/>
        <v/>
      </c>
    </row>
    <row r="1324" spans="3:3" x14ac:dyDescent="0.55000000000000004">
      <c r="C1324" t="str">
        <f t="shared" si="21"/>
        <v/>
      </c>
    </row>
    <row r="1325" spans="3:3" x14ac:dyDescent="0.55000000000000004">
      <c r="C1325" t="str">
        <f t="shared" si="21"/>
        <v/>
      </c>
    </row>
    <row r="1326" spans="3:3" x14ac:dyDescent="0.55000000000000004">
      <c r="C1326" t="str">
        <f t="shared" si="21"/>
        <v/>
      </c>
    </row>
    <row r="1327" spans="3:3" x14ac:dyDescent="0.55000000000000004">
      <c r="C1327" t="str">
        <f t="shared" si="21"/>
        <v/>
      </c>
    </row>
    <row r="1328" spans="3:3" x14ac:dyDescent="0.55000000000000004">
      <c r="C1328" t="str">
        <f t="shared" si="21"/>
        <v/>
      </c>
    </row>
    <row r="1329" spans="3:3" x14ac:dyDescent="0.55000000000000004">
      <c r="C1329" t="str">
        <f t="shared" si="21"/>
        <v/>
      </c>
    </row>
    <row r="1330" spans="3:3" x14ac:dyDescent="0.55000000000000004">
      <c r="C1330" t="str">
        <f t="shared" si="21"/>
        <v/>
      </c>
    </row>
    <row r="1331" spans="3:3" x14ac:dyDescent="0.55000000000000004">
      <c r="C1331" t="str">
        <f t="shared" si="21"/>
        <v/>
      </c>
    </row>
    <row r="1332" spans="3:3" x14ac:dyDescent="0.55000000000000004">
      <c r="C1332" t="str">
        <f t="shared" si="21"/>
        <v/>
      </c>
    </row>
    <row r="1333" spans="3:3" x14ac:dyDescent="0.55000000000000004">
      <c r="C1333" t="str">
        <f t="shared" si="21"/>
        <v/>
      </c>
    </row>
    <row r="1334" spans="3:3" x14ac:dyDescent="0.55000000000000004">
      <c r="C1334" t="str">
        <f t="shared" si="21"/>
        <v/>
      </c>
    </row>
    <row r="1335" spans="3:3" x14ac:dyDescent="0.55000000000000004">
      <c r="C1335" t="str">
        <f t="shared" si="21"/>
        <v/>
      </c>
    </row>
    <row r="1336" spans="3:3" x14ac:dyDescent="0.55000000000000004">
      <c r="C1336" t="str">
        <f t="shared" si="21"/>
        <v/>
      </c>
    </row>
    <row r="1337" spans="3:3" x14ac:dyDescent="0.55000000000000004">
      <c r="C1337" t="str">
        <f t="shared" si="21"/>
        <v/>
      </c>
    </row>
    <row r="1338" spans="3:3" x14ac:dyDescent="0.55000000000000004">
      <c r="C1338" t="str">
        <f t="shared" si="21"/>
        <v/>
      </c>
    </row>
    <row r="1339" spans="3:3" x14ac:dyDescent="0.55000000000000004">
      <c r="C1339" t="str">
        <f t="shared" si="21"/>
        <v/>
      </c>
    </row>
    <row r="1340" spans="3:3" x14ac:dyDescent="0.55000000000000004">
      <c r="C1340" t="str">
        <f t="shared" si="21"/>
        <v/>
      </c>
    </row>
    <row r="1341" spans="3:3" x14ac:dyDescent="0.55000000000000004">
      <c r="C1341" t="str">
        <f t="shared" si="21"/>
        <v/>
      </c>
    </row>
    <row r="1342" spans="3:3" x14ac:dyDescent="0.55000000000000004">
      <c r="C1342" t="str">
        <f t="shared" si="21"/>
        <v/>
      </c>
    </row>
    <row r="1343" spans="3:3" x14ac:dyDescent="0.55000000000000004">
      <c r="C1343" t="str">
        <f t="shared" si="21"/>
        <v/>
      </c>
    </row>
    <row r="1344" spans="3:3" x14ac:dyDescent="0.55000000000000004">
      <c r="C1344" t="str">
        <f t="shared" si="21"/>
        <v/>
      </c>
    </row>
    <row r="1345" spans="3:3" x14ac:dyDescent="0.55000000000000004">
      <c r="C1345" t="str">
        <f t="shared" si="21"/>
        <v/>
      </c>
    </row>
    <row r="1346" spans="3:3" x14ac:dyDescent="0.55000000000000004">
      <c r="C1346" t="str">
        <f t="shared" ref="C1346:C1409" si="22">IF(ISNUMBER(MATCH(A1346,B:B,0)),"IS","")</f>
        <v/>
      </c>
    </row>
    <row r="1347" spans="3:3" x14ac:dyDescent="0.55000000000000004">
      <c r="C1347" t="str">
        <f t="shared" si="22"/>
        <v/>
      </c>
    </row>
    <row r="1348" spans="3:3" x14ac:dyDescent="0.55000000000000004">
      <c r="C1348" t="str">
        <f t="shared" si="22"/>
        <v/>
      </c>
    </row>
    <row r="1349" spans="3:3" x14ac:dyDescent="0.55000000000000004">
      <c r="C1349" t="str">
        <f t="shared" si="22"/>
        <v/>
      </c>
    </row>
    <row r="1350" spans="3:3" x14ac:dyDescent="0.55000000000000004">
      <c r="C1350" t="str">
        <f t="shared" si="22"/>
        <v/>
      </c>
    </row>
    <row r="1351" spans="3:3" x14ac:dyDescent="0.55000000000000004">
      <c r="C1351" t="str">
        <f t="shared" si="22"/>
        <v/>
      </c>
    </row>
    <row r="1352" spans="3:3" x14ac:dyDescent="0.55000000000000004">
      <c r="C1352" t="str">
        <f t="shared" si="22"/>
        <v/>
      </c>
    </row>
    <row r="1353" spans="3:3" x14ac:dyDescent="0.55000000000000004">
      <c r="C1353" t="str">
        <f t="shared" si="22"/>
        <v/>
      </c>
    </row>
    <row r="1354" spans="3:3" x14ac:dyDescent="0.55000000000000004">
      <c r="C1354" t="str">
        <f t="shared" si="22"/>
        <v/>
      </c>
    </row>
    <row r="1355" spans="3:3" x14ac:dyDescent="0.55000000000000004">
      <c r="C1355" t="str">
        <f t="shared" si="22"/>
        <v/>
      </c>
    </row>
    <row r="1356" spans="3:3" x14ac:dyDescent="0.55000000000000004">
      <c r="C1356" t="str">
        <f t="shared" si="22"/>
        <v/>
      </c>
    </row>
    <row r="1357" spans="3:3" x14ac:dyDescent="0.55000000000000004">
      <c r="C1357" t="str">
        <f t="shared" si="22"/>
        <v/>
      </c>
    </row>
    <row r="1358" spans="3:3" x14ac:dyDescent="0.55000000000000004">
      <c r="C1358" t="str">
        <f t="shared" si="22"/>
        <v/>
      </c>
    </row>
    <row r="1359" spans="3:3" x14ac:dyDescent="0.55000000000000004">
      <c r="C1359" t="str">
        <f t="shared" si="22"/>
        <v/>
      </c>
    </row>
    <row r="1360" spans="3:3" x14ac:dyDescent="0.55000000000000004">
      <c r="C1360" t="str">
        <f t="shared" si="22"/>
        <v/>
      </c>
    </row>
    <row r="1361" spans="3:3" x14ac:dyDescent="0.55000000000000004">
      <c r="C1361" t="str">
        <f t="shared" si="22"/>
        <v/>
      </c>
    </row>
    <row r="1362" spans="3:3" x14ac:dyDescent="0.55000000000000004">
      <c r="C1362" t="str">
        <f t="shared" si="22"/>
        <v/>
      </c>
    </row>
    <row r="1363" spans="3:3" x14ac:dyDescent="0.55000000000000004">
      <c r="C1363" t="str">
        <f t="shared" si="22"/>
        <v/>
      </c>
    </row>
    <row r="1364" spans="3:3" x14ac:dyDescent="0.55000000000000004">
      <c r="C1364" t="str">
        <f t="shared" si="22"/>
        <v/>
      </c>
    </row>
    <row r="1365" spans="3:3" x14ac:dyDescent="0.55000000000000004">
      <c r="C1365" t="str">
        <f t="shared" si="22"/>
        <v/>
      </c>
    </row>
    <row r="1366" spans="3:3" x14ac:dyDescent="0.55000000000000004">
      <c r="C1366" t="str">
        <f t="shared" si="22"/>
        <v/>
      </c>
    </row>
    <row r="1367" spans="3:3" x14ac:dyDescent="0.55000000000000004">
      <c r="C1367" t="str">
        <f t="shared" si="22"/>
        <v/>
      </c>
    </row>
    <row r="1368" spans="3:3" x14ac:dyDescent="0.55000000000000004">
      <c r="C1368" t="str">
        <f t="shared" si="22"/>
        <v/>
      </c>
    </row>
    <row r="1369" spans="3:3" x14ac:dyDescent="0.55000000000000004">
      <c r="C1369" t="str">
        <f t="shared" si="22"/>
        <v/>
      </c>
    </row>
    <row r="1370" spans="3:3" x14ac:dyDescent="0.55000000000000004">
      <c r="C1370" t="str">
        <f t="shared" si="22"/>
        <v/>
      </c>
    </row>
    <row r="1371" spans="3:3" x14ac:dyDescent="0.55000000000000004">
      <c r="C1371" t="str">
        <f t="shared" si="22"/>
        <v/>
      </c>
    </row>
    <row r="1372" spans="3:3" x14ac:dyDescent="0.55000000000000004">
      <c r="C1372" t="str">
        <f t="shared" si="22"/>
        <v/>
      </c>
    </row>
    <row r="1373" spans="3:3" x14ac:dyDescent="0.55000000000000004">
      <c r="C1373" t="str">
        <f t="shared" si="22"/>
        <v/>
      </c>
    </row>
    <row r="1374" spans="3:3" x14ac:dyDescent="0.55000000000000004">
      <c r="C1374" t="str">
        <f t="shared" si="22"/>
        <v/>
      </c>
    </row>
    <row r="1375" spans="3:3" x14ac:dyDescent="0.55000000000000004">
      <c r="C1375" t="str">
        <f t="shared" si="22"/>
        <v/>
      </c>
    </row>
    <row r="1376" spans="3:3" x14ac:dyDescent="0.55000000000000004">
      <c r="C1376" t="str">
        <f t="shared" si="22"/>
        <v/>
      </c>
    </row>
    <row r="1377" spans="3:3" x14ac:dyDescent="0.55000000000000004">
      <c r="C1377" t="str">
        <f t="shared" si="22"/>
        <v/>
      </c>
    </row>
    <row r="1378" spans="3:3" x14ac:dyDescent="0.55000000000000004">
      <c r="C1378" t="str">
        <f t="shared" si="22"/>
        <v/>
      </c>
    </row>
    <row r="1379" spans="3:3" x14ac:dyDescent="0.55000000000000004">
      <c r="C1379" t="str">
        <f t="shared" si="22"/>
        <v/>
      </c>
    </row>
    <row r="1380" spans="3:3" x14ac:dyDescent="0.55000000000000004">
      <c r="C1380" t="str">
        <f t="shared" si="22"/>
        <v/>
      </c>
    </row>
    <row r="1381" spans="3:3" x14ac:dyDescent="0.55000000000000004">
      <c r="C1381" t="str">
        <f t="shared" si="22"/>
        <v/>
      </c>
    </row>
    <row r="1382" spans="3:3" x14ac:dyDescent="0.55000000000000004">
      <c r="C1382" t="str">
        <f t="shared" si="22"/>
        <v/>
      </c>
    </row>
    <row r="1383" spans="3:3" x14ac:dyDescent="0.55000000000000004">
      <c r="C1383" t="str">
        <f t="shared" si="22"/>
        <v/>
      </c>
    </row>
    <row r="1384" spans="3:3" x14ac:dyDescent="0.55000000000000004">
      <c r="C1384" t="str">
        <f t="shared" si="22"/>
        <v/>
      </c>
    </row>
    <row r="1385" spans="3:3" x14ac:dyDescent="0.55000000000000004">
      <c r="C1385" t="str">
        <f t="shared" si="22"/>
        <v/>
      </c>
    </row>
    <row r="1386" spans="3:3" x14ac:dyDescent="0.55000000000000004">
      <c r="C1386" t="str">
        <f t="shared" si="22"/>
        <v/>
      </c>
    </row>
    <row r="1387" spans="3:3" x14ac:dyDescent="0.55000000000000004">
      <c r="C1387" t="str">
        <f t="shared" si="22"/>
        <v/>
      </c>
    </row>
    <row r="1388" spans="3:3" x14ac:dyDescent="0.55000000000000004">
      <c r="C1388" t="str">
        <f t="shared" si="22"/>
        <v/>
      </c>
    </row>
    <row r="1389" spans="3:3" x14ac:dyDescent="0.55000000000000004">
      <c r="C1389" t="str">
        <f t="shared" si="22"/>
        <v/>
      </c>
    </row>
    <row r="1390" spans="3:3" x14ac:dyDescent="0.55000000000000004">
      <c r="C1390" t="str">
        <f t="shared" si="22"/>
        <v/>
      </c>
    </row>
    <row r="1391" spans="3:3" x14ac:dyDescent="0.55000000000000004">
      <c r="C1391" t="str">
        <f t="shared" si="22"/>
        <v/>
      </c>
    </row>
    <row r="1392" spans="3:3" x14ac:dyDescent="0.55000000000000004">
      <c r="C1392" t="str">
        <f t="shared" si="22"/>
        <v/>
      </c>
    </row>
    <row r="1393" spans="3:3" x14ac:dyDescent="0.55000000000000004">
      <c r="C1393" t="str">
        <f t="shared" si="22"/>
        <v/>
      </c>
    </row>
    <row r="1394" spans="3:3" x14ac:dyDescent="0.55000000000000004">
      <c r="C1394" t="str">
        <f t="shared" si="22"/>
        <v/>
      </c>
    </row>
    <row r="1395" spans="3:3" x14ac:dyDescent="0.55000000000000004">
      <c r="C1395" t="str">
        <f t="shared" si="22"/>
        <v/>
      </c>
    </row>
    <row r="1396" spans="3:3" x14ac:dyDescent="0.55000000000000004">
      <c r="C1396" t="str">
        <f t="shared" si="22"/>
        <v/>
      </c>
    </row>
    <row r="1397" spans="3:3" x14ac:dyDescent="0.55000000000000004">
      <c r="C1397" t="str">
        <f t="shared" si="22"/>
        <v/>
      </c>
    </row>
    <row r="1398" spans="3:3" x14ac:dyDescent="0.55000000000000004">
      <c r="C1398" t="str">
        <f t="shared" si="22"/>
        <v/>
      </c>
    </row>
    <row r="1399" spans="3:3" x14ac:dyDescent="0.55000000000000004">
      <c r="C1399" t="str">
        <f t="shared" si="22"/>
        <v/>
      </c>
    </row>
    <row r="1400" spans="3:3" x14ac:dyDescent="0.55000000000000004">
      <c r="C1400" t="str">
        <f t="shared" si="22"/>
        <v/>
      </c>
    </row>
    <row r="1401" spans="3:3" x14ac:dyDescent="0.55000000000000004">
      <c r="C1401" t="str">
        <f t="shared" si="22"/>
        <v/>
      </c>
    </row>
    <row r="1402" spans="3:3" x14ac:dyDescent="0.55000000000000004">
      <c r="C1402" t="str">
        <f t="shared" si="22"/>
        <v/>
      </c>
    </row>
    <row r="1403" spans="3:3" x14ac:dyDescent="0.55000000000000004">
      <c r="C1403" t="str">
        <f t="shared" si="22"/>
        <v/>
      </c>
    </row>
    <row r="1404" spans="3:3" x14ac:dyDescent="0.55000000000000004">
      <c r="C1404" t="str">
        <f t="shared" si="22"/>
        <v/>
      </c>
    </row>
    <row r="1405" spans="3:3" x14ac:dyDescent="0.55000000000000004">
      <c r="C1405" t="str">
        <f t="shared" si="22"/>
        <v/>
      </c>
    </row>
    <row r="1406" spans="3:3" x14ac:dyDescent="0.55000000000000004">
      <c r="C1406" t="str">
        <f t="shared" si="22"/>
        <v/>
      </c>
    </row>
    <row r="1407" spans="3:3" x14ac:dyDescent="0.55000000000000004">
      <c r="C1407" t="str">
        <f t="shared" si="22"/>
        <v/>
      </c>
    </row>
    <row r="1408" spans="3:3" x14ac:dyDescent="0.55000000000000004">
      <c r="C1408" t="str">
        <f t="shared" si="22"/>
        <v/>
      </c>
    </row>
    <row r="1409" spans="3:3" x14ac:dyDescent="0.55000000000000004">
      <c r="C1409" t="str">
        <f t="shared" si="22"/>
        <v/>
      </c>
    </row>
    <row r="1410" spans="3:3" x14ac:dyDescent="0.55000000000000004">
      <c r="C1410" t="str">
        <f t="shared" ref="C1410:C1473" si="23">IF(ISNUMBER(MATCH(A1410,B:B,0)),"IS","")</f>
        <v/>
      </c>
    </row>
    <row r="1411" spans="3:3" x14ac:dyDescent="0.55000000000000004">
      <c r="C1411" t="str">
        <f t="shared" si="23"/>
        <v/>
      </c>
    </row>
    <row r="1412" spans="3:3" x14ac:dyDescent="0.55000000000000004">
      <c r="C1412" t="str">
        <f t="shared" si="23"/>
        <v/>
      </c>
    </row>
    <row r="1413" spans="3:3" x14ac:dyDescent="0.55000000000000004">
      <c r="C1413" t="str">
        <f t="shared" si="23"/>
        <v/>
      </c>
    </row>
    <row r="1414" spans="3:3" x14ac:dyDescent="0.55000000000000004">
      <c r="C1414" t="str">
        <f t="shared" si="23"/>
        <v/>
      </c>
    </row>
    <row r="1415" spans="3:3" x14ac:dyDescent="0.55000000000000004">
      <c r="C1415" t="str">
        <f t="shared" si="23"/>
        <v/>
      </c>
    </row>
    <row r="1416" spans="3:3" x14ac:dyDescent="0.55000000000000004">
      <c r="C1416" t="str">
        <f t="shared" si="23"/>
        <v/>
      </c>
    </row>
    <row r="1417" spans="3:3" x14ac:dyDescent="0.55000000000000004">
      <c r="C1417" t="str">
        <f t="shared" si="23"/>
        <v/>
      </c>
    </row>
    <row r="1418" spans="3:3" x14ac:dyDescent="0.55000000000000004">
      <c r="C1418" t="str">
        <f t="shared" si="23"/>
        <v/>
      </c>
    </row>
    <row r="1419" spans="3:3" x14ac:dyDescent="0.55000000000000004">
      <c r="C1419" t="str">
        <f t="shared" si="23"/>
        <v/>
      </c>
    </row>
    <row r="1420" spans="3:3" x14ac:dyDescent="0.55000000000000004">
      <c r="C1420" t="str">
        <f t="shared" si="23"/>
        <v/>
      </c>
    </row>
    <row r="1421" spans="3:3" x14ac:dyDescent="0.55000000000000004">
      <c r="C1421" t="str">
        <f t="shared" si="23"/>
        <v/>
      </c>
    </row>
    <row r="1422" spans="3:3" x14ac:dyDescent="0.55000000000000004">
      <c r="C1422" t="str">
        <f t="shared" si="23"/>
        <v/>
      </c>
    </row>
    <row r="1423" spans="3:3" x14ac:dyDescent="0.55000000000000004">
      <c r="C1423" t="str">
        <f t="shared" si="23"/>
        <v/>
      </c>
    </row>
    <row r="1424" spans="3:3" x14ac:dyDescent="0.55000000000000004">
      <c r="C1424" t="str">
        <f t="shared" si="23"/>
        <v/>
      </c>
    </row>
    <row r="1425" spans="3:3" x14ac:dyDescent="0.55000000000000004">
      <c r="C1425" t="str">
        <f t="shared" si="23"/>
        <v/>
      </c>
    </row>
    <row r="1426" spans="3:3" x14ac:dyDescent="0.55000000000000004">
      <c r="C1426" t="str">
        <f t="shared" si="23"/>
        <v/>
      </c>
    </row>
    <row r="1427" spans="3:3" x14ac:dyDescent="0.55000000000000004">
      <c r="C1427" t="str">
        <f t="shared" si="23"/>
        <v/>
      </c>
    </row>
    <row r="1428" spans="3:3" x14ac:dyDescent="0.55000000000000004">
      <c r="C1428" t="str">
        <f t="shared" si="23"/>
        <v/>
      </c>
    </row>
    <row r="1429" spans="3:3" x14ac:dyDescent="0.55000000000000004">
      <c r="C1429" t="str">
        <f t="shared" si="23"/>
        <v/>
      </c>
    </row>
    <row r="1430" spans="3:3" x14ac:dyDescent="0.55000000000000004">
      <c r="C1430" t="str">
        <f t="shared" si="23"/>
        <v/>
      </c>
    </row>
    <row r="1431" spans="3:3" x14ac:dyDescent="0.55000000000000004">
      <c r="C1431" t="str">
        <f t="shared" si="23"/>
        <v/>
      </c>
    </row>
    <row r="1432" spans="3:3" x14ac:dyDescent="0.55000000000000004">
      <c r="C1432" t="str">
        <f t="shared" si="23"/>
        <v/>
      </c>
    </row>
    <row r="1433" spans="3:3" x14ac:dyDescent="0.55000000000000004">
      <c r="C1433" t="str">
        <f t="shared" si="23"/>
        <v/>
      </c>
    </row>
    <row r="1434" spans="3:3" x14ac:dyDescent="0.55000000000000004">
      <c r="C1434" t="str">
        <f t="shared" si="23"/>
        <v/>
      </c>
    </row>
    <row r="1435" spans="3:3" x14ac:dyDescent="0.55000000000000004">
      <c r="C1435" t="str">
        <f t="shared" si="23"/>
        <v/>
      </c>
    </row>
    <row r="1436" spans="3:3" x14ac:dyDescent="0.55000000000000004">
      <c r="C1436" t="str">
        <f t="shared" si="23"/>
        <v/>
      </c>
    </row>
    <row r="1437" spans="3:3" x14ac:dyDescent="0.55000000000000004">
      <c r="C1437" t="str">
        <f t="shared" si="23"/>
        <v/>
      </c>
    </row>
    <row r="1438" spans="3:3" x14ac:dyDescent="0.55000000000000004">
      <c r="C1438" t="str">
        <f t="shared" si="23"/>
        <v/>
      </c>
    </row>
    <row r="1439" spans="3:3" x14ac:dyDescent="0.55000000000000004">
      <c r="C1439" t="str">
        <f t="shared" si="23"/>
        <v/>
      </c>
    </row>
    <row r="1440" spans="3:3" x14ac:dyDescent="0.55000000000000004">
      <c r="C1440" t="str">
        <f t="shared" si="23"/>
        <v/>
      </c>
    </row>
    <row r="1441" spans="3:3" x14ac:dyDescent="0.55000000000000004">
      <c r="C1441" t="str">
        <f t="shared" si="23"/>
        <v/>
      </c>
    </row>
    <row r="1442" spans="3:3" x14ac:dyDescent="0.55000000000000004">
      <c r="C1442" t="str">
        <f t="shared" si="23"/>
        <v/>
      </c>
    </row>
    <row r="1443" spans="3:3" x14ac:dyDescent="0.55000000000000004">
      <c r="C1443" t="str">
        <f t="shared" si="23"/>
        <v/>
      </c>
    </row>
    <row r="1444" spans="3:3" x14ac:dyDescent="0.55000000000000004">
      <c r="C1444" t="str">
        <f t="shared" si="23"/>
        <v/>
      </c>
    </row>
    <row r="1445" spans="3:3" x14ac:dyDescent="0.55000000000000004">
      <c r="C1445" t="str">
        <f t="shared" si="23"/>
        <v/>
      </c>
    </row>
    <row r="1446" spans="3:3" x14ac:dyDescent="0.55000000000000004">
      <c r="C1446" t="str">
        <f t="shared" si="23"/>
        <v/>
      </c>
    </row>
    <row r="1447" spans="3:3" x14ac:dyDescent="0.55000000000000004">
      <c r="C1447" t="str">
        <f t="shared" si="23"/>
        <v/>
      </c>
    </row>
    <row r="1448" spans="3:3" x14ac:dyDescent="0.55000000000000004">
      <c r="C1448" t="str">
        <f t="shared" si="23"/>
        <v/>
      </c>
    </row>
    <row r="1449" spans="3:3" x14ac:dyDescent="0.55000000000000004">
      <c r="C1449" t="str">
        <f t="shared" si="23"/>
        <v/>
      </c>
    </row>
    <row r="1450" spans="3:3" x14ac:dyDescent="0.55000000000000004">
      <c r="C1450" t="str">
        <f t="shared" si="23"/>
        <v/>
      </c>
    </row>
    <row r="1451" spans="3:3" x14ac:dyDescent="0.55000000000000004">
      <c r="C1451" t="str">
        <f t="shared" si="23"/>
        <v/>
      </c>
    </row>
    <row r="1452" spans="3:3" x14ac:dyDescent="0.55000000000000004">
      <c r="C1452" t="str">
        <f t="shared" si="23"/>
        <v/>
      </c>
    </row>
    <row r="1453" spans="3:3" x14ac:dyDescent="0.55000000000000004">
      <c r="C1453" t="str">
        <f t="shared" si="23"/>
        <v/>
      </c>
    </row>
    <row r="1454" spans="3:3" x14ac:dyDescent="0.55000000000000004">
      <c r="C1454" t="str">
        <f t="shared" si="23"/>
        <v/>
      </c>
    </row>
    <row r="1455" spans="3:3" x14ac:dyDescent="0.55000000000000004">
      <c r="C1455" t="str">
        <f t="shared" si="23"/>
        <v/>
      </c>
    </row>
    <row r="1456" spans="3:3" x14ac:dyDescent="0.55000000000000004">
      <c r="C1456" t="str">
        <f t="shared" si="23"/>
        <v/>
      </c>
    </row>
    <row r="1457" spans="3:3" x14ac:dyDescent="0.55000000000000004">
      <c r="C1457" t="str">
        <f t="shared" si="23"/>
        <v/>
      </c>
    </row>
    <row r="1458" spans="3:3" x14ac:dyDescent="0.55000000000000004">
      <c r="C1458" t="str">
        <f t="shared" si="23"/>
        <v/>
      </c>
    </row>
    <row r="1459" spans="3:3" x14ac:dyDescent="0.55000000000000004">
      <c r="C1459" t="str">
        <f t="shared" si="23"/>
        <v/>
      </c>
    </row>
    <row r="1460" spans="3:3" x14ac:dyDescent="0.55000000000000004">
      <c r="C1460" t="str">
        <f t="shared" si="23"/>
        <v/>
      </c>
    </row>
    <row r="1461" spans="3:3" x14ac:dyDescent="0.55000000000000004">
      <c r="C1461" t="str">
        <f t="shared" si="23"/>
        <v/>
      </c>
    </row>
    <row r="1462" spans="3:3" x14ac:dyDescent="0.55000000000000004">
      <c r="C1462" t="str">
        <f t="shared" si="23"/>
        <v/>
      </c>
    </row>
    <row r="1463" spans="3:3" x14ac:dyDescent="0.55000000000000004">
      <c r="C1463" t="str">
        <f t="shared" si="23"/>
        <v/>
      </c>
    </row>
    <row r="1464" spans="3:3" x14ac:dyDescent="0.55000000000000004">
      <c r="C1464" t="str">
        <f t="shared" si="23"/>
        <v/>
      </c>
    </row>
    <row r="1465" spans="3:3" x14ac:dyDescent="0.55000000000000004">
      <c r="C1465" t="str">
        <f t="shared" si="23"/>
        <v/>
      </c>
    </row>
    <row r="1466" spans="3:3" x14ac:dyDescent="0.55000000000000004">
      <c r="C1466" t="str">
        <f t="shared" si="23"/>
        <v/>
      </c>
    </row>
    <row r="1467" spans="3:3" x14ac:dyDescent="0.55000000000000004">
      <c r="C1467" t="str">
        <f t="shared" si="23"/>
        <v/>
      </c>
    </row>
    <row r="1468" spans="3:3" x14ac:dyDescent="0.55000000000000004">
      <c r="C1468" t="str">
        <f t="shared" si="23"/>
        <v/>
      </c>
    </row>
    <row r="1469" spans="3:3" x14ac:dyDescent="0.55000000000000004">
      <c r="C1469" t="str">
        <f t="shared" si="23"/>
        <v/>
      </c>
    </row>
    <row r="1470" spans="3:3" x14ac:dyDescent="0.55000000000000004">
      <c r="C1470" t="str">
        <f t="shared" si="23"/>
        <v/>
      </c>
    </row>
    <row r="1471" spans="3:3" x14ac:dyDescent="0.55000000000000004">
      <c r="C1471" t="str">
        <f t="shared" si="23"/>
        <v/>
      </c>
    </row>
    <row r="1472" spans="3:3" x14ac:dyDescent="0.55000000000000004">
      <c r="C1472" t="str">
        <f t="shared" si="23"/>
        <v/>
      </c>
    </row>
    <row r="1473" spans="3:3" x14ac:dyDescent="0.55000000000000004">
      <c r="C1473" t="str">
        <f t="shared" si="23"/>
        <v/>
      </c>
    </row>
    <row r="1474" spans="3:3" x14ac:dyDescent="0.55000000000000004">
      <c r="C1474" t="str">
        <f t="shared" ref="C1474:C1537" si="24">IF(ISNUMBER(MATCH(A1474,B:B,0)),"IS","")</f>
        <v/>
      </c>
    </row>
    <row r="1475" spans="3:3" x14ac:dyDescent="0.55000000000000004">
      <c r="C1475" t="str">
        <f t="shared" si="24"/>
        <v/>
      </c>
    </row>
    <row r="1476" spans="3:3" x14ac:dyDescent="0.55000000000000004">
      <c r="C1476" t="str">
        <f t="shared" si="24"/>
        <v/>
      </c>
    </row>
    <row r="1477" spans="3:3" x14ac:dyDescent="0.55000000000000004">
      <c r="C1477" t="str">
        <f t="shared" si="24"/>
        <v/>
      </c>
    </row>
    <row r="1478" spans="3:3" x14ac:dyDescent="0.55000000000000004">
      <c r="C1478" t="str">
        <f t="shared" si="24"/>
        <v/>
      </c>
    </row>
    <row r="1479" spans="3:3" x14ac:dyDescent="0.55000000000000004">
      <c r="C1479" t="str">
        <f t="shared" si="24"/>
        <v/>
      </c>
    </row>
    <row r="1480" spans="3:3" x14ac:dyDescent="0.55000000000000004">
      <c r="C1480" t="str">
        <f t="shared" si="24"/>
        <v/>
      </c>
    </row>
    <row r="1481" spans="3:3" x14ac:dyDescent="0.55000000000000004">
      <c r="C1481" t="str">
        <f t="shared" si="24"/>
        <v/>
      </c>
    </row>
    <row r="1482" spans="3:3" x14ac:dyDescent="0.55000000000000004">
      <c r="C1482" t="str">
        <f t="shared" si="24"/>
        <v/>
      </c>
    </row>
    <row r="1483" spans="3:3" x14ac:dyDescent="0.55000000000000004">
      <c r="C1483" t="str">
        <f t="shared" si="24"/>
        <v/>
      </c>
    </row>
    <row r="1484" spans="3:3" x14ac:dyDescent="0.55000000000000004">
      <c r="C1484" t="str">
        <f t="shared" si="24"/>
        <v/>
      </c>
    </row>
    <row r="1485" spans="3:3" x14ac:dyDescent="0.55000000000000004">
      <c r="C1485" t="str">
        <f t="shared" si="24"/>
        <v/>
      </c>
    </row>
    <row r="1486" spans="3:3" x14ac:dyDescent="0.55000000000000004">
      <c r="C1486" t="str">
        <f t="shared" si="24"/>
        <v/>
      </c>
    </row>
    <row r="1487" spans="3:3" x14ac:dyDescent="0.55000000000000004">
      <c r="C1487" t="str">
        <f t="shared" si="24"/>
        <v/>
      </c>
    </row>
    <row r="1488" spans="3:3" x14ac:dyDescent="0.55000000000000004">
      <c r="C1488" t="str">
        <f t="shared" si="24"/>
        <v/>
      </c>
    </row>
    <row r="1489" spans="3:3" x14ac:dyDescent="0.55000000000000004">
      <c r="C1489" t="str">
        <f t="shared" si="24"/>
        <v/>
      </c>
    </row>
    <row r="1490" spans="3:3" x14ac:dyDescent="0.55000000000000004">
      <c r="C1490" t="str">
        <f t="shared" si="24"/>
        <v/>
      </c>
    </row>
    <row r="1491" spans="3:3" x14ac:dyDescent="0.55000000000000004">
      <c r="C1491" t="str">
        <f t="shared" si="24"/>
        <v/>
      </c>
    </row>
    <row r="1492" spans="3:3" x14ac:dyDescent="0.55000000000000004">
      <c r="C1492" t="str">
        <f t="shared" si="24"/>
        <v/>
      </c>
    </row>
    <row r="1493" spans="3:3" x14ac:dyDescent="0.55000000000000004">
      <c r="C1493" t="str">
        <f t="shared" si="24"/>
        <v/>
      </c>
    </row>
    <row r="1494" spans="3:3" x14ac:dyDescent="0.55000000000000004">
      <c r="C1494" t="str">
        <f t="shared" si="24"/>
        <v/>
      </c>
    </row>
    <row r="1495" spans="3:3" x14ac:dyDescent="0.55000000000000004">
      <c r="C1495" t="str">
        <f t="shared" si="24"/>
        <v/>
      </c>
    </row>
    <row r="1496" spans="3:3" x14ac:dyDescent="0.55000000000000004">
      <c r="C1496" t="str">
        <f t="shared" si="24"/>
        <v/>
      </c>
    </row>
    <row r="1497" spans="3:3" x14ac:dyDescent="0.55000000000000004">
      <c r="C1497" t="str">
        <f t="shared" si="24"/>
        <v/>
      </c>
    </row>
    <row r="1498" spans="3:3" x14ac:dyDescent="0.55000000000000004">
      <c r="C1498" t="str">
        <f t="shared" si="24"/>
        <v/>
      </c>
    </row>
    <row r="1499" spans="3:3" x14ac:dyDescent="0.55000000000000004">
      <c r="C1499" t="str">
        <f t="shared" si="24"/>
        <v/>
      </c>
    </row>
    <row r="1500" spans="3:3" x14ac:dyDescent="0.55000000000000004">
      <c r="C1500" t="str">
        <f t="shared" si="24"/>
        <v/>
      </c>
    </row>
    <row r="1501" spans="3:3" x14ac:dyDescent="0.55000000000000004">
      <c r="C1501" t="str">
        <f t="shared" si="24"/>
        <v/>
      </c>
    </row>
    <row r="1502" spans="3:3" x14ac:dyDescent="0.55000000000000004">
      <c r="C1502" t="str">
        <f t="shared" si="24"/>
        <v/>
      </c>
    </row>
    <row r="1503" spans="3:3" x14ac:dyDescent="0.55000000000000004">
      <c r="C1503" t="str">
        <f t="shared" si="24"/>
        <v/>
      </c>
    </row>
    <row r="1504" spans="3:3" x14ac:dyDescent="0.55000000000000004">
      <c r="C1504" t="str">
        <f t="shared" si="24"/>
        <v/>
      </c>
    </row>
    <row r="1505" spans="3:3" x14ac:dyDescent="0.55000000000000004">
      <c r="C1505" t="str">
        <f t="shared" si="24"/>
        <v/>
      </c>
    </row>
    <row r="1506" spans="3:3" x14ac:dyDescent="0.55000000000000004">
      <c r="C1506" t="str">
        <f t="shared" si="24"/>
        <v/>
      </c>
    </row>
    <row r="1507" spans="3:3" x14ac:dyDescent="0.55000000000000004">
      <c r="C1507" t="str">
        <f t="shared" si="24"/>
        <v/>
      </c>
    </row>
    <row r="1508" spans="3:3" x14ac:dyDescent="0.55000000000000004">
      <c r="C1508" t="str">
        <f t="shared" si="24"/>
        <v/>
      </c>
    </row>
    <row r="1509" spans="3:3" x14ac:dyDescent="0.55000000000000004">
      <c r="C1509" t="str">
        <f t="shared" si="24"/>
        <v/>
      </c>
    </row>
    <row r="1510" spans="3:3" x14ac:dyDescent="0.55000000000000004">
      <c r="C1510" t="str">
        <f t="shared" si="24"/>
        <v/>
      </c>
    </row>
    <row r="1511" spans="3:3" x14ac:dyDescent="0.55000000000000004">
      <c r="C1511" t="str">
        <f t="shared" si="24"/>
        <v/>
      </c>
    </row>
    <row r="1512" spans="3:3" x14ac:dyDescent="0.55000000000000004">
      <c r="C1512" t="str">
        <f t="shared" si="24"/>
        <v/>
      </c>
    </row>
    <row r="1513" spans="3:3" x14ac:dyDescent="0.55000000000000004">
      <c r="C1513" t="str">
        <f t="shared" si="24"/>
        <v/>
      </c>
    </row>
    <row r="1514" spans="3:3" x14ac:dyDescent="0.55000000000000004">
      <c r="C1514" t="str">
        <f t="shared" si="24"/>
        <v/>
      </c>
    </row>
    <row r="1515" spans="3:3" x14ac:dyDescent="0.55000000000000004">
      <c r="C1515" t="str">
        <f t="shared" si="24"/>
        <v/>
      </c>
    </row>
    <row r="1516" spans="3:3" x14ac:dyDescent="0.55000000000000004">
      <c r="C1516" t="str">
        <f t="shared" si="24"/>
        <v/>
      </c>
    </row>
    <row r="1517" spans="3:3" x14ac:dyDescent="0.55000000000000004">
      <c r="C1517" t="str">
        <f t="shared" si="24"/>
        <v/>
      </c>
    </row>
    <row r="1518" spans="3:3" x14ac:dyDescent="0.55000000000000004">
      <c r="C1518" t="str">
        <f t="shared" si="24"/>
        <v/>
      </c>
    </row>
    <row r="1519" spans="3:3" x14ac:dyDescent="0.55000000000000004">
      <c r="C1519" t="str">
        <f t="shared" si="24"/>
        <v/>
      </c>
    </row>
    <row r="1520" spans="3:3" x14ac:dyDescent="0.55000000000000004">
      <c r="C1520" t="str">
        <f t="shared" si="24"/>
        <v/>
      </c>
    </row>
    <row r="1521" spans="3:3" x14ac:dyDescent="0.55000000000000004">
      <c r="C1521" t="str">
        <f t="shared" si="24"/>
        <v/>
      </c>
    </row>
    <row r="1522" spans="3:3" x14ac:dyDescent="0.55000000000000004">
      <c r="C1522" t="str">
        <f t="shared" si="24"/>
        <v/>
      </c>
    </row>
    <row r="1523" spans="3:3" x14ac:dyDescent="0.55000000000000004">
      <c r="C1523" t="str">
        <f t="shared" si="24"/>
        <v/>
      </c>
    </row>
    <row r="1524" spans="3:3" x14ac:dyDescent="0.55000000000000004">
      <c r="C1524" t="str">
        <f t="shared" si="24"/>
        <v/>
      </c>
    </row>
    <row r="1525" spans="3:3" x14ac:dyDescent="0.55000000000000004">
      <c r="C1525" t="str">
        <f t="shared" si="24"/>
        <v/>
      </c>
    </row>
    <row r="1526" spans="3:3" x14ac:dyDescent="0.55000000000000004">
      <c r="C1526" t="str">
        <f t="shared" si="24"/>
        <v/>
      </c>
    </row>
    <row r="1527" spans="3:3" x14ac:dyDescent="0.55000000000000004">
      <c r="C1527" t="str">
        <f t="shared" si="24"/>
        <v/>
      </c>
    </row>
    <row r="1528" spans="3:3" x14ac:dyDescent="0.55000000000000004">
      <c r="C1528" t="str">
        <f t="shared" si="24"/>
        <v/>
      </c>
    </row>
    <row r="1529" spans="3:3" x14ac:dyDescent="0.55000000000000004">
      <c r="C1529" t="str">
        <f t="shared" si="24"/>
        <v/>
      </c>
    </row>
    <row r="1530" spans="3:3" x14ac:dyDescent="0.55000000000000004">
      <c r="C1530" t="str">
        <f t="shared" si="24"/>
        <v/>
      </c>
    </row>
    <row r="1531" spans="3:3" x14ac:dyDescent="0.55000000000000004">
      <c r="C1531" t="str">
        <f t="shared" si="24"/>
        <v/>
      </c>
    </row>
    <row r="1532" spans="3:3" x14ac:dyDescent="0.55000000000000004">
      <c r="C1532" t="str">
        <f t="shared" si="24"/>
        <v/>
      </c>
    </row>
    <row r="1533" spans="3:3" x14ac:dyDescent="0.55000000000000004">
      <c r="C1533" t="str">
        <f t="shared" si="24"/>
        <v/>
      </c>
    </row>
    <row r="1534" spans="3:3" x14ac:dyDescent="0.55000000000000004">
      <c r="C1534" t="str">
        <f t="shared" si="24"/>
        <v/>
      </c>
    </row>
    <row r="1535" spans="3:3" x14ac:dyDescent="0.55000000000000004">
      <c r="C1535" t="str">
        <f t="shared" si="24"/>
        <v/>
      </c>
    </row>
    <row r="1536" spans="3:3" x14ac:dyDescent="0.55000000000000004">
      <c r="C1536" t="str">
        <f t="shared" si="24"/>
        <v/>
      </c>
    </row>
    <row r="1537" spans="3:3" x14ac:dyDescent="0.55000000000000004">
      <c r="C1537" t="str">
        <f t="shared" si="24"/>
        <v/>
      </c>
    </row>
    <row r="1538" spans="3:3" x14ac:dyDescent="0.55000000000000004">
      <c r="C1538" t="str">
        <f t="shared" ref="C1538:C1601" si="25">IF(ISNUMBER(MATCH(A1538,B:B,0)),"IS","")</f>
        <v/>
      </c>
    </row>
    <row r="1539" spans="3:3" x14ac:dyDescent="0.55000000000000004">
      <c r="C1539" t="str">
        <f t="shared" si="25"/>
        <v/>
      </c>
    </row>
    <row r="1540" spans="3:3" x14ac:dyDescent="0.55000000000000004">
      <c r="C1540" t="str">
        <f t="shared" si="25"/>
        <v/>
      </c>
    </row>
    <row r="1541" spans="3:3" x14ac:dyDescent="0.55000000000000004">
      <c r="C1541" t="str">
        <f t="shared" si="25"/>
        <v/>
      </c>
    </row>
    <row r="1542" spans="3:3" x14ac:dyDescent="0.55000000000000004">
      <c r="C1542" t="str">
        <f t="shared" si="25"/>
        <v/>
      </c>
    </row>
    <row r="1543" spans="3:3" x14ac:dyDescent="0.55000000000000004">
      <c r="C1543" t="str">
        <f t="shared" si="25"/>
        <v/>
      </c>
    </row>
    <row r="1544" spans="3:3" x14ac:dyDescent="0.55000000000000004">
      <c r="C1544" t="str">
        <f t="shared" si="25"/>
        <v/>
      </c>
    </row>
    <row r="1545" spans="3:3" x14ac:dyDescent="0.55000000000000004">
      <c r="C1545" t="str">
        <f t="shared" si="25"/>
        <v/>
      </c>
    </row>
    <row r="1546" spans="3:3" x14ac:dyDescent="0.55000000000000004">
      <c r="C1546" t="str">
        <f t="shared" si="25"/>
        <v/>
      </c>
    </row>
    <row r="1547" spans="3:3" x14ac:dyDescent="0.55000000000000004">
      <c r="C1547" t="str">
        <f t="shared" si="25"/>
        <v/>
      </c>
    </row>
    <row r="1548" spans="3:3" x14ac:dyDescent="0.55000000000000004">
      <c r="C1548" t="str">
        <f t="shared" si="25"/>
        <v/>
      </c>
    </row>
    <row r="1549" spans="3:3" x14ac:dyDescent="0.55000000000000004">
      <c r="C1549" t="str">
        <f t="shared" si="25"/>
        <v/>
      </c>
    </row>
    <row r="1550" spans="3:3" x14ac:dyDescent="0.55000000000000004">
      <c r="C1550" t="str">
        <f t="shared" si="25"/>
        <v/>
      </c>
    </row>
    <row r="1551" spans="3:3" x14ac:dyDescent="0.55000000000000004">
      <c r="C1551" t="str">
        <f t="shared" si="25"/>
        <v/>
      </c>
    </row>
    <row r="1552" spans="3:3" x14ac:dyDescent="0.55000000000000004">
      <c r="C1552" t="str">
        <f t="shared" si="25"/>
        <v/>
      </c>
    </row>
    <row r="1553" spans="3:3" x14ac:dyDescent="0.55000000000000004">
      <c r="C1553" t="str">
        <f t="shared" si="25"/>
        <v/>
      </c>
    </row>
    <row r="1554" spans="3:3" x14ac:dyDescent="0.55000000000000004">
      <c r="C1554" t="str">
        <f t="shared" si="25"/>
        <v/>
      </c>
    </row>
    <row r="1555" spans="3:3" x14ac:dyDescent="0.55000000000000004">
      <c r="C1555" t="str">
        <f t="shared" si="25"/>
        <v/>
      </c>
    </row>
    <row r="1556" spans="3:3" x14ac:dyDescent="0.55000000000000004">
      <c r="C1556" t="str">
        <f t="shared" si="25"/>
        <v/>
      </c>
    </row>
    <row r="1557" spans="3:3" x14ac:dyDescent="0.55000000000000004">
      <c r="C1557" t="str">
        <f t="shared" si="25"/>
        <v/>
      </c>
    </row>
    <row r="1558" spans="3:3" x14ac:dyDescent="0.55000000000000004">
      <c r="C1558" t="str">
        <f t="shared" si="25"/>
        <v/>
      </c>
    </row>
    <row r="1559" spans="3:3" x14ac:dyDescent="0.55000000000000004">
      <c r="C1559" t="str">
        <f t="shared" si="25"/>
        <v/>
      </c>
    </row>
    <row r="1560" spans="3:3" x14ac:dyDescent="0.55000000000000004">
      <c r="C1560" t="str">
        <f t="shared" si="25"/>
        <v/>
      </c>
    </row>
    <row r="1561" spans="3:3" x14ac:dyDescent="0.55000000000000004">
      <c r="C1561" t="str">
        <f t="shared" si="25"/>
        <v/>
      </c>
    </row>
    <row r="1562" spans="3:3" x14ac:dyDescent="0.55000000000000004">
      <c r="C1562" t="str">
        <f t="shared" si="25"/>
        <v/>
      </c>
    </row>
    <row r="1563" spans="3:3" x14ac:dyDescent="0.55000000000000004">
      <c r="C1563" t="str">
        <f t="shared" si="25"/>
        <v/>
      </c>
    </row>
    <row r="1564" spans="3:3" x14ac:dyDescent="0.55000000000000004">
      <c r="C1564" t="str">
        <f t="shared" si="25"/>
        <v/>
      </c>
    </row>
    <row r="1565" spans="3:3" x14ac:dyDescent="0.55000000000000004">
      <c r="C1565" t="str">
        <f t="shared" si="25"/>
        <v/>
      </c>
    </row>
    <row r="1566" spans="3:3" x14ac:dyDescent="0.55000000000000004">
      <c r="C1566" t="str">
        <f t="shared" si="25"/>
        <v/>
      </c>
    </row>
    <row r="1567" spans="3:3" x14ac:dyDescent="0.55000000000000004">
      <c r="C1567" t="str">
        <f t="shared" si="25"/>
        <v/>
      </c>
    </row>
    <row r="1568" spans="3:3" x14ac:dyDescent="0.55000000000000004">
      <c r="C1568" t="str">
        <f t="shared" si="25"/>
        <v/>
      </c>
    </row>
    <row r="1569" spans="3:3" x14ac:dyDescent="0.55000000000000004">
      <c r="C1569" t="str">
        <f t="shared" si="25"/>
        <v/>
      </c>
    </row>
    <row r="1570" spans="3:3" x14ac:dyDescent="0.55000000000000004">
      <c r="C1570" t="str">
        <f t="shared" si="25"/>
        <v/>
      </c>
    </row>
    <row r="1571" spans="3:3" x14ac:dyDescent="0.55000000000000004">
      <c r="C1571" t="str">
        <f t="shared" si="25"/>
        <v/>
      </c>
    </row>
    <row r="1572" spans="3:3" x14ac:dyDescent="0.55000000000000004">
      <c r="C1572" t="str">
        <f t="shared" si="25"/>
        <v/>
      </c>
    </row>
    <row r="1573" spans="3:3" x14ac:dyDescent="0.55000000000000004">
      <c r="C1573" t="str">
        <f t="shared" si="25"/>
        <v/>
      </c>
    </row>
    <row r="1574" spans="3:3" x14ac:dyDescent="0.55000000000000004">
      <c r="C1574" t="str">
        <f t="shared" si="25"/>
        <v/>
      </c>
    </row>
    <row r="1575" spans="3:3" x14ac:dyDescent="0.55000000000000004">
      <c r="C1575" t="str">
        <f t="shared" si="25"/>
        <v/>
      </c>
    </row>
    <row r="1576" spans="3:3" x14ac:dyDescent="0.55000000000000004">
      <c r="C1576" t="str">
        <f t="shared" si="25"/>
        <v/>
      </c>
    </row>
    <row r="1577" spans="3:3" x14ac:dyDescent="0.55000000000000004">
      <c r="C1577" t="str">
        <f t="shared" si="25"/>
        <v/>
      </c>
    </row>
    <row r="1578" spans="3:3" x14ac:dyDescent="0.55000000000000004">
      <c r="C1578" t="str">
        <f t="shared" si="25"/>
        <v/>
      </c>
    </row>
    <row r="1579" spans="3:3" x14ac:dyDescent="0.55000000000000004">
      <c r="C1579" t="str">
        <f t="shared" si="25"/>
        <v/>
      </c>
    </row>
    <row r="1580" spans="3:3" x14ac:dyDescent="0.55000000000000004">
      <c r="C1580" t="str">
        <f t="shared" si="25"/>
        <v/>
      </c>
    </row>
    <row r="1581" spans="3:3" x14ac:dyDescent="0.55000000000000004">
      <c r="C1581" t="str">
        <f t="shared" si="25"/>
        <v/>
      </c>
    </row>
    <row r="1582" spans="3:3" x14ac:dyDescent="0.55000000000000004">
      <c r="C1582" t="str">
        <f t="shared" si="25"/>
        <v/>
      </c>
    </row>
    <row r="1583" spans="3:3" x14ac:dyDescent="0.55000000000000004">
      <c r="C1583" t="str">
        <f t="shared" si="25"/>
        <v/>
      </c>
    </row>
    <row r="1584" spans="3:3" x14ac:dyDescent="0.55000000000000004">
      <c r="C1584" t="str">
        <f t="shared" si="25"/>
        <v/>
      </c>
    </row>
    <row r="1585" spans="3:3" x14ac:dyDescent="0.55000000000000004">
      <c r="C1585" t="str">
        <f t="shared" si="25"/>
        <v/>
      </c>
    </row>
    <row r="1586" spans="3:3" x14ac:dyDescent="0.55000000000000004">
      <c r="C1586" t="str">
        <f t="shared" si="25"/>
        <v/>
      </c>
    </row>
    <row r="1587" spans="3:3" x14ac:dyDescent="0.55000000000000004">
      <c r="C1587" t="str">
        <f t="shared" si="25"/>
        <v/>
      </c>
    </row>
    <row r="1588" spans="3:3" x14ac:dyDescent="0.55000000000000004">
      <c r="C1588" t="str">
        <f t="shared" si="25"/>
        <v/>
      </c>
    </row>
    <row r="1589" spans="3:3" x14ac:dyDescent="0.55000000000000004">
      <c r="C1589" t="str">
        <f t="shared" si="25"/>
        <v/>
      </c>
    </row>
    <row r="1590" spans="3:3" x14ac:dyDescent="0.55000000000000004">
      <c r="C1590" t="str">
        <f t="shared" si="25"/>
        <v/>
      </c>
    </row>
    <row r="1591" spans="3:3" x14ac:dyDescent="0.55000000000000004">
      <c r="C1591" t="str">
        <f t="shared" si="25"/>
        <v/>
      </c>
    </row>
    <row r="1592" spans="3:3" x14ac:dyDescent="0.55000000000000004">
      <c r="C1592" t="str">
        <f t="shared" si="25"/>
        <v/>
      </c>
    </row>
    <row r="1593" spans="3:3" x14ac:dyDescent="0.55000000000000004">
      <c r="C1593" t="str">
        <f t="shared" si="25"/>
        <v/>
      </c>
    </row>
    <row r="1594" spans="3:3" x14ac:dyDescent="0.55000000000000004">
      <c r="C1594" t="str">
        <f t="shared" si="25"/>
        <v/>
      </c>
    </row>
    <row r="1595" spans="3:3" x14ac:dyDescent="0.55000000000000004">
      <c r="C1595" t="str">
        <f t="shared" si="25"/>
        <v/>
      </c>
    </row>
    <row r="1596" spans="3:3" x14ac:dyDescent="0.55000000000000004">
      <c r="C1596" t="str">
        <f t="shared" si="25"/>
        <v/>
      </c>
    </row>
    <row r="1597" spans="3:3" x14ac:dyDescent="0.55000000000000004">
      <c r="C1597" t="str">
        <f t="shared" si="25"/>
        <v/>
      </c>
    </row>
    <row r="1598" spans="3:3" x14ac:dyDescent="0.55000000000000004">
      <c r="C1598" t="str">
        <f t="shared" si="25"/>
        <v/>
      </c>
    </row>
    <row r="1599" spans="3:3" x14ac:dyDescent="0.55000000000000004">
      <c r="C1599" t="str">
        <f t="shared" si="25"/>
        <v/>
      </c>
    </row>
    <row r="1600" spans="3:3" x14ac:dyDescent="0.55000000000000004">
      <c r="C1600" t="str">
        <f t="shared" si="25"/>
        <v/>
      </c>
    </row>
    <row r="1601" spans="3:3" x14ac:dyDescent="0.55000000000000004">
      <c r="C1601" t="str">
        <f t="shared" si="25"/>
        <v/>
      </c>
    </row>
    <row r="1602" spans="3:3" x14ac:dyDescent="0.55000000000000004">
      <c r="C1602" t="str">
        <f t="shared" ref="C1602:C1665" si="26">IF(ISNUMBER(MATCH(A1602,B:B,0)),"IS","")</f>
        <v/>
      </c>
    </row>
    <row r="1603" spans="3:3" x14ac:dyDescent="0.55000000000000004">
      <c r="C1603" t="str">
        <f t="shared" si="26"/>
        <v/>
      </c>
    </row>
    <row r="1604" spans="3:3" x14ac:dyDescent="0.55000000000000004">
      <c r="C1604" t="str">
        <f t="shared" si="26"/>
        <v/>
      </c>
    </row>
    <row r="1605" spans="3:3" x14ac:dyDescent="0.55000000000000004">
      <c r="C1605" t="str">
        <f t="shared" si="26"/>
        <v/>
      </c>
    </row>
    <row r="1606" spans="3:3" x14ac:dyDescent="0.55000000000000004">
      <c r="C1606" t="str">
        <f t="shared" si="26"/>
        <v/>
      </c>
    </row>
    <row r="1607" spans="3:3" x14ac:dyDescent="0.55000000000000004">
      <c r="C1607" t="str">
        <f t="shared" si="26"/>
        <v/>
      </c>
    </row>
    <row r="1608" spans="3:3" x14ac:dyDescent="0.55000000000000004">
      <c r="C1608" t="str">
        <f t="shared" si="26"/>
        <v/>
      </c>
    </row>
    <row r="1609" spans="3:3" x14ac:dyDescent="0.55000000000000004">
      <c r="C1609" t="str">
        <f t="shared" si="26"/>
        <v/>
      </c>
    </row>
    <row r="1610" spans="3:3" x14ac:dyDescent="0.55000000000000004">
      <c r="C1610" t="str">
        <f t="shared" si="26"/>
        <v/>
      </c>
    </row>
    <row r="1611" spans="3:3" x14ac:dyDescent="0.55000000000000004">
      <c r="C1611" t="str">
        <f t="shared" si="26"/>
        <v/>
      </c>
    </row>
    <row r="1612" spans="3:3" x14ac:dyDescent="0.55000000000000004">
      <c r="C1612" t="str">
        <f t="shared" si="26"/>
        <v/>
      </c>
    </row>
    <row r="1613" spans="3:3" x14ac:dyDescent="0.55000000000000004">
      <c r="C1613" t="str">
        <f t="shared" si="26"/>
        <v/>
      </c>
    </row>
    <row r="1614" spans="3:3" x14ac:dyDescent="0.55000000000000004">
      <c r="C1614" t="str">
        <f t="shared" si="26"/>
        <v/>
      </c>
    </row>
    <row r="1615" spans="3:3" x14ac:dyDescent="0.55000000000000004">
      <c r="C1615" t="str">
        <f t="shared" si="26"/>
        <v/>
      </c>
    </row>
    <row r="1616" spans="3:3" x14ac:dyDescent="0.55000000000000004">
      <c r="C1616" t="str">
        <f t="shared" si="26"/>
        <v/>
      </c>
    </row>
    <row r="1617" spans="3:3" x14ac:dyDescent="0.55000000000000004">
      <c r="C1617" t="str">
        <f t="shared" si="26"/>
        <v/>
      </c>
    </row>
    <row r="1618" spans="3:3" x14ac:dyDescent="0.55000000000000004">
      <c r="C1618" t="str">
        <f t="shared" si="26"/>
        <v/>
      </c>
    </row>
    <row r="1619" spans="3:3" x14ac:dyDescent="0.55000000000000004">
      <c r="C1619" t="str">
        <f t="shared" si="26"/>
        <v/>
      </c>
    </row>
    <row r="1620" spans="3:3" x14ac:dyDescent="0.55000000000000004">
      <c r="C1620" t="str">
        <f t="shared" si="26"/>
        <v/>
      </c>
    </row>
    <row r="1621" spans="3:3" x14ac:dyDescent="0.55000000000000004">
      <c r="C1621" t="str">
        <f t="shared" si="26"/>
        <v/>
      </c>
    </row>
    <row r="1622" spans="3:3" x14ac:dyDescent="0.55000000000000004">
      <c r="C1622" t="str">
        <f t="shared" si="26"/>
        <v/>
      </c>
    </row>
    <row r="1623" spans="3:3" x14ac:dyDescent="0.55000000000000004">
      <c r="C1623" t="str">
        <f t="shared" si="26"/>
        <v/>
      </c>
    </row>
    <row r="1624" spans="3:3" x14ac:dyDescent="0.55000000000000004">
      <c r="C1624" t="str">
        <f t="shared" si="26"/>
        <v/>
      </c>
    </row>
    <row r="1625" spans="3:3" x14ac:dyDescent="0.55000000000000004">
      <c r="C1625" t="str">
        <f t="shared" si="26"/>
        <v/>
      </c>
    </row>
    <row r="1626" spans="3:3" x14ac:dyDescent="0.55000000000000004">
      <c r="C1626" t="str">
        <f t="shared" si="26"/>
        <v/>
      </c>
    </row>
    <row r="1627" spans="3:3" x14ac:dyDescent="0.55000000000000004">
      <c r="C1627" t="str">
        <f t="shared" si="26"/>
        <v/>
      </c>
    </row>
    <row r="1628" spans="3:3" x14ac:dyDescent="0.55000000000000004">
      <c r="C1628" t="str">
        <f t="shared" si="26"/>
        <v/>
      </c>
    </row>
    <row r="1629" spans="3:3" x14ac:dyDescent="0.55000000000000004">
      <c r="C1629" t="str">
        <f t="shared" si="26"/>
        <v/>
      </c>
    </row>
    <row r="1630" spans="3:3" x14ac:dyDescent="0.55000000000000004">
      <c r="C1630" t="str">
        <f t="shared" si="26"/>
        <v/>
      </c>
    </row>
    <row r="1631" spans="3:3" x14ac:dyDescent="0.55000000000000004">
      <c r="C1631" t="str">
        <f t="shared" si="26"/>
        <v/>
      </c>
    </row>
    <row r="1632" spans="3:3" x14ac:dyDescent="0.55000000000000004">
      <c r="C1632" t="str">
        <f t="shared" si="26"/>
        <v/>
      </c>
    </row>
    <row r="1633" spans="3:3" x14ac:dyDescent="0.55000000000000004">
      <c r="C1633" t="str">
        <f t="shared" si="26"/>
        <v/>
      </c>
    </row>
    <row r="1634" spans="3:3" x14ac:dyDescent="0.55000000000000004">
      <c r="C1634" t="str">
        <f t="shared" si="26"/>
        <v/>
      </c>
    </row>
    <row r="1635" spans="3:3" x14ac:dyDescent="0.55000000000000004">
      <c r="C1635" t="str">
        <f t="shared" si="26"/>
        <v/>
      </c>
    </row>
    <row r="1636" spans="3:3" x14ac:dyDescent="0.55000000000000004">
      <c r="C1636" t="str">
        <f t="shared" si="26"/>
        <v/>
      </c>
    </row>
    <row r="1637" spans="3:3" x14ac:dyDescent="0.55000000000000004">
      <c r="C1637" t="str">
        <f t="shared" si="26"/>
        <v/>
      </c>
    </row>
    <row r="1638" spans="3:3" x14ac:dyDescent="0.55000000000000004">
      <c r="C1638" t="str">
        <f t="shared" si="26"/>
        <v/>
      </c>
    </row>
    <row r="1639" spans="3:3" x14ac:dyDescent="0.55000000000000004">
      <c r="C1639" t="str">
        <f t="shared" si="26"/>
        <v/>
      </c>
    </row>
    <row r="1640" spans="3:3" x14ac:dyDescent="0.55000000000000004">
      <c r="C1640" t="str">
        <f t="shared" si="26"/>
        <v/>
      </c>
    </row>
    <row r="1641" spans="3:3" x14ac:dyDescent="0.55000000000000004">
      <c r="C1641" t="str">
        <f t="shared" si="26"/>
        <v/>
      </c>
    </row>
    <row r="1642" spans="3:3" x14ac:dyDescent="0.55000000000000004">
      <c r="C1642" t="str">
        <f t="shared" si="26"/>
        <v/>
      </c>
    </row>
    <row r="1643" spans="3:3" x14ac:dyDescent="0.55000000000000004">
      <c r="C1643" t="str">
        <f t="shared" si="26"/>
        <v/>
      </c>
    </row>
    <row r="1644" spans="3:3" x14ac:dyDescent="0.55000000000000004">
      <c r="C1644" t="str">
        <f t="shared" si="26"/>
        <v/>
      </c>
    </row>
    <row r="1645" spans="3:3" x14ac:dyDescent="0.55000000000000004">
      <c r="C1645" t="str">
        <f t="shared" si="26"/>
        <v/>
      </c>
    </row>
    <row r="1646" spans="3:3" x14ac:dyDescent="0.55000000000000004">
      <c r="C1646" t="str">
        <f t="shared" si="26"/>
        <v/>
      </c>
    </row>
    <row r="1647" spans="3:3" x14ac:dyDescent="0.55000000000000004">
      <c r="C1647" t="str">
        <f t="shared" si="26"/>
        <v/>
      </c>
    </row>
    <row r="1648" spans="3:3" x14ac:dyDescent="0.55000000000000004">
      <c r="C1648" t="str">
        <f t="shared" si="26"/>
        <v/>
      </c>
    </row>
    <row r="1649" spans="3:3" x14ac:dyDescent="0.55000000000000004">
      <c r="C1649" t="str">
        <f t="shared" si="26"/>
        <v/>
      </c>
    </row>
    <row r="1650" spans="3:3" x14ac:dyDescent="0.55000000000000004">
      <c r="C1650" t="str">
        <f t="shared" si="26"/>
        <v/>
      </c>
    </row>
    <row r="1651" spans="3:3" x14ac:dyDescent="0.55000000000000004">
      <c r="C1651" t="str">
        <f t="shared" si="26"/>
        <v/>
      </c>
    </row>
    <row r="1652" spans="3:3" x14ac:dyDescent="0.55000000000000004">
      <c r="C1652" t="str">
        <f t="shared" si="26"/>
        <v/>
      </c>
    </row>
    <row r="1653" spans="3:3" x14ac:dyDescent="0.55000000000000004">
      <c r="C1653" t="str">
        <f t="shared" si="26"/>
        <v/>
      </c>
    </row>
    <row r="1654" spans="3:3" x14ac:dyDescent="0.55000000000000004">
      <c r="C1654" t="str">
        <f t="shared" si="26"/>
        <v/>
      </c>
    </row>
    <row r="1655" spans="3:3" x14ac:dyDescent="0.55000000000000004">
      <c r="C1655" t="str">
        <f t="shared" si="26"/>
        <v/>
      </c>
    </row>
    <row r="1656" spans="3:3" x14ac:dyDescent="0.55000000000000004">
      <c r="C1656" t="str">
        <f t="shared" si="26"/>
        <v/>
      </c>
    </row>
    <row r="1657" spans="3:3" x14ac:dyDescent="0.55000000000000004">
      <c r="C1657" t="str">
        <f t="shared" si="26"/>
        <v/>
      </c>
    </row>
    <row r="1658" spans="3:3" x14ac:dyDescent="0.55000000000000004">
      <c r="C1658" t="str">
        <f t="shared" si="26"/>
        <v/>
      </c>
    </row>
    <row r="1659" spans="3:3" x14ac:dyDescent="0.55000000000000004">
      <c r="C1659" t="str">
        <f t="shared" si="26"/>
        <v/>
      </c>
    </row>
    <row r="1660" spans="3:3" x14ac:dyDescent="0.55000000000000004">
      <c r="C1660" t="str">
        <f t="shared" si="26"/>
        <v/>
      </c>
    </row>
    <row r="1661" spans="3:3" x14ac:dyDescent="0.55000000000000004">
      <c r="C1661" t="str">
        <f t="shared" si="26"/>
        <v/>
      </c>
    </row>
    <row r="1662" spans="3:3" x14ac:dyDescent="0.55000000000000004">
      <c r="C1662" t="str">
        <f t="shared" si="26"/>
        <v/>
      </c>
    </row>
    <row r="1663" spans="3:3" x14ac:dyDescent="0.55000000000000004">
      <c r="C1663" t="str">
        <f t="shared" si="26"/>
        <v/>
      </c>
    </row>
    <row r="1664" spans="3:3" x14ac:dyDescent="0.55000000000000004">
      <c r="C1664" t="str">
        <f t="shared" si="26"/>
        <v/>
      </c>
    </row>
    <row r="1665" spans="3:3" x14ac:dyDescent="0.55000000000000004">
      <c r="C1665" t="str">
        <f t="shared" si="26"/>
        <v/>
      </c>
    </row>
    <row r="1666" spans="3:3" x14ac:dyDescent="0.55000000000000004">
      <c r="C1666" t="str">
        <f t="shared" ref="C1666:C1729" si="27">IF(ISNUMBER(MATCH(A1666,B:B,0)),"IS","")</f>
        <v/>
      </c>
    </row>
    <row r="1667" spans="3:3" x14ac:dyDescent="0.55000000000000004">
      <c r="C1667" t="str">
        <f t="shared" si="27"/>
        <v/>
      </c>
    </row>
    <row r="1668" spans="3:3" x14ac:dyDescent="0.55000000000000004">
      <c r="C1668" t="str">
        <f t="shared" si="27"/>
        <v/>
      </c>
    </row>
    <row r="1669" spans="3:3" x14ac:dyDescent="0.55000000000000004">
      <c r="C1669" t="str">
        <f t="shared" si="27"/>
        <v/>
      </c>
    </row>
    <row r="1670" spans="3:3" x14ac:dyDescent="0.55000000000000004">
      <c r="C1670" t="str">
        <f t="shared" si="27"/>
        <v/>
      </c>
    </row>
    <row r="1671" spans="3:3" x14ac:dyDescent="0.55000000000000004">
      <c r="C1671" t="str">
        <f t="shared" si="27"/>
        <v/>
      </c>
    </row>
    <row r="1672" spans="3:3" x14ac:dyDescent="0.55000000000000004">
      <c r="C1672" t="str">
        <f t="shared" si="27"/>
        <v/>
      </c>
    </row>
    <row r="1673" spans="3:3" x14ac:dyDescent="0.55000000000000004">
      <c r="C1673" t="str">
        <f t="shared" si="27"/>
        <v/>
      </c>
    </row>
    <row r="1674" spans="3:3" x14ac:dyDescent="0.55000000000000004">
      <c r="C1674" t="str">
        <f t="shared" si="27"/>
        <v/>
      </c>
    </row>
    <row r="1675" spans="3:3" x14ac:dyDescent="0.55000000000000004">
      <c r="C1675" t="str">
        <f t="shared" si="27"/>
        <v/>
      </c>
    </row>
    <row r="1676" spans="3:3" x14ac:dyDescent="0.55000000000000004">
      <c r="C1676" t="str">
        <f t="shared" si="27"/>
        <v/>
      </c>
    </row>
    <row r="1677" spans="3:3" x14ac:dyDescent="0.55000000000000004">
      <c r="C1677" t="str">
        <f t="shared" si="27"/>
        <v/>
      </c>
    </row>
    <row r="1678" spans="3:3" x14ac:dyDescent="0.55000000000000004">
      <c r="C1678" t="str">
        <f t="shared" si="27"/>
        <v/>
      </c>
    </row>
    <row r="1679" spans="3:3" x14ac:dyDescent="0.55000000000000004">
      <c r="C1679" t="str">
        <f t="shared" si="27"/>
        <v/>
      </c>
    </row>
    <row r="1680" spans="3:3" x14ac:dyDescent="0.55000000000000004">
      <c r="C1680" t="str">
        <f t="shared" si="27"/>
        <v/>
      </c>
    </row>
    <row r="1681" spans="3:3" x14ac:dyDescent="0.55000000000000004">
      <c r="C1681" t="str">
        <f t="shared" si="27"/>
        <v/>
      </c>
    </row>
    <row r="1682" spans="3:3" x14ac:dyDescent="0.55000000000000004">
      <c r="C1682" t="str">
        <f t="shared" si="27"/>
        <v/>
      </c>
    </row>
    <row r="1683" spans="3:3" x14ac:dyDescent="0.55000000000000004">
      <c r="C1683" t="str">
        <f t="shared" si="27"/>
        <v/>
      </c>
    </row>
    <row r="1684" spans="3:3" x14ac:dyDescent="0.55000000000000004">
      <c r="C1684" t="str">
        <f t="shared" si="27"/>
        <v/>
      </c>
    </row>
    <row r="1685" spans="3:3" x14ac:dyDescent="0.55000000000000004">
      <c r="C1685" t="str">
        <f t="shared" si="27"/>
        <v/>
      </c>
    </row>
    <row r="1686" spans="3:3" x14ac:dyDescent="0.55000000000000004">
      <c r="C1686" t="str">
        <f t="shared" si="27"/>
        <v/>
      </c>
    </row>
    <row r="1687" spans="3:3" x14ac:dyDescent="0.55000000000000004">
      <c r="C1687" t="str">
        <f t="shared" si="27"/>
        <v/>
      </c>
    </row>
    <row r="1688" spans="3:3" x14ac:dyDescent="0.55000000000000004">
      <c r="C1688" t="str">
        <f t="shared" si="27"/>
        <v/>
      </c>
    </row>
    <row r="1689" spans="3:3" x14ac:dyDescent="0.55000000000000004">
      <c r="C1689" t="str">
        <f t="shared" si="27"/>
        <v/>
      </c>
    </row>
    <row r="1690" spans="3:3" x14ac:dyDescent="0.55000000000000004">
      <c r="C1690" t="str">
        <f t="shared" si="27"/>
        <v/>
      </c>
    </row>
    <row r="1691" spans="3:3" x14ac:dyDescent="0.55000000000000004">
      <c r="C1691" t="str">
        <f t="shared" si="27"/>
        <v/>
      </c>
    </row>
    <row r="1692" spans="3:3" x14ac:dyDescent="0.55000000000000004">
      <c r="C1692" t="str">
        <f t="shared" si="27"/>
        <v/>
      </c>
    </row>
    <row r="1693" spans="3:3" x14ac:dyDescent="0.55000000000000004">
      <c r="C1693" t="str">
        <f t="shared" si="27"/>
        <v/>
      </c>
    </row>
    <row r="1694" spans="3:3" x14ac:dyDescent="0.55000000000000004">
      <c r="C1694" t="str">
        <f t="shared" si="27"/>
        <v/>
      </c>
    </row>
    <row r="1695" spans="3:3" x14ac:dyDescent="0.55000000000000004">
      <c r="C1695" t="str">
        <f t="shared" si="27"/>
        <v/>
      </c>
    </row>
    <row r="1696" spans="3:3" x14ac:dyDescent="0.55000000000000004">
      <c r="C1696" t="str">
        <f t="shared" si="27"/>
        <v/>
      </c>
    </row>
    <row r="1697" spans="3:3" x14ac:dyDescent="0.55000000000000004">
      <c r="C1697" t="str">
        <f t="shared" si="27"/>
        <v/>
      </c>
    </row>
    <row r="1698" spans="3:3" x14ac:dyDescent="0.55000000000000004">
      <c r="C1698" t="str">
        <f t="shared" si="27"/>
        <v/>
      </c>
    </row>
    <row r="1699" spans="3:3" x14ac:dyDescent="0.55000000000000004">
      <c r="C1699" t="str">
        <f t="shared" si="27"/>
        <v/>
      </c>
    </row>
    <row r="1700" spans="3:3" x14ac:dyDescent="0.55000000000000004">
      <c r="C1700" t="str">
        <f t="shared" si="27"/>
        <v/>
      </c>
    </row>
    <row r="1701" spans="3:3" x14ac:dyDescent="0.55000000000000004">
      <c r="C1701" t="str">
        <f t="shared" si="27"/>
        <v/>
      </c>
    </row>
    <row r="1702" spans="3:3" x14ac:dyDescent="0.55000000000000004">
      <c r="C1702" t="str">
        <f t="shared" si="27"/>
        <v/>
      </c>
    </row>
    <row r="1703" spans="3:3" x14ac:dyDescent="0.55000000000000004">
      <c r="C1703" t="str">
        <f t="shared" si="27"/>
        <v/>
      </c>
    </row>
    <row r="1704" spans="3:3" x14ac:dyDescent="0.55000000000000004">
      <c r="C1704" t="str">
        <f t="shared" si="27"/>
        <v/>
      </c>
    </row>
    <row r="1705" spans="3:3" x14ac:dyDescent="0.55000000000000004">
      <c r="C1705" t="str">
        <f t="shared" si="27"/>
        <v/>
      </c>
    </row>
    <row r="1706" spans="3:3" x14ac:dyDescent="0.55000000000000004">
      <c r="C1706" t="str">
        <f t="shared" si="27"/>
        <v/>
      </c>
    </row>
    <row r="1707" spans="3:3" x14ac:dyDescent="0.55000000000000004">
      <c r="C1707" t="str">
        <f t="shared" si="27"/>
        <v/>
      </c>
    </row>
    <row r="1708" spans="3:3" x14ac:dyDescent="0.55000000000000004">
      <c r="C1708" t="str">
        <f t="shared" si="27"/>
        <v/>
      </c>
    </row>
    <row r="1709" spans="3:3" x14ac:dyDescent="0.55000000000000004">
      <c r="C1709" t="str">
        <f t="shared" si="27"/>
        <v/>
      </c>
    </row>
    <row r="1710" spans="3:3" x14ac:dyDescent="0.55000000000000004">
      <c r="C1710" t="str">
        <f t="shared" si="27"/>
        <v/>
      </c>
    </row>
    <row r="1711" spans="3:3" x14ac:dyDescent="0.55000000000000004">
      <c r="C1711" t="str">
        <f t="shared" si="27"/>
        <v/>
      </c>
    </row>
    <row r="1712" spans="3:3" x14ac:dyDescent="0.55000000000000004">
      <c r="C1712" t="str">
        <f t="shared" si="27"/>
        <v/>
      </c>
    </row>
    <row r="1713" spans="3:3" x14ac:dyDescent="0.55000000000000004">
      <c r="C1713" t="str">
        <f t="shared" si="27"/>
        <v/>
      </c>
    </row>
    <row r="1714" spans="3:3" x14ac:dyDescent="0.55000000000000004">
      <c r="C1714" t="str">
        <f t="shared" si="27"/>
        <v/>
      </c>
    </row>
    <row r="1715" spans="3:3" x14ac:dyDescent="0.55000000000000004">
      <c r="C1715" t="str">
        <f t="shared" si="27"/>
        <v/>
      </c>
    </row>
    <row r="1716" spans="3:3" x14ac:dyDescent="0.55000000000000004">
      <c r="C1716" t="str">
        <f t="shared" si="27"/>
        <v/>
      </c>
    </row>
    <row r="1717" spans="3:3" x14ac:dyDescent="0.55000000000000004">
      <c r="C1717" t="str">
        <f t="shared" si="27"/>
        <v/>
      </c>
    </row>
    <row r="1718" spans="3:3" x14ac:dyDescent="0.55000000000000004">
      <c r="C1718" t="str">
        <f t="shared" si="27"/>
        <v/>
      </c>
    </row>
    <row r="1719" spans="3:3" x14ac:dyDescent="0.55000000000000004">
      <c r="C1719" t="str">
        <f t="shared" si="27"/>
        <v/>
      </c>
    </row>
    <row r="1720" spans="3:3" x14ac:dyDescent="0.55000000000000004">
      <c r="C1720" t="str">
        <f t="shared" si="27"/>
        <v/>
      </c>
    </row>
    <row r="1721" spans="3:3" x14ac:dyDescent="0.55000000000000004">
      <c r="C1721" t="str">
        <f t="shared" si="27"/>
        <v/>
      </c>
    </row>
    <row r="1722" spans="3:3" x14ac:dyDescent="0.55000000000000004">
      <c r="C1722" t="str">
        <f t="shared" si="27"/>
        <v/>
      </c>
    </row>
    <row r="1723" spans="3:3" x14ac:dyDescent="0.55000000000000004">
      <c r="C1723" t="str">
        <f t="shared" si="27"/>
        <v/>
      </c>
    </row>
    <row r="1724" spans="3:3" x14ac:dyDescent="0.55000000000000004">
      <c r="C1724" t="str">
        <f t="shared" si="27"/>
        <v/>
      </c>
    </row>
    <row r="1725" spans="3:3" x14ac:dyDescent="0.55000000000000004">
      <c r="C1725" t="str">
        <f t="shared" si="27"/>
        <v/>
      </c>
    </row>
    <row r="1726" spans="3:3" x14ac:dyDescent="0.55000000000000004">
      <c r="C1726" t="str">
        <f t="shared" si="27"/>
        <v/>
      </c>
    </row>
    <row r="1727" spans="3:3" x14ac:dyDescent="0.55000000000000004">
      <c r="C1727" t="str">
        <f t="shared" si="27"/>
        <v/>
      </c>
    </row>
    <row r="1728" spans="3:3" x14ac:dyDescent="0.55000000000000004">
      <c r="C1728" t="str">
        <f t="shared" si="27"/>
        <v/>
      </c>
    </row>
    <row r="1729" spans="3:3" x14ac:dyDescent="0.55000000000000004">
      <c r="C1729" t="str">
        <f t="shared" si="27"/>
        <v/>
      </c>
    </row>
    <row r="1730" spans="3:3" x14ac:dyDescent="0.55000000000000004">
      <c r="C1730" t="str">
        <f t="shared" ref="C1730:C1793" si="28">IF(ISNUMBER(MATCH(A1730,B:B,0)),"IS","")</f>
        <v/>
      </c>
    </row>
    <row r="1731" spans="3:3" x14ac:dyDescent="0.55000000000000004">
      <c r="C1731" t="str">
        <f t="shared" si="28"/>
        <v/>
      </c>
    </row>
    <row r="1732" spans="3:3" x14ac:dyDescent="0.55000000000000004">
      <c r="C1732" t="str">
        <f t="shared" si="28"/>
        <v/>
      </c>
    </row>
    <row r="1733" spans="3:3" x14ac:dyDescent="0.55000000000000004">
      <c r="C1733" t="str">
        <f t="shared" si="28"/>
        <v/>
      </c>
    </row>
    <row r="1734" spans="3:3" x14ac:dyDescent="0.55000000000000004">
      <c r="C1734" t="str">
        <f t="shared" si="28"/>
        <v/>
      </c>
    </row>
    <row r="1735" spans="3:3" x14ac:dyDescent="0.55000000000000004">
      <c r="C1735" t="str">
        <f t="shared" si="28"/>
        <v/>
      </c>
    </row>
    <row r="1736" spans="3:3" x14ac:dyDescent="0.55000000000000004">
      <c r="C1736" t="str">
        <f t="shared" si="28"/>
        <v/>
      </c>
    </row>
    <row r="1737" spans="3:3" x14ac:dyDescent="0.55000000000000004">
      <c r="C1737" t="str">
        <f t="shared" si="28"/>
        <v/>
      </c>
    </row>
    <row r="1738" spans="3:3" x14ac:dyDescent="0.55000000000000004">
      <c r="C1738" t="str">
        <f t="shared" si="28"/>
        <v/>
      </c>
    </row>
    <row r="1739" spans="3:3" x14ac:dyDescent="0.55000000000000004">
      <c r="C1739" t="str">
        <f t="shared" si="28"/>
        <v/>
      </c>
    </row>
    <row r="1740" spans="3:3" x14ac:dyDescent="0.55000000000000004">
      <c r="C1740" t="str">
        <f t="shared" si="28"/>
        <v/>
      </c>
    </row>
    <row r="1741" spans="3:3" x14ac:dyDescent="0.55000000000000004">
      <c r="C1741" t="str">
        <f t="shared" si="28"/>
        <v/>
      </c>
    </row>
    <row r="1742" spans="3:3" x14ac:dyDescent="0.55000000000000004">
      <c r="C1742" t="str">
        <f t="shared" si="28"/>
        <v/>
      </c>
    </row>
    <row r="1743" spans="3:3" x14ac:dyDescent="0.55000000000000004">
      <c r="C1743" t="str">
        <f t="shared" si="28"/>
        <v/>
      </c>
    </row>
    <row r="1744" spans="3:3" x14ac:dyDescent="0.55000000000000004">
      <c r="C1744" t="str">
        <f t="shared" si="28"/>
        <v/>
      </c>
    </row>
    <row r="1745" spans="3:3" x14ac:dyDescent="0.55000000000000004">
      <c r="C1745" t="str">
        <f t="shared" si="28"/>
        <v/>
      </c>
    </row>
    <row r="1746" spans="3:3" x14ac:dyDescent="0.55000000000000004">
      <c r="C1746" t="str">
        <f t="shared" si="28"/>
        <v/>
      </c>
    </row>
    <row r="1747" spans="3:3" x14ac:dyDescent="0.55000000000000004">
      <c r="C1747" t="str">
        <f t="shared" si="28"/>
        <v/>
      </c>
    </row>
    <row r="1748" spans="3:3" x14ac:dyDescent="0.55000000000000004">
      <c r="C1748" t="str">
        <f t="shared" si="28"/>
        <v/>
      </c>
    </row>
    <row r="1749" spans="3:3" x14ac:dyDescent="0.55000000000000004">
      <c r="C1749" t="str">
        <f t="shared" si="28"/>
        <v/>
      </c>
    </row>
    <row r="1750" spans="3:3" x14ac:dyDescent="0.55000000000000004">
      <c r="C1750" t="str">
        <f t="shared" si="28"/>
        <v/>
      </c>
    </row>
    <row r="1751" spans="3:3" x14ac:dyDescent="0.55000000000000004">
      <c r="C1751" t="str">
        <f t="shared" si="28"/>
        <v/>
      </c>
    </row>
    <row r="1752" spans="3:3" x14ac:dyDescent="0.55000000000000004">
      <c r="C1752" t="str">
        <f t="shared" si="28"/>
        <v/>
      </c>
    </row>
    <row r="1753" spans="3:3" x14ac:dyDescent="0.55000000000000004">
      <c r="C1753" t="str">
        <f t="shared" si="28"/>
        <v/>
      </c>
    </row>
    <row r="1754" spans="3:3" x14ac:dyDescent="0.55000000000000004">
      <c r="C1754" t="str">
        <f t="shared" si="28"/>
        <v/>
      </c>
    </row>
    <row r="1755" spans="3:3" x14ac:dyDescent="0.55000000000000004">
      <c r="C1755" t="str">
        <f t="shared" si="28"/>
        <v/>
      </c>
    </row>
    <row r="1756" spans="3:3" x14ac:dyDescent="0.55000000000000004">
      <c r="C1756" t="str">
        <f t="shared" si="28"/>
        <v/>
      </c>
    </row>
    <row r="1757" spans="3:3" x14ac:dyDescent="0.55000000000000004">
      <c r="C1757" t="str">
        <f t="shared" si="28"/>
        <v/>
      </c>
    </row>
    <row r="1758" spans="3:3" x14ac:dyDescent="0.55000000000000004">
      <c r="C1758" t="str">
        <f t="shared" si="28"/>
        <v/>
      </c>
    </row>
    <row r="1759" spans="3:3" x14ac:dyDescent="0.55000000000000004">
      <c r="C1759" t="str">
        <f t="shared" si="28"/>
        <v/>
      </c>
    </row>
    <row r="1760" spans="3:3" x14ac:dyDescent="0.55000000000000004">
      <c r="C1760" t="str">
        <f t="shared" si="28"/>
        <v/>
      </c>
    </row>
    <row r="1761" spans="3:3" x14ac:dyDescent="0.55000000000000004">
      <c r="C1761" t="str">
        <f t="shared" si="28"/>
        <v/>
      </c>
    </row>
    <row r="1762" spans="3:3" x14ac:dyDescent="0.55000000000000004">
      <c r="C1762" t="str">
        <f t="shared" si="28"/>
        <v/>
      </c>
    </row>
    <row r="1763" spans="3:3" x14ac:dyDescent="0.55000000000000004">
      <c r="C1763" t="str">
        <f t="shared" si="28"/>
        <v/>
      </c>
    </row>
    <row r="1764" spans="3:3" x14ac:dyDescent="0.55000000000000004">
      <c r="C1764" t="str">
        <f t="shared" si="28"/>
        <v/>
      </c>
    </row>
    <row r="1765" spans="3:3" x14ac:dyDescent="0.55000000000000004">
      <c r="C1765" t="str">
        <f t="shared" si="28"/>
        <v/>
      </c>
    </row>
    <row r="1766" spans="3:3" x14ac:dyDescent="0.55000000000000004">
      <c r="C1766" t="str">
        <f t="shared" si="28"/>
        <v/>
      </c>
    </row>
    <row r="1767" spans="3:3" x14ac:dyDescent="0.55000000000000004">
      <c r="C1767" t="str">
        <f t="shared" si="28"/>
        <v/>
      </c>
    </row>
    <row r="1768" spans="3:3" x14ac:dyDescent="0.55000000000000004">
      <c r="C1768" t="str">
        <f t="shared" si="28"/>
        <v/>
      </c>
    </row>
    <row r="1769" spans="3:3" x14ac:dyDescent="0.55000000000000004">
      <c r="C1769" t="str">
        <f t="shared" si="28"/>
        <v/>
      </c>
    </row>
    <row r="1770" spans="3:3" x14ac:dyDescent="0.55000000000000004">
      <c r="C1770" t="str">
        <f t="shared" si="28"/>
        <v/>
      </c>
    </row>
    <row r="1771" spans="3:3" x14ac:dyDescent="0.55000000000000004">
      <c r="C1771" t="str">
        <f t="shared" si="28"/>
        <v/>
      </c>
    </row>
    <row r="1772" spans="3:3" x14ac:dyDescent="0.55000000000000004">
      <c r="C1772" t="str">
        <f t="shared" si="28"/>
        <v/>
      </c>
    </row>
    <row r="1773" spans="3:3" x14ac:dyDescent="0.55000000000000004">
      <c r="C1773" t="str">
        <f t="shared" si="28"/>
        <v/>
      </c>
    </row>
    <row r="1774" spans="3:3" x14ac:dyDescent="0.55000000000000004">
      <c r="C1774" t="str">
        <f t="shared" si="28"/>
        <v/>
      </c>
    </row>
    <row r="1775" spans="3:3" x14ac:dyDescent="0.55000000000000004">
      <c r="C1775" t="str">
        <f t="shared" si="28"/>
        <v/>
      </c>
    </row>
    <row r="1776" spans="3:3" x14ac:dyDescent="0.55000000000000004">
      <c r="C1776" t="str">
        <f t="shared" si="28"/>
        <v/>
      </c>
    </row>
    <row r="1777" spans="3:3" x14ac:dyDescent="0.55000000000000004">
      <c r="C1777" t="str">
        <f t="shared" si="28"/>
        <v/>
      </c>
    </row>
    <row r="1778" spans="3:3" x14ac:dyDescent="0.55000000000000004">
      <c r="C1778" t="str">
        <f t="shared" si="28"/>
        <v/>
      </c>
    </row>
    <row r="1779" spans="3:3" x14ac:dyDescent="0.55000000000000004">
      <c r="C1779" t="str">
        <f t="shared" si="28"/>
        <v/>
      </c>
    </row>
    <row r="1780" spans="3:3" x14ac:dyDescent="0.55000000000000004">
      <c r="C1780" t="str">
        <f t="shared" si="28"/>
        <v/>
      </c>
    </row>
    <row r="1781" spans="3:3" x14ac:dyDescent="0.55000000000000004">
      <c r="C1781" t="str">
        <f t="shared" si="28"/>
        <v/>
      </c>
    </row>
    <row r="1782" spans="3:3" x14ac:dyDescent="0.55000000000000004">
      <c r="C1782" t="str">
        <f t="shared" si="28"/>
        <v/>
      </c>
    </row>
    <row r="1783" spans="3:3" x14ac:dyDescent="0.55000000000000004">
      <c r="C1783" t="str">
        <f t="shared" si="28"/>
        <v/>
      </c>
    </row>
    <row r="1784" spans="3:3" x14ac:dyDescent="0.55000000000000004">
      <c r="C1784" t="str">
        <f t="shared" si="28"/>
        <v/>
      </c>
    </row>
    <row r="1785" spans="3:3" x14ac:dyDescent="0.55000000000000004">
      <c r="C1785" t="str">
        <f t="shared" si="28"/>
        <v/>
      </c>
    </row>
    <row r="1786" spans="3:3" x14ac:dyDescent="0.55000000000000004">
      <c r="C1786" t="str">
        <f t="shared" si="28"/>
        <v/>
      </c>
    </row>
    <row r="1787" spans="3:3" x14ac:dyDescent="0.55000000000000004">
      <c r="C1787" t="str">
        <f t="shared" si="28"/>
        <v/>
      </c>
    </row>
    <row r="1788" spans="3:3" x14ac:dyDescent="0.55000000000000004">
      <c r="C1788" t="str">
        <f t="shared" si="28"/>
        <v/>
      </c>
    </row>
    <row r="1789" spans="3:3" x14ac:dyDescent="0.55000000000000004">
      <c r="C1789" t="str">
        <f t="shared" si="28"/>
        <v/>
      </c>
    </row>
    <row r="1790" spans="3:3" x14ac:dyDescent="0.55000000000000004">
      <c r="C1790" t="str">
        <f t="shared" si="28"/>
        <v/>
      </c>
    </row>
    <row r="1791" spans="3:3" x14ac:dyDescent="0.55000000000000004">
      <c r="C1791" t="str">
        <f t="shared" si="28"/>
        <v/>
      </c>
    </row>
    <row r="1792" spans="3:3" x14ac:dyDescent="0.55000000000000004">
      <c r="C1792" t="str">
        <f t="shared" si="28"/>
        <v/>
      </c>
    </row>
    <row r="1793" spans="3:3" x14ac:dyDescent="0.55000000000000004">
      <c r="C1793" t="str">
        <f t="shared" si="28"/>
        <v/>
      </c>
    </row>
    <row r="1794" spans="3:3" x14ac:dyDescent="0.55000000000000004">
      <c r="C1794" t="str">
        <f t="shared" ref="C1794:C1857" si="29">IF(ISNUMBER(MATCH(A1794,B:B,0)),"IS","")</f>
        <v/>
      </c>
    </row>
    <row r="1795" spans="3:3" x14ac:dyDescent="0.55000000000000004">
      <c r="C1795" t="str">
        <f t="shared" si="29"/>
        <v/>
      </c>
    </row>
    <row r="1796" spans="3:3" x14ac:dyDescent="0.55000000000000004">
      <c r="C1796" t="str">
        <f t="shared" si="29"/>
        <v/>
      </c>
    </row>
    <row r="1797" spans="3:3" x14ac:dyDescent="0.55000000000000004">
      <c r="C1797" t="str">
        <f t="shared" si="29"/>
        <v/>
      </c>
    </row>
    <row r="1798" spans="3:3" x14ac:dyDescent="0.55000000000000004">
      <c r="C1798" t="str">
        <f t="shared" si="29"/>
        <v/>
      </c>
    </row>
    <row r="1799" spans="3:3" x14ac:dyDescent="0.55000000000000004">
      <c r="C1799" t="str">
        <f t="shared" si="29"/>
        <v/>
      </c>
    </row>
    <row r="1800" spans="3:3" x14ac:dyDescent="0.55000000000000004">
      <c r="C1800" t="str">
        <f t="shared" si="29"/>
        <v/>
      </c>
    </row>
    <row r="1801" spans="3:3" x14ac:dyDescent="0.55000000000000004">
      <c r="C1801" t="str">
        <f t="shared" si="29"/>
        <v/>
      </c>
    </row>
    <row r="1802" spans="3:3" x14ac:dyDescent="0.55000000000000004">
      <c r="C1802" t="str">
        <f t="shared" si="29"/>
        <v/>
      </c>
    </row>
    <row r="1803" spans="3:3" x14ac:dyDescent="0.55000000000000004">
      <c r="C1803" t="str">
        <f t="shared" si="29"/>
        <v/>
      </c>
    </row>
    <row r="1804" spans="3:3" x14ac:dyDescent="0.55000000000000004">
      <c r="C1804" t="str">
        <f t="shared" si="29"/>
        <v/>
      </c>
    </row>
    <row r="1805" spans="3:3" x14ac:dyDescent="0.55000000000000004">
      <c r="C1805" t="str">
        <f t="shared" si="29"/>
        <v/>
      </c>
    </row>
    <row r="1806" spans="3:3" x14ac:dyDescent="0.55000000000000004">
      <c r="C1806" t="str">
        <f t="shared" si="29"/>
        <v/>
      </c>
    </row>
    <row r="1807" spans="3:3" x14ac:dyDescent="0.55000000000000004">
      <c r="C1807" t="str">
        <f t="shared" si="29"/>
        <v/>
      </c>
    </row>
    <row r="1808" spans="3:3" x14ac:dyDescent="0.55000000000000004">
      <c r="C1808" t="str">
        <f t="shared" si="29"/>
        <v/>
      </c>
    </row>
    <row r="1809" spans="3:3" x14ac:dyDescent="0.55000000000000004">
      <c r="C1809" t="str">
        <f t="shared" si="29"/>
        <v/>
      </c>
    </row>
    <row r="1810" spans="3:3" x14ac:dyDescent="0.55000000000000004">
      <c r="C1810" t="str">
        <f t="shared" si="29"/>
        <v/>
      </c>
    </row>
    <row r="1811" spans="3:3" x14ac:dyDescent="0.55000000000000004">
      <c r="C1811" t="str">
        <f t="shared" si="29"/>
        <v/>
      </c>
    </row>
    <row r="1812" spans="3:3" x14ac:dyDescent="0.55000000000000004">
      <c r="C1812" t="str">
        <f t="shared" si="29"/>
        <v/>
      </c>
    </row>
    <row r="1813" spans="3:3" x14ac:dyDescent="0.55000000000000004">
      <c r="C1813" t="str">
        <f t="shared" si="29"/>
        <v/>
      </c>
    </row>
    <row r="1814" spans="3:3" x14ac:dyDescent="0.55000000000000004">
      <c r="C1814" t="str">
        <f t="shared" si="29"/>
        <v/>
      </c>
    </row>
    <row r="1815" spans="3:3" x14ac:dyDescent="0.55000000000000004">
      <c r="C1815" t="str">
        <f t="shared" si="29"/>
        <v/>
      </c>
    </row>
    <row r="1816" spans="3:3" x14ac:dyDescent="0.55000000000000004">
      <c r="C1816" t="str">
        <f t="shared" si="29"/>
        <v/>
      </c>
    </row>
    <row r="1817" spans="3:3" x14ac:dyDescent="0.55000000000000004">
      <c r="C1817" t="str">
        <f t="shared" si="29"/>
        <v/>
      </c>
    </row>
    <row r="1818" spans="3:3" x14ac:dyDescent="0.55000000000000004">
      <c r="C1818" t="str">
        <f t="shared" si="29"/>
        <v/>
      </c>
    </row>
    <row r="1819" spans="3:3" x14ac:dyDescent="0.55000000000000004">
      <c r="C1819" t="str">
        <f t="shared" si="29"/>
        <v/>
      </c>
    </row>
    <row r="1820" spans="3:3" x14ac:dyDescent="0.55000000000000004">
      <c r="C1820" t="str">
        <f t="shared" si="29"/>
        <v/>
      </c>
    </row>
    <row r="1821" spans="3:3" x14ac:dyDescent="0.55000000000000004">
      <c r="C1821" t="str">
        <f t="shared" si="29"/>
        <v/>
      </c>
    </row>
    <row r="1822" spans="3:3" x14ac:dyDescent="0.55000000000000004">
      <c r="C1822" t="str">
        <f t="shared" si="29"/>
        <v/>
      </c>
    </row>
    <row r="1823" spans="3:3" x14ac:dyDescent="0.55000000000000004">
      <c r="C1823" t="str">
        <f t="shared" si="29"/>
        <v/>
      </c>
    </row>
    <row r="1824" spans="3:3" x14ac:dyDescent="0.55000000000000004">
      <c r="C1824" t="str">
        <f t="shared" si="29"/>
        <v/>
      </c>
    </row>
    <row r="1825" spans="3:3" x14ac:dyDescent="0.55000000000000004">
      <c r="C1825" t="str">
        <f t="shared" si="29"/>
        <v/>
      </c>
    </row>
    <row r="1826" spans="3:3" x14ac:dyDescent="0.55000000000000004">
      <c r="C1826" t="str">
        <f t="shared" si="29"/>
        <v/>
      </c>
    </row>
    <row r="1827" spans="3:3" x14ac:dyDescent="0.55000000000000004">
      <c r="C1827" t="str">
        <f t="shared" si="29"/>
        <v/>
      </c>
    </row>
    <row r="1828" spans="3:3" x14ac:dyDescent="0.55000000000000004">
      <c r="C1828" t="str">
        <f t="shared" si="29"/>
        <v/>
      </c>
    </row>
    <row r="1829" spans="3:3" x14ac:dyDescent="0.55000000000000004">
      <c r="C1829" t="str">
        <f t="shared" si="29"/>
        <v/>
      </c>
    </row>
    <row r="1830" spans="3:3" x14ac:dyDescent="0.55000000000000004">
      <c r="C1830" t="str">
        <f t="shared" si="29"/>
        <v/>
      </c>
    </row>
    <row r="1831" spans="3:3" x14ac:dyDescent="0.55000000000000004">
      <c r="C1831" t="str">
        <f t="shared" si="29"/>
        <v/>
      </c>
    </row>
    <row r="1832" spans="3:3" x14ac:dyDescent="0.55000000000000004">
      <c r="C1832" t="str">
        <f t="shared" si="29"/>
        <v/>
      </c>
    </row>
    <row r="1833" spans="3:3" x14ac:dyDescent="0.55000000000000004">
      <c r="C1833" t="str">
        <f t="shared" si="29"/>
        <v/>
      </c>
    </row>
    <row r="1834" spans="3:3" x14ac:dyDescent="0.55000000000000004">
      <c r="C1834" t="str">
        <f t="shared" si="29"/>
        <v/>
      </c>
    </row>
    <row r="1835" spans="3:3" x14ac:dyDescent="0.55000000000000004">
      <c r="C1835" t="str">
        <f t="shared" si="29"/>
        <v/>
      </c>
    </row>
    <row r="1836" spans="3:3" x14ac:dyDescent="0.55000000000000004">
      <c r="C1836" t="str">
        <f t="shared" si="29"/>
        <v/>
      </c>
    </row>
    <row r="1837" spans="3:3" x14ac:dyDescent="0.55000000000000004">
      <c r="C1837" t="str">
        <f t="shared" si="29"/>
        <v/>
      </c>
    </row>
    <row r="1838" spans="3:3" x14ac:dyDescent="0.55000000000000004">
      <c r="C1838" t="str">
        <f t="shared" si="29"/>
        <v/>
      </c>
    </row>
    <row r="1839" spans="3:3" x14ac:dyDescent="0.55000000000000004">
      <c r="C1839" t="str">
        <f t="shared" si="29"/>
        <v/>
      </c>
    </row>
    <row r="1840" spans="3:3" x14ac:dyDescent="0.55000000000000004">
      <c r="C1840" t="str">
        <f t="shared" si="29"/>
        <v/>
      </c>
    </row>
    <row r="1841" spans="3:3" x14ac:dyDescent="0.55000000000000004">
      <c r="C1841" t="str">
        <f t="shared" si="29"/>
        <v/>
      </c>
    </row>
    <row r="1842" spans="3:3" x14ac:dyDescent="0.55000000000000004">
      <c r="C1842" t="str">
        <f t="shared" si="29"/>
        <v/>
      </c>
    </row>
    <row r="1843" spans="3:3" x14ac:dyDescent="0.55000000000000004">
      <c r="C1843" t="str">
        <f t="shared" si="29"/>
        <v/>
      </c>
    </row>
    <row r="1844" spans="3:3" x14ac:dyDescent="0.55000000000000004">
      <c r="C1844" t="str">
        <f t="shared" si="29"/>
        <v/>
      </c>
    </row>
    <row r="1845" spans="3:3" x14ac:dyDescent="0.55000000000000004">
      <c r="C1845" t="str">
        <f t="shared" si="29"/>
        <v/>
      </c>
    </row>
    <row r="1846" spans="3:3" x14ac:dyDescent="0.55000000000000004">
      <c r="C1846" t="str">
        <f t="shared" si="29"/>
        <v/>
      </c>
    </row>
    <row r="1847" spans="3:3" x14ac:dyDescent="0.55000000000000004">
      <c r="C1847" t="str">
        <f t="shared" si="29"/>
        <v/>
      </c>
    </row>
    <row r="1848" spans="3:3" x14ac:dyDescent="0.55000000000000004">
      <c r="C1848" t="str">
        <f t="shared" si="29"/>
        <v/>
      </c>
    </row>
    <row r="1849" spans="3:3" x14ac:dyDescent="0.55000000000000004">
      <c r="C1849" t="str">
        <f t="shared" si="29"/>
        <v/>
      </c>
    </row>
    <row r="1850" spans="3:3" x14ac:dyDescent="0.55000000000000004">
      <c r="C1850" t="str">
        <f t="shared" si="29"/>
        <v/>
      </c>
    </row>
    <row r="1851" spans="3:3" x14ac:dyDescent="0.55000000000000004">
      <c r="C1851" t="str">
        <f t="shared" si="29"/>
        <v/>
      </c>
    </row>
    <row r="1852" spans="3:3" x14ac:dyDescent="0.55000000000000004">
      <c r="C1852" t="str">
        <f t="shared" si="29"/>
        <v/>
      </c>
    </row>
    <row r="1853" spans="3:3" x14ac:dyDescent="0.55000000000000004">
      <c r="C1853" t="str">
        <f t="shared" si="29"/>
        <v/>
      </c>
    </row>
    <row r="1854" spans="3:3" x14ac:dyDescent="0.55000000000000004">
      <c r="C1854" t="str">
        <f t="shared" si="29"/>
        <v/>
      </c>
    </row>
    <row r="1855" spans="3:3" x14ac:dyDescent="0.55000000000000004">
      <c r="C1855" t="str">
        <f t="shared" si="29"/>
        <v/>
      </c>
    </row>
    <row r="1856" spans="3:3" x14ac:dyDescent="0.55000000000000004">
      <c r="C1856" t="str">
        <f t="shared" si="29"/>
        <v/>
      </c>
    </row>
    <row r="1857" spans="3:3" x14ac:dyDescent="0.55000000000000004">
      <c r="C1857" t="str">
        <f t="shared" si="29"/>
        <v/>
      </c>
    </row>
    <row r="1858" spans="3:3" x14ac:dyDescent="0.55000000000000004">
      <c r="C1858" t="str">
        <f t="shared" ref="C1858:C1921" si="30">IF(ISNUMBER(MATCH(A1858,B:B,0)),"IS","")</f>
        <v/>
      </c>
    </row>
    <row r="1859" spans="3:3" x14ac:dyDescent="0.55000000000000004">
      <c r="C1859" t="str">
        <f t="shared" si="30"/>
        <v/>
      </c>
    </row>
    <row r="1860" spans="3:3" x14ac:dyDescent="0.55000000000000004">
      <c r="C1860" t="str">
        <f t="shared" si="30"/>
        <v/>
      </c>
    </row>
    <row r="1861" spans="3:3" x14ac:dyDescent="0.55000000000000004">
      <c r="C1861" t="str">
        <f t="shared" si="30"/>
        <v/>
      </c>
    </row>
    <row r="1862" spans="3:3" x14ac:dyDescent="0.55000000000000004">
      <c r="C1862" t="str">
        <f t="shared" si="30"/>
        <v/>
      </c>
    </row>
    <row r="1863" spans="3:3" x14ac:dyDescent="0.55000000000000004">
      <c r="C1863" t="str">
        <f t="shared" si="30"/>
        <v/>
      </c>
    </row>
    <row r="1864" spans="3:3" x14ac:dyDescent="0.55000000000000004">
      <c r="C1864" t="str">
        <f t="shared" si="30"/>
        <v/>
      </c>
    </row>
    <row r="1865" spans="3:3" x14ac:dyDescent="0.55000000000000004">
      <c r="C1865" t="str">
        <f t="shared" si="30"/>
        <v/>
      </c>
    </row>
    <row r="1866" spans="3:3" x14ac:dyDescent="0.55000000000000004">
      <c r="C1866" t="str">
        <f t="shared" si="30"/>
        <v/>
      </c>
    </row>
    <row r="1867" spans="3:3" x14ac:dyDescent="0.55000000000000004">
      <c r="C1867" t="str">
        <f t="shared" si="30"/>
        <v/>
      </c>
    </row>
    <row r="1868" spans="3:3" x14ac:dyDescent="0.55000000000000004">
      <c r="C1868" t="str">
        <f t="shared" si="30"/>
        <v/>
      </c>
    </row>
    <row r="1869" spans="3:3" x14ac:dyDescent="0.55000000000000004">
      <c r="C1869" t="str">
        <f t="shared" si="30"/>
        <v/>
      </c>
    </row>
    <row r="1870" spans="3:3" x14ac:dyDescent="0.55000000000000004">
      <c r="C1870" t="str">
        <f t="shared" si="30"/>
        <v/>
      </c>
    </row>
    <row r="1871" spans="3:3" x14ac:dyDescent="0.55000000000000004">
      <c r="C1871" t="str">
        <f t="shared" si="30"/>
        <v/>
      </c>
    </row>
    <row r="1872" spans="3:3" x14ac:dyDescent="0.55000000000000004">
      <c r="C1872" t="str">
        <f t="shared" si="30"/>
        <v/>
      </c>
    </row>
    <row r="1873" spans="3:3" x14ac:dyDescent="0.55000000000000004">
      <c r="C1873" t="str">
        <f t="shared" si="30"/>
        <v/>
      </c>
    </row>
    <row r="1874" spans="3:3" x14ac:dyDescent="0.55000000000000004">
      <c r="C1874" t="str">
        <f t="shared" si="30"/>
        <v/>
      </c>
    </row>
    <row r="1875" spans="3:3" x14ac:dyDescent="0.55000000000000004">
      <c r="C1875" t="str">
        <f t="shared" si="30"/>
        <v/>
      </c>
    </row>
    <row r="1876" spans="3:3" x14ac:dyDescent="0.55000000000000004">
      <c r="C1876" t="str">
        <f t="shared" si="30"/>
        <v/>
      </c>
    </row>
    <row r="1877" spans="3:3" x14ac:dyDescent="0.55000000000000004">
      <c r="C1877" t="str">
        <f t="shared" si="30"/>
        <v/>
      </c>
    </row>
    <row r="1878" spans="3:3" x14ac:dyDescent="0.55000000000000004">
      <c r="C1878" t="str">
        <f t="shared" si="30"/>
        <v/>
      </c>
    </row>
    <row r="1879" spans="3:3" x14ac:dyDescent="0.55000000000000004">
      <c r="C1879" t="str">
        <f t="shared" si="30"/>
        <v/>
      </c>
    </row>
    <row r="1880" spans="3:3" x14ac:dyDescent="0.55000000000000004">
      <c r="C1880" t="str">
        <f t="shared" si="30"/>
        <v/>
      </c>
    </row>
    <row r="1881" spans="3:3" x14ac:dyDescent="0.55000000000000004">
      <c r="C1881" t="str">
        <f t="shared" si="30"/>
        <v/>
      </c>
    </row>
    <row r="1882" spans="3:3" x14ac:dyDescent="0.55000000000000004">
      <c r="C1882" t="str">
        <f t="shared" si="30"/>
        <v/>
      </c>
    </row>
    <row r="1883" spans="3:3" x14ac:dyDescent="0.55000000000000004">
      <c r="C1883" t="str">
        <f t="shared" si="30"/>
        <v/>
      </c>
    </row>
    <row r="1884" spans="3:3" x14ac:dyDescent="0.55000000000000004">
      <c r="C1884" t="str">
        <f t="shared" si="30"/>
        <v/>
      </c>
    </row>
    <row r="1885" spans="3:3" x14ac:dyDescent="0.55000000000000004">
      <c r="C1885" t="str">
        <f t="shared" si="30"/>
        <v/>
      </c>
    </row>
    <row r="1886" spans="3:3" x14ac:dyDescent="0.55000000000000004">
      <c r="C1886" t="str">
        <f t="shared" si="30"/>
        <v/>
      </c>
    </row>
    <row r="1887" spans="3:3" x14ac:dyDescent="0.55000000000000004">
      <c r="C1887" t="str">
        <f t="shared" si="30"/>
        <v/>
      </c>
    </row>
    <row r="1888" spans="3:3" x14ac:dyDescent="0.55000000000000004">
      <c r="C1888" t="str">
        <f t="shared" si="30"/>
        <v/>
      </c>
    </row>
    <row r="1889" spans="3:3" x14ac:dyDescent="0.55000000000000004">
      <c r="C1889" t="str">
        <f t="shared" si="30"/>
        <v/>
      </c>
    </row>
    <row r="1890" spans="3:3" x14ac:dyDescent="0.55000000000000004">
      <c r="C1890" t="str">
        <f t="shared" si="30"/>
        <v/>
      </c>
    </row>
    <row r="1891" spans="3:3" x14ac:dyDescent="0.55000000000000004">
      <c r="C1891" t="str">
        <f t="shared" si="30"/>
        <v/>
      </c>
    </row>
    <row r="1892" spans="3:3" x14ac:dyDescent="0.55000000000000004">
      <c r="C1892" t="str">
        <f t="shared" si="30"/>
        <v/>
      </c>
    </row>
    <row r="1893" spans="3:3" x14ac:dyDescent="0.55000000000000004">
      <c r="C1893" t="str">
        <f t="shared" si="30"/>
        <v/>
      </c>
    </row>
    <row r="1894" spans="3:3" x14ac:dyDescent="0.55000000000000004">
      <c r="C1894" t="str">
        <f t="shared" si="30"/>
        <v/>
      </c>
    </row>
    <row r="1895" spans="3:3" x14ac:dyDescent="0.55000000000000004">
      <c r="C1895" t="str">
        <f t="shared" si="30"/>
        <v/>
      </c>
    </row>
    <row r="1896" spans="3:3" x14ac:dyDescent="0.55000000000000004">
      <c r="C1896" t="str">
        <f t="shared" si="30"/>
        <v/>
      </c>
    </row>
    <row r="1897" spans="3:3" x14ac:dyDescent="0.55000000000000004">
      <c r="C1897" t="str">
        <f t="shared" si="30"/>
        <v/>
      </c>
    </row>
    <row r="1898" spans="3:3" x14ac:dyDescent="0.55000000000000004">
      <c r="C1898" t="str">
        <f t="shared" si="30"/>
        <v/>
      </c>
    </row>
    <row r="1899" spans="3:3" x14ac:dyDescent="0.55000000000000004">
      <c r="C1899" t="str">
        <f t="shared" si="30"/>
        <v/>
      </c>
    </row>
    <row r="1900" spans="3:3" x14ac:dyDescent="0.55000000000000004">
      <c r="C1900" t="str">
        <f t="shared" si="30"/>
        <v/>
      </c>
    </row>
    <row r="1901" spans="3:3" x14ac:dyDescent="0.55000000000000004">
      <c r="C1901" t="str">
        <f t="shared" si="30"/>
        <v/>
      </c>
    </row>
    <row r="1902" spans="3:3" x14ac:dyDescent="0.55000000000000004">
      <c r="C1902" t="str">
        <f t="shared" si="30"/>
        <v/>
      </c>
    </row>
    <row r="1903" spans="3:3" x14ac:dyDescent="0.55000000000000004">
      <c r="C1903" t="str">
        <f t="shared" si="30"/>
        <v/>
      </c>
    </row>
    <row r="1904" spans="3:3" x14ac:dyDescent="0.55000000000000004">
      <c r="C1904" t="str">
        <f t="shared" si="30"/>
        <v/>
      </c>
    </row>
    <row r="1905" spans="3:3" x14ac:dyDescent="0.55000000000000004">
      <c r="C1905" t="str">
        <f t="shared" si="30"/>
        <v/>
      </c>
    </row>
    <row r="1906" spans="3:3" x14ac:dyDescent="0.55000000000000004">
      <c r="C1906" t="str">
        <f t="shared" si="30"/>
        <v/>
      </c>
    </row>
    <row r="1907" spans="3:3" x14ac:dyDescent="0.55000000000000004">
      <c r="C1907" t="str">
        <f t="shared" si="30"/>
        <v/>
      </c>
    </row>
    <row r="1908" spans="3:3" x14ac:dyDescent="0.55000000000000004">
      <c r="C1908" t="str">
        <f t="shared" si="30"/>
        <v/>
      </c>
    </row>
    <row r="1909" spans="3:3" x14ac:dyDescent="0.55000000000000004">
      <c r="C1909" t="str">
        <f t="shared" si="30"/>
        <v/>
      </c>
    </row>
    <row r="1910" spans="3:3" x14ac:dyDescent="0.55000000000000004">
      <c r="C1910" t="str">
        <f t="shared" si="30"/>
        <v/>
      </c>
    </row>
    <row r="1911" spans="3:3" x14ac:dyDescent="0.55000000000000004">
      <c r="C1911" t="str">
        <f t="shared" si="30"/>
        <v/>
      </c>
    </row>
    <row r="1912" spans="3:3" x14ac:dyDescent="0.55000000000000004">
      <c r="C1912" t="str">
        <f t="shared" si="30"/>
        <v/>
      </c>
    </row>
    <row r="1913" spans="3:3" x14ac:dyDescent="0.55000000000000004">
      <c r="C1913" t="str">
        <f t="shared" si="30"/>
        <v/>
      </c>
    </row>
    <row r="1914" spans="3:3" x14ac:dyDescent="0.55000000000000004">
      <c r="C1914" t="str">
        <f t="shared" si="30"/>
        <v/>
      </c>
    </row>
    <row r="1915" spans="3:3" x14ac:dyDescent="0.55000000000000004">
      <c r="C1915" t="str">
        <f t="shared" si="30"/>
        <v/>
      </c>
    </row>
    <row r="1916" spans="3:3" x14ac:dyDescent="0.55000000000000004">
      <c r="C1916" t="str">
        <f t="shared" si="30"/>
        <v/>
      </c>
    </row>
    <row r="1917" spans="3:3" x14ac:dyDescent="0.55000000000000004">
      <c r="C1917" t="str">
        <f t="shared" si="30"/>
        <v/>
      </c>
    </row>
    <row r="1918" spans="3:3" x14ac:dyDescent="0.55000000000000004">
      <c r="C1918" t="str">
        <f t="shared" si="30"/>
        <v/>
      </c>
    </row>
    <row r="1919" spans="3:3" x14ac:dyDescent="0.55000000000000004">
      <c r="C1919" t="str">
        <f t="shared" si="30"/>
        <v/>
      </c>
    </row>
    <row r="1920" spans="3:3" x14ac:dyDescent="0.55000000000000004">
      <c r="C1920" t="str">
        <f t="shared" si="30"/>
        <v/>
      </c>
    </row>
    <row r="1921" spans="3:3" x14ac:dyDescent="0.55000000000000004">
      <c r="C1921" t="str">
        <f t="shared" si="30"/>
        <v/>
      </c>
    </row>
    <row r="1922" spans="3:3" x14ac:dyDescent="0.55000000000000004">
      <c r="C1922" t="str">
        <f t="shared" ref="C1922:C1985" si="31">IF(ISNUMBER(MATCH(A1922,B:B,0)),"IS","")</f>
        <v/>
      </c>
    </row>
    <row r="1923" spans="3:3" x14ac:dyDescent="0.55000000000000004">
      <c r="C1923" t="str">
        <f t="shared" si="31"/>
        <v/>
      </c>
    </row>
    <row r="1924" spans="3:3" x14ac:dyDescent="0.55000000000000004">
      <c r="C1924" t="str">
        <f t="shared" si="31"/>
        <v/>
      </c>
    </row>
    <row r="1925" spans="3:3" x14ac:dyDescent="0.55000000000000004">
      <c r="C1925" t="str">
        <f t="shared" si="31"/>
        <v/>
      </c>
    </row>
    <row r="1926" spans="3:3" x14ac:dyDescent="0.55000000000000004">
      <c r="C1926" t="str">
        <f t="shared" si="31"/>
        <v/>
      </c>
    </row>
    <row r="1927" spans="3:3" x14ac:dyDescent="0.55000000000000004">
      <c r="C1927" t="str">
        <f t="shared" si="31"/>
        <v/>
      </c>
    </row>
    <row r="1928" spans="3:3" x14ac:dyDescent="0.55000000000000004">
      <c r="C1928" t="str">
        <f t="shared" si="31"/>
        <v/>
      </c>
    </row>
    <row r="1929" spans="3:3" x14ac:dyDescent="0.55000000000000004">
      <c r="C1929" t="str">
        <f t="shared" si="31"/>
        <v/>
      </c>
    </row>
    <row r="1930" spans="3:3" x14ac:dyDescent="0.55000000000000004">
      <c r="C1930" t="str">
        <f t="shared" si="31"/>
        <v/>
      </c>
    </row>
    <row r="1931" spans="3:3" x14ac:dyDescent="0.55000000000000004">
      <c r="C1931" t="str">
        <f t="shared" si="31"/>
        <v/>
      </c>
    </row>
    <row r="1932" spans="3:3" x14ac:dyDescent="0.55000000000000004">
      <c r="C1932" t="str">
        <f t="shared" si="31"/>
        <v/>
      </c>
    </row>
    <row r="1933" spans="3:3" x14ac:dyDescent="0.55000000000000004">
      <c r="C1933" t="str">
        <f t="shared" si="31"/>
        <v/>
      </c>
    </row>
    <row r="1934" spans="3:3" x14ac:dyDescent="0.55000000000000004">
      <c r="C1934" t="str">
        <f t="shared" si="31"/>
        <v/>
      </c>
    </row>
    <row r="1935" spans="3:3" x14ac:dyDescent="0.55000000000000004">
      <c r="C1935" t="str">
        <f t="shared" si="31"/>
        <v/>
      </c>
    </row>
    <row r="1936" spans="3:3" x14ac:dyDescent="0.55000000000000004">
      <c r="C1936" t="str">
        <f t="shared" si="31"/>
        <v/>
      </c>
    </row>
    <row r="1937" spans="3:3" x14ac:dyDescent="0.55000000000000004">
      <c r="C1937" t="str">
        <f t="shared" si="31"/>
        <v/>
      </c>
    </row>
    <row r="1938" spans="3:3" x14ac:dyDescent="0.55000000000000004">
      <c r="C1938" t="str">
        <f t="shared" si="31"/>
        <v/>
      </c>
    </row>
    <row r="1939" spans="3:3" x14ac:dyDescent="0.55000000000000004">
      <c r="C1939" t="str">
        <f t="shared" si="31"/>
        <v/>
      </c>
    </row>
    <row r="1940" spans="3:3" x14ac:dyDescent="0.55000000000000004">
      <c r="C1940" t="str">
        <f t="shared" si="31"/>
        <v/>
      </c>
    </row>
    <row r="1941" spans="3:3" x14ac:dyDescent="0.55000000000000004">
      <c r="C1941" t="str">
        <f t="shared" si="31"/>
        <v/>
      </c>
    </row>
    <row r="1942" spans="3:3" x14ac:dyDescent="0.55000000000000004">
      <c r="C1942" t="str">
        <f t="shared" si="31"/>
        <v/>
      </c>
    </row>
    <row r="1943" spans="3:3" x14ac:dyDescent="0.55000000000000004">
      <c r="C1943" t="str">
        <f t="shared" si="31"/>
        <v/>
      </c>
    </row>
    <row r="1944" spans="3:3" x14ac:dyDescent="0.55000000000000004">
      <c r="C1944" t="str">
        <f t="shared" si="31"/>
        <v/>
      </c>
    </row>
    <row r="1945" spans="3:3" x14ac:dyDescent="0.55000000000000004">
      <c r="C1945" t="str">
        <f t="shared" si="31"/>
        <v/>
      </c>
    </row>
    <row r="1946" spans="3:3" x14ac:dyDescent="0.55000000000000004">
      <c r="C1946" t="str">
        <f t="shared" si="31"/>
        <v/>
      </c>
    </row>
    <row r="1947" spans="3:3" x14ac:dyDescent="0.55000000000000004">
      <c r="C1947" t="str">
        <f t="shared" si="31"/>
        <v/>
      </c>
    </row>
    <row r="1948" spans="3:3" x14ac:dyDescent="0.55000000000000004">
      <c r="C1948" t="str">
        <f t="shared" si="31"/>
        <v/>
      </c>
    </row>
    <row r="1949" spans="3:3" x14ac:dyDescent="0.55000000000000004">
      <c r="C1949" t="str">
        <f t="shared" si="31"/>
        <v/>
      </c>
    </row>
    <row r="1950" spans="3:3" x14ac:dyDescent="0.55000000000000004">
      <c r="C1950" t="str">
        <f t="shared" si="31"/>
        <v/>
      </c>
    </row>
    <row r="1951" spans="3:3" x14ac:dyDescent="0.55000000000000004">
      <c r="C1951" t="str">
        <f t="shared" si="31"/>
        <v/>
      </c>
    </row>
    <row r="1952" spans="3:3" x14ac:dyDescent="0.55000000000000004">
      <c r="C1952" t="str">
        <f t="shared" si="31"/>
        <v/>
      </c>
    </row>
    <row r="1953" spans="3:3" x14ac:dyDescent="0.55000000000000004">
      <c r="C1953" t="str">
        <f t="shared" si="31"/>
        <v/>
      </c>
    </row>
    <row r="1954" spans="3:3" x14ac:dyDescent="0.55000000000000004">
      <c r="C1954" t="str">
        <f t="shared" si="31"/>
        <v/>
      </c>
    </row>
    <row r="1955" spans="3:3" x14ac:dyDescent="0.55000000000000004">
      <c r="C1955" t="str">
        <f t="shared" si="31"/>
        <v/>
      </c>
    </row>
    <row r="1956" spans="3:3" x14ac:dyDescent="0.55000000000000004">
      <c r="C1956" t="str">
        <f t="shared" si="31"/>
        <v/>
      </c>
    </row>
    <row r="1957" spans="3:3" x14ac:dyDescent="0.55000000000000004">
      <c r="C1957" t="str">
        <f t="shared" si="31"/>
        <v/>
      </c>
    </row>
    <row r="1958" spans="3:3" x14ac:dyDescent="0.55000000000000004">
      <c r="C1958" t="str">
        <f t="shared" si="31"/>
        <v/>
      </c>
    </row>
    <row r="1959" spans="3:3" x14ac:dyDescent="0.55000000000000004">
      <c r="C1959" t="str">
        <f t="shared" si="31"/>
        <v/>
      </c>
    </row>
    <row r="1960" spans="3:3" x14ac:dyDescent="0.55000000000000004">
      <c r="C1960" t="str">
        <f t="shared" si="31"/>
        <v/>
      </c>
    </row>
    <row r="1961" spans="3:3" x14ac:dyDescent="0.55000000000000004">
      <c r="C1961" t="str">
        <f t="shared" si="31"/>
        <v/>
      </c>
    </row>
    <row r="1962" spans="3:3" x14ac:dyDescent="0.55000000000000004">
      <c r="C1962" t="str">
        <f t="shared" si="31"/>
        <v/>
      </c>
    </row>
    <row r="1963" spans="3:3" x14ac:dyDescent="0.55000000000000004">
      <c r="C1963" t="str">
        <f t="shared" si="31"/>
        <v/>
      </c>
    </row>
    <row r="1964" spans="3:3" x14ac:dyDescent="0.55000000000000004">
      <c r="C1964" t="str">
        <f t="shared" si="31"/>
        <v/>
      </c>
    </row>
    <row r="1965" spans="3:3" x14ac:dyDescent="0.55000000000000004">
      <c r="C1965" t="str">
        <f t="shared" si="31"/>
        <v/>
      </c>
    </row>
    <row r="1966" spans="3:3" x14ac:dyDescent="0.55000000000000004">
      <c r="C1966" t="str">
        <f t="shared" si="31"/>
        <v/>
      </c>
    </row>
    <row r="1967" spans="3:3" x14ac:dyDescent="0.55000000000000004">
      <c r="C1967" t="str">
        <f t="shared" si="31"/>
        <v/>
      </c>
    </row>
    <row r="1968" spans="3:3" x14ac:dyDescent="0.55000000000000004">
      <c r="C1968" t="str">
        <f t="shared" si="31"/>
        <v/>
      </c>
    </row>
    <row r="1969" spans="3:3" x14ac:dyDescent="0.55000000000000004">
      <c r="C1969" t="str">
        <f t="shared" si="31"/>
        <v/>
      </c>
    </row>
    <row r="1970" spans="3:3" x14ac:dyDescent="0.55000000000000004">
      <c r="C1970" t="str">
        <f t="shared" si="31"/>
        <v/>
      </c>
    </row>
    <row r="1971" spans="3:3" x14ac:dyDescent="0.55000000000000004">
      <c r="C1971" t="str">
        <f t="shared" si="31"/>
        <v/>
      </c>
    </row>
    <row r="1972" spans="3:3" x14ac:dyDescent="0.55000000000000004">
      <c r="C1972" t="str">
        <f t="shared" si="31"/>
        <v/>
      </c>
    </row>
    <row r="1973" spans="3:3" x14ac:dyDescent="0.55000000000000004">
      <c r="C1973" t="str">
        <f t="shared" si="31"/>
        <v/>
      </c>
    </row>
    <row r="1974" spans="3:3" x14ac:dyDescent="0.55000000000000004">
      <c r="C1974" t="str">
        <f t="shared" si="31"/>
        <v/>
      </c>
    </row>
    <row r="1975" spans="3:3" x14ac:dyDescent="0.55000000000000004">
      <c r="C1975" t="str">
        <f t="shared" si="31"/>
        <v/>
      </c>
    </row>
    <row r="1976" spans="3:3" x14ac:dyDescent="0.55000000000000004">
      <c r="C1976" t="str">
        <f t="shared" si="31"/>
        <v/>
      </c>
    </row>
    <row r="1977" spans="3:3" x14ac:dyDescent="0.55000000000000004">
      <c r="C1977" t="str">
        <f t="shared" si="31"/>
        <v/>
      </c>
    </row>
    <row r="1978" spans="3:3" x14ac:dyDescent="0.55000000000000004">
      <c r="C1978" t="str">
        <f t="shared" si="31"/>
        <v/>
      </c>
    </row>
    <row r="1979" spans="3:3" x14ac:dyDescent="0.55000000000000004">
      <c r="C1979" t="str">
        <f t="shared" si="31"/>
        <v/>
      </c>
    </row>
    <row r="1980" spans="3:3" x14ac:dyDescent="0.55000000000000004">
      <c r="C1980" t="str">
        <f t="shared" si="31"/>
        <v/>
      </c>
    </row>
    <row r="1981" spans="3:3" x14ac:dyDescent="0.55000000000000004">
      <c r="C1981" t="str">
        <f t="shared" si="31"/>
        <v/>
      </c>
    </row>
    <row r="1982" spans="3:3" x14ac:dyDescent="0.55000000000000004">
      <c r="C1982" t="str">
        <f t="shared" si="31"/>
        <v/>
      </c>
    </row>
    <row r="1983" spans="3:3" x14ac:dyDescent="0.55000000000000004">
      <c r="C1983" t="str">
        <f t="shared" si="31"/>
        <v/>
      </c>
    </row>
    <row r="1984" spans="3:3" x14ac:dyDescent="0.55000000000000004">
      <c r="C1984" t="str">
        <f t="shared" si="31"/>
        <v/>
      </c>
    </row>
    <row r="1985" spans="3:3" x14ac:dyDescent="0.55000000000000004">
      <c r="C1985" t="str">
        <f t="shared" si="31"/>
        <v/>
      </c>
    </row>
    <row r="1986" spans="3:3" x14ac:dyDescent="0.55000000000000004">
      <c r="C1986" t="str">
        <f t="shared" ref="C1986:C2049" si="32">IF(ISNUMBER(MATCH(A1986,B:B,0)),"IS","")</f>
        <v/>
      </c>
    </row>
    <row r="1987" spans="3:3" x14ac:dyDescent="0.55000000000000004">
      <c r="C1987" t="str">
        <f t="shared" si="32"/>
        <v/>
      </c>
    </row>
    <row r="1988" spans="3:3" x14ac:dyDescent="0.55000000000000004">
      <c r="C1988" t="str">
        <f t="shared" si="32"/>
        <v/>
      </c>
    </row>
    <row r="1989" spans="3:3" x14ac:dyDescent="0.55000000000000004">
      <c r="C1989" t="str">
        <f t="shared" si="32"/>
        <v/>
      </c>
    </row>
    <row r="1990" spans="3:3" x14ac:dyDescent="0.55000000000000004">
      <c r="C1990" t="str">
        <f t="shared" si="32"/>
        <v/>
      </c>
    </row>
    <row r="1991" spans="3:3" x14ac:dyDescent="0.55000000000000004">
      <c r="C1991" t="str">
        <f t="shared" si="32"/>
        <v/>
      </c>
    </row>
    <row r="1992" spans="3:3" x14ac:dyDescent="0.55000000000000004">
      <c r="C1992" t="str">
        <f t="shared" si="32"/>
        <v/>
      </c>
    </row>
    <row r="1993" spans="3:3" x14ac:dyDescent="0.55000000000000004">
      <c r="C1993" t="str">
        <f t="shared" si="32"/>
        <v/>
      </c>
    </row>
    <row r="1994" spans="3:3" x14ac:dyDescent="0.55000000000000004">
      <c r="C1994" t="str">
        <f t="shared" si="32"/>
        <v/>
      </c>
    </row>
    <row r="1995" spans="3:3" x14ac:dyDescent="0.55000000000000004">
      <c r="C1995" t="str">
        <f t="shared" si="32"/>
        <v/>
      </c>
    </row>
    <row r="1996" spans="3:3" x14ac:dyDescent="0.55000000000000004">
      <c r="C1996" t="str">
        <f t="shared" si="32"/>
        <v/>
      </c>
    </row>
    <row r="1997" spans="3:3" x14ac:dyDescent="0.55000000000000004">
      <c r="C1997" t="str">
        <f t="shared" si="32"/>
        <v/>
      </c>
    </row>
    <row r="1998" spans="3:3" x14ac:dyDescent="0.55000000000000004">
      <c r="C1998" t="str">
        <f t="shared" si="32"/>
        <v/>
      </c>
    </row>
    <row r="1999" spans="3:3" x14ac:dyDescent="0.55000000000000004">
      <c r="C1999" t="str">
        <f t="shared" si="32"/>
        <v/>
      </c>
    </row>
    <row r="2000" spans="3:3" x14ac:dyDescent="0.55000000000000004">
      <c r="C2000" t="str">
        <f t="shared" si="32"/>
        <v/>
      </c>
    </row>
    <row r="2001" spans="3:3" x14ac:dyDescent="0.55000000000000004">
      <c r="C2001" t="str">
        <f t="shared" si="32"/>
        <v/>
      </c>
    </row>
    <row r="2002" spans="3:3" x14ac:dyDescent="0.55000000000000004">
      <c r="C2002" t="str">
        <f t="shared" si="32"/>
        <v/>
      </c>
    </row>
    <row r="2003" spans="3:3" x14ac:dyDescent="0.55000000000000004">
      <c r="C2003" t="str">
        <f t="shared" si="32"/>
        <v/>
      </c>
    </row>
    <row r="2004" spans="3:3" x14ac:dyDescent="0.55000000000000004">
      <c r="C2004" t="str">
        <f t="shared" si="32"/>
        <v/>
      </c>
    </row>
    <row r="2005" spans="3:3" x14ac:dyDescent="0.55000000000000004">
      <c r="C2005" t="str">
        <f t="shared" si="32"/>
        <v/>
      </c>
    </row>
    <row r="2006" spans="3:3" x14ac:dyDescent="0.55000000000000004">
      <c r="C2006" t="str">
        <f t="shared" si="32"/>
        <v/>
      </c>
    </row>
    <row r="2007" spans="3:3" x14ac:dyDescent="0.55000000000000004">
      <c r="C2007" t="str">
        <f t="shared" si="32"/>
        <v/>
      </c>
    </row>
    <row r="2008" spans="3:3" x14ac:dyDescent="0.55000000000000004">
      <c r="C2008" t="str">
        <f t="shared" si="32"/>
        <v/>
      </c>
    </row>
    <row r="2009" spans="3:3" x14ac:dyDescent="0.55000000000000004">
      <c r="C2009" t="str">
        <f t="shared" si="32"/>
        <v/>
      </c>
    </row>
    <row r="2010" spans="3:3" x14ac:dyDescent="0.55000000000000004">
      <c r="C2010" t="str">
        <f t="shared" si="32"/>
        <v/>
      </c>
    </row>
    <row r="2011" spans="3:3" x14ac:dyDescent="0.55000000000000004">
      <c r="C2011" t="str">
        <f t="shared" si="32"/>
        <v/>
      </c>
    </row>
    <row r="2012" spans="3:3" x14ac:dyDescent="0.55000000000000004">
      <c r="C2012" t="str">
        <f t="shared" si="32"/>
        <v/>
      </c>
    </row>
    <row r="2013" spans="3:3" x14ac:dyDescent="0.55000000000000004">
      <c r="C2013" t="str">
        <f t="shared" si="32"/>
        <v/>
      </c>
    </row>
    <row r="2014" spans="3:3" x14ac:dyDescent="0.55000000000000004">
      <c r="C2014" t="str">
        <f t="shared" si="32"/>
        <v/>
      </c>
    </row>
    <row r="2015" spans="3:3" x14ac:dyDescent="0.55000000000000004">
      <c r="C2015" t="str">
        <f t="shared" si="32"/>
        <v/>
      </c>
    </row>
    <row r="2016" spans="3:3" x14ac:dyDescent="0.55000000000000004">
      <c r="C2016" t="str">
        <f t="shared" si="32"/>
        <v/>
      </c>
    </row>
    <row r="2017" spans="3:3" x14ac:dyDescent="0.55000000000000004">
      <c r="C2017" t="str">
        <f t="shared" si="32"/>
        <v/>
      </c>
    </row>
    <row r="2018" spans="3:3" x14ac:dyDescent="0.55000000000000004">
      <c r="C2018" t="str">
        <f t="shared" si="32"/>
        <v/>
      </c>
    </row>
    <row r="2019" spans="3:3" x14ac:dyDescent="0.55000000000000004">
      <c r="C2019" t="str">
        <f t="shared" si="32"/>
        <v/>
      </c>
    </row>
    <row r="2020" spans="3:3" x14ac:dyDescent="0.55000000000000004">
      <c r="C2020" t="str">
        <f t="shared" si="32"/>
        <v/>
      </c>
    </row>
    <row r="2021" spans="3:3" x14ac:dyDescent="0.55000000000000004">
      <c r="C2021" t="str">
        <f t="shared" si="32"/>
        <v/>
      </c>
    </row>
    <row r="2022" spans="3:3" x14ac:dyDescent="0.55000000000000004">
      <c r="C2022" t="str">
        <f t="shared" si="32"/>
        <v/>
      </c>
    </row>
    <row r="2023" spans="3:3" x14ac:dyDescent="0.55000000000000004">
      <c r="C2023" t="str">
        <f t="shared" si="32"/>
        <v/>
      </c>
    </row>
    <row r="2024" spans="3:3" x14ac:dyDescent="0.55000000000000004">
      <c r="C2024" t="str">
        <f t="shared" si="32"/>
        <v/>
      </c>
    </row>
    <row r="2025" spans="3:3" x14ac:dyDescent="0.55000000000000004">
      <c r="C2025" t="str">
        <f t="shared" si="32"/>
        <v/>
      </c>
    </row>
    <row r="2026" spans="3:3" x14ac:dyDescent="0.55000000000000004">
      <c r="C2026" t="str">
        <f t="shared" si="32"/>
        <v/>
      </c>
    </row>
    <row r="2027" spans="3:3" x14ac:dyDescent="0.55000000000000004">
      <c r="C2027" t="str">
        <f t="shared" si="32"/>
        <v/>
      </c>
    </row>
    <row r="2028" spans="3:3" x14ac:dyDescent="0.55000000000000004">
      <c r="C2028" t="str">
        <f t="shared" si="32"/>
        <v/>
      </c>
    </row>
    <row r="2029" spans="3:3" x14ac:dyDescent="0.55000000000000004">
      <c r="C2029" t="str">
        <f t="shared" si="32"/>
        <v/>
      </c>
    </row>
    <row r="2030" spans="3:3" x14ac:dyDescent="0.55000000000000004">
      <c r="C2030" t="str">
        <f t="shared" si="32"/>
        <v/>
      </c>
    </row>
    <row r="2031" spans="3:3" x14ac:dyDescent="0.55000000000000004">
      <c r="C2031" t="str">
        <f t="shared" si="32"/>
        <v/>
      </c>
    </row>
    <row r="2032" spans="3:3" x14ac:dyDescent="0.55000000000000004">
      <c r="C2032" t="str">
        <f t="shared" si="32"/>
        <v/>
      </c>
    </row>
    <row r="2033" spans="3:3" x14ac:dyDescent="0.55000000000000004">
      <c r="C2033" t="str">
        <f t="shared" si="32"/>
        <v/>
      </c>
    </row>
    <row r="2034" spans="3:3" x14ac:dyDescent="0.55000000000000004">
      <c r="C2034" t="str">
        <f t="shared" si="32"/>
        <v/>
      </c>
    </row>
    <row r="2035" spans="3:3" x14ac:dyDescent="0.55000000000000004">
      <c r="C2035" t="str">
        <f t="shared" si="32"/>
        <v/>
      </c>
    </row>
    <row r="2036" spans="3:3" x14ac:dyDescent="0.55000000000000004">
      <c r="C2036" t="str">
        <f t="shared" si="32"/>
        <v/>
      </c>
    </row>
    <row r="2037" spans="3:3" x14ac:dyDescent="0.55000000000000004">
      <c r="C2037" t="str">
        <f t="shared" si="32"/>
        <v/>
      </c>
    </row>
    <row r="2038" spans="3:3" x14ac:dyDescent="0.55000000000000004">
      <c r="C2038" t="str">
        <f t="shared" si="32"/>
        <v/>
      </c>
    </row>
    <row r="2039" spans="3:3" x14ac:dyDescent="0.55000000000000004">
      <c r="C2039" t="str">
        <f t="shared" si="32"/>
        <v/>
      </c>
    </row>
    <row r="2040" spans="3:3" x14ac:dyDescent="0.55000000000000004">
      <c r="C2040" t="str">
        <f t="shared" si="32"/>
        <v/>
      </c>
    </row>
    <row r="2041" spans="3:3" x14ac:dyDescent="0.55000000000000004">
      <c r="C2041" t="str">
        <f t="shared" si="32"/>
        <v/>
      </c>
    </row>
    <row r="2042" spans="3:3" x14ac:dyDescent="0.55000000000000004">
      <c r="C2042" t="str">
        <f t="shared" si="32"/>
        <v/>
      </c>
    </row>
    <row r="2043" spans="3:3" x14ac:dyDescent="0.55000000000000004">
      <c r="C2043" t="str">
        <f t="shared" si="32"/>
        <v/>
      </c>
    </row>
    <row r="2044" spans="3:3" x14ac:dyDescent="0.55000000000000004">
      <c r="C2044" t="str">
        <f t="shared" si="32"/>
        <v/>
      </c>
    </row>
    <row r="2045" spans="3:3" x14ac:dyDescent="0.55000000000000004">
      <c r="C2045" t="str">
        <f t="shared" si="32"/>
        <v/>
      </c>
    </row>
    <row r="2046" spans="3:3" x14ac:dyDescent="0.55000000000000004">
      <c r="C2046" t="str">
        <f t="shared" si="32"/>
        <v/>
      </c>
    </row>
    <row r="2047" spans="3:3" x14ac:dyDescent="0.55000000000000004">
      <c r="C2047" t="str">
        <f t="shared" si="32"/>
        <v/>
      </c>
    </row>
    <row r="2048" spans="3:3" x14ac:dyDescent="0.55000000000000004">
      <c r="C2048" t="str">
        <f t="shared" si="32"/>
        <v/>
      </c>
    </row>
    <row r="2049" spans="3:3" x14ac:dyDescent="0.55000000000000004">
      <c r="C2049" t="str">
        <f t="shared" si="32"/>
        <v/>
      </c>
    </row>
    <row r="2050" spans="3:3" x14ac:dyDescent="0.55000000000000004">
      <c r="C2050" t="str">
        <f t="shared" ref="C2050:C2113" si="33">IF(ISNUMBER(MATCH(A2050,B:B,0)),"IS","")</f>
        <v/>
      </c>
    </row>
    <row r="2051" spans="3:3" x14ac:dyDescent="0.55000000000000004">
      <c r="C2051" t="str">
        <f t="shared" si="33"/>
        <v/>
      </c>
    </row>
    <row r="2052" spans="3:3" x14ac:dyDescent="0.55000000000000004">
      <c r="C2052" t="str">
        <f t="shared" si="33"/>
        <v/>
      </c>
    </row>
    <row r="2053" spans="3:3" x14ac:dyDescent="0.55000000000000004">
      <c r="C2053" t="str">
        <f t="shared" si="33"/>
        <v/>
      </c>
    </row>
    <row r="2054" spans="3:3" x14ac:dyDescent="0.55000000000000004">
      <c r="C2054" t="str">
        <f t="shared" si="33"/>
        <v/>
      </c>
    </row>
    <row r="2055" spans="3:3" x14ac:dyDescent="0.55000000000000004">
      <c r="C2055" t="str">
        <f t="shared" si="33"/>
        <v/>
      </c>
    </row>
    <row r="2056" spans="3:3" x14ac:dyDescent="0.55000000000000004">
      <c r="C2056" t="str">
        <f t="shared" si="33"/>
        <v/>
      </c>
    </row>
    <row r="2057" spans="3:3" x14ac:dyDescent="0.55000000000000004">
      <c r="C2057" t="str">
        <f t="shared" si="33"/>
        <v/>
      </c>
    </row>
    <row r="2058" spans="3:3" x14ac:dyDescent="0.55000000000000004">
      <c r="C2058" t="str">
        <f t="shared" si="33"/>
        <v/>
      </c>
    </row>
    <row r="2059" spans="3:3" x14ac:dyDescent="0.55000000000000004">
      <c r="C2059" t="str">
        <f t="shared" si="33"/>
        <v/>
      </c>
    </row>
    <row r="2060" spans="3:3" x14ac:dyDescent="0.55000000000000004">
      <c r="C2060" t="str">
        <f t="shared" si="33"/>
        <v/>
      </c>
    </row>
    <row r="2061" spans="3:3" x14ac:dyDescent="0.55000000000000004">
      <c r="C2061" t="str">
        <f t="shared" si="33"/>
        <v/>
      </c>
    </row>
    <row r="2062" spans="3:3" x14ac:dyDescent="0.55000000000000004">
      <c r="C2062" t="str">
        <f t="shared" si="33"/>
        <v/>
      </c>
    </row>
    <row r="2063" spans="3:3" x14ac:dyDescent="0.55000000000000004">
      <c r="C2063" t="str">
        <f t="shared" si="33"/>
        <v/>
      </c>
    </row>
    <row r="2064" spans="3:3" x14ac:dyDescent="0.55000000000000004">
      <c r="C2064" t="str">
        <f t="shared" si="33"/>
        <v/>
      </c>
    </row>
    <row r="2065" spans="3:3" x14ac:dyDescent="0.55000000000000004">
      <c r="C2065" t="str">
        <f t="shared" si="33"/>
        <v/>
      </c>
    </row>
    <row r="2066" spans="3:3" x14ac:dyDescent="0.55000000000000004">
      <c r="C2066" t="str">
        <f t="shared" si="33"/>
        <v/>
      </c>
    </row>
    <row r="2067" spans="3:3" x14ac:dyDescent="0.55000000000000004">
      <c r="C2067" t="str">
        <f t="shared" si="33"/>
        <v/>
      </c>
    </row>
    <row r="2068" spans="3:3" x14ac:dyDescent="0.55000000000000004">
      <c r="C2068" t="str">
        <f t="shared" si="33"/>
        <v/>
      </c>
    </row>
    <row r="2069" spans="3:3" x14ac:dyDescent="0.55000000000000004">
      <c r="C2069" t="str">
        <f t="shared" si="33"/>
        <v/>
      </c>
    </row>
    <row r="2070" spans="3:3" x14ac:dyDescent="0.55000000000000004">
      <c r="C2070" t="str">
        <f t="shared" si="33"/>
        <v/>
      </c>
    </row>
    <row r="2071" spans="3:3" x14ac:dyDescent="0.55000000000000004">
      <c r="C2071" t="str">
        <f t="shared" si="33"/>
        <v/>
      </c>
    </row>
    <row r="2072" spans="3:3" x14ac:dyDescent="0.55000000000000004">
      <c r="C2072" t="str">
        <f t="shared" si="33"/>
        <v/>
      </c>
    </row>
    <row r="2073" spans="3:3" x14ac:dyDescent="0.55000000000000004">
      <c r="C2073" t="str">
        <f t="shared" si="33"/>
        <v/>
      </c>
    </row>
    <row r="2074" spans="3:3" x14ac:dyDescent="0.55000000000000004">
      <c r="C2074" t="str">
        <f t="shared" si="33"/>
        <v/>
      </c>
    </row>
    <row r="2075" spans="3:3" x14ac:dyDescent="0.55000000000000004">
      <c r="C2075" t="str">
        <f t="shared" si="33"/>
        <v/>
      </c>
    </row>
    <row r="2076" spans="3:3" x14ac:dyDescent="0.55000000000000004">
      <c r="C2076" t="str">
        <f t="shared" si="33"/>
        <v/>
      </c>
    </row>
    <row r="2077" spans="3:3" x14ac:dyDescent="0.55000000000000004">
      <c r="C2077" t="str">
        <f t="shared" si="33"/>
        <v/>
      </c>
    </row>
    <row r="2078" spans="3:3" x14ac:dyDescent="0.55000000000000004">
      <c r="C2078" t="str">
        <f t="shared" si="33"/>
        <v/>
      </c>
    </row>
    <row r="2079" spans="3:3" x14ac:dyDescent="0.55000000000000004">
      <c r="C2079" t="str">
        <f t="shared" si="33"/>
        <v/>
      </c>
    </row>
    <row r="2080" spans="3:3" x14ac:dyDescent="0.55000000000000004">
      <c r="C2080" t="str">
        <f t="shared" si="33"/>
        <v/>
      </c>
    </row>
    <row r="2081" spans="3:3" x14ac:dyDescent="0.55000000000000004">
      <c r="C2081" t="str">
        <f t="shared" si="33"/>
        <v/>
      </c>
    </row>
    <row r="2082" spans="3:3" x14ac:dyDescent="0.55000000000000004">
      <c r="C2082" t="str">
        <f t="shared" si="33"/>
        <v/>
      </c>
    </row>
    <row r="2083" spans="3:3" x14ac:dyDescent="0.55000000000000004">
      <c r="C2083" t="str">
        <f t="shared" si="33"/>
        <v/>
      </c>
    </row>
    <row r="2084" spans="3:3" x14ac:dyDescent="0.55000000000000004">
      <c r="C2084" t="str">
        <f t="shared" si="33"/>
        <v/>
      </c>
    </row>
    <row r="2085" spans="3:3" x14ac:dyDescent="0.55000000000000004">
      <c r="C2085" t="str">
        <f t="shared" si="33"/>
        <v/>
      </c>
    </row>
    <row r="2086" spans="3:3" x14ac:dyDescent="0.55000000000000004">
      <c r="C2086" t="str">
        <f t="shared" si="33"/>
        <v/>
      </c>
    </row>
    <row r="2087" spans="3:3" x14ac:dyDescent="0.55000000000000004">
      <c r="C2087" t="str">
        <f t="shared" si="33"/>
        <v/>
      </c>
    </row>
    <row r="2088" spans="3:3" x14ac:dyDescent="0.55000000000000004">
      <c r="C2088" t="str">
        <f t="shared" si="33"/>
        <v/>
      </c>
    </row>
    <row r="2089" spans="3:3" x14ac:dyDescent="0.55000000000000004">
      <c r="C2089" t="str">
        <f t="shared" si="33"/>
        <v/>
      </c>
    </row>
    <row r="2090" spans="3:3" x14ac:dyDescent="0.55000000000000004">
      <c r="C2090" t="str">
        <f t="shared" si="33"/>
        <v/>
      </c>
    </row>
    <row r="2091" spans="3:3" x14ac:dyDescent="0.55000000000000004">
      <c r="C2091" t="str">
        <f t="shared" si="33"/>
        <v/>
      </c>
    </row>
    <row r="2092" spans="3:3" x14ac:dyDescent="0.55000000000000004">
      <c r="C2092" t="str">
        <f t="shared" si="33"/>
        <v/>
      </c>
    </row>
    <row r="2093" spans="3:3" x14ac:dyDescent="0.55000000000000004">
      <c r="C2093" t="str">
        <f t="shared" si="33"/>
        <v/>
      </c>
    </row>
    <row r="2094" spans="3:3" x14ac:dyDescent="0.55000000000000004">
      <c r="C2094" t="str">
        <f t="shared" si="33"/>
        <v/>
      </c>
    </row>
    <row r="2095" spans="3:3" x14ac:dyDescent="0.55000000000000004">
      <c r="C2095" t="str">
        <f t="shared" si="33"/>
        <v/>
      </c>
    </row>
    <row r="2096" spans="3:3" x14ac:dyDescent="0.55000000000000004">
      <c r="C2096" t="str">
        <f t="shared" si="33"/>
        <v/>
      </c>
    </row>
    <row r="2097" spans="3:3" x14ac:dyDescent="0.55000000000000004">
      <c r="C2097" t="str">
        <f t="shared" si="33"/>
        <v/>
      </c>
    </row>
    <row r="2098" spans="3:3" x14ac:dyDescent="0.55000000000000004">
      <c r="C2098" t="str">
        <f t="shared" si="33"/>
        <v/>
      </c>
    </row>
    <row r="2099" spans="3:3" x14ac:dyDescent="0.55000000000000004">
      <c r="C2099" t="str">
        <f t="shared" si="33"/>
        <v/>
      </c>
    </row>
    <row r="2100" spans="3:3" x14ac:dyDescent="0.55000000000000004">
      <c r="C2100" t="str">
        <f t="shared" si="33"/>
        <v/>
      </c>
    </row>
    <row r="2101" spans="3:3" x14ac:dyDescent="0.55000000000000004">
      <c r="C2101" t="str">
        <f t="shared" si="33"/>
        <v/>
      </c>
    </row>
    <row r="2102" spans="3:3" x14ac:dyDescent="0.55000000000000004">
      <c r="C2102" t="str">
        <f t="shared" si="33"/>
        <v/>
      </c>
    </row>
    <row r="2103" spans="3:3" x14ac:dyDescent="0.55000000000000004">
      <c r="C2103" t="str">
        <f t="shared" si="33"/>
        <v/>
      </c>
    </row>
    <row r="2104" spans="3:3" x14ac:dyDescent="0.55000000000000004">
      <c r="C2104" t="str">
        <f t="shared" si="33"/>
        <v/>
      </c>
    </row>
    <row r="2105" spans="3:3" x14ac:dyDescent="0.55000000000000004">
      <c r="C2105" t="str">
        <f t="shared" si="33"/>
        <v/>
      </c>
    </row>
    <row r="2106" spans="3:3" x14ac:dyDescent="0.55000000000000004">
      <c r="C2106" t="str">
        <f t="shared" si="33"/>
        <v/>
      </c>
    </row>
    <row r="2107" spans="3:3" x14ac:dyDescent="0.55000000000000004">
      <c r="C2107" t="str">
        <f t="shared" si="33"/>
        <v/>
      </c>
    </row>
    <row r="2108" spans="3:3" x14ac:dyDescent="0.55000000000000004">
      <c r="C2108" t="str">
        <f t="shared" si="33"/>
        <v/>
      </c>
    </row>
    <row r="2109" spans="3:3" x14ac:dyDescent="0.55000000000000004">
      <c r="C2109" t="str">
        <f t="shared" si="33"/>
        <v/>
      </c>
    </row>
    <row r="2110" spans="3:3" x14ac:dyDescent="0.55000000000000004">
      <c r="C2110" t="str">
        <f t="shared" si="33"/>
        <v/>
      </c>
    </row>
    <row r="2111" spans="3:3" x14ac:dyDescent="0.55000000000000004">
      <c r="C2111" t="str">
        <f t="shared" si="33"/>
        <v/>
      </c>
    </row>
    <row r="2112" spans="3:3" x14ac:dyDescent="0.55000000000000004">
      <c r="C2112" t="str">
        <f t="shared" si="33"/>
        <v/>
      </c>
    </row>
    <row r="2113" spans="3:3" x14ac:dyDescent="0.55000000000000004">
      <c r="C2113" t="str">
        <f t="shared" si="33"/>
        <v/>
      </c>
    </row>
    <row r="2114" spans="3:3" x14ac:dyDescent="0.55000000000000004">
      <c r="C2114" t="str">
        <f t="shared" ref="C2114:C2177" si="34">IF(ISNUMBER(MATCH(A2114,B:B,0)),"IS","")</f>
        <v/>
      </c>
    </row>
    <row r="2115" spans="3:3" x14ac:dyDescent="0.55000000000000004">
      <c r="C2115" t="str">
        <f t="shared" si="34"/>
        <v/>
      </c>
    </row>
    <row r="2116" spans="3:3" x14ac:dyDescent="0.55000000000000004">
      <c r="C2116" t="str">
        <f t="shared" si="34"/>
        <v/>
      </c>
    </row>
    <row r="2117" spans="3:3" x14ac:dyDescent="0.55000000000000004">
      <c r="C2117" t="str">
        <f t="shared" si="34"/>
        <v/>
      </c>
    </row>
    <row r="2118" spans="3:3" x14ac:dyDescent="0.55000000000000004">
      <c r="C2118" t="str">
        <f t="shared" si="34"/>
        <v/>
      </c>
    </row>
    <row r="2119" spans="3:3" x14ac:dyDescent="0.55000000000000004">
      <c r="C2119" t="str">
        <f t="shared" si="34"/>
        <v/>
      </c>
    </row>
    <row r="2120" spans="3:3" x14ac:dyDescent="0.55000000000000004">
      <c r="C2120" t="str">
        <f t="shared" si="34"/>
        <v/>
      </c>
    </row>
    <row r="2121" spans="3:3" x14ac:dyDescent="0.55000000000000004">
      <c r="C2121" t="str">
        <f t="shared" si="34"/>
        <v/>
      </c>
    </row>
    <row r="2122" spans="3:3" x14ac:dyDescent="0.55000000000000004">
      <c r="C2122" t="str">
        <f t="shared" si="34"/>
        <v/>
      </c>
    </row>
    <row r="2123" spans="3:3" x14ac:dyDescent="0.55000000000000004">
      <c r="C2123" t="str">
        <f t="shared" si="34"/>
        <v/>
      </c>
    </row>
    <row r="2124" spans="3:3" x14ac:dyDescent="0.55000000000000004">
      <c r="C2124" t="str">
        <f t="shared" si="34"/>
        <v/>
      </c>
    </row>
    <row r="2125" spans="3:3" x14ac:dyDescent="0.55000000000000004">
      <c r="C2125" t="str">
        <f t="shared" si="34"/>
        <v/>
      </c>
    </row>
    <row r="2126" spans="3:3" x14ac:dyDescent="0.55000000000000004">
      <c r="C2126" t="str">
        <f t="shared" si="34"/>
        <v/>
      </c>
    </row>
    <row r="2127" spans="3:3" x14ac:dyDescent="0.55000000000000004">
      <c r="C2127" t="str">
        <f t="shared" si="34"/>
        <v/>
      </c>
    </row>
    <row r="2128" spans="3:3" x14ac:dyDescent="0.55000000000000004">
      <c r="C2128" t="str">
        <f t="shared" si="34"/>
        <v/>
      </c>
    </row>
    <row r="2129" spans="3:3" x14ac:dyDescent="0.55000000000000004">
      <c r="C2129" t="str">
        <f t="shared" si="34"/>
        <v/>
      </c>
    </row>
    <row r="2130" spans="3:3" x14ac:dyDescent="0.55000000000000004">
      <c r="C2130" t="str">
        <f t="shared" si="34"/>
        <v/>
      </c>
    </row>
    <row r="2131" spans="3:3" x14ac:dyDescent="0.55000000000000004">
      <c r="C2131" t="str">
        <f t="shared" si="34"/>
        <v/>
      </c>
    </row>
    <row r="2132" spans="3:3" x14ac:dyDescent="0.55000000000000004">
      <c r="C2132" t="str">
        <f t="shared" si="34"/>
        <v/>
      </c>
    </row>
    <row r="2133" spans="3:3" x14ac:dyDescent="0.55000000000000004">
      <c r="C2133" t="str">
        <f t="shared" si="34"/>
        <v/>
      </c>
    </row>
    <row r="2134" spans="3:3" x14ac:dyDescent="0.55000000000000004">
      <c r="C2134" t="str">
        <f t="shared" si="34"/>
        <v/>
      </c>
    </row>
    <row r="2135" spans="3:3" x14ac:dyDescent="0.55000000000000004">
      <c r="C2135" t="str">
        <f t="shared" si="34"/>
        <v/>
      </c>
    </row>
    <row r="2136" spans="3:3" x14ac:dyDescent="0.55000000000000004">
      <c r="C2136" t="str">
        <f t="shared" si="34"/>
        <v/>
      </c>
    </row>
    <row r="2137" spans="3:3" x14ac:dyDescent="0.55000000000000004">
      <c r="C2137" t="str">
        <f t="shared" si="34"/>
        <v/>
      </c>
    </row>
    <row r="2138" spans="3:3" x14ac:dyDescent="0.55000000000000004">
      <c r="C2138" t="str">
        <f t="shared" si="34"/>
        <v/>
      </c>
    </row>
    <row r="2139" spans="3:3" x14ac:dyDescent="0.55000000000000004">
      <c r="C2139" t="str">
        <f t="shared" si="34"/>
        <v/>
      </c>
    </row>
    <row r="2140" spans="3:3" x14ac:dyDescent="0.55000000000000004">
      <c r="C2140" t="str">
        <f t="shared" si="34"/>
        <v/>
      </c>
    </row>
    <row r="2141" spans="3:3" x14ac:dyDescent="0.55000000000000004">
      <c r="C2141" t="str">
        <f t="shared" si="34"/>
        <v/>
      </c>
    </row>
    <row r="2142" spans="3:3" x14ac:dyDescent="0.55000000000000004">
      <c r="C2142" t="str">
        <f t="shared" si="34"/>
        <v/>
      </c>
    </row>
    <row r="2143" spans="3:3" x14ac:dyDescent="0.55000000000000004">
      <c r="C2143" t="str">
        <f t="shared" si="34"/>
        <v/>
      </c>
    </row>
    <row r="2144" spans="3:3" x14ac:dyDescent="0.55000000000000004">
      <c r="C2144" t="str">
        <f t="shared" si="34"/>
        <v/>
      </c>
    </row>
    <row r="2145" spans="3:3" x14ac:dyDescent="0.55000000000000004">
      <c r="C2145" t="str">
        <f t="shared" si="34"/>
        <v/>
      </c>
    </row>
    <row r="2146" spans="3:3" x14ac:dyDescent="0.55000000000000004">
      <c r="C2146" t="str">
        <f t="shared" si="34"/>
        <v/>
      </c>
    </row>
    <row r="2147" spans="3:3" x14ac:dyDescent="0.55000000000000004">
      <c r="C2147" t="str">
        <f t="shared" si="34"/>
        <v/>
      </c>
    </row>
    <row r="2148" spans="3:3" x14ac:dyDescent="0.55000000000000004">
      <c r="C2148" t="str">
        <f t="shared" si="34"/>
        <v/>
      </c>
    </row>
    <row r="2149" spans="3:3" x14ac:dyDescent="0.55000000000000004">
      <c r="C2149" t="str">
        <f t="shared" si="34"/>
        <v/>
      </c>
    </row>
    <row r="2150" spans="3:3" x14ac:dyDescent="0.55000000000000004">
      <c r="C2150" t="str">
        <f t="shared" si="34"/>
        <v/>
      </c>
    </row>
    <row r="2151" spans="3:3" x14ac:dyDescent="0.55000000000000004">
      <c r="C2151" t="str">
        <f t="shared" si="34"/>
        <v/>
      </c>
    </row>
    <row r="2152" spans="3:3" x14ac:dyDescent="0.55000000000000004">
      <c r="C2152" t="str">
        <f t="shared" si="34"/>
        <v/>
      </c>
    </row>
    <row r="2153" spans="3:3" x14ac:dyDescent="0.55000000000000004">
      <c r="C2153" t="str">
        <f t="shared" si="34"/>
        <v/>
      </c>
    </row>
    <row r="2154" spans="3:3" x14ac:dyDescent="0.55000000000000004">
      <c r="C2154" t="str">
        <f t="shared" si="34"/>
        <v/>
      </c>
    </row>
    <row r="2155" spans="3:3" x14ac:dyDescent="0.55000000000000004">
      <c r="C2155" t="str">
        <f t="shared" si="34"/>
        <v/>
      </c>
    </row>
    <row r="2156" spans="3:3" x14ac:dyDescent="0.55000000000000004">
      <c r="C2156" t="str">
        <f t="shared" si="34"/>
        <v/>
      </c>
    </row>
    <row r="2157" spans="3:3" x14ac:dyDescent="0.55000000000000004">
      <c r="C2157" t="str">
        <f t="shared" si="34"/>
        <v/>
      </c>
    </row>
    <row r="2158" spans="3:3" x14ac:dyDescent="0.55000000000000004">
      <c r="C2158" t="str">
        <f t="shared" si="34"/>
        <v/>
      </c>
    </row>
    <row r="2159" spans="3:3" x14ac:dyDescent="0.55000000000000004">
      <c r="C2159" t="str">
        <f t="shared" si="34"/>
        <v/>
      </c>
    </row>
    <row r="2160" spans="3:3" x14ac:dyDescent="0.55000000000000004">
      <c r="C2160" t="str">
        <f t="shared" si="34"/>
        <v/>
      </c>
    </row>
    <row r="2161" spans="3:3" x14ac:dyDescent="0.55000000000000004">
      <c r="C2161" t="str">
        <f t="shared" si="34"/>
        <v/>
      </c>
    </row>
    <row r="2162" spans="3:3" x14ac:dyDescent="0.55000000000000004">
      <c r="C2162" t="str">
        <f t="shared" si="34"/>
        <v/>
      </c>
    </row>
    <row r="2163" spans="3:3" x14ac:dyDescent="0.55000000000000004">
      <c r="C2163" t="str">
        <f t="shared" si="34"/>
        <v/>
      </c>
    </row>
    <row r="2164" spans="3:3" x14ac:dyDescent="0.55000000000000004">
      <c r="C2164" t="str">
        <f t="shared" si="34"/>
        <v/>
      </c>
    </row>
    <row r="2165" spans="3:3" x14ac:dyDescent="0.55000000000000004">
      <c r="C2165" t="str">
        <f t="shared" si="34"/>
        <v/>
      </c>
    </row>
    <row r="2166" spans="3:3" x14ac:dyDescent="0.55000000000000004">
      <c r="C2166" t="str">
        <f t="shared" si="34"/>
        <v/>
      </c>
    </row>
    <row r="2167" spans="3:3" x14ac:dyDescent="0.55000000000000004">
      <c r="C2167" t="str">
        <f t="shared" si="34"/>
        <v/>
      </c>
    </row>
    <row r="2168" spans="3:3" x14ac:dyDescent="0.55000000000000004">
      <c r="C2168" t="str">
        <f t="shared" si="34"/>
        <v/>
      </c>
    </row>
    <row r="2169" spans="3:3" x14ac:dyDescent="0.55000000000000004">
      <c r="C2169" t="str">
        <f t="shared" si="34"/>
        <v/>
      </c>
    </row>
    <row r="2170" spans="3:3" x14ac:dyDescent="0.55000000000000004">
      <c r="C2170" t="str">
        <f t="shared" si="34"/>
        <v/>
      </c>
    </row>
    <row r="2171" spans="3:3" x14ac:dyDescent="0.55000000000000004">
      <c r="C2171" t="str">
        <f t="shared" si="34"/>
        <v/>
      </c>
    </row>
    <row r="2172" spans="3:3" x14ac:dyDescent="0.55000000000000004">
      <c r="C2172" t="str">
        <f t="shared" si="34"/>
        <v/>
      </c>
    </row>
    <row r="2173" spans="3:3" x14ac:dyDescent="0.55000000000000004">
      <c r="C2173" t="str">
        <f t="shared" si="34"/>
        <v/>
      </c>
    </row>
    <row r="2174" spans="3:3" x14ac:dyDescent="0.55000000000000004">
      <c r="C2174" t="str">
        <f t="shared" si="34"/>
        <v/>
      </c>
    </row>
    <row r="2175" spans="3:3" x14ac:dyDescent="0.55000000000000004">
      <c r="C2175" t="str">
        <f t="shared" si="34"/>
        <v/>
      </c>
    </row>
    <row r="2176" spans="3:3" x14ac:dyDescent="0.55000000000000004">
      <c r="C2176" t="str">
        <f t="shared" si="34"/>
        <v/>
      </c>
    </row>
    <row r="2177" spans="3:3" x14ac:dyDescent="0.55000000000000004">
      <c r="C2177" t="str">
        <f t="shared" si="34"/>
        <v/>
      </c>
    </row>
    <row r="2178" spans="3:3" x14ac:dyDescent="0.55000000000000004">
      <c r="C2178" t="str">
        <f t="shared" ref="C2178:C2241" si="35">IF(ISNUMBER(MATCH(A2178,B:B,0)),"IS","")</f>
        <v/>
      </c>
    </row>
    <row r="2179" spans="3:3" x14ac:dyDescent="0.55000000000000004">
      <c r="C2179" t="str">
        <f t="shared" si="35"/>
        <v/>
      </c>
    </row>
    <row r="2180" spans="3:3" x14ac:dyDescent="0.55000000000000004">
      <c r="C2180" t="str">
        <f t="shared" si="35"/>
        <v/>
      </c>
    </row>
    <row r="2181" spans="3:3" x14ac:dyDescent="0.55000000000000004">
      <c r="C2181" t="str">
        <f t="shared" si="35"/>
        <v/>
      </c>
    </row>
    <row r="2182" spans="3:3" x14ac:dyDescent="0.55000000000000004">
      <c r="C2182" t="str">
        <f t="shared" si="35"/>
        <v/>
      </c>
    </row>
    <row r="2183" spans="3:3" x14ac:dyDescent="0.55000000000000004">
      <c r="C2183" t="str">
        <f t="shared" si="35"/>
        <v/>
      </c>
    </row>
    <row r="2184" spans="3:3" x14ac:dyDescent="0.55000000000000004">
      <c r="C2184" t="str">
        <f t="shared" si="35"/>
        <v/>
      </c>
    </row>
    <row r="2185" spans="3:3" x14ac:dyDescent="0.55000000000000004">
      <c r="C2185" t="str">
        <f t="shared" si="35"/>
        <v/>
      </c>
    </row>
    <row r="2186" spans="3:3" x14ac:dyDescent="0.55000000000000004">
      <c r="C2186" t="str">
        <f t="shared" si="35"/>
        <v/>
      </c>
    </row>
    <row r="2187" spans="3:3" x14ac:dyDescent="0.55000000000000004">
      <c r="C2187" t="str">
        <f t="shared" si="35"/>
        <v/>
      </c>
    </row>
    <row r="2188" spans="3:3" x14ac:dyDescent="0.55000000000000004">
      <c r="C2188" t="str">
        <f t="shared" si="35"/>
        <v/>
      </c>
    </row>
    <row r="2189" spans="3:3" x14ac:dyDescent="0.55000000000000004">
      <c r="C2189" t="str">
        <f t="shared" si="35"/>
        <v/>
      </c>
    </row>
    <row r="2190" spans="3:3" x14ac:dyDescent="0.55000000000000004">
      <c r="C2190" t="str">
        <f t="shared" si="35"/>
        <v/>
      </c>
    </row>
    <row r="2191" spans="3:3" x14ac:dyDescent="0.55000000000000004">
      <c r="C2191" t="str">
        <f t="shared" si="35"/>
        <v/>
      </c>
    </row>
    <row r="2192" spans="3:3" x14ac:dyDescent="0.55000000000000004">
      <c r="C2192" t="str">
        <f t="shared" si="35"/>
        <v/>
      </c>
    </row>
    <row r="2193" spans="3:3" x14ac:dyDescent="0.55000000000000004">
      <c r="C2193" t="str">
        <f t="shared" si="35"/>
        <v/>
      </c>
    </row>
    <row r="2194" spans="3:3" x14ac:dyDescent="0.55000000000000004">
      <c r="C2194" t="str">
        <f t="shared" si="35"/>
        <v/>
      </c>
    </row>
    <row r="2195" spans="3:3" x14ac:dyDescent="0.55000000000000004">
      <c r="C2195" t="str">
        <f t="shared" si="35"/>
        <v/>
      </c>
    </row>
    <row r="2196" spans="3:3" x14ac:dyDescent="0.55000000000000004">
      <c r="C2196" t="str">
        <f t="shared" si="35"/>
        <v/>
      </c>
    </row>
    <row r="2197" spans="3:3" x14ac:dyDescent="0.55000000000000004">
      <c r="C2197" t="str">
        <f t="shared" si="35"/>
        <v/>
      </c>
    </row>
    <row r="2198" spans="3:3" x14ac:dyDescent="0.55000000000000004">
      <c r="C2198" t="str">
        <f t="shared" si="35"/>
        <v/>
      </c>
    </row>
    <row r="2199" spans="3:3" x14ac:dyDescent="0.55000000000000004">
      <c r="C2199" t="str">
        <f t="shared" si="35"/>
        <v/>
      </c>
    </row>
    <row r="2200" spans="3:3" x14ac:dyDescent="0.55000000000000004">
      <c r="C2200" t="str">
        <f t="shared" si="35"/>
        <v/>
      </c>
    </row>
    <row r="2201" spans="3:3" x14ac:dyDescent="0.55000000000000004">
      <c r="C2201" t="str">
        <f t="shared" si="35"/>
        <v/>
      </c>
    </row>
    <row r="2202" spans="3:3" x14ac:dyDescent="0.55000000000000004">
      <c r="C2202" t="str">
        <f t="shared" si="35"/>
        <v/>
      </c>
    </row>
    <row r="2203" spans="3:3" x14ac:dyDescent="0.55000000000000004">
      <c r="C2203" t="str">
        <f t="shared" si="35"/>
        <v/>
      </c>
    </row>
    <row r="2204" spans="3:3" x14ac:dyDescent="0.55000000000000004">
      <c r="C2204" t="str">
        <f t="shared" si="35"/>
        <v/>
      </c>
    </row>
    <row r="2205" spans="3:3" x14ac:dyDescent="0.55000000000000004">
      <c r="C2205" t="str">
        <f t="shared" si="35"/>
        <v/>
      </c>
    </row>
    <row r="2206" spans="3:3" x14ac:dyDescent="0.55000000000000004">
      <c r="C2206" t="str">
        <f t="shared" si="35"/>
        <v/>
      </c>
    </row>
    <row r="2207" spans="3:3" x14ac:dyDescent="0.55000000000000004">
      <c r="C2207" t="str">
        <f t="shared" si="35"/>
        <v/>
      </c>
    </row>
    <row r="2208" spans="3:3" x14ac:dyDescent="0.55000000000000004">
      <c r="C2208" t="str">
        <f t="shared" si="35"/>
        <v/>
      </c>
    </row>
    <row r="2209" spans="3:3" x14ac:dyDescent="0.55000000000000004">
      <c r="C2209" t="str">
        <f t="shared" si="35"/>
        <v/>
      </c>
    </row>
    <row r="2210" spans="3:3" x14ac:dyDescent="0.55000000000000004">
      <c r="C2210" t="str">
        <f t="shared" si="35"/>
        <v/>
      </c>
    </row>
    <row r="2211" spans="3:3" x14ac:dyDescent="0.55000000000000004">
      <c r="C2211" t="str">
        <f t="shared" si="35"/>
        <v/>
      </c>
    </row>
    <row r="2212" spans="3:3" x14ac:dyDescent="0.55000000000000004">
      <c r="C2212" t="str">
        <f t="shared" si="35"/>
        <v/>
      </c>
    </row>
    <row r="2213" spans="3:3" x14ac:dyDescent="0.55000000000000004">
      <c r="C2213" t="str">
        <f t="shared" si="35"/>
        <v/>
      </c>
    </row>
    <row r="2214" spans="3:3" x14ac:dyDescent="0.55000000000000004">
      <c r="C2214" t="str">
        <f t="shared" si="35"/>
        <v/>
      </c>
    </row>
    <row r="2215" spans="3:3" x14ac:dyDescent="0.55000000000000004">
      <c r="C2215" t="str">
        <f t="shared" si="35"/>
        <v/>
      </c>
    </row>
    <row r="2216" spans="3:3" x14ac:dyDescent="0.55000000000000004">
      <c r="C2216" t="str">
        <f t="shared" si="35"/>
        <v/>
      </c>
    </row>
    <row r="2217" spans="3:3" x14ac:dyDescent="0.55000000000000004">
      <c r="C2217" t="str">
        <f t="shared" si="35"/>
        <v/>
      </c>
    </row>
    <row r="2218" spans="3:3" x14ac:dyDescent="0.55000000000000004">
      <c r="C2218" t="str">
        <f t="shared" si="35"/>
        <v/>
      </c>
    </row>
    <row r="2219" spans="3:3" x14ac:dyDescent="0.55000000000000004">
      <c r="C2219" t="str">
        <f t="shared" si="35"/>
        <v/>
      </c>
    </row>
    <row r="2220" spans="3:3" x14ac:dyDescent="0.55000000000000004">
      <c r="C2220" t="str">
        <f t="shared" si="35"/>
        <v/>
      </c>
    </row>
    <row r="2221" spans="3:3" x14ac:dyDescent="0.55000000000000004">
      <c r="C2221" t="str">
        <f t="shared" si="35"/>
        <v/>
      </c>
    </row>
    <row r="2222" spans="3:3" x14ac:dyDescent="0.55000000000000004">
      <c r="C2222" t="str">
        <f t="shared" si="35"/>
        <v/>
      </c>
    </row>
    <row r="2223" spans="3:3" x14ac:dyDescent="0.55000000000000004">
      <c r="C2223" t="str">
        <f t="shared" si="35"/>
        <v/>
      </c>
    </row>
    <row r="2224" spans="3:3" x14ac:dyDescent="0.55000000000000004">
      <c r="C2224" t="str">
        <f t="shared" si="35"/>
        <v/>
      </c>
    </row>
    <row r="2225" spans="3:3" x14ac:dyDescent="0.55000000000000004">
      <c r="C2225" t="str">
        <f t="shared" si="35"/>
        <v/>
      </c>
    </row>
    <row r="2226" spans="3:3" x14ac:dyDescent="0.55000000000000004">
      <c r="C2226" t="str">
        <f t="shared" si="35"/>
        <v/>
      </c>
    </row>
    <row r="2227" spans="3:3" x14ac:dyDescent="0.55000000000000004">
      <c r="C2227" t="str">
        <f t="shared" si="35"/>
        <v/>
      </c>
    </row>
    <row r="2228" spans="3:3" x14ac:dyDescent="0.55000000000000004">
      <c r="C2228" t="str">
        <f t="shared" si="35"/>
        <v/>
      </c>
    </row>
    <row r="2229" spans="3:3" x14ac:dyDescent="0.55000000000000004">
      <c r="C2229" t="str">
        <f t="shared" si="35"/>
        <v/>
      </c>
    </row>
    <row r="2230" spans="3:3" x14ac:dyDescent="0.55000000000000004">
      <c r="C2230" t="str">
        <f t="shared" si="35"/>
        <v/>
      </c>
    </row>
    <row r="2231" spans="3:3" x14ac:dyDescent="0.55000000000000004">
      <c r="C2231" t="str">
        <f t="shared" si="35"/>
        <v/>
      </c>
    </row>
    <row r="2232" spans="3:3" x14ac:dyDescent="0.55000000000000004">
      <c r="C2232" t="str">
        <f t="shared" si="35"/>
        <v/>
      </c>
    </row>
    <row r="2233" spans="3:3" x14ac:dyDescent="0.55000000000000004">
      <c r="C2233" t="str">
        <f t="shared" si="35"/>
        <v/>
      </c>
    </row>
    <row r="2234" spans="3:3" x14ac:dyDescent="0.55000000000000004">
      <c r="C2234" t="str">
        <f t="shared" si="35"/>
        <v/>
      </c>
    </row>
    <row r="2235" spans="3:3" x14ac:dyDescent="0.55000000000000004">
      <c r="C2235" t="str">
        <f t="shared" si="35"/>
        <v/>
      </c>
    </row>
    <row r="2236" spans="3:3" x14ac:dyDescent="0.55000000000000004">
      <c r="C2236" t="str">
        <f t="shared" si="35"/>
        <v/>
      </c>
    </row>
    <row r="2237" spans="3:3" x14ac:dyDescent="0.55000000000000004">
      <c r="C2237" t="str">
        <f t="shared" si="35"/>
        <v/>
      </c>
    </row>
    <row r="2238" spans="3:3" x14ac:dyDescent="0.55000000000000004">
      <c r="C2238" t="str">
        <f t="shared" si="35"/>
        <v/>
      </c>
    </row>
    <row r="2239" spans="3:3" x14ac:dyDescent="0.55000000000000004">
      <c r="C2239" t="str">
        <f t="shared" si="35"/>
        <v/>
      </c>
    </row>
    <row r="2240" spans="3:3" x14ac:dyDescent="0.55000000000000004">
      <c r="C2240" t="str">
        <f t="shared" si="35"/>
        <v/>
      </c>
    </row>
    <row r="2241" spans="3:3" x14ac:dyDescent="0.55000000000000004">
      <c r="C2241" t="str">
        <f t="shared" si="35"/>
        <v/>
      </c>
    </row>
    <row r="2242" spans="3:3" x14ac:dyDescent="0.55000000000000004">
      <c r="C2242" t="str">
        <f t="shared" ref="C2242:C2305" si="36">IF(ISNUMBER(MATCH(A2242,B:B,0)),"IS","")</f>
        <v/>
      </c>
    </row>
    <row r="2243" spans="3:3" x14ac:dyDescent="0.55000000000000004">
      <c r="C2243" t="str">
        <f t="shared" si="36"/>
        <v/>
      </c>
    </row>
    <row r="2244" spans="3:3" x14ac:dyDescent="0.55000000000000004">
      <c r="C2244" t="str">
        <f t="shared" si="36"/>
        <v/>
      </c>
    </row>
    <row r="2245" spans="3:3" x14ac:dyDescent="0.55000000000000004">
      <c r="C2245" t="str">
        <f t="shared" si="36"/>
        <v/>
      </c>
    </row>
    <row r="2246" spans="3:3" x14ac:dyDescent="0.55000000000000004">
      <c r="C2246" t="str">
        <f t="shared" si="36"/>
        <v/>
      </c>
    </row>
    <row r="2247" spans="3:3" x14ac:dyDescent="0.55000000000000004">
      <c r="C2247" t="str">
        <f t="shared" si="36"/>
        <v/>
      </c>
    </row>
    <row r="2248" spans="3:3" x14ac:dyDescent="0.55000000000000004">
      <c r="C2248" t="str">
        <f t="shared" si="36"/>
        <v/>
      </c>
    </row>
    <row r="2249" spans="3:3" x14ac:dyDescent="0.55000000000000004">
      <c r="C2249" t="str">
        <f t="shared" si="36"/>
        <v/>
      </c>
    </row>
    <row r="2250" spans="3:3" x14ac:dyDescent="0.55000000000000004">
      <c r="C2250" t="str">
        <f t="shared" si="36"/>
        <v/>
      </c>
    </row>
    <row r="2251" spans="3:3" x14ac:dyDescent="0.55000000000000004">
      <c r="C2251" t="str">
        <f t="shared" si="36"/>
        <v/>
      </c>
    </row>
    <row r="2252" spans="3:3" x14ac:dyDescent="0.55000000000000004">
      <c r="C2252" t="str">
        <f t="shared" si="36"/>
        <v/>
      </c>
    </row>
    <row r="2253" spans="3:3" x14ac:dyDescent="0.55000000000000004">
      <c r="C2253" t="str">
        <f t="shared" si="36"/>
        <v/>
      </c>
    </row>
    <row r="2254" spans="3:3" x14ac:dyDescent="0.55000000000000004">
      <c r="C2254" t="str">
        <f t="shared" si="36"/>
        <v/>
      </c>
    </row>
    <row r="2255" spans="3:3" x14ac:dyDescent="0.55000000000000004">
      <c r="C2255" t="str">
        <f t="shared" si="36"/>
        <v/>
      </c>
    </row>
    <row r="2256" spans="3:3" x14ac:dyDescent="0.55000000000000004">
      <c r="C2256" t="str">
        <f t="shared" si="36"/>
        <v/>
      </c>
    </row>
    <row r="2257" spans="3:3" x14ac:dyDescent="0.55000000000000004">
      <c r="C2257" t="str">
        <f t="shared" si="36"/>
        <v/>
      </c>
    </row>
    <row r="2258" spans="3:3" x14ac:dyDescent="0.55000000000000004">
      <c r="C2258" t="str">
        <f t="shared" si="36"/>
        <v/>
      </c>
    </row>
    <row r="2259" spans="3:3" x14ac:dyDescent="0.55000000000000004">
      <c r="C2259" t="str">
        <f t="shared" si="36"/>
        <v/>
      </c>
    </row>
    <row r="2260" spans="3:3" x14ac:dyDescent="0.55000000000000004">
      <c r="C2260" t="str">
        <f t="shared" si="36"/>
        <v/>
      </c>
    </row>
    <row r="2261" spans="3:3" x14ac:dyDescent="0.55000000000000004">
      <c r="C2261" t="str">
        <f t="shared" si="36"/>
        <v/>
      </c>
    </row>
    <row r="2262" spans="3:3" x14ac:dyDescent="0.55000000000000004">
      <c r="C2262" t="str">
        <f t="shared" si="36"/>
        <v/>
      </c>
    </row>
    <row r="2263" spans="3:3" x14ac:dyDescent="0.55000000000000004">
      <c r="C2263" t="str">
        <f t="shared" si="36"/>
        <v/>
      </c>
    </row>
    <row r="2264" spans="3:3" x14ac:dyDescent="0.55000000000000004">
      <c r="C2264" t="str">
        <f t="shared" si="36"/>
        <v/>
      </c>
    </row>
    <row r="2265" spans="3:3" x14ac:dyDescent="0.55000000000000004">
      <c r="C2265" t="str">
        <f t="shared" si="36"/>
        <v/>
      </c>
    </row>
    <row r="2266" spans="3:3" x14ac:dyDescent="0.55000000000000004">
      <c r="C2266" t="str">
        <f t="shared" si="36"/>
        <v/>
      </c>
    </row>
    <row r="2267" spans="3:3" x14ac:dyDescent="0.55000000000000004">
      <c r="C2267" t="str">
        <f t="shared" si="36"/>
        <v/>
      </c>
    </row>
    <row r="2268" spans="3:3" x14ac:dyDescent="0.55000000000000004">
      <c r="C2268" t="str">
        <f t="shared" si="36"/>
        <v/>
      </c>
    </row>
    <row r="2269" spans="3:3" x14ac:dyDescent="0.55000000000000004">
      <c r="C2269" t="str">
        <f t="shared" si="36"/>
        <v/>
      </c>
    </row>
    <row r="2270" spans="3:3" x14ac:dyDescent="0.55000000000000004">
      <c r="C2270" t="str">
        <f t="shared" si="36"/>
        <v/>
      </c>
    </row>
    <row r="2271" spans="3:3" x14ac:dyDescent="0.55000000000000004">
      <c r="C2271" t="str">
        <f t="shared" si="36"/>
        <v/>
      </c>
    </row>
    <row r="2272" spans="3:3" x14ac:dyDescent="0.55000000000000004">
      <c r="C2272" t="str">
        <f t="shared" si="36"/>
        <v/>
      </c>
    </row>
    <row r="2273" spans="3:3" x14ac:dyDescent="0.55000000000000004">
      <c r="C2273" t="str">
        <f t="shared" si="36"/>
        <v/>
      </c>
    </row>
    <row r="2274" spans="3:3" x14ac:dyDescent="0.55000000000000004">
      <c r="C2274" t="str">
        <f t="shared" si="36"/>
        <v/>
      </c>
    </row>
    <row r="2275" spans="3:3" x14ac:dyDescent="0.55000000000000004">
      <c r="C2275" t="str">
        <f t="shared" si="36"/>
        <v/>
      </c>
    </row>
    <row r="2276" spans="3:3" x14ac:dyDescent="0.55000000000000004">
      <c r="C2276" t="str">
        <f t="shared" si="36"/>
        <v/>
      </c>
    </row>
    <row r="2277" spans="3:3" x14ac:dyDescent="0.55000000000000004">
      <c r="C2277" t="str">
        <f t="shared" si="36"/>
        <v/>
      </c>
    </row>
    <row r="2278" spans="3:3" x14ac:dyDescent="0.55000000000000004">
      <c r="C2278" t="str">
        <f t="shared" si="36"/>
        <v/>
      </c>
    </row>
    <row r="2279" spans="3:3" x14ac:dyDescent="0.55000000000000004">
      <c r="C2279" t="str">
        <f t="shared" si="36"/>
        <v/>
      </c>
    </row>
    <row r="2280" spans="3:3" x14ac:dyDescent="0.55000000000000004">
      <c r="C2280" t="str">
        <f t="shared" si="36"/>
        <v/>
      </c>
    </row>
    <row r="2281" spans="3:3" x14ac:dyDescent="0.55000000000000004">
      <c r="C2281" t="str">
        <f t="shared" si="36"/>
        <v/>
      </c>
    </row>
    <row r="2282" spans="3:3" x14ac:dyDescent="0.55000000000000004">
      <c r="C2282" t="str">
        <f t="shared" si="36"/>
        <v/>
      </c>
    </row>
    <row r="2283" spans="3:3" x14ac:dyDescent="0.55000000000000004">
      <c r="C2283" t="str">
        <f t="shared" si="36"/>
        <v/>
      </c>
    </row>
    <row r="2284" spans="3:3" x14ac:dyDescent="0.55000000000000004">
      <c r="C2284" t="str">
        <f t="shared" si="36"/>
        <v/>
      </c>
    </row>
    <row r="2285" spans="3:3" x14ac:dyDescent="0.55000000000000004">
      <c r="C2285" t="str">
        <f t="shared" si="36"/>
        <v/>
      </c>
    </row>
    <row r="2286" spans="3:3" x14ac:dyDescent="0.55000000000000004">
      <c r="C2286" t="str">
        <f t="shared" si="36"/>
        <v/>
      </c>
    </row>
    <row r="2287" spans="3:3" x14ac:dyDescent="0.55000000000000004">
      <c r="C2287" t="str">
        <f t="shared" si="36"/>
        <v/>
      </c>
    </row>
    <row r="2288" spans="3:3" x14ac:dyDescent="0.55000000000000004">
      <c r="C2288" t="str">
        <f t="shared" si="36"/>
        <v/>
      </c>
    </row>
    <row r="2289" spans="3:3" x14ac:dyDescent="0.55000000000000004">
      <c r="C2289" t="str">
        <f t="shared" si="36"/>
        <v/>
      </c>
    </row>
    <row r="2290" spans="3:3" x14ac:dyDescent="0.55000000000000004">
      <c r="C2290" t="str">
        <f t="shared" si="36"/>
        <v/>
      </c>
    </row>
    <row r="2291" spans="3:3" x14ac:dyDescent="0.55000000000000004">
      <c r="C2291" t="str">
        <f t="shared" si="36"/>
        <v/>
      </c>
    </row>
    <row r="2292" spans="3:3" x14ac:dyDescent="0.55000000000000004">
      <c r="C2292" t="str">
        <f t="shared" si="36"/>
        <v/>
      </c>
    </row>
    <row r="2293" spans="3:3" x14ac:dyDescent="0.55000000000000004">
      <c r="C2293" t="str">
        <f t="shared" si="36"/>
        <v/>
      </c>
    </row>
    <row r="2294" spans="3:3" x14ac:dyDescent="0.55000000000000004">
      <c r="C2294" t="str">
        <f t="shared" si="36"/>
        <v/>
      </c>
    </row>
    <row r="2295" spans="3:3" x14ac:dyDescent="0.55000000000000004">
      <c r="C2295" t="str">
        <f t="shared" si="36"/>
        <v/>
      </c>
    </row>
    <row r="2296" spans="3:3" x14ac:dyDescent="0.55000000000000004">
      <c r="C2296" t="str">
        <f t="shared" si="36"/>
        <v/>
      </c>
    </row>
    <row r="2297" spans="3:3" x14ac:dyDescent="0.55000000000000004">
      <c r="C2297" t="str">
        <f t="shared" si="36"/>
        <v/>
      </c>
    </row>
    <row r="2298" spans="3:3" x14ac:dyDescent="0.55000000000000004">
      <c r="C2298" t="str">
        <f t="shared" si="36"/>
        <v/>
      </c>
    </row>
    <row r="2299" spans="3:3" x14ac:dyDescent="0.55000000000000004">
      <c r="C2299" t="str">
        <f t="shared" si="36"/>
        <v/>
      </c>
    </row>
    <row r="2300" spans="3:3" x14ac:dyDescent="0.55000000000000004">
      <c r="C2300" t="str">
        <f t="shared" si="36"/>
        <v/>
      </c>
    </row>
    <row r="2301" spans="3:3" x14ac:dyDescent="0.55000000000000004">
      <c r="C2301" t="str">
        <f t="shared" si="36"/>
        <v/>
      </c>
    </row>
    <row r="2302" spans="3:3" x14ac:dyDescent="0.55000000000000004">
      <c r="C2302" t="str">
        <f t="shared" si="36"/>
        <v/>
      </c>
    </row>
    <row r="2303" spans="3:3" x14ac:dyDescent="0.55000000000000004">
      <c r="C2303" t="str">
        <f t="shared" si="36"/>
        <v/>
      </c>
    </row>
    <row r="2304" spans="3:3" x14ac:dyDescent="0.55000000000000004">
      <c r="C2304" t="str">
        <f t="shared" si="36"/>
        <v/>
      </c>
    </row>
    <row r="2305" spans="3:3" x14ac:dyDescent="0.55000000000000004">
      <c r="C2305" t="str">
        <f t="shared" si="36"/>
        <v/>
      </c>
    </row>
    <row r="2306" spans="3:3" x14ac:dyDescent="0.55000000000000004">
      <c r="C2306" t="str">
        <f t="shared" ref="C2306:C2369" si="37">IF(ISNUMBER(MATCH(A2306,B:B,0)),"IS","")</f>
        <v/>
      </c>
    </row>
    <row r="2307" spans="3:3" x14ac:dyDescent="0.55000000000000004">
      <c r="C2307" t="str">
        <f t="shared" si="37"/>
        <v/>
      </c>
    </row>
    <row r="2308" spans="3:3" x14ac:dyDescent="0.55000000000000004">
      <c r="C2308" t="str">
        <f t="shared" si="37"/>
        <v/>
      </c>
    </row>
    <row r="2309" spans="3:3" x14ac:dyDescent="0.55000000000000004">
      <c r="C2309" t="str">
        <f t="shared" si="37"/>
        <v/>
      </c>
    </row>
    <row r="2310" spans="3:3" x14ac:dyDescent="0.55000000000000004">
      <c r="C2310" t="str">
        <f t="shared" si="37"/>
        <v/>
      </c>
    </row>
    <row r="2311" spans="3:3" x14ac:dyDescent="0.55000000000000004">
      <c r="C2311" t="str">
        <f t="shared" si="37"/>
        <v/>
      </c>
    </row>
    <row r="2312" spans="3:3" x14ac:dyDescent="0.55000000000000004">
      <c r="C2312" t="str">
        <f t="shared" si="37"/>
        <v/>
      </c>
    </row>
    <row r="2313" spans="3:3" x14ac:dyDescent="0.55000000000000004">
      <c r="C2313" t="str">
        <f t="shared" si="37"/>
        <v/>
      </c>
    </row>
    <row r="2314" spans="3:3" x14ac:dyDescent="0.55000000000000004">
      <c r="C2314" t="str">
        <f t="shared" si="37"/>
        <v/>
      </c>
    </row>
    <row r="2315" spans="3:3" x14ac:dyDescent="0.55000000000000004">
      <c r="C2315" t="str">
        <f t="shared" si="37"/>
        <v/>
      </c>
    </row>
    <row r="2316" spans="3:3" x14ac:dyDescent="0.55000000000000004">
      <c r="C2316" t="str">
        <f t="shared" si="37"/>
        <v/>
      </c>
    </row>
    <row r="2317" spans="3:3" x14ac:dyDescent="0.55000000000000004">
      <c r="C2317" t="str">
        <f t="shared" si="37"/>
        <v/>
      </c>
    </row>
    <row r="2318" spans="3:3" x14ac:dyDescent="0.55000000000000004">
      <c r="C2318" t="str">
        <f t="shared" si="37"/>
        <v/>
      </c>
    </row>
    <row r="2319" spans="3:3" x14ac:dyDescent="0.55000000000000004">
      <c r="C2319" t="str">
        <f t="shared" si="37"/>
        <v/>
      </c>
    </row>
    <row r="2320" spans="3:3" x14ac:dyDescent="0.55000000000000004">
      <c r="C2320" t="str">
        <f t="shared" si="37"/>
        <v/>
      </c>
    </row>
    <row r="2321" spans="3:3" x14ac:dyDescent="0.55000000000000004">
      <c r="C2321" t="str">
        <f t="shared" si="37"/>
        <v/>
      </c>
    </row>
    <row r="2322" spans="3:3" x14ac:dyDescent="0.55000000000000004">
      <c r="C2322" t="str">
        <f t="shared" si="37"/>
        <v/>
      </c>
    </row>
    <row r="2323" spans="3:3" x14ac:dyDescent="0.55000000000000004">
      <c r="C2323" t="str">
        <f t="shared" si="37"/>
        <v/>
      </c>
    </row>
    <row r="2324" spans="3:3" x14ac:dyDescent="0.55000000000000004">
      <c r="C2324" t="str">
        <f t="shared" si="37"/>
        <v/>
      </c>
    </row>
    <row r="2325" spans="3:3" x14ac:dyDescent="0.55000000000000004">
      <c r="C2325" t="str">
        <f t="shared" si="37"/>
        <v/>
      </c>
    </row>
    <row r="2326" spans="3:3" x14ac:dyDescent="0.55000000000000004">
      <c r="C2326" t="str">
        <f t="shared" si="37"/>
        <v/>
      </c>
    </row>
    <row r="2327" spans="3:3" x14ac:dyDescent="0.55000000000000004">
      <c r="C2327" t="str">
        <f t="shared" si="37"/>
        <v/>
      </c>
    </row>
    <row r="2328" spans="3:3" x14ac:dyDescent="0.55000000000000004">
      <c r="C2328" t="str">
        <f t="shared" si="37"/>
        <v/>
      </c>
    </row>
    <row r="2329" spans="3:3" x14ac:dyDescent="0.55000000000000004">
      <c r="C2329" t="str">
        <f t="shared" si="37"/>
        <v/>
      </c>
    </row>
    <row r="2330" spans="3:3" x14ac:dyDescent="0.55000000000000004">
      <c r="C2330" t="str">
        <f t="shared" si="37"/>
        <v/>
      </c>
    </row>
    <row r="2331" spans="3:3" x14ac:dyDescent="0.55000000000000004">
      <c r="C2331" t="str">
        <f t="shared" si="37"/>
        <v/>
      </c>
    </row>
    <row r="2332" spans="3:3" x14ac:dyDescent="0.55000000000000004">
      <c r="C2332" t="str">
        <f t="shared" si="37"/>
        <v/>
      </c>
    </row>
    <row r="2333" spans="3:3" x14ac:dyDescent="0.55000000000000004">
      <c r="C2333" t="str">
        <f t="shared" si="37"/>
        <v/>
      </c>
    </row>
    <row r="2334" spans="3:3" x14ac:dyDescent="0.55000000000000004">
      <c r="C2334" t="str">
        <f t="shared" si="37"/>
        <v/>
      </c>
    </row>
    <row r="2335" spans="3:3" x14ac:dyDescent="0.55000000000000004">
      <c r="C2335" t="str">
        <f t="shared" si="37"/>
        <v/>
      </c>
    </row>
    <row r="2336" spans="3:3" x14ac:dyDescent="0.55000000000000004">
      <c r="C2336" t="str">
        <f t="shared" si="37"/>
        <v/>
      </c>
    </row>
    <row r="2337" spans="3:3" x14ac:dyDescent="0.55000000000000004">
      <c r="C2337" t="str">
        <f t="shared" si="37"/>
        <v/>
      </c>
    </row>
    <row r="2338" spans="3:3" x14ac:dyDescent="0.55000000000000004">
      <c r="C2338" t="str">
        <f t="shared" si="37"/>
        <v/>
      </c>
    </row>
    <row r="2339" spans="3:3" x14ac:dyDescent="0.55000000000000004">
      <c r="C2339" t="str">
        <f t="shared" si="37"/>
        <v/>
      </c>
    </row>
    <row r="2340" spans="3:3" x14ac:dyDescent="0.55000000000000004">
      <c r="C2340" t="str">
        <f t="shared" si="37"/>
        <v/>
      </c>
    </row>
    <row r="2341" spans="3:3" x14ac:dyDescent="0.55000000000000004">
      <c r="C2341" t="str">
        <f t="shared" si="37"/>
        <v/>
      </c>
    </row>
    <row r="2342" spans="3:3" x14ac:dyDescent="0.55000000000000004">
      <c r="C2342" t="str">
        <f t="shared" si="37"/>
        <v/>
      </c>
    </row>
    <row r="2343" spans="3:3" x14ac:dyDescent="0.55000000000000004">
      <c r="C2343" t="str">
        <f t="shared" si="37"/>
        <v/>
      </c>
    </row>
    <row r="2344" spans="3:3" x14ac:dyDescent="0.55000000000000004">
      <c r="C2344" t="str">
        <f t="shared" si="37"/>
        <v/>
      </c>
    </row>
    <row r="2345" spans="3:3" x14ac:dyDescent="0.55000000000000004">
      <c r="C2345" t="str">
        <f t="shared" si="37"/>
        <v/>
      </c>
    </row>
    <row r="2346" spans="3:3" x14ac:dyDescent="0.55000000000000004">
      <c r="C2346" t="str">
        <f t="shared" si="37"/>
        <v/>
      </c>
    </row>
    <row r="2347" spans="3:3" x14ac:dyDescent="0.55000000000000004">
      <c r="C2347" t="str">
        <f t="shared" si="37"/>
        <v/>
      </c>
    </row>
    <row r="2348" spans="3:3" x14ac:dyDescent="0.55000000000000004">
      <c r="C2348" t="str">
        <f t="shared" si="37"/>
        <v/>
      </c>
    </row>
    <row r="2349" spans="3:3" x14ac:dyDescent="0.55000000000000004">
      <c r="C2349" t="str">
        <f t="shared" si="37"/>
        <v/>
      </c>
    </row>
    <row r="2350" spans="3:3" x14ac:dyDescent="0.55000000000000004">
      <c r="C2350" t="str">
        <f t="shared" si="37"/>
        <v/>
      </c>
    </row>
    <row r="2351" spans="3:3" x14ac:dyDescent="0.55000000000000004">
      <c r="C2351" t="str">
        <f t="shared" si="37"/>
        <v/>
      </c>
    </row>
    <row r="2352" spans="3:3" x14ac:dyDescent="0.55000000000000004">
      <c r="C2352" t="str">
        <f t="shared" si="37"/>
        <v/>
      </c>
    </row>
    <row r="2353" spans="3:3" x14ac:dyDescent="0.55000000000000004">
      <c r="C2353" t="str">
        <f t="shared" si="37"/>
        <v/>
      </c>
    </row>
    <row r="2354" spans="3:3" x14ac:dyDescent="0.55000000000000004">
      <c r="C2354" t="str">
        <f t="shared" si="37"/>
        <v/>
      </c>
    </row>
    <row r="2355" spans="3:3" x14ac:dyDescent="0.55000000000000004">
      <c r="C2355" t="str">
        <f t="shared" si="37"/>
        <v/>
      </c>
    </row>
    <row r="2356" spans="3:3" x14ac:dyDescent="0.55000000000000004">
      <c r="C2356" t="str">
        <f t="shared" si="37"/>
        <v/>
      </c>
    </row>
    <row r="2357" spans="3:3" x14ac:dyDescent="0.55000000000000004">
      <c r="C2357" t="str">
        <f t="shared" si="37"/>
        <v/>
      </c>
    </row>
    <row r="2358" spans="3:3" x14ac:dyDescent="0.55000000000000004">
      <c r="C2358" t="str">
        <f t="shared" si="37"/>
        <v/>
      </c>
    </row>
    <row r="2359" spans="3:3" x14ac:dyDescent="0.55000000000000004">
      <c r="C2359" t="str">
        <f t="shared" si="37"/>
        <v/>
      </c>
    </row>
    <row r="2360" spans="3:3" x14ac:dyDescent="0.55000000000000004">
      <c r="C2360" t="str">
        <f t="shared" si="37"/>
        <v/>
      </c>
    </row>
    <row r="2361" spans="3:3" x14ac:dyDescent="0.55000000000000004">
      <c r="C2361" t="str">
        <f t="shared" si="37"/>
        <v/>
      </c>
    </row>
    <row r="2362" spans="3:3" x14ac:dyDescent="0.55000000000000004">
      <c r="C2362" t="str">
        <f t="shared" si="37"/>
        <v/>
      </c>
    </row>
    <row r="2363" spans="3:3" x14ac:dyDescent="0.55000000000000004">
      <c r="C2363" t="str">
        <f t="shared" si="37"/>
        <v/>
      </c>
    </row>
    <row r="2364" spans="3:3" x14ac:dyDescent="0.55000000000000004">
      <c r="C2364" t="str">
        <f t="shared" si="37"/>
        <v/>
      </c>
    </row>
    <row r="2365" spans="3:3" x14ac:dyDescent="0.55000000000000004">
      <c r="C2365" t="str">
        <f t="shared" si="37"/>
        <v/>
      </c>
    </row>
    <row r="2366" spans="3:3" x14ac:dyDescent="0.55000000000000004">
      <c r="C2366" t="str">
        <f t="shared" si="37"/>
        <v/>
      </c>
    </row>
    <row r="2367" spans="3:3" x14ac:dyDescent="0.55000000000000004">
      <c r="C2367" t="str">
        <f t="shared" si="37"/>
        <v/>
      </c>
    </row>
    <row r="2368" spans="3:3" x14ac:dyDescent="0.55000000000000004">
      <c r="C2368" t="str">
        <f t="shared" si="37"/>
        <v/>
      </c>
    </row>
    <row r="2369" spans="3:3" x14ac:dyDescent="0.55000000000000004">
      <c r="C2369" t="str">
        <f t="shared" si="37"/>
        <v/>
      </c>
    </row>
    <row r="2370" spans="3:3" x14ac:dyDescent="0.55000000000000004">
      <c r="C2370" t="str">
        <f t="shared" ref="C2370:C2433" si="38">IF(ISNUMBER(MATCH(A2370,B:B,0)),"IS","")</f>
        <v/>
      </c>
    </row>
    <row r="2371" spans="3:3" x14ac:dyDescent="0.55000000000000004">
      <c r="C2371" t="str">
        <f t="shared" si="38"/>
        <v/>
      </c>
    </row>
    <row r="2372" spans="3:3" x14ac:dyDescent="0.55000000000000004">
      <c r="C2372" t="str">
        <f t="shared" si="38"/>
        <v/>
      </c>
    </row>
    <row r="2373" spans="3:3" x14ac:dyDescent="0.55000000000000004">
      <c r="C2373" t="str">
        <f t="shared" si="38"/>
        <v/>
      </c>
    </row>
    <row r="2374" spans="3:3" x14ac:dyDescent="0.55000000000000004">
      <c r="C2374" t="str">
        <f t="shared" si="38"/>
        <v/>
      </c>
    </row>
    <row r="2375" spans="3:3" x14ac:dyDescent="0.55000000000000004">
      <c r="C2375" t="str">
        <f t="shared" si="38"/>
        <v/>
      </c>
    </row>
    <row r="2376" spans="3:3" x14ac:dyDescent="0.55000000000000004">
      <c r="C2376" t="str">
        <f t="shared" si="38"/>
        <v/>
      </c>
    </row>
    <row r="2377" spans="3:3" x14ac:dyDescent="0.55000000000000004">
      <c r="C2377" t="str">
        <f t="shared" si="38"/>
        <v/>
      </c>
    </row>
    <row r="2378" spans="3:3" x14ac:dyDescent="0.55000000000000004">
      <c r="C2378" t="str">
        <f t="shared" si="38"/>
        <v/>
      </c>
    </row>
    <row r="2379" spans="3:3" x14ac:dyDescent="0.55000000000000004">
      <c r="C2379" t="str">
        <f t="shared" si="38"/>
        <v/>
      </c>
    </row>
    <row r="2380" spans="3:3" x14ac:dyDescent="0.55000000000000004">
      <c r="C2380" t="str">
        <f t="shared" si="38"/>
        <v/>
      </c>
    </row>
    <row r="2381" spans="3:3" x14ac:dyDescent="0.55000000000000004">
      <c r="C2381" t="str">
        <f t="shared" si="38"/>
        <v/>
      </c>
    </row>
    <row r="2382" spans="3:3" x14ac:dyDescent="0.55000000000000004">
      <c r="C2382" t="str">
        <f t="shared" si="38"/>
        <v/>
      </c>
    </row>
    <row r="2383" spans="3:3" x14ac:dyDescent="0.55000000000000004">
      <c r="C2383" t="str">
        <f t="shared" si="38"/>
        <v/>
      </c>
    </row>
    <row r="2384" spans="3:3" x14ac:dyDescent="0.55000000000000004">
      <c r="C2384" t="str">
        <f t="shared" si="38"/>
        <v/>
      </c>
    </row>
    <row r="2385" spans="3:3" x14ac:dyDescent="0.55000000000000004">
      <c r="C2385" t="str">
        <f t="shared" si="38"/>
        <v/>
      </c>
    </row>
    <row r="2386" spans="3:3" x14ac:dyDescent="0.55000000000000004">
      <c r="C2386" t="str">
        <f t="shared" si="38"/>
        <v/>
      </c>
    </row>
    <row r="2387" spans="3:3" x14ac:dyDescent="0.55000000000000004">
      <c r="C2387" t="str">
        <f t="shared" si="38"/>
        <v/>
      </c>
    </row>
    <row r="2388" spans="3:3" x14ac:dyDescent="0.55000000000000004">
      <c r="C2388" t="str">
        <f t="shared" si="38"/>
        <v/>
      </c>
    </row>
    <row r="2389" spans="3:3" x14ac:dyDescent="0.55000000000000004">
      <c r="C2389" t="str">
        <f t="shared" si="38"/>
        <v/>
      </c>
    </row>
    <row r="2390" spans="3:3" x14ac:dyDescent="0.55000000000000004">
      <c r="C2390" t="str">
        <f t="shared" si="38"/>
        <v/>
      </c>
    </row>
    <row r="2391" spans="3:3" x14ac:dyDescent="0.55000000000000004">
      <c r="C2391" t="str">
        <f t="shared" si="38"/>
        <v/>
      </c>
    </row>
    <row r="2392" spans="3:3" x14ac:dyDescent="0.55000000000000004">
      <c r="C2392" t="str">
        <f t="shared" si="38"/>
        <v/>
      </c>
    </row>
    <row r="2393" spans="3:3" x14ac:dyDescent="0.55000000000000004">
      <c r="C2393" t="str">
        <f t="shared" si="38"/>
        <v/>
      </c>
    </row>
    <row r="2394" spans="3:3" x14ac:dyDescent="0.55000000000000004">
      <c r="C2394" t="str">
        <f t="shared" si="38"/>
        <v/>
      </c>
    </row>
    <row r="2395" spans="3:3" x14ac:dyDescent="0.55000000000000004">
      <c r="C2395" t="str">
        <f t="shared" si="38"/>
        <v/>
      </c>
    </row>
    <row r="2396" spans="3:3" x14ac:dyDescent="0.55000000000000004">
      <c r="C2396" t="str">
        <f t="shared" si="38"/>
        <v/>
      </c>
    </row>
    <row r="2397" spans="3:3" x14ac:dyDescent="0.55000000000000004">
      <c r="C2397" t="str">
        <f t="shared" si="38"/>
        <v/>
      </c>
    </row>
    <row r="2398" spans="3:3" x14ac:dyDescent="0.55000000000000004">
      <c r="C2398" t="str">
        <f t="shared" si="38"/>
        <v/>
      </c>
    </row>
    <row r="2399" spans="3:3" x14ac:dyDescent="0.55000000000000004">
      <c r="C2399" t="str">
        <f t="shared" si="38"/>
        <v/>
      </c>
    </row>
    <row r="2400" spans="3:3" x14ac:dyDescent="0.55000000000000004">
      <c r="C2400" t="str">
        <f t="shared" si="38"/>
        <v/>
      </c>
    </row>
    <row r="2401" spans="3:3" x14ac:dyDescent="0.55000000000000004">
      <c r="C2401" t="str">
        <f t="shared" si="38"/>
        <v/>
      </c>
    </row>
    <row r="2402" spans="3:3" x14ac:dyDescent="0.55000000000000004">
      <c r="C2402" t="str">
        <f t="shared" si="38"/>
        <v/>
      </c>
    </row>
    <row r="2403" spans="3:3" x14ac:dyDescent="0.55000000000000004">
      <c r="C2403" t="str">
        <f t="shared" si="38"/>
        <v/>
      </c>
    </row>
    <row r="2404" spans="3:3" x14ac:dyDescent="0.55000000000000004">
      <c r="C2404" t="str">
        <f t="shared" si="38"/>
        <v/>
      </c>
    </row>
    <row r="2405" spans="3:3" x14ac:dyDescent="0.55000000000000004">
      <c r="C2405" t="str">
        <f t="shared" si="38"/>
        <v/>
      </c>
    </row>
    <row r="2406" spans="3:3" x14ac:dyDescent="0.55000000000000004">
      <c r="C2406" t="str">
        <f t="shared" si="38"/>
        <v/>
      </c>
    </row>
    <row r="2407" spans="3:3" x14ac:dyDescent="0.55000000000000004">
      <c r="C2407" t="str">
        <f t="shared" si="38"/>
        <v/>
      </c>
    </row>
    <row r="2408" spans="3:3" x14ac:dyDescent="0.55000000000000004">
      <c r="C2408" t="str">
        <f t="shared" si="38"/>
        <v/>
      </c>
    </row>
    <row r="2409" spans="3:3" x14ac:dyDescent="0.55000000000000004">
      <c r="C2409" t="str">
        <f t="shared" si="38"/>
        <v/>
      </c>
    </row>
    <row r="2410" spans="3:3" x14ac:dyDescent="0.55000000000000004">
      <c r="C2410" t="str">
        <f t="shared" si="38"/>
        <v/>
      </c>
    </row>
    <row r="2411" spans="3:3" x14ac:dyDescent="0.55000000000000004">
      <c r="C2411" t="str">
        <f t="shared" si="38"/>
        <v/>
      </c>
    </row>
    <row r="2412" spans="3:3" x14ac:dyDescent="0.55000000000000004">
      <c r="C2412" t="str">
        <f t="shared" si="38"/>
        <v/>
      </c>
    </row>
    <row r="2413" spans="3:3" x14ac:dyDescent="0.55000000000000004">
      <c r="C2413" t="str">
        <f t="shared" si="38"/>
        <v/>
      </c>
    </row>
    <row r="2414" spans="3:3" x14ac:dyDescent="0.55000000000000004">
      <c r="C2414" t="str">
        <f t="shared" si="38"/>
        <v/>
      </c>
    </row>
    <row r="2415" spans="3:3" x14ac:dyDescent="0.55000000000000004">
      <c r="C2415" t="str">
        <f t="shared" si="38"/>
        <v/>
      </c>
    </row>
    <row r="2416" spans="3:3" x14ac:dyDescent="0.55000000000000004">
      <c r="C2416" t="str">
        <f t="shared" si="38"/>
        <v/>
      </c>
    </row>
    <row r="2417" spans="3:3" x14ac:dyDescent="0.55000000000000004">
      <c r="C2417" t="str">
        <f t="shared" si="38"/>
        <v/>
      </c>
    </row>
    <row r="2418" spans="3:3" x14ac:dyDescent="0.55000000000000004">
      <c r="C2418" t="str">
        <f t="shared" si="38"/>
        <v/>
      </c>
    </row>
    <row r="2419" spans="3:3" x14ac:dyDescent="0.55000000000000004">
      <c r="C2419" t="str">
        <f t="shared" si="38"/>
        <v/>
      </c>
    </row>
    <row r="2420" spans="3:3" x14ac:dyDescent="0.55000000000000004">
      <c r="C2420" t="str">
        <f t="shared" si="38"/>
        <v/>
      </c>
    </row>
    <row r="2421" spans="3:3" x14ac:dyDescent="0.55000000000000004">
      <c r="C2421" t="str">
        <f t="shared" si="38"/>
        <v/>
      </c>
    </row>
    <row r="2422" spans="3:3" x14ac:dyDescent="0.55000000000000004">
      <c r="C2422" t="str">
        <f t="shared" si="38"/>
        <v/>
      </c>
    </row>
    <row r="2423" spans="3:3" x14ac:dyDescent="0.55000000000000004">
      <c r="C2423" t="str">
        <f t="shared" si="38"/>
        <v/>
      </c>
    </row>
    <row r="2424" spans="3:3" x14ac:dyDescent="0.55000000000000004">
      <c r="C2424" t="str">
        <f t="shared" si="38"/>
        <v/>
      </c>
    </row>
    <row r="2425" spans="3:3" x14ac:dyDescent="0.55000000000000004">
      <c r="C2425" t="str">
        <f t="shared" si="38"/>
        <v/>
      </c>
    </row>
    <row r="2426" spans="3:3" x14ac:dyDescent="0.55000000000000004">
      <c r="C2426" t="str">
        <f t="shared" si="38"/>
        <v/>
      </c>
    </row>
    <row r="2427" spans="3:3" x14ac:dyDescent="0.55000000000000004">
      <c r="C2427" t="str">
        <f t="shared" si="38"/>
        <v/>
      </c>
    </row>
    <row r="2428" spans="3:3" x14ac:dyDescent="0.55000000000000004">
      <c r="C2428" t="str">
        <f t="shared" si="38"/>
        <v/>
      </c>
    </row>
    <row r="2429" spans="3:3" x14ac:dyDescent="0.55000000000000004">
      <c r="C2429" t="str">
        <f t="shared" si="38"/>
        <v/>
      </c>
    </row>
    <row r="2430" spans="3:3" x14ac:dyDescent="0.55000000000000004">
      <c r="C2430" t="str">
        <f t="shared" si="38"/>
        <v/>
      </c>
    </row>
    <row r="2431" spans="3:3" x14ac:dyDescent="0.55000000000000004">
      <c r="C2431" t="str">
        <f t="shared" si="38"/>
        <v/>
      </c>
    </row>
    <row r="2432" spans="3:3" x14ac:dyDescent="0.55000000000000004">
      <c r="C2432" t="str">
        <f t="shared" si="38"/>
        <v/>
      </c>
    </row>
    <row r="2433" spans="3:3" x14ac:dyDescent="0.55000000000000004">
      <c r="C2433" t="str">
        <f t="shared" si="38"/>
        <v/>
      </c>
    </row>
    <row r="2434" spans="3:3" x14ac:dyDescent="0.55000000000000004">
      <c r="C2434" t="str">
        <f t="shared" ref="C2434:C2497" si="39">IF(ISNUMBER(MATCH(A2434,B:B,0)),"IS","")</f>
        <v/>
      </c>
    </row>
    <row r="2435" spans="3:3" x14ac:dyDescent="0.55000000000000004">
      <c r="C2435" t="str">
        <f t="shared" si="39"/>
        <v/>
      </c>
    </row>
    <row r="2436" spans="3:3" x14ac:dyDescent="0.55000000000000004">
      <c r="C2436" t="str">
        <f t="shared" si="39"/>
        <v/>
      </c>
    </row>
    <row r="2437" spans="3:3" x14ac:dyDescent="0.55000000000000004">
      <c r="C2437" t="str">
        <f t="shared" si="39"/>
        <v/>
      </c>
    </row>
    <row r="2438" spans="3:3" x14ac:dyDescent="0.55000000000000004">
      <c r="C2438" t="str">
        <f t="shared" si="39"/>
        <v/>
      </c>
    </row>
    <row r="2439" spans="3:3" x14ac:dyDescent="0.55000000000000004">
      <c r="C2439" t="str">
        <f t="shared" si="39"/>
        <v/>
      </c>
    </row>
    <row r="2440" spans="3:3" x14ac:dyDescent="0.55000000000000004">
      <c r="C2440" t="str">
        <f t="shared" si="39"/>
        <v/>
      </c>
    </row>
    <row r="2441" spans="3:3" x14ac:dyDescent="0.55000000000000004">
      <c r="C2441" t="str">
        <f t="shared" si="39"/>
        <v/>
      </c>
    </row>
    <row r="2442" spans="3:3" x14ac:dyDescent="0.55000000000000004">
      <c r="C2442" t="str">
        <f t="shared" si="39"/>
        <v/>
      </c>
    </row>
    <row r="2443" spans="3:3" x14ac:dyDescent="0.55000000000000004">
      <c r="C2443" t="str">
        <f t="shared" si="39"/>
        <v/>
      </c>
    </row>
    <row r="2444" spans="3:3" x14ac:dyDescent="0.55000000000000004">
      <c r="C2444" t="str">
        <f t="shared" si="39"/>
        <v/>
      </c>
    </row>
    <row r="2445" spans="3:3" x14ac:dyDescent="0.55000000000000004">
      <c r="C2445" t="str">
        <f t="shared" si="39"/>
        <v/>
      </c>
    </row>
    <row r="2446" spans="3:3" x14ac:dyDescent="0.55000000000000004">
      <c r="C2446" t="str">
        <f t="shared" si="39"/>
        <v/>
      </c>
    </row>
    <row r="2447" spans="3:3" x14ac:dyDescent="0.55000000000000004">
      <c r="C2447" t="str">
        <f t="shared" si="39"/>
        <v/>
      </c>
    </row>
    <row r="2448" spans="3:3" x14ac:dyDescent="0.55000000000000004">
      <c r="C2448" t="str">
        <f t="shared" si="39"/>
        <v/>
      </c>
    </row>
    <row r="2449" spans="3:3" x14ac:dyDescent="0.55000000000000004">
      <c r="C2449" t="str">
        <f t="shared" si="39"/>
        <v/>
      </c>
    </row>
    <row r="2450" spans="3:3" x14ac:dyDescent="0.55000000000000004">
      <c r="C2450" t="str">
        <f t="shared" si="39"/>
        <v/>
      </c>
    </row>
    <row r="2451" spans="3:3" x14ac:dyDescent="0.55000000000000004">
      <c r="C2451" t="str">
        <f t="shared" si="39"/>
        <v/>
      </c>
    </row>
    <row r="2452" spans="3:3" x14ac:dyDescent="0.55000000000000004">
      <c r="C2452" t="str">
        <f t="shared" si="39"/>
        <v/>
      </c>
    </row>
    <row r="2453" spans="3:3" x14ac:dyDescent="0.55000000000000004">
      <c r="C2453" t="str">
        <f t="shared" si="39"/>
        <v/>
      </c>
    </row>
    <row r="2454" spans="3:3" x14ac:dyDescent="0.55000000000000004">
      <c r="C2454" t="str">
        <f t="shared" si="39"/>
        <v/>
      </c>
    </row>
    <row r="2455" spans="3:3" x14ac:dyDescent="0.55000000000000004">
      <c r="C2455" t="str">
        <f t="shared" si="39"/>
        <v/>
      </c>
    </row>
    <row r="2456" spans="3:3" x14ac:dyDescent="0.55000000000000004">
      <c r="C2456" t="str">
        <f t="shared" si="39"/>
        <v/>
      </c>
    </row>
    <row r="2457" spans="3:3" x14ac:dyDescent="0.55000000000000004">
      <c r="C2457" t="str">
        <f t="shared" si="39"/>
        <v/>
      </c>
    </row>
    <row r="2458" spans="3:3" x14ac:dyDescent="0.55000000000000004">
      <c r="C2458" t="str">
        <f t="shared" si="39"/>
        <v/>
      </c>
    </row>
    <row r="2459" spans="3:3" x14ac:dyDescent="0.55000000000000004">
      <c r="C2459" t="str">
        <f t="shared" si="39"/>
        <v/>
      </c>
    </row>
    <row r="2460" spans="3:3" x14ac:dyDescent="0.55000000000000004">
      <c r="C2460" t="str">
        <f t="shared" si="39"/>
        <v/>
      </c>
    </row>
    <row r="2461" spans="3:3" x14ac:dyDescent="0.55000000000000004">
      <c r="C2461" t="str">
        <f t="shared" si="39"/>
        <v/>
      </c>
    </row>
    <row r="2462" spans="3:3" x14ac:dyDescent="0.55000000000000004">
      <c r="C2462" t="str">
        <f t="shared" si="39"/>
        <v/>
      </c>
    </row>
    <row r="2463" spans="3:3" x14ac:dyDescent="0.55000000000000004">
      <c r="C2463" t="str">
        <f t="shared" si="39"/>
        <v/>
      </c>
    </row>
    <row r="2464" spans="3:3" x14ac:dyDescent="0.55000000000000004">
      <c r="C2464" t="str">
        <f t="shared" si="39"/>
        <v/>
      </c>
    </row>
    <row r="2465" spans="3:3" x14ac:dyDescent="0.55000000000000004">
      <c r="C2465" t="str">
        <f t="shared" si="39"/>
        <v/>
      </c>
    </row>
    <row r="2466" spans="3:3" x14ac:dyDescent="0.55000000000000004">
      <c r="C2466" t="str">
        <f t="shared" si="39"/>
        <v/>
      </c>
    </row>
    <row r="2467" spans="3:3" x14ac:dyDescent="0.55000000000000004">
      <c r="C2467" t="str">
        <f t="shared" si="39"/>
        <v/>
      </c>
    </row>
    <row r="2468" spans="3:3" x14ac:dyDescent="0.55000000000000004">
      <c r="C2468" t="str">
        <f t="shared" si="39"/>
        <v/>
      </c>
    </row>
    <row r="2469" spans="3:3" x14ac:dyDescent="0.55000000000000004">
      <c r="C2469" t="str">
        <f t="shared" si="39"/>
        <v/>
      </c>
    </row>
    <row r="2470" spans="3:3" x14ac:dyDescent="0.55000000000000004">
      <c r="C2470" t="str">
        <f t="shared" si="39"/>
        <v/>
      </c>
    </row>
    <row r="2471" spans="3:3" x14ac:dyDescent="0.55000000000000004">
      <c r="C2471" t="str">
        <f t="shared" si="39"/>
        <v/>
      </c>
    </row>
    <row r="2472" spans="3:3" x14ac:dyDescent="0.55000000000000004">
      <c r="C2472" t="str">
        <f t="shared" si="39"/>
        <v/>
      </c>
    </row>
    <row r="2473" spans="3:3" x14ac:dyDescent="0.55000000000000004">
      <c r="C2473" t="str">
        <f t="shared" si="39"/>
        <v/>
      </c>
    </row>
    <row r="2474" spans="3:3" x14ac:dyDescent="0.55000000000000004">
      <c r="C2474" t="str">
        <f t="shared" si="39"/>
        <v/>
      </c>
    </row>
    <row r="2475" spans="3:3" x14ac:dyDescent="0.55000000000000004">
      <c r="C2475" t="str">
        <f t="shared" si="39"/>
        <v/>
      </c>
    </row>
    <row r="2476" spans="3:3" x14ac:dyDescent="0.55000000000000004">
      <c r="C2476" t="str">
        <f t="shared" si="39"/>
        <v/>
      </c>
    </row>
    <row r="2477" spans="3:3" x14ac:dyDescent="0.55000000000000004">
      <c r="C2477" t="str">
        <f t="shared" si="39"/>
        <v/>
      </c>
    </row>
    <row r="2478" spans="3:3" x14ac:dyDescent="0.55000000000000004">
      <c r="C2478" t="str">
        <f t="shared" si="39"/>
        <v/>
      </c>
    </row>
    <row r="2479" spans="3:3" x14ac:dyDescent="0.55000000000000004">
      <c r="C2479" t="str">
        <f t="shared" si="39"/>
        <v/>
      </c>
    </row>
    <row r="2480" spans="3:3" x14ac:dyDescent="0.55000000000000004">
      <c r="C2480" t="str">
        <f t="shared" si="39"/>
        <v/>
      </c>
    </row>
    <row r="2481" spans="3:3" x14ac:dyDescent="0.55000000000000004">
      <c r="C2481" t="str">
        <f t="shared" si="39"/>
        <v/>
      </c>
    </row>
    <row r="2482" spans="3:3" x14ac:dyDescent="0.55000000000000004">
      <c r="C2482" t="str">
        <f t="shared" si="39"/>
        <v/>
      </c>
    </row>
    <row r="2483" spans="3:3" x14ac:dyDescent="0.55000000000000004">
      <c r="C2483" t="str">
        <f t="shared" si="39"/>
        <v/>
      </c>
    </row>
    <row r="2484" spans="3:3" x14ac:dyDescent="0.55000000000000004">
      <c r="C2484" t="str">
        <f t="shared" si="39"/>
        <v/>
      </c>
    </row>
    <row r="2485" spans="3:3" x14ac:dyDescent="0.55000000000000004">
      <c r="C2485" t="str">
        <f t="shared" si="39"/>
        <v/>
      </c>
    </row>
    <row r="2486" spans="3:3" x14ac:dyDescent="0.55000000000000004">
      <c r="C2486" t="str">
        <f t="shared" si="39"/>
        <v/>
      </c>
    </row>
    <row r="2487" spans="3:3" x14ac:dyDescent="0.55000000000000004">
      <c r="C2487" t="str">
        <f t="shared" si="39"/>
        <v/>
      </c>
    </row>
    <row r="2488" spans="3:3" x14ac:dyDescent="0.55000000000000004">
      <c r="C2488" t="str">
        <f t="shared" si="39"/>
        <v/>
      </c>
    </row>
    <row r="2489" spans="3:3" x14ac:dyDescent="0.55000000000000004">
      <c r="C2489" t="str">
        <f t="shared" si="39"/>
        <v/>
      </c>
    </row>
    <row r="2490" spans="3:3" x14ac:dyDescent="0.55000000000000004">
      <c r="C2490" t="str">
        <f t="shared" si="39"/>
        <v/>
      </c>
    </row>
    <row r="2491" spans="3:3" x14ac:dyDescent="0.55000000000000004">
      <c r="C2491" t="str">
        <f t="shared" si="39"/>
        <v/>
      </c>
    </row>
    <row r="2492" spans="3:3" x14ac:dyDescent="0.55000000000000004">
      <c r="C2492" t="str">
        <f t="shared" si="39"/>
        <v/>
      </c>
    </row>
    <row r="2493" spans="3:3" x14ac:dyDescent="0.55000000000000004">
      <c r="C2493" t="str">
        <f t="shared" si="39"/>
        <v/>
      </c>
    </row>
    <row r="2494" spans="3:3" x14ac:dyDescent="0.55000000000000004">
      <c r="C2494" t="str">
        <f t="shared" si="39"/>
        <v/>
      </c>
    </row>
    <row r="2495" spans="3:3" x14ac:dyDescent="0.55000000000000004">
      <c r="C2495" t="str">
        <f t="shared" si="39"/>
        <v/>
      </c>
    </row>
    <row r="2496" spans="3:3" x14ac:dyDescent="0.55000000000000004">
      <c r="C2496" t="str">
        <f t="shared" si="39"/>
        <v/>
      </c>
    </row>
    <row r="2497" spans="3:3" x14ac:dyDescent="0.55000000000000004">
      <c r="C2497" t="str">
        <f t="shared" si="39"/>
        <v/>
      </c>
    </row>
    <row r="2498" spans="3:3" x14ac:dyDescent="0.55000000000000004">
      <c r="C2498" t="str">
        <f t="shared" ref="C2498:C2561" si="40">IF(ISNUMBER(MATCH(A2498,B:B,0)),"IS","")</f>
        <v/>
      </c>
    </row>
    <row r="2499" spans="3:3" x14ac:dyDescent="0.55000000000000004">
      <c r="C2499" t="str">
        <f t="shared" si="40"/>
        <v/>
      </c>
    </row>
    <row r="2500" spans="3:3" x14ac:dyDescent="0.55000000000000004">
      <c r="C2500" t="str">
        <f t="shared" si="40"/>
        <v/>
      </c>
    </row>
    <row r="2501" spans="3:3" x14ac:dyDescent="0.55000000000000004">
      <c r="C2501" t="str">
        <f t="shared" si="40"/>
        <v/>
      </c>
    </row>
    <row r="2502" spans="3:3" x14ac:dyDescent="0.55000000000000004">
      <c r="C2502" t="str">
        <f t="shared" si="40"/>
        <v/>
      </c>
    </row>
    <row r="2503" spans="3:3" x14ac:dyDescent="0.55000000000000004">
      <c r="C2503" t="str">
        <f t="shared" si="40"/>
        <v/>
      </c>
    </row>
    <row r="2504" spans="3:3" x14ac:dyDescent="0.55000000000000004">
      <c r="C2504" t="str">
        <f t="shared" si="40"/>
        <v/>
      </c>
    </row>
    <row r="2505" spans="3:3" x14ac:dyDescent="0.55000000000000004">
      <c r="C2505" t="str">
        <f t="shared" si="40"/>
        <v/>
      </c>
    </row>
    <row r="2506" spans="3:3" x14ac:dyDescent="0.55000000000000004">
      <c r="C2506" t="str">
        <f t="shared" si="40"/>
        <v/>
      </c>
    </row>
    <row r="2507" spans="3:3" x14ac:dyDescent="0.55000000000000004">
      <c r="C2507" t="str">
        <f t="shared" si="40"/>
        <v/>
      </c>
    </row>
    <row r="2508" spans="3:3" x14ac:dyDescent="0.55000000000000004">
      <c r="C2508" t="str">
        <f t="shared" si="40"/>
        <v/>
      </c>
    </row>
    <row r="2509" spans="3:3" x14ac:dyDescent="0.55000000000000004">
      <c r="C2509" t="str">
        <f t="shared" si="40"/>
        <v/>
      </c>
    </row>
    <row r="2510" spans="3:3" x14ac:dyDescent="0.55000000000000004">
      <c r="C2510" t="str">
        <f t="shared" si="40"/>
        <v/>
      </c>
    </row>
    <row r="2511" spans="3:3" x14ac:dyDescent="0.55000000000000004">
      <c r="C2511" t="str">
        <f t="shared" si="40"/>
        <v/>
      </c>
    </row>
    <row r="2512" spans="3:3" x14ac:dyDescent="0.55000000000000004">
      <c r="C2512" t="str">
        <f t="shared" si="40"/>
        <v/>
      </c>
    </row>
    <row r="2513" spans="3:3" x14ac:dyDescent="0.55000000000000004">
      <c r="C2513" t="str">
        <f t="shared" si="40"/>
        <v/>
      </c>
    </row>
    <row r="2514" spans="3:3" x14ac:dyDescent="0.55000000000000004">
      <c r="C2514" t="str">
        <f t="shared" si="40"/>
        <v/>
      </c>
    </row>
    <row r="2515" spans="3:3" x14ac:dyDescent="0.55000000000000004">
      <c r="C2515" t="str">
        <f t="shared" si="40"/>
        <v/>
      </c>
    </row>
    <row r="2516" spans="3:3" x14ac:dyDescent="0.55000000000000004">
      <c r="C2516" t="str">
        <f t="shared" si="40"/>
        <v/>
      </c>
    </row>
    <row r="2517" spans="3:3" x14ac:dyDescent="0.55000000000000004">
      <c r="C2517" t="str">
        <f t="shared" si="40"/>
        <v/>
      </c>
    </row>
    <row r="2518" spans="3:3" x14ac:dyDescent="0.55000000000000004">
      <c r="C2518" t="str">
        <f t="shared" si="40"/>
        <v/>
      </c>
    </row>
    <row r="2519" spans="3:3" x14ac:dyDescent="0.55000000000000004">
      <c r="C2519" t="str">
        <f t="shared" si="40"/>
        <v/>
      </c>
    </row>
    <row r="2520" spans="3:3" x14ac:dyDescent="0.55000000000000004">
      <c r="C2520" t="str">
        <f t="shared" si="40"/>
        <v/>
      </c>
    </row>
    <row r="2521" spans="3:3" x14ac:dyDescent="0.55000000000000004">
      <c r="C2521" t="str">
        <f t="shared" si="40"/>
        <v/>
      </c>
    </row>
    <row r="2522" spans="3:3" x14ac:dyDescent="0.55000000000000004">
      <c r="C2522" t="str">
        <f t="shared" si="40"/>
        <v/>
      </c>
    </row>
    <row r="2523" spans="3:3" x14ac:dyDescent="0.55000000000000004">
      <c r="C2523" t="str">
        <f t="shared" si="40"/>
        <v/>
      </c>
    </row>
    <row r="2524" spans="3:3" x14ac:dyDescent="0.55000000000000004">
      <c r="C2524" t="str">
        <f t="shared" si="40"/>
        <v/>
      </c>
    </row>
    <row r="2525" spans="3:3" x14ac:dyDescent="0.55000000000000004">
      <c r="C2525" t="str">
        <f t="shared" si="40"/>
        <v/>
      </c>
    </row>
    <row r="2526" spans="3:3" x14ac:dyDescent="0.55000000000000004">
      <c r="C2526" t="str">
        <f t="shared" si="40"/>
        <v/>
      </c>
    </row>
    <row r="2527" spans="3:3" x14ac:dyDescent="0.55000000000000004">
      <c r="C2527" t="str">
        <f t="shared" si="40"/>
        <v/>
      </c>
    </row>
    <row r="2528" spans="3:3" x14ac:dyDescent="0.55000000000000004">
      <c r="C2528" t="str">
        <f t="shared" si="40"/>
        <v/>
      </c>
    </row>
    <row r="2529" spans="3:3" x14ac:dyDescent="0.55000000000000004">
      <c r="C2529" t="str">
        <f t="shared" si="40"/>
        <v/>
      </c>
    </row>
    <row r="2530" spans="3:3" x14ac:dyDescent="0.55000000000000004">
      <c r="C2530" t="str">
        <f t="shared" si="40"/>
        <v/>
      </c>
    </row>
    <row r="2531" spans="3:3" x14ac:dyDescent="0.55000000000000004">
      <c r="C2531" t="str">
        <f t="shared" si="40"/>
        <v/>
      </c>
    </row>
    <row r="2532" spans="3:3" x14ac:dyDescent="0.55000000000000004">
      <c r="C2532" t="str">
        <f t="shared" si="40"/>
        <v/>
      </c>
    </row>
    <row r="2533" spans="3:3" x14ac:dyDescent="0.55000000000000004">
      <c r="C2533" t="str">
        <f t="shared" si="40"/>
        <v/>
      </c>
    </row>
    <row r="2534" spans="3:3" x14ac:dyDescent="0.55000000000000004">
      <c r="C2534" t="str">
        <f t="shared" si="40"/>
        <v/>
      </c>
    </row>
    <row r="2535" spans="3:3" x14ac:dyDescent="0.55000000000000004">
      <c r="C2535" t="str">
        <f t="shared" si="40"/>
        <v/>
      </c>
    </row>
    <row r="2536" spans="3:3" x14ac:dyDescent="0.55000000000000004">
      <c r="C2536" t="str">
        <f t="shared" si="40"/>
        <v/>
      </c>
    </row>
    <row r="2537" spans="3:3" x14ac:dyDescent="0.55000000000000004">
      <c r="C2537" t="str">
        <f t="shared" si="40"/>
        <v/>
      </c>
    </row>
    <row r="2538" spans="3:3" x14ac:dyDescent="0.55000000000000004">
      <c r="C2538" t="str">
        <f t="shared" si="40"/>
        <v/>
      </c>
    </row>
    <row r="2539" spans="3:3" x14ac:dyDescent="0.55000000000000004">
      <c r="C2539" t="str">
        <f t="shared" si="40"/>
        <v/>
      </c>
    </row>
    <row r="2540" spans="3:3" x14ac:dyDescent="0.55000000000000004">
      <c r="C2540" t="str">
        <f t="shared" si="40"/>
        <v/>
      </c>
    </row>
    <row r="2541" spans="3:3" x14ac:dyDescent="0.55000000000000004">
      <c r="C2541" t="str">
        <f t="shared" si="40"/>
        <v/>
      </c>
    </row>
    <row r="2542" spans="3:3" x14ac:dyDescent="0.55000000000000004">
      <c r="C2542" t="str">
        <f t="shared" si="40"/>
        <v/>
      </c>
    </row>
    <row r="2543" spans="3:3" x14ac:dyDescent="0.55000000000000004">
      <c r="C2543" t="str">
        <f t="shared" si="40"/>
        <v/>
      </c>
    </row>
    <row r="2544" spans="3:3" x14ac:dyDescent="0.55000000000000004">
      <c r="C2544" t="str">
        <f t="shared" si="40"/>
        <v/>
      </c>
    </row>
    <row r="2545" spans="3:3" x14ac:dyDescent="0.55000000000000004">
      <c r="C2545" t="str">
        <f t="shared" si="40"/>
        <v/>
      </c>
    </row>
    <row r="2546" spans="3:3" x14ac:dyDescent="0.55000000000000004">
      <c r="C2546" t="str">
        <f t="shared" si="40"/>
        <v/>
      </c>
    </row>
    <row r="2547" spans="3:3" x14ac:dyDescent="0.55000000000000004">
      <c r="C2547" t="str">
        <f t="shared" si="40"/>
        <v/>
      </c>
    </row>
    <row r="2548" spans="3:3" x14ac:dyDescent="0.55000000000000004">
      <c r="C2548" t="str">
        <f t="shared" si="40"/>
        <v/>
      </c>
    </row>
    <row r="2549" spans="3:3" x14ac:dyDescent="0.55000000000000004">
      <c r="C2549" t="str">
        <f t="shared" si="40"/>
        <v/>
      </c>
    </row>
    <row r="2550" spans="3:3" x14ac:dyDescent="0.55000000000000004">
      <c r="C2550" t="str">
        <f t="shared" si="40"/>
        <v/>
      </c>
    </row>
    <row r="2551" spans="3:3" x14ac:dyDescent="0.55000000000000004">
      <c r="C2551" t="str">
        <f t="shared" si="40"/>
        <v/>
      </c>
    </row>
    <row r="2552" spans="3:3" x14ac:dyDescent="0.55000000000000004">
      <c r="C2552" t="str">
        <f t="shared" si="40"/>
        <v/>
      </c>
    </row>
    <row r="2553" spans="3:3" x14ac:dyDescent="0.55000000000000004">
      <c r="C2553" t="str">
        <f t="shared" si="40"/>
        <v/>
      </c>
    </row>
    <row r="2554" spans="3:3" x14ac:dyDescent="0.55000000000000004">
      <c r="C2554" t="str">
        <f t="shared" si="40"/>
        <v/>
      </c>
    </row>
    <row r="2555" spans="3:3" x14ac:dyDescent="0.55000000000000004">
      <c r="C2555" t="str">
        <f t="shared" si="40"/>
        <v/>
      </c>
    </row>
    <row r="2556" spans="3:3" x14ac:dyDescent="0.55000000000000004">
      <c r="C2556" t="str">
        <f t="shared" si="40"/>
        <v/>
      </c>
    </row>
    <row r="2557" spans="3:3" x14ac:dyDescent="0.55000000000000004">
      <c r="C2557" t="str">
        <f t="shared" si="40"/>
        <v/>
      </c>
    </row>
    <row r="2558" spans="3:3" x14ac:dyDescent="0.55000000000000004">
      <c r="C2558" t="str">
        <f t="shared" si="40"/>
        <v/>
      </c>
    </row>
    <row r="2559" spans="3:3" x14ac:dyDescent="0.55000000000000004">
      <c r="C2559" t="str">
        <f t="shared" si="40"/>
        <v/>
      </c>
    </row>
    <row r="2560" spans="3:3" x14ac:dyDescent="0.55000000000000004">
      <c r="C2560" t="str">
        <f t="shared" si="40"/>
        <v/>
      </c>
    </row>
    <row r="2561" spans="3:3" x14ac:dyDescent="0.55000000000000004">
      <c r="C2561" t="str">
        <f t="shared" si="40"/>
        <v/>
      </c>
    </row>
    <row r="2562" spans="3:3" x14ac:dyDescent="0.55000000000000004">
      <c r="C2562" t="str">
        <f t="shared" ref="C2562:C2625" si="41">IF(ISNUMBER(MATCH(A2562,B:B,0)),"IS","")</f>
        <v/>
      </c>
    </row>
    <row r="2563" spans="3:3" x14ac:dyDescent="0.55000000000000004">
      <c r="C2563" t="str">
        <f t="shared" si="41"/>
        <v/>
      </c>
    </row>
    <row r="2564" spans="3:3" x14ac:dyDescent="0.55000000000000004">
      <c r="C2564" t="str">
        <f t="shared" si="41"/>
        <v/>
      </c>
    </row>
    <row r="2565" spans="3:3" x14ac:dyDescent="0.55000000000000004">
      <c r="C2565" t="str">
        <f t="shared" si="41"/>
        <v/>
      </c>
    </row>
    <row r="2566" spans="3:3" x14ac:dyDescent="0.55000000000000004">
      <c r="C2566" t="str">
        <f t="shared" si="41"/>
        <v/>
      </c>
    </row>
    <row r="2567" spans="3:3" x14ac:dyDescent="0.55000000000000004">
      <c r="C2567" t="str">
        <f t="shared" si="41"/>
        <v/>
      </c>
    </row>
    <row r="2568" spans="3:3" x14ac:dyDescent="0.55000000000000004">
      <c r="C2568" t="str">
        <f t="shared" si="41"/>
        <v/>
      </c>
    </row>
    <row r="2569" spans="3:3" x14ac:dyDescent="0.55000000000000004">
      <c r="C2569" t="str">
        <f t="shared" si="41"/>
        <v/>
      </c>
    </row>
    <row r="2570" spans="3:3" x14ac:dyDescent="0.55000000000000004">
      <c r="C2570" t="str">
        <f t="shared" si="41"/>
        <v/>
      </c>
    </row>
    <row r="2571" spans="3:3" x14ac:dyDescent="0.55000000000000004">
      <c r="C2571" t="str">
        <f t="shared" si="41"/>
        <v/>
      </c>
    </row>
    <row r="2572" spans="3:3" x14ac:dyDescent="0.55000000000000004">
      <c r="C2572" t="str">
        <f t="shared" si="41"/>
        <v/>
      </c>
    </row>
    <row r="2573" spans="3:3" x14ac:dyDescent="0.55000000000000004">
      <c r="C2573" t="str">
        <f t="shared" si="41"/>
        <v/>
      </c>
    </row>
    <row r="2574" spans="3:3" x14ac:dyDescent="0.55000000000000004">
      <c r="C2574" t="str">
        <f t="shared" si="41"/>
        <v/>
      </c>
    </row>
    <row r="2575" spans="3:3" x14ac:dyDescent="0.55000000000000004">
      <c r="C2575" t="str">
        <f t="shared" si="41"/>
        <v/>
      </c>
    </row>
    <row r="2576" spans="3:3" x14ac:dyDescent="0.55000000000000004">
      <c r="C2576" t="str">
        <f t="shared" si="41"/>
        <v/>
      </c>
    </row>
    <row r="2577" spans="3:3" x14ac:dyDescent="0.55000000000000004">
      <c r="C2577" t="str">
        <f t="shared" si="41"/>
        <v/>
      </c>
    </row>
    <row r="2578" spans="3:3" x14ac:dyDescent="0.55000000000000004">
      <c r="C2578" t="str">
        <f t="shared" si="41"/>
        <v/>
      </c>
    </row>
    <row r="2579" spans="3:3" x14ac:dyDescent="0.55000000000000004">
      <c r="C2579" t="str">
        <f t="shared" si="41"/>
        <v/>
      </c>
    </row>
    <row r="2580" spans="3:3" x14ac:dyDescent="0.55000000000000004">
      <c r="C2580" t="str">
        <f t="shared" si="41"/>
        <v/>
      </c>
    </row>
    <row r="2581" spans="3:3" x14ac:dyDescent="0.55000000000000004">
      <c r="C2581" t="str">
        <f t="shared" si="41"/>
        <v/>
      </c>
    </row>
    <row r="2582" spans="3:3" x14ac:dyDescent="0.55000000000000004">
      <c r="C2582" t="str">
        <f t="shared" si="41"/>
        <v/>
      </c>
    </row>
    <row r="2583" spans="3:3" x14ac:dyDescent="0.55000000000000004">
      <c r="C2583" t="str">
        <f t="shared" si="41"/>
        <v/>
      </c>
    </row>
    <row r="2584" spans="3:3" x14ac:dyDescent="0.55000000000000004">
      <c r="C2584" t="str">
        <f t="shared" si="41"/>
        <v/>
      </c>
    </row>
    <row r="2585" spans="3:3" x14ac:dyDescent="0.55000000000000004">
      <c r="C2585" t="str">
        <f t="shared" si="41"/>
        <v/>
      </c>
    </row>
    <row r="2586" spans="3:3" x14ac:dyDescent="0.55000000000000004">
      <c r="C2586" t="str">
        <f t="shared" si="41"/>
        <v/>
      </c>
    </row>
    <row r="2587" spans="3:3" x14ac:dyDescent="0.55000000000000004">
      <c r="C2587" t="str">
        <f t="shared" si="41"/>
        <v/>
      </c>
    </row>
    <row r="2588" spans="3:3" x14ac:dyDescent="0.55000000000000004">
      <c r="C2588" t="str">
        <f t="shared" si="41"/>
        <v/>
      </c>
    </row>
    <row r="2589" spans="3:3" x14ac:dyDescent="0.55000000000000004">
      <c r="C2589" t="str">
        <f t="shared" si="41"/>
        <v/>
      </c>
    </row>
    <row r="2590" spans="3:3" x14ac:dyDescent="0.55000000000000004">
      <c r="C2590" t="str">
        <f t="shared" si="41"/>
        <v/>
      </c>
    </row>
    <row r="2591" spans="3:3" x14ac:dyDescent="0.55000000000000004">
      <c r="C2591" t="str">
        <f t="shared" si="41"/>
        <v/>
      </c>
    </row>
    <row r="2592" spans="3:3" x14ac:dyDescent="0.55000000000000004">
      <c r="C2592" t="str">
        <f t="shared" si="41"/>
        <v/>
      </c>
    </row>
    <row r="2593" spans="3:3" x14ac:dyDescent="0.55000000000000004">
      <c r="C2593" t="str">
        <f t="shared" si="41"/>
        <v/>
      </c>
    </row>
    <row r="2594" spans="3:3" x14ac:dyDescent="0.55000000000000004">
      <c r="C2594" t="str">
        <f t="shared" si="41"/>
        <v/>
      </c>
    </row>
    <row r="2595" spans="3:3" x14ac:dyDescent="0.55000000000000004">
      <c r="C2595" t="str">
        <f t="shared" si="41"/>
        <v/>
      </c>
    </row>
    <row r="2596" spans="3:3" x14ac:dyDescent="0.55000000000000004">
      <c r="C2596" t="str">
        <f t="shared" si="41"/>
        <v/>
      </c>
    </row>
    <row r="2597" spans="3:3" x14ac:dyDescent="0.55000000000000004">
      <c r="C2597" t="str">
        <f t="shared" si="41"/>
        <v/>
      </c>
    </row>
    <row r="2598" spans="3:3" x14ac:dyDescent="0.55000000000000004">
      <c r="C2598" t="str">
        <f t="shared" si="41"/>
        <v/>
      </c>
    </row>
    <row r="2599" spans="3:3" x14ac:dyDescent="0.55000000000000004">
      <c r="C2599" t="str">
        <f t="shared" si="41"/>
        <v/>
      </c>
    </row>
    <row r="2600" spans="3:3" x14ac:dyDescent="0.55000000000000004">
      <c r="C2600" t="str">
        <f t="shared" si="41"/>
        <v/>
      </c>
    </row>
    <row r="2601" spans="3:3" x14ac:dyDescent="0.55000000000000004">
      <c r="C2601" t="str">
        <f t="shared" si="41"/>
        <v/>
      </c>
    </row>
    <row r="2602" spans="3:3" x14ac:dyDescent="0.55000000000000004">
      <c r="C2602" t="str">
        <f t="shared" si="41"/>
        <v/>
      </c>
    </row>
    <row r="2603" spans="3:3" x14ac:dyDescent="0.55000000000000004">
      <c r="C2603" t="str">
        <f t="shared" si="41"/>
        <v/>
      </c>
    </row>
    <row r="2604" spans="3:3" x14ac:dyDescent="0.55000000000000004">
      <c r="C2604" t="str">
        <f t="shared" si="41"/>
        <v/>
      </c>
    </row>
    <row r="2605" spans="3:3" x14ac:dyDescent="0.55000000000000004">
      <c r="C2605" t="str">
        <f t="shared" si="41"/>
        <v/>
      </c>
    </row>
    <row r="2606" spans="3:3" x14ac:dyDescent="0.55000000000000004">
      <c r="C2606" t="str">
        <f t="shared" si="41"/>
        <v/>
      </c>
    </row>
    <row r="2607" spans="3:3" x14ac:dyDescent="0.55000000000000004">
      <c r="C2607" t="str">
        <f t="shared" si="41"/>
        <v/>
      </c>
    </row>
    <row r="2608" spans="3:3" x14ac:dyDescent="0.55000000000000004">
      <c r="C2608" t="str">
        <f t="shared" si="41"/>
        <v/>
      </c>
    </row>
    <row r="2609" spans="3:3" x14ac:dyDescent="0.55000000000000004">
      <c r="C2609" t="str">
        <f t="shared" si="41"/>
        <v/>
      </c>
    </row>
    <row r="2610" spans="3:3" x14ac:dyDescent="0.55000000000000004">
      <c r="C2610" t="str">
        <f t="shared" si="41"/>
        <v/>
      </c>
    </row>
    <row r="2611" spans="3:3" x14ac:dyDescent="0.55000000000000004">
      <c r="C2611" t="str">
        <f t="shared" si="41"/>
        <v/>
      </c>
    </row>
    <row r="2612" spans="3:3" x14ac:dyDescent="0.55000000000000004">
      <c r="C2612" t="str">
        <f t="shared" si="41"/>
        <v/>
      </c>
    </row>
    <row r="2613" spans="3:3" x14ac:dyDescent="0.55000000000000004">
      <c r="C2613" t="str">
        <f t="shared" si="41"/>
        <v/>
      </c>
    </row>
    <row r="2614" spans="3:3" x14ac:dyDescent="0.55000000000000004">
      <c r="C2614" t="str">
        <f t="shared" si="41"/>
        <v/>
      </c>
    </row>
    <row r="2615" spans="3:3" x14ac:dyDescent="0.55000000000000004">
      <c r="C2615" t="str">
        <f t="shared" si="41"/>
        <v/>
      </c>
    </row>
    <row r="2616" spans="3:3" x14ac:dyDescent="0.55000000000000004">
      <c r="C2616" t="str">
        <f t="shared" si="41"/>
        <v/>
      </c>
    </row>
    <row r="2617" spans="3:3" x14ac:dyDescent="0.55000000000000004">
      <c r="C2617" t="str">
        <f t="shared" si="41"/>
        <v/>
      </c>
    </row>
    <row r="2618" spans="3:3" x14ac:dyDescent="0.55000000000000004">
      <c r="C2618" t="str">
        <f t="shared" si="41"/>
        <v/>
      </c>
    </row>
    <row r="2619" spans="3:3" x14ac:dyDescent="0.55000000000000004">
      <c r="C2619" t="str">
        <f t="shared" si="41"/>
        <v/>
      </c>
    </row>
    <row r="2620" spans="3:3" x14ac:dyDescent="0.55000000000000004">
      <c r="C2620" t="str">
        <f t="shared" si="41"/>
        <v/>
      </c>
    </row>
    <row r="2621" spans="3:3" x14ac:dyDescent="0.55000000000000004">
      <c r="C2621" t="str">
        <f t="shared" si="41"/>
        <v/>
      </c>
    </row>
    <row r="2622" spans="3:3" x14ac:dyDescent="0.55000000000000004">
      <c r="C2622" t="str">
        <f t="shared" si="41"/>
        <v/>
      </c>
    </row>
    <row r="2623" spans="3:3" x14ac:dyDescent="0.55000000000000004">
      <c r="C2623" t="str">
        <f t="shared" si="41"/>
        <v/>
      </c>
    </row>
    <row r="2624" spans="3:3" x14ac:dyDescent="0.55000000000000004">
      <c r="C2624" t="str">
        <f t="shared" si="41"/>
        <v/>
      </c>
    </row>
    <row r="2625" spans="3:3" x14ac:dyDescent="0.55000000000000004">
      <c r="C2625" t="str">
        <f t="shared" si="41"/>
        <v/>
      </c>
    </row>
    <row r="2626" spans="3:3" x14ac:dyDescent="0.55000000000000004">
      <c r="C2626" t="str">
        <f t="shared" ref="C2626:C2689" si="42">IF(ISNUMBER(MATCH(A2626,B:B,0)),"IS","")</f>
        <v/>
      </c>
    </row>
    <row r="2627" spans="3:3" x14ac:dyDescent="0.55000000000000004">
      <c r="C2627" t="str">
        <f t="shared" si="42"/>
        <v/>
      </c>
    </row>
    <row r="2628" spans="3:3" x14ac:dyDescent="0.55000000000000004">
      <c r="C2628" t="str">
        <f t="shared" si="42"/>
        <v/>
      </c>
    </row>
    <row r="2629" spans="3:3" x14ac:dyDescent="0.55000000000000004">
      <c r="C2629" t="str">
        <f t="shared" si="42"/>
        <v/>
      </c>
    </row>
    <row r="2630" spans="3:3" x14ac:dyDescent="0.55000000000000004">
      <c r="C2630" t="str">
        <f t="shared" si="42"/>
        <v/>
      </c>
    </row>
    <row r="2631" spans="3:3" x14ac:dyDescent="0.55000000000000004">
      <c r="C2631" t="str">
        <f t="shared" si="42"/>
        <v/>
      </c>
    </row>
    <row r="2632" spans="3:3" x14ac:dyDescent="0.55000000000000004">
      <c r="C2632" t="str">
        <f t="shared" si="42"/>
        <v/>
      </c>
    </row>
    <row r="2633" spans="3:3" x14ac:dyDescent="0.55000000000000004">
      <c r="C2633" t="str">
        <f t="shared" si="42"/>
        <v/>
      </c>
    </row>
    <row r="2634" spans="3:3" x14ac:dyDescent="0.55000000000000004">
      <c r="C2634" t="str">
        <f t="shared" si="42"/>
        <v/>
      </c>
    </row>
    <row r="2635" spans="3:3" x14ac:dyDescent="0.55000000000000004">
      <c r="C2635" t="str">
        <f t="shared" si="42"/>
        <v/>
      </c>
    </row>
    <row r="2636" spans="3:3" x14ac:dyDescent="0.55000000000000004">
      <c r="C2636" t="str">
        <f t="shared" si="42"/>
        <v/>
      </c>
    </row>
    <row r="2637" spans="3:3" x14ac:dyDescent="0.55000000000000004">
      <c r="C2637" t="str">
        <f t="shared" si="42"/>
        <v/>
      </c>
    </row>
    <row r="2638" spans="3:3" x14ac:dyDescent="0.55000000000000004">
      <c r="C2638" t="str">
        <f t="shared" si="42"/>
        <v/>
      </c>
    </row>
    <row r="2639" spans="3:3" x14ac:dyDescent="0.55000000000000004">
      <c r="C2639" t="str">
        <f t="shared" si="42"/>
        <v/>
      </c>
    </row>
    <row r="2640" spans="3:3" x14ac:dyDescent="0.55000000000000004">
      <c r="C2640" t="str">
        <f t="shared" si="42"/>
        <v/>
      </c>
    </row>
    <row r="2641" spans="3:3" x14ac:dyDescent="0.55000000000000004">
      <c r="C2641" t="str">
        <f t="shared" si="42"/>
        <v/>
      </c>
    </row>
    <row r="2642" spans="3:3" x14ac:dyDescent="0.55000000000000004">
      <c r="C2642" t="str">
        <f t="shared" si="42"/>
        <v/>
      </c>
    </row>
    <row r="2643" spans="3:3" x14ac:dyDescent="0.55000000000000004">
      <c r="C2643" t="str">
        <f t="shared" si="42"/>
        <v/>
      </c>
    </row>
    <row r="2644" spans="3:3" x14ac:dyDescent="0.55000000000000004">
      <c r="C2644" t="str">
        <f t="shared" si="42"/>
        <v/>
      </c>
    </row>
    <row r="2645" spans="3:3" x14ac:dyDescent="0.55000000000000004">
      <c r="C2645" t="str">
        <f t="shared" si="42"/>
        <v/>
      </c>
    </row>
    <row r="2646" spans="3:3" x14ac:dyDescent="0.55000000000000004">
      <c r="C2646" t="str">
        <f t="shared" si="42"/>
        <v/>
      </c>
    </row>
    <row r="2647" spans="3:3" x14ac:dyDescent="0.55000000000000004">
      <c r="C2647" t="str">
        <f t="shared" si="42"/>
        <v/>
      </c>
    </row>
    <row r="2648" spans="3:3" x14ac:dyDescent="0.55000000000000004">
      <c r="C2648" t="str">
        <f t="shared" si="42"/>
        <v/>
      </c>
    </row>
    <row r="2649" spans="3:3" x14ac:dyDescent="0.55000000000000004">
      <c r="C2649" t="str">
        <f t="shared" si="42"/>
        <v/>
      </c>
    </row>
    <row r="2650" spans="3:3" x14ac:dyDescent="0.55000000000000004">
      <c r="C2650" t="str">
        <f t="shared" si="42"/>
        <v/>
      </c>
    </row>
    <row r="2651" spans="3:3" x14ac:dyDescent="0.55000000000000004">
      <c r="C2651" t="str">
        <f t="shared" si="42"/>
        <v/>
      </c>
    </row>
    <row r="2652" spans="3:3" x14ac:dyDescent="0.55000000000000004">
      <c r="C2652" t="str">
        <f t="shared" si="42"/>
        <v/>
      </c>
    </row>
    <row r="2653" spans="3:3" x14ac:dyDescent="0.55000000000000004">
      <c r="C2653" t="str">
        <f t="shared" si="42"/>
        <v/>
      </c>
    </row>
    <row r="2654" spans="3:3" x14ac:dyDescent="0.55000000000000004">
      <c r="C2654" t="str">
        <f t="shared" si="42"/>
        <v/>
      </c>
    </row>
    <row r="2655" spans="3:3" x14ac:dyDescent="0.55000000000000004">
      <c r="C2655" t="str">
        <f t="shared" si="42"/>
        <v/>
      </c>
    </row>
    <row r="2656" spans="3:3" x14ac:dyDescent="0.55000000000000004">
      <c r="C2656" t="str">
        <f t="shared" si="42"/>
        <v/>
      </c>
    </row>
    <row r="2657" spans="3:3" x14ac:dyDescent="0.55000000000000004">
      <c r="C2657" t="str">
        <f t="shared" si="42"/>
        <v/>
      </c>
    </row>
    <row r="2658" spans="3:3" x14ac:dyDescent="0.55000000000000004">
      <c r="C2658" t="str">
        <f t="shared" si="42"/>
        <v/>
      </c>
    </row>
    <row r="2659" spans="3:3" x14ac:dyDescent="0.55000000000000004">
      <c r="C2659" t="str">
        <f t="shared" si="42"/>
        <v/>
      </c>
    </row>
    <row r="2660" spans="3:3" x14ac:dyDescent="0.55000000000000004">
      <c r="C2660" t="str">
        <f t="shared" si="42"/>
        <v/>
      </c>
    </row>
    <row r="2661" spans="3:3" x14ac:dyDescent="0.55000000000000004">
      <c r="C2661" t="str">
        <f t="shared" si="42"/>
        <v/>
      </c>
    </row>
    <row r="2662" spans="3:3" x14ac:dyDescent="0.55000000000000004">
      <c r="C2662" t="str">
        <f t="shared" si="42"/>
        <v/>
      </c>
    </row>
    <row r="2663" spans="3:3" x14ac:dyDescent="0.55000000000000004">
      <c r="C2663" t="str">
        <f t="shared" si="42"/>
        <v/>
      </c>
    </row>
    <row r="2664" spans="3:3" x14ac:dyDescent="0.55000000000000004">
      <c r="C2664" t="str">
        <f t="shared" si="42"/>
        <v/>
      </c>
    </row>
    <row r="2665" spans="3:3" x14ac:dyDescent="0.55000000000000004">
      <c r="C2665" t="str">
        <f t="shared" si="42"/>
        <v/>
      </c>
    </row>
    <row r="2666" spans="3:3" x14ac:dyDescent="0.55000000000000004">
      <c r="C2666" t="str">
        <f t="shared" si="42"/>
        <v/>
      </c>
    </row>
    <row r="2667" spans="3:3" x14ac:dyDescent="0.55000000000000004">
      <c r="C2667" t="str">
        <f t="shared" si="42"/>
        <v/>
      </c>
    </row>
    <row r="2668" spans="3:3" x14ac:dyDescent="0.55000000000000004">
      <c r="C2668" t="str">
        <f t="shared" si="42"/>
        <v/>
      </c>
    </row>
    <row r="2669" spans="3:3" x14ac:dyDescent="0.55000000000000004">
      <c r="C2669" t="str">
        <f t="shared" si="42"/>
        <v/>
      </c>
    </row>
    <row r="2670" spans="3:3" x14ac:dyDescent="0.55000000000000004">
      <c r="C2670" t="str">
        <f t="shared" si="42"/>
        <v/>
      </c>
    </row>
    <row r="2671" spans="3:3" x14ac:dyDescent="0.55000000000000004">
      <c r="C2671" t="str">
        <f t="shared" si="42"/>
        <v/>
      </c>
    </row>
    <row r="2672" spans="3:3" x14ac:dyDescent="0.55000000000000004">
      <c r="C2672" t="str">
        <f t="shared" si="42"/>
        <v/>
      </c>
    </row>
    <row r="2673" spans="3:3" x14ac:dyDescent="0.55000000000000004">
      <c r="C2673" t="str">
        <f t="shared" si="42"/>
        <v/>
      </c>
    </row>
    <row r="2674" spans="3:3" x14ac:dyDescent="0.55000000000000004">
      <c r="C2674" t="str">
        <f t="shared" si="42"/>
        <v/>
      </c>
    </row>
    <row r="2675" spans="3:3" x14ac:dyDescent="0.55000000000000004">
      <c r="C2675" t="str">
        <f t="shared" si="42"/>
        <v/>
      </c>
    </row>
    <row r="2676" spans="3:3" x14ac:dyDescent="0.55000000000000004">
      <c r="C2676" t="str">
        <f t="shared" si="42"/>
        <v/>
      </c>
    </row>
    <row r="2677" spans="3:3" x14ac:dyDescent="0.55000000000000004">
      <c r="C2677" t="str">
        <f t="shared" si="42"/>
        <v/>
      </c>
    </row>
    <row r="2678" spans="3:3" x14ac:dyDescent="0.55000000000000004">
      <c r="C2678" t="str">
        <f t="shared" si="42"/>
        <v/>
      </c>
    </row>
    <row r="2679" spans="3:3" x14ac:dyDescent="0.55000000000000004">
      <c r="C2679" t="str">
        <f t="shared" si="42"/>
        <v/>
      </c>
    </row>
    <row r="2680" spans="3:3" x14ac:dyDescent="0.55000000000000004">
      <c r="C2680" t="str">
        <f t="shared" si="42"/>
        <v/>
      </c>
    </row>
    <row r="2681" spans="3:3" x14ac:dyDescent="0.55000000000000004">
      <c r="C2681" t="str">
        <f t="shared" si="42"/>
        <v/>
      </c>
    </row>
    <row r="2682" spans="3:3" x14ac:dyDescent="0.55000000000000004">
      <c r="C2682" t="str">
        <f t="shared" si="42"/>
        <v/>
      </c>
    </row>
    <row r="2683" spans="3:3" x14ac:dyDescent="0.55000000000000004">
      <c r="C2683" t="str">
        <f t="shared" si="42"/>
        <v/>
      </c>
    </row>
    <row r="2684" spans="3:3" x14ac:dyDescent="0.55000000000000004">
      <c r="C2684" t="str">
        <f t="shared" si="42"/>
        <v/>
      </c>
    </row>
    <row r="2685" spans="3:3" x14ac:dyDescent="0.55000000000000004">
      <c r="C2685" t="str">
        <f t="shared" si="42"/>
        <v/>
      </c>
    </row>
    <row r="2686" spans="3:3" x14ac:dyDescent="0.55000000000000004">
      <c r="C2686" t="str">
        <f t="shared" si="42"/>
        <v/>
      </c>
    </row>
    <row r="2687" spans="3:3" x14ac:dyDescent="0.55000000000000004">
      <c r="C2687" t="str">
        <f t="shared" si="42"/>
        <v/>
      </c>
    </row>
    <row r="2688" spans="3:3" x14ac:dyDescent="0.55000000000000004">
      <c r="C2688" t="str">
        <f t="shared" si="42"/>
        <v/>
      </c>
    </row>
    <row r="2689" spans="3:3" x14ac:dyDescent="0.55000000000000004">
      <c r="C2689" t="str">
        <f t="shared" si="42"/>
        <v/>
      </c>
    </row>
    <row r="2690" spans="3:3" x14ac:dyDescent="0.55000000000000004">
      <c r="C2690" t="str">
        <f t="shared" ref="C2690:C2753" si="43">IF(ISNUMBER(MATCH(A2690,B:B,0)),"IS","")</f>
        <v/>
      </c>
    </row>
    <row r="2691" spans="3:3" x14ac:dyDescent="0.55000000000000004">
      <c r="C2691" t="str">
        <f t="shared" si="43"/>
        <v/>
      </c>
    </row>
    <row r="2692" spans="3:3" x14ac:dyDescent="0.55000000000000004">
      <c r="C2692" t="str">
        <f t="shared" si="43"/>
        <v/>
      </c>
    </row>
    <row r="2693" spans="3:3" x14ac:dyDescent="0.55000000000000004">
      <c r="C2693" t="str">
        <f t="shared" si="43"/>
        <v/>
      </c>
    </row>
    <row r="2694" spans="3:3" x14ac:dyDescent="0.55000000000000004">
      <c r="C2694" t="str">
        <f t="shared" si="43"/>
        <v/>
      </c>
    </row>
    <row r="2695" spans="3:3" x14ac:dyDescent="0.55000000000000004">
      <c r="C2695" t="str">
        <f t="shared" si="43"/>
        <v/>
      </c>
    </row>
    <row r="2696" spans="3:3" x14ac:dyDescent="0.55000000000000004">
      <c r="C2696" t="str">
        <f t="shared" si="43"/>
        <v/>
      </c>
    </row>
    <row r="2697" spans="3:3" x14ac:dyDescent="0.55000000000000004">
      <c r="C2697" t="str">
        <f t="shared" si="43"/>
        <v/>
      </c>
    </row>
    <row r="2698" spans="3:3" x14ac:dyDescent="0.55000000000000004">
      <c r="C2698" t="str">
        <f t="shared" si="43"/>
        <v/>
      </c>
    </row>
    <row r="2699" spans="3:3" x14ac:dyDescent="0.55000000000000004">
      <c r="C2699" t="str">
        <f t="shared" si="43"/>
        <v/>
      </c>
    </row>
    <row r="2700" spans="3:3" x14ac:dyDescent="0.55000000000000004">
      <c r="C2700" t="str">
        <f t="shared" si="43"/>
        <v/>
      </c>
    </row>
    <row r="2701" spans="3:3" x14ac:dyDescent="0.55000000000000004">
      <c r="C2701" t="str">
        <f t="shared" si="43"/>
        <v/>
      </c>
    </row>
    <row r="2702" spans="3:3" x14ac:dyDescent="0.55000000000000004">
      <c r="C2702" t="str">
        <f t="shared" si="43"/>
        <v/>
      </c>
    </row>
    <row r="2703" spans="3:3" x14ac:dyDescent="0.55000000000000004">
      <c r="C2703" t="str">
        <f t="shared" si="43"/>
        <v/>
      </c>
    </row>
    <row r="2704" spans="3:3" x14ac:dyDescent="0.55000000000000004">
      <c r="C2704" t="str">
        <f t="shared" si="43"/>
        <v/>
      </c>
    </row>
    <row r="2705" spans="3:3" x14ac:dyDescent="0.55000000000000004">
      <c r="C2705" t="str">
        <f t="shared" si="43"/>
        <v/>
      </c>
    </row>
    <row r="2706" spans="3:3" x14ac:dyDescent="0.55000000000000004">
      <c r="C2706" t="str">
        <f t="shared" si="43"/>
        <v/>
      </c>
    </row>
    <row r="2707" spans="3:3" x14ac:dyDescent="0.55000000000000004">
      <c r="C2707" t="str">
        <f t="shared" si="43"/>
        <v/>
      </c>
    </row>
    <row r="2708" spans="3:3" x14ac:dyDescent="0.55000000000000004">
      <c r="C2708" t="str">
        <f t="shared" si="43"/>
        <v/>
      </c>
    </row>
    <row r="2709" spans="3:3" x14ac:dyDescent="0.55000000000000004">
      <c r="C2709" t="str">
        <f t="shared" si="43"/>
        <v/>
      </c>
    </row>
    <row r="2710" spans="3:3" x14ac:dyDescent="0.55000000000000004">
      <c r="C2710" t="str">
        <f t="shared" si="43"/>
        <v/>
      </c>
    </row>
    <row r="2711" spans="3:3" x14ac:dyDescent="0.55000000000000004">
      <c r="C2711" t="str">
        <f t="shared" si="43"/>
        <v/>
      </c>
    </row>
    <row r="2712" spans="3:3" x14ac:dyDescent="0.55000000000000004">
      <c r="C2712" t="str">
        <f t="shared" si="43"/>
        <v/>
      </c>
    </row>
    <row r="2713" spans="3:3" x14ac:dyDescent="0.55000000000000004">
      <c r="C2713" t="str">
        <f t="shared" si="43"/>
        <v/>
      </c>
    </row>
    <row r="2714" spans="3:3" x14ac:dyDescent="0.55000000000000004">
      <c r="C2714" t="str">
        <f t="shared" si="43"/>
        <v/>
      </c>
    </row>
    <row r="2715" spans="3:3" x14ac:dyDescent="0.55000000000000004">
      <c r="C2715" t="str">
        <f t="shared" si="43"/>
        <v/>
      </c>
    </row>
    <row r="2716" spans="3:3" x14ac:dyDescent="0.55000000000000004">
      <c r="C2716" t="str">
        <f t="shared" si="43"/>
        <v/>
      </c>
    </row>
    <row r="2717" spans="3:3" x14ac:dyDescent="0.55000000000000004">
      <c r="C2717" t="str">
        <f t="shared" si="43"/>
        <v/>
      </c>
    </row>
    <row r="2718" spans="3:3" x14ac:dyDescent="0.55000000000000004">
      <c r="C2718" t="str">
        <f t="shared" si="43"/>
        <v/>
      </c>
    </row>
    <row r="2719" spans="3:3" x14ac:dyDescent="0.55000000000000004">
      <c r="C2719" t="str">
        <f t="shared" si="43"/>
        <v/>
      </c>
    </row>
    <row r="2720" spans="3:3" x14ac:dyDescent="0.55000000000000004">
      <c r="C2720" t="str">
        <f t="shared" si="43"/>
        <v/>
      </c>
    </row>
    <row r="2721" spans="3:3" x14ac:dyDescent="0.55000000000000004">
      <c r="C2721" t="str">
        <f t="shared" si="43"/>
        <v/>
      </c>
    </row>
    <row r="2722" spans="3:3" x14ac:dyDescent="0.55000000000000004">
      <c r="C2722" t="str">
        <f t="shared" si="43"/>
        <v/>
      </c>
    </row>
    <row r="2723" spans="3:3" x14ac:dyDescent="0.55000000000000004">
      <c r="C2723" t="str">
        <f t="shared" si="43"/>
        <v/>
      </c>
    </row>
    <row r="2724" spans="3:3" x14ac:dyDescent="0.55000000000000004">
      <c r="C2724" t="str">
        <f t="shared" si="43"/>
        <v/>
      </c>
    </row>
    <row r="2725" spans="3:3" x14ac:dyDescent="0.55000000000000004">
      <c r="C2725" t="str">
        <f t="shared" si="43"/>
        <v/>
      </c>
    </row>
    <row r="2726" spans="3:3" x14ac:dyDescent="0.55000000000000004">
      <c r="C2726" t="str">
        <f t="shared" si="43"/>
        <v/>
      </c>
    </row>
    <row r="2727" spans="3:3" x14ac:dyDescent="0.55000000000000004">
      <c r="C2727" t="str">
        <f t="shared" si="43"/>
        <v/>
      </c>
    </row>
    <row r="2728" spans="3:3" x14ac:dyDescent="0.55000000000000004">
      <c r="C2728" t="str">
        <f t="shared" si="43"/>
        <v/>
      </c>
    </row>
    <row r="2729" spans="3:3" x14ac:dyDescent="0.55000000000000004">
      <c r="C2729" t="str">
        <f t="shared" si="43"/>
        <v/>
      </c>
    </row>
    <row r="2730" spans="3:3" x14ac:dyDescent="0.55000000000000004">
      <c r="C2730" t="str">
        <f t="shared" si="43"/>
        <v/>
      </c>
    </row>
    <row r="2731" spans="3:3" x14ac:dyDescent="0.55000000000000004">
      <c r="C2731" t="str">
        <f t="shared" si="43"/>
        <v/>
      </c>
    </row>
    <row r="2732" spans="3:3" x14ac:dyDescent="0.55000000000000004">
      <c r="C2732" t="str">
        <f t="shared" si="43"/>
        <v/>
      </c>
    </row>
    <row r="2733" spans="3:3" x14ac:dyDescent="0.55000000000000004">
      <c r="C2733" t="str">
        <f t="shared" si="43"/>
        <v/>
      </c>
    </row>
    <row r="2734" spans="3:3" x14ac:dyDescent="0.55000000000000004">
      <c r="C2734" t="str">
        <f t="shared" si="43"/>
        <v/>
      </c>
    </row>
    <row r="2735" spans="3:3" x14ac:dyDescent="0.55000000000000004">
      <c r="C2735" t="str">
        <f t="shared" si="43"/>
        <v/>
      </c>
    </row>
    <row r="2736" spans="3:3" x14ac:dyDescent="0.55000000000000004">
      <c r="C2736" t="str">
        <f t="shared" si="43"/>
        <v/>
      </c>
    </row>
    <row r="2737" spans="3:3" x14ac:dyDescent="0.55000000000000004">
      <c r="C2737" t="str">
        <f t="shared" si="43"/>
        <v/>
      </c>
    </row>
    <row r="2738" spans="3:3" x14ac:dyDescent="0.55000000000000004">
      <c r="C2738" t="str">
        <f t="shared" si="43"/>
        <v/>
      </c>
    </row>
    <row r="2739" spans="3:3" x14ac:dyDescent="0.55000000000000004">
      <c r="C2739" t="str">
        <f t="shared" si="43"/>
        <v/>
      </c>
    </row>
    <row r="2740" spans="3:3" x14ac:dyDescent="0.55000000000000004">
      <c r="C2740" t="str">
        <f t="shared" si="43"/>
        <v/>
      </c>
    </row>
    <row r="2741" spans="3:3" x14ac:dyDescent="0.55000000000000004">
      <c r="C2741" t="str">
        <f t="shared" si="43"/>
        <v/>
      </c>
    </row>
    <row r="2742" spans="3:3" x14ac:dyDescent="0.55000000000000004">
      <c r="C2742" t="str">
        <f t="shared" si="43"/>
        <v/>
      </c>
    </row>
    <row r="2743" spans="3:3" x14ac:dyDescent="0.55000000000000004">
      <c r="C2743" t="str">
        <f t="shared" si="43"/>
        <v/>
      </c>
    </row>
    <row r="2744" spans="3:3" x14ac:dyDescent="0.55000000000000004">
      <c r="C2744" t="str">
        <f t="shared" si="43"/>
        <v/>
      </c>
    </row>
    <row r="2745" spans="3:3" x14ac:dyDescent="0.55000000000000004">
      <c r="C2745" t="str">
        <f t="shared" si="43"/>
        <v/>
      </c>
    </row>
    <row r="2746" spans="3:3" x14ac:dyDescent="0.55000000000000004">
      <c r="C2746" t="str">
        <f t="shared" si="43"/>
        <v/>
      </c>
    </row>
    <row r="2747" spans="3:3" x14ac:dyDescent="0.55000000000000004">
      <c r="C2747" t="str">
        <f t="shared" si="43"/>
        <v/>
      </c>
    </row>
    <row r="2748" spans="3:3" x14ac:dyDescent="0.55000000000000004">
      <c r="C2748" t="str">
        <f t="shared" si="43"/>
        <v/>
      </c>
    </row>
    <row r="2749" spans="3:3" x14ac:dyDescent="0.55000000000000004">
      <c r="C2749" t="str">
        <f t="shared" si="43"/>
        <v/>
      </c>
    </row>
    <row r="2750" spans="3:3" x14ac:dyDescent="0.55000000000000004">
      <c r="C2750" t="str">
        <f t="shared" si="43"/>
        <v/>
      </c>
    </row>
    <row r="2751" spans="3:3" x14ac:dyDescent="0.55000000000000004">
      <c r="C2751" t="str">
        <f t="shared" si="43"/>
        <v/>
      </c>
    </row>
    <row r="2752" spans="3:3" x14ac:dyDescent="0.55000000000000004">
      <c r="C2752" t="str">
        <f t="shared" si="43"/>
        <v/>
      </c>
    </row>
    <row r="2753" spans="3:3" x14ac:dyDescent="0.55000000000000004">
      <c r="C2753" t="str">
        <f t="shared" si="43"/>
        <v/>
      </c>
    </row>
    <row r="2754" spans="3:3" x14ac:dyDescent="0.55000000000000004">
      <c r="C2754" t="str">
        <f t="shared" ref="C2754:C2806" si="44">IF(ISNUMBER(MATCH(A2754,B:B,0)),"IS","")</f>
        <v/>
      </c>
    </row>
    <row r="2755" spans="3:3" x14ac:dyDescent="0.55000000000000004">
      <c r="C2755" t="str">
        <f t="shared" si="44"/>
        <v/>
      </c>
    </row>
    <row r="2756" spans="3:3" x14ac:dyDescent="0.55000000000000004">
      <c r="C2756" t="str">
        <f t="shared" si="44"/>
        <v/>
      </c>
    </row>
    <row r="2757" spans="3:3" x14ac:dyDescent="0.55000000000000004">
      <c r="C2757" t="str">
        <f t="shared" si="44"/>
        <v/>
      </c>
    </row>
    <row r="2758" spans="3:3" x14ac:dyDescent="0.55000000000000004">
      <c r="C2758" t="str">
        <f t="shared" si="44"/>
        <v/>
      </c>
    </row>
    <row r="2759" spans="3:3" x14ac:dyDescent="0.55000000000000004">
      <c r="C2759" t="str">
        <f t="shared" si="44"/>
        <v/>
      </c>
    </row>
    <row r="2760" spans="3:3" x14ac:dyDescent="0.55000000000000004">
      <c r="C2760" t="str">
        <f t="shared" si="44"/>
        <v/>
      </c>
    </row>
    <row r="2761" spans="3:3" x14ac:dyDescent="0.55000000000000004">
      <c r="C2761" t="str">
        <f t="shared" si="44"/>
        <v/>
      </c>
    </row>
    <row r="2762" spans="3:3" x14ac:dyDescent="0.55000000000000004">
      <c r="C2762" t="str">
        <f t="shared" si="44"/>
        <v/>
      </c>
    </row>
    <row r="2763" spans="3:3" x14ac:dyDescent="0.55000000000000004">
      <c r="C2763" t="str">
        <f t="shared" si="44"/>
        <v/>
      </c>
    </row>
    <row r="2764" spans="3:3" x14ac:dyDescent="0.55000000000000004">
      <c r="C2764" t="str">
        <f t="shared" si="44"/>
        <v/>
      </c>
    </row>
    <row r="2765" spans="3:3" x14ac:dyDescent="0.55000000000000004">
      <c r="C2765" t="str">
        <f t="shared" si="44"/>
        <v/>
      </c>
    </row>
    <row r="2766" spans="3:3" x14ac:dyDescent="0.55000000000000004">
      <c r="C2766" t="str">
        <f t="shared" si="44"/>
        <v/>
      </c>
    </row>
    <row r="2767" spans="3:3" x14ac:dyDescent="0.55000000000000004">
      <c r="C2767" t="str">
        <f t="shared" si="44"/>
        <v/>
      </c>
    </row>
    <row r="2768" spans="3:3" x14ac:dyDescent="0.55000000000000004">
      <c r="C2768" t="str">
        <f t="shared" si="44"/>
        <v/>
      </c>
    </row>
    <row r="2769" spans="3:3" x14ac:dyDescent="0.55000000000000004">
      <c r="C2769" t="str">
        <f t="shared" si="44"/>
        <v/>
      </c>
    </row>
    <row r="2770" spans="3:3" x14ac:dyDescent="0.55000000000000004">
      <c r="C2770" t="str">
        <f t="shared" si="44"/>
        <v/>
      </c>
    </row>
    <row r="2771" spans="3:3" x14ac:dyDescent="0.55000000000000004">
      <c r="C2771" t="str">
        <f t="shared" si="44"/>
        <v/>
      </c>
    </row>
    <row r="2772" spans="3:3" x14ac:dyDescent="0.55000000000000004">
      <c r="C2772" t="str">
        <f t="shared" si="44"/>
        <v/>
      </c>
    </row>
    <row r="2773" spans="3:3" x14ac:dyDescent="0.55000000000000004">
      <c r="C2773" t="str">
        <f t="shared" si="44"/>
        <v/>
      </c>
    </row>
    <row r="2774" spans="3:3" x14ac:dyDescent="0.55000000000000004">
      <c r="C2774" t="str">
        <f t="shared" si="44"/>
        <v/>
      </c>
    </row>
    <row r="2775" spans="3:3" x14ac:dyDescent="0.55000000000000004">
      <c r="C2775" t="str">
        <f t="shared" si="44"/>
        <v/>
      </c>
    </row>
    <row r="2776" spans="3:3" x14ac:dyDescent="0.55000000000000004">
      <c r="C2776" t="str">
        <f t="shared" si="44"/>
        <v/>
      </c>
    </row>
    <row r="2777" spans="3:3" x14ac:dyDescent="0.55000000000000004">
      <c r="C2777" t="str">
        <f t="shared" si="44"/>
        <v/>
      </c>
    </row>
    <row r="2778" spans="3:3" x14ac:dyDescent="0.55000000000000004">
      <c r="C2778" t="str">
        <f t="shared" si="44"/>
        <v/>
      </c>
    </row>
    <row r="2779" spans="3:3" x14ac:dyDescent="0.55000000000000004">
      <c r="C2779" t="str">
        <f t="shared" si="44"/>
        <v/>
      </c>
    </row>
    <row r="2780" spans="3:3" x14ac:dyDescent="0.55000000000000004">
      <c r="C2780" t="str">
        <f t="shared" si="44"/>
        <v/>
      </c>
    </row>
    <row r="2781" spans="3:3" x14ac:dyDescent="0.55000000000000004">
      <c r="C2781" t="str">
        <f t="shared" si="44"/>
        <v/>
      </c>
    </row>
    <row r="2782" spans="3:3" x14ac:dyDescent="0.55000000000000004">
      <c r="C2782" t="str">
        <f t="shared" si="44"/>
        <v/>
      </c>
    </row>
    <row r="2783" spans="3:3" x14ac:dyDescent="0.55000000000000004">
      <c r="C2783" t="str">
        <f t="shared" si="44"/>
        <v/>
      </c>
    </row>
    <row r="2784" spans="3:3" x14ac:dyDescent="0.55000000000000004">
      <c r="C2784" t="str">
        <f t="shared" si="44"/>
        <v/>
      </c>
    </row>
    <row r="2785" spans="3:3" x14ac:dyDescent="0.55000000000000004">
      <c r="C2785" t="str">
        <f t="shared" si="44"/>
        <v/>
      </c>
    </row>
    <row r="2786" spans="3:3" x14ac:dyDescent="0.55000000000000004">
      <c r="C2786" t="str">
        <f t="shared" si="44"/>
        <v/>
      </c>
    </row>
    <row r="2787" spans="3:3" x14ac:dyDescent="0.55000000000000004">
      <c r="C2787" t="str">
        <f t="shared" si="44"/>
        <v/>
      </c>
    </row>
    <row r="2788" spans="3:3" x14ac:dyDescent="0.55000000000000004">
      <c r="C2788" t="str">
        <f t="shared" si="44"/>
        <v/>
      </c>
    </row>
    <row r="2789" spans="3:3" x14ac:dyDescent="0.55000000000000004">
      <c r="C2789" t="str">
        <f t="shared" si="44"/>
        <v/>
      </c>
    </row>
    <row r="2790" spans="3:3" x14ac:dyDescent="0.55000000000000004">
      <c r="C2790" t="str">
        <f t="shared" si="44"/>
        <v/>
      </c>
    </row>
    <row r="2791" spans="3:3" x14ac:dyDescent="0.55000000000000004">
      <c r="C2791" t="str">
        <f t="shared" si="44"/>
        <v/>
      </c>
    </row>
    <row r="2792" spans="3:3" x14ac:dyDescent="0.55000000000000004">
      <c r="C2792" t="str">
        <f t="shared" si="44"/>
        <v/>
      </c>
    </row>
    <row r="2793" spans="3:3" x14ac:dyDescent="0.55000000000000004">
      <c r="C2793" t="str">
        <f t="shared" si="44"/>
        <v/>
      </c>
    </row>
    <row r="2794" spans="3:3" x14ac:dyDescent="0.55000000000000004">
      <c r="C2794" t="str">
        <f t="shared" si="44"/>
        <v/>
      </c>
    </row>
    <row r="2795" spans="3:3" x14ac:dyDescent="0.55000000000000004">
      <c r="C2795" t="str">
        <f t="shared" si="44"/>
        <v/>
      </c>
    </row>
    <row r="2796" spans="3:3" x14ac:dyDescent="0.55000000000000004">
      <c r="C2796" t="str">
        <f t="shared" si="44"/>
        <v/>
      </c>
    </row>
    <row r="2797" spans="3:3" x14ac:dyDescent="0.55000000000000004">
      <c r="C2797" t="str">
        <f t="shared" si="44"/>
        <v/>
      </c>
    </row>
    <row r="2798" spans="3:3" x14ac:dyDescent="0.55000000000000004">
      <c r="C2798" t="str">
        <f t="shared" si="44"/>
        <v/>
      </c>
    </row>
    <row r="2799" spans="3:3" x14ac:dyDescent="0.55000000000000004">
      <c r="C2799" t="str">
        <f t="shared" si="44"/>
        <v/>
      </c>
    </row>
    <row r="2800" spans="3:3" x14ac:dyDescent="0.55000000000000004">
      <c r="C2800" t="str">
        <f t="shared" si="44"/>
        <v/>
      </c>
    </row>
    <row r="2801" spans="3:3" x14ac:dyDescent="0.55000000000000004">
      <c r="C2801" t="str">
        <f t="shared" si="44"/>
        <v/>
      </c>
    </row>
    <row r="2802" spans="3:3" x14ac:dyDescent="0.55000000000000004">
      <c r="C2802" t="str">
        <f t="shared" si="44"/>
        <v/>
      </c>
    </row>
    <row r="2803" spans="3:3" x14ac:dyDescent="0.55000000000000004">
      <c r="C2803" t="str">
        <f t="shared" si="44"/>
        <v/>
      </c>
    </row>
    <row r="2804" spans="3:3" x14ac:dyDescent="0.55000000000000004">
      <c r="C2804" t="str">
        <f t="shared" si="44"/>
        <v/>
      </c>
    </row>
    <row r="2805" spans="3:3" x14ac:dyDescent="0.55000000000000004">
      <c r="C2805" t="str">
        <f t="shared" si="44"/>
        <v/>
      </c>
    </row>
    <row r="2806" spans="3:3" x14ac:dyDescent="0.55000000000000004">
      <c r="C2806" t="str">
        <f t="shared" si="44"/>
        <v/>
      </c>
    </row>
  </sheetData>
  <autoFilter ref="A1:D1" xr:uid="{00000000-0009-0000-0000-000005000000}"/>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6"/>
  <sheetViews>
    <sheetView zoomScaleNormal="100" workbookViewId="0"/>
  </sheetViews>
  <sheetFormatPr defaultColWidth="8.68359375" defaultRowHeight="14.4" x14ac:dyDescent="0.55000000000000004"/>
  <sheetData>
    <row r="1" spans="1:2" x14ac:dyDescent="0.55000000000000004">
      <c r="A1">
        <v>0</v>
      </c>
      <c r="B1" t="s">
        <v>161</v>
      </c>
    </row>
    <row r="2" spans="1:2" x14ac:dyDescent="0.55000000000000004">
      <c r="A2">
        <v>1</v>
      </c>
      <c r="B2" t="s">
        <v>162</v>
      </c>
    </row>
    <row r="3" spans="1:2" x14ac:dyDescent="0.55000000000000004">
      <c r="A3">
        <v>2</v>
      </c>
      <c r="B3" t="s">
        <v>163</v>
      </c>
    </row>
    <row r="4" spans="1:2" x14ac:dyDescent="0.55000000000000004">
      <c r="A4">
        <v>3</v>
      </c>
      <c r="B4" t="s">
        <v>164</v>
      </c>
    </row>
    <row r="5" spans="1:2" x14ac:dyDescent="0.55000000000000004">
      <c r="A5">
        <v>4</v>
      </c>
      <c r="B5" t="s">
        <v>165</v>
      </c>
    </row>
    <row r="6" spans="1:2" x14ac:dyDescent="0.55000000000000004">
      <c r="A6">
        <v>5</v>
      </c>
      <c r="B6" t="s">
        <v>166</v>
      </c>
    </row>
    <row r="7" spans="1:2" x14ac:dyDescent="0.55000000000000004">
      <c r="A7">
        <v>13</v>
      </c>
      <c r="B7" t="s">
        <v>167</v>
      </c>
    </row>
    <row r="8" spans="1:2" x14ac:dyDescent="0.55000000000000004">
      <c r="A8">
        <v>14</v>
      </c>
      <c r="B8" t="s">
        <v>168</v>
      </c>
    </row>
    <row r="9" spans="1:2" x14ac:dyDescent="0.55000000000000004">
      <c r="A9">
        <v>15</v>
      </c>
      <c r="B9" t="s">
        <v>169</v>
      </c>
    </row>
    <row r="10" spans="1:2" x14ac:dyDescent="0.55000000000000004">
      <c r="A10">
        <v>16</v>
      </c>
      <c r="B10" t="s">
        <v>170</v>
      </c>
    </row>
    <row r="11" spans="1:2" x14ac:dyDescent="0.55000000000000004">
      <c r="A11">
        <v>17</v>
      </c>
      <c r="B11" t="s">
        <v>171</v>
      </c>
    </row>
    <row r="12" spans="1:2" x14ac:dyDescent="0.55000000000000004">
      <c r="A12">
        <v>18</v>
      </c>
      <c r="B12" t="s">
        <v>172</v>
      </c>
    </row>
    <row r="13" spans="1:2" x14ac:dyDescent="0.55000000000000004">
      <c r="A13">
        <v>19</v>
      </c>
      <c r="B13" t="s">
        <v>173</v>
      </c>
    </row>
    <row r="14" spans="1:2" x14ac:dyDescent="0.55000000000000004">
      <c r="A14">
        <v>20</v>
      </c>
      <c r="B14" t="s">
        <v>174</v>
      </c>
    </row>
    <row r="15" spans="1:2" x14ac:dyDescent="0.55000000000000004">
      <c r="A15">
        <v>21</v>
      </c>
      <c r="B15" t="s">
        <v>175</v>
      </c>
    </row>
    <row r="16" spans="1:2" x14ac:dyDescent="0.55000000000000004">
      <c r="A16">
        <v>22</v>
      </c>
      <c r="B16" t="s">
        <v>176</v>
      </c>
    </row>
    <row r="17" spans="1:2" x14ac:dyDescent="0.55000000000000004">
      <c r="A17">
        <v>23</v>
      </c>
      <c r="B17" t="s">
        <v>177</v>
      </c>
    </row>
    <row r="18" spans="1:2" x14ac:dyDescent="0.55000000000000004">
      <c r="A18">
        <v>24</v>
      </c>
      <c r="B18" t="s">
        <v>178</v>
      </c>
    </row>
    <row r="19" spans="1:2" x14ac:dyDescent="0.55000000000000004">
      <c r="A19">
        <v>25</v>
      </c>
      <c r="B19" t="s">
        <v>179</v>
      </c>
    </row>
    <row r="20" spans="1:2" x14ac:dyDescent="0.55000000000000004">
      <c r="A20">
        <v>26</v>
      </c>
      <c r="B20" t="s">
        <v>180</v>
      </c>
    </row>
    <row r="21" spans="1:2" x14ac:dyDescent="0.55000000000000004">
      <c r="A21">
        <v>27</v>
      </c>
      <c r="B21" t="s">
        <v>181</v>
      </c>
    </row>
    <row r="22" spans="1:2" x14ac:dyDescent="0.55000000000000004">
      <c r="A22">
        <v>28</v>
      </c>
      <c r="B22" t="s">
        <v>182</v>
      </c>
    </row>
    <row r="23" spans="1:2" x14ac:dyDescent="0.55000000000000004">
      <c r="A23">
        <v>29</v>
      </c>
      <c r="B23" t="s">
        <v>183</v>
      </c>
    </row>
    <row r="24" spans="1:2" x14ac:dyDescent="0.55000000000000004">
      <c r="A24">
        <v>30</v>
      </c>
      <c r="B24" t="s">
        <v>184</v>
      </c>
    </row>
    <row r="25" spans="1:2" x14ac:dyDescent="0.55000000000000004">
      <c r="A25">
        <v>31</v>
      </c>
      <c r="B25" t="s">
        <v>185</v>
      </c>
    </row>
    <row r="26" spans="1:2" x14ac:dyDescent="0.55000000000000004">
      <c r="A26">
        <v>32</v>
      </c>
      <c r="B26" t="s">
        <v>167</v>
      </c>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51"/>
  <sheetViews>
    <sheetView zoomScaleNormal="100" workbookViewId="0">
      <selection sqref="A1:XFD1048576"/>
    </sheetView>
  </sheetViews>
  <sheetFormatPr defaultRowHeight="14.4" x14ac:dyDescent="0.55000000000000004"/>
  <sheetData>
    <row r="1" spans="1:20" ht="230.4" x14ac:dyDescent="0.55000000000000004">
      <c r="B1" s="60" t="s">
        <v>186</v>
      </c>
    </row>
    <row r="2" spans="1:20" x14ac:dyDescent="0.55000000000000004">
      <c r="A2" t="s">
        <v>187</v>
      </c>
    </row>
    <row r="3" spans="1:20" x14ac:dyDescent="0.55000000000000004">
      <c r="A3" t="s">
        <v>188</v>
      </c>
      <c r="B3" t="s">
        <v>583</v>
      </c>
      <c r="C3" t="s">
        <v>189</v>
      </c>
      <c r="D3" t="s">
        <v>190</v>
      </c>
    </row>
    <row r="4" spans="1:20" x14ac:dyDescent="0.55000000000000004">
      <c r="A4" t="s">
        <v>191</v>
      </c>
      <c r="B4" s="120">
        <v>43040</v>
      </c>
      <c r="C4" t="s">
        <v>192</v>
      </c>
      <c r="D4" s="120">
        <v>46112</v>
      </c>
      <c r="E4" t="s">
        <v>193</v>
      </c>
      <c r="F4">
        <v>410000780441</v>
      </c>
    </row>
    <row r="5" spans="1:20" x14ac:dyDescent="0.55000000000000004">
      <c r="A5" t="s">
        <v>194</v>
      </c>
      <c r="B5" t="s">
        <v>705</v>
      </c>
    </row>
    <row r="6" spans="1:20" x14ac:dyDescent="0.55000000000000004">
      <c r="A6" t="s">
        <v>195</v>
      </c>
    </row>
    <row r="7" spans="1:20" ht="28.8" x14ac:dyDescent="0.55000000000000004">
      <c r="A7" s="60" t="s">
        <v>196</v>
      </c>
      <c r="B7" t="s">
        <v>141</v>
      </c>
      <c r="C7" t="s">
        <v>142</v>
      </c>
      <c r="D7" t="s">
        <v>197</v>
      </c>
      <c r="E7" s="60" t="s">
        <v>198</v>
      </c>
      <c r="F7" t="s">
        <v>199</v>
      </c>
      <c r="G7" t="s">
        <v>145</v>
      </c>
      <c r="H7" t="s">
        <v>200</v>
      </c>
      <c r="I7" t="s">
        <v>201</v>
      </c>
      <c r="J7" t="s">
        <v>144</v>
      </c>
      <c r="K7" t="s">
        <v>202</v>
      </c>
      <c r="L7" t="s">
        <v>203</v>
      </c>
      <c r="M7" t="s">
        <v>146</v>
      </c>
      <c r="N7" t="s">
        <v>204</v>
      </c>
      <c r="O7" t="s">
        <v>205</v>
      </c>
      <c r="P7" t="s">
        <v>206</v>
      </c>
      <c r="Q7" t="s">
        <v>207</v>
      </c>
      <c r="R7" t="s">
        <v>208</v>
      </c>
      <c r="S7" t="s">
        <v>209</v>
      </c>
      <c r="T7" t="s">
        <v>210</v>
      </c>
    </row>
    <row r="8" spans="1:20" x14ac:dyDescent="0.55000000000000004">
      <c r="A8">
        <v>1</v>
      </c>
      <c r="B8">
        <v>105366208</v>
      </c>
      <c r="C8" s="125">
        <v>43122.368055555555</v>
      </c>
      <c r="D8" t="s">
        <v>211</v>
      </c>
      <c r="E8" t="s">
        <v>212</v>
      </c>
      <c r="F8">
        <v>1100</v>
      </c>
      <c r="G8">
        <v>0</v>
      </c>
      <c r="H8">
        <v>0</v>
      </c>
      <c r="I8">
        <v>0</v>
      </c>
      <c r="J8">
        <v>0</v>
      </c>
      <c r="K8">
        <v>1</v>
      </c>
      <c r="L8">
        <v>1</v>
      </c>
      <c r="M8">
        <v>2</v>
      </c>
      <c r="N8">
        <v>1</v>
      </c>
      <c r="O8">
        <v>0</v>
      </c>
      <c r="P8">
        <v>1</v>
      </c>
      <c r="Q8">
        <v>1</v>
      </c>
    </row>
    <row r="9" spans="1:20" x14ac:dyDescent="0.55000000000000004">
      <c r="A9" t="s">
        <v>213</v>
      </c>
      <c r="B9">
        <v>1</v>
      </c>
      <c r="C9" t="s">
        <v>214</v>
      </c>
      <c r="D9">
        <v>1</v>
      </c>
      <c r="E9" t="s">
        <v>215</v>
      </c>
      <c r="F9">
        <v>0</v>
      </c>
      <c r="G9" t="s">
        <v>216</v>
      </c>
      <c r="H9">
        <v>15</v>
      </c>
      <c r="I9" t="s">
        <v>217</v>
      </c>
      <c r="J9" t="s">
        <v>218</v>
      </c>
      <c r="K9" t="s">
        <v>706</v>
      </c>
      <c r="L9" t="s">
        <v>220</v>
      </c>
      <c r="M9">
        <v>4</v>
      </c>
      <c r="N9" t="s">
        <v>221</v>
      </c>
    </row>
    <row r="10" spans="1:20" x14ac:dyDescent="0.55000000000000004">
      <c r="A10" t="s">
        <v>213</v>
      </c>
      <c r="B10">
        <v>2</v>
      </c>
      <c r="C10" t="s">
        <v>214</v>
      </c>
      <c r="D10">
        <v>1</v>
      </c>
      <c r="E10" t="s">
        <v>215</v>
      </c>
      <c r="F10">
        <v>0</v>
      </c>
      <c r="G10" t="s">
        <v>216</v>
      </c>
      <c r="H10">
        <v>55</v>
      </c>
      <c r="I10" t="s">
        <v>217</v>
      </c>
      <c r="J10" t="s">
        <v>218</v>
      </c>
      <c r="K10" t="s">
        <v>222</v>
      </c>
      <c r="L10" t="s">
        <v>220</v>
      </c>
      <c r="M10">
        <v>4</v>
      </c>
      <c r="N10" t="s">
        <v>221</v>
      </c>
      <c r="O10">
        <v>58</v>
      </c>
    </row>
    <row r="11" spans="1:20" x14ac:dyDescent="0.55000000000000004">
      <c r="A11">
        <v>2</v>
      </c>
      <c r="B11">
        <v>105543910</v>
      </c>
      <c r="C11" s="125">
        <v>43297.754861111112</v>
      </c>
      <c r="D11" t="s">
        <v>707</v>
      </c>
      <c r="E11" t="s">
        <v>212</v>
      </c>
      <c r="F11">
        <v>5000</v>
      </c>
      <c r="G11">
        <v>0</v>
      </c>
      <c r="H11">
        <v>0</v>
      </c>
      <c r="I11">
        <v>0</v>
      </c>
      <c r="J11">
        <v>0</v>
      </c>
      <c r="K11">
        <v>1</v>
      </c>
      <c r="L11">
        <v>1</v>
      </c>
      <c r="M11">
        <v>2</v>
      </c>
      <c r="N11">
        <v>1</v>
      </c>
      <c r="O11">
        <v>0</v>
      </c>
      <c r="P11">
        <v>1</v>
      </c>
      <c r="Q11">
        <v>1</v>
      </c>
    </row>
    <row r="12" spans="1:20" x14ac:dyDescent="0.55000000000000004">
      <c r="A12" t="s">
        <v>213</v>
      </c>
      <c r="B12">
        <v>1</v>
      </c>
      <c r="C12" t="s">
        <v>214</v>
      </c>
      <c r="D12">
        <v>2</v>
      </c>
      <c r="E12" t="s">
        <v>215</v>
      </c>
      <c r="F12">
        <v>0</v>
      </c>
      <c r="G12" t="s">
        <v>216</v>
      </c>
      <c r="H12">
        <v>15</v>
      </c>
      <c r="I12" t="s">
        <v>217</v>
      </c>
      <c r="J12" t="s">
        <v>218</v>
      </c>
      <c r="K12" t="s">
        <v>147</v>
      </c>
      <c r="L12" t="s">
        <v>220</v>
      </c>
      <c r="M12">
        <v>8</v>
      </c>
      <c r="N12" t="s">
        <v>221</v>
      </c>
    </row>
    <row r="13" spans="1:20" x14ac:dyDescent="0.55000000000000004">
      <c r="A13" t="s">
        <v>213</v>
      </c>
      <c r="B13">
        <v>2</v>
      </c>
      <c r="C13" t="s">
        <v>214</v>
      </c>
      <c r="D13">
        <v>10</v>
      </c>
      <c r="E13" t="s">
        <v>215</v>
      </c>
      <c r="F13">
        <v>0</v>
      </c>
      <c r="G13" t="s">
        <v>216</v>
      </c>
      <c r="H13">
        <v>55</v>
      </c>
      <c r="I13" t="s">
        <v>217</v>
      </c>
      <c r="J13" t="s">
        <v>218</v>
      </c>
      <c r="K13" t="s">
        <v>147</v>
      </c>
      <c r="L13" t="s">
        <v>220</v>
      </c>
      <c r="M13">
        <v>4</v>
      </c>
      <c r="N13" t="s">
        <v>221</v>
      </c>
    </row>
    <row r="14" spans="1:20" x14ac:dyDescent="0.55000000000000004">
      <c r="A14">
        <v>3</v>
      </c>
      <c r="B14">
        <v>105685815</v>
      </c>
      <c r="C14" s="125">
        <v>43422.6</v>
      </c>
      <c r="D14" t="s">
        <v>211</v>
      </c>
      <c r="E14" t="s">
        <v>212</v>
      </c>
      <c r="F14">
        <v>9500</v>
      </c>
      <c r="G14">
        <v>0</v>
      </c>
      <c r="H14">
        <v>0</v>
      </c>
      <c r="I14">
        <v>0</v>
      </c>
      <c r="J14">
        <v>0</v>
      </c>
      <c r="K14">
        <v>1</v>
      </c>
      <c r="L14">
        <v>1</v>
      </c>
      <c r="M14">
        <v>1</v>
      </c>
      <c r="N14">
        <v>1</v>
      </c>
      <c r="O14">
        <v>0</v>
      </c>
      <c r="P14">
        <v>1</v>
      </c>
      <c r="Q14">
        <v>1</v>
      </c>
    </row>
    <row r="15" spans="1:20" x14ac:dyDescent="0.55000000000000004">
      <c r="A15" t="s">
        <v>213</v>
      </c>
      <c r="B15">
        <v>1</v>
      </c>
      <c r="C15" t="s">
        <v>214</v>
      </c>
      <c r="D15">
        <v>4</v>
      </c>
      <c r="E15" t="s">
        <v>215</v>
      </c>
      <c r="F15">
        <v>0</v>
      </c>
      <c r="G15" t="s">
        <v>216</v>
      </c>
      <c r="H15">
        <v>0</v>
      </c>
      <c r="I15" t="s">
        <v>217</v>
      </c>
      <c r="J15" t="s">
        <v>218</v>
      </c>
      <c r="K15" t="s">
        <v>706</v>
      </c>
      <c r="L15" t="s">
        <v>220</v>
      </c>
      <c r="M15">
        <v>4</v>
      </c>
      <c r="N15" t="s">
        <v>221</v>
      </c>
    </row>
    <row r="16" spans="1:20" x14ac:dyDescent="0.55000000000000004">
      <c r="A16" t="s">
        <v>213</v>
      </c>
      <c r="B16">
        <v>2</v>
      </c>
      <c r="C16" t="s">
        <v>214</v>
      </c>
      <c r="D16">
        <v>2</v>
      </c>
      <c r="E16" t="s">
        <v>215</v>
      </c>
      <c r="F16">
        <v>0</v>
      </c>
      <c r="G16" t="s">
        <v>216</v>
      </c>
      <c r="H16">
        <v>55</v>
      </c>
      <c r="I16" t="s">
        <v>217</v>
      </c>
      <c r="J16" t="s">
        <v>218</v>
      </c>
      <c r="K16" t="s">
        <v>222</v>
      </c>
      <c r="L16" t="s">
        <v>220</v>
      </c>
      <c r="M16">
        <v>4</v>
      </c>
      <c r="N16" t="s">
        <v>221</v>
      </c>
    </row>
    <row r="17" spans="1:17" x14ac:dyDescent="0.55000000000000004">
      <c r="A17">
        <v>4</v>
      </c>
      <c r="B17">
        <v>105843862</v>
      </c>
      <c r="C17" s="125">
        <v>43571.455555555556</v>
      </c>
      <c r="D17" t="s">
        <v>211</v>
      </c>
      <c r="E17" t="s">
        <v>212</v>
      </c>
      <c r="F17">
        <v>18500</v>
      </c>
      <c r="G17">
        <v>0</v>
      </c>
      <c r="H17">
        <v>0</v>
      </c>
      <c r="I17">
        <v>0</v>
      </c>
      <c r="J17">
        <v>3</v>
      </c>
      <c r="K17">
        <v>1</v>
      </c>
      <c r="L17">
        <v>1</v>
      </c>
      <c r="M17">
        <v>1</v>
      </c>
      <c r="N17">
        <v>1</v>
      </c>
      <c r="O17">
        <v>0</v>
      </c>
      <c r="P17">
        <v>1</v>
      </c>
      <c r="Q17">
        <v>1</v>
      </c>
    </row>
    <row r="18" spans="1:17" x14ac:dyDescent="0.55000000000000004">
      <c r="A18" t="s">
        <v>213</v>
      </c>
      <c r="B18">
        <v>1</v>
      </c>
      <c r="C18" t="s">
        <v>214</v>
      </c>
      <c r="D18">
        <v>4</v>
      </c>
      <c r="E18" t="s">
        <v>215</v>
      </c>
      <c r="F18">
        <v>0</v>
      </c>
      <c r="G18" t="s">
        <v>216</v>
      </c>
      <c r="H18">
        <v>55</v>
      </c>
      <c r="I18" t="s">
        <v>217</v>
      </c>
      <c r="J18" t="s">
        <v>218</v>
      </c>
      <c r="K18" t="s">
        <v>219</v>
      </c>
      <c r="L18" t="s">
        <v>220</v>
      </c>
      <c r="M18">
        <v>4</v>
      </c>
      <c r="N18" t="s">
        <v>221</v>
      </c>
    </row>
    <row r="19" spans="1:17" x14ac:dyDescent="0.55000000000000004">
      <c r="A19" t="s">
        <v>213</v>
      </c>
      <c r="B19">
        <v>2</v>
      </c>
      <c r="C19" t="s">
        <v>214</v>
      </c>
      <c r="D19">
        <v>2</v>
      </c>
      <c r="E19" t="s">
        <v>215</v>
      </c>
      <c r="F19">
        <v>0</v>
      </c>
      <c r="G19" t="s">
        <v>216</v>
      </c>
      <c r="H19">
        <v>55</v>
      </c>
      <c r="I19" t="s">
        <v>217</v>
      </c>
      <c r="J19" t="s">
        <v>218</v>
      </c>
      <c r="K19" t="s">
        <v>222</v>
      </c>
      <c r="L19" t="s">
        <v>220</v>
      </c>
      <c r="M19">
        <v>4</v>
      </c>
      <c r="N19" t="s">
        <v>221</v>
      </c>
      <c r="O19">
        <v>58</v>
      </c>
    </row>
    <row r="20" spans="1:17" x14ac:dyDescent="0.55000000000000004">
      <c r="A20">
        <v>5</v>
      </c>
      <c r="B20">
        <v>105880887</v>
      </c>
      <c r="C20" s="125">
        <v>43614.713194444441</v>
      </c>
      <c r="D20" t="s">
        <v>211</v>
      </c>
      <c r="E20" t="s">
        <v>212</v>
      </c>
      <c r="F20">
        <v>11000</v>
      </c>
      <c r="G20">
        <v>0</v>
      </c>
      <c r="H20">
        <v>0</v>
      </c>
      <c r="I20">
        <v>0</v>
      </c>
      <c r="J20">
        <v>1</v>
      </c>
      <c r="K20">
        <v>1</v>
      </c>
      <c r="L20">
        <v>1</v>
      </c>
      <c r="M20">
        <v>1</v>
      </c>
      <c r="N20">
        <v>1</v>
      </c>
      <c r="O20">
        <v>0</v>
      </c>
      <c r="P20">
        <v>1</v>
      </c>
      <c r="Q20">
        <v>1</v>
      </c>
    </row>
    <row r="21" spans="1:17" x14ac:dyDescent="0.55000000000000004">
      <c r="A21" t="s">
        <v>213</v>
      </c>
      <c r="B21">
        <v>1</v>
      </c>
      <c r="C21" t="s">
        <v>214</v>
      </c>
      <c r="D21">
        <v>1</v>
      </c>
      <c r="E21" t="s">
        <v>215</v>
      </c>
      <c r="F21">
        <v>0</v>
      </c>
      <c r="G21" t="s">
        <v>216</v>
      </c>
      <c r="H21">
        <v>20</v>
      </c>
      <c r="I21" t="s">
        <v>217</v>
      </c>
      <c r="J21" t="s">
        <v>218</v>
      </c>
      <c r="K21" t="s">
        <v>204</v>
      </c>
      <c r="L21" t="s">
        <v>220</v>
      </c>
      <c r="M21">
        <v>4</v>
      </c>
      <c r="N21" t="s">
        <v>221</v>
      </c>
    </row>
    <row r="22" spans="1:17" x14ac:dyDescent="0.55000000000000004">
      <c r="A22" t="s">
        <v>213</v>
      </c>
      <c r="B22">
        <v>2</v>
      </c>
      <c r="C22" t="s">
        <v>214</v>
      </c>
      <c r="D22">
        <v>1</v>
      </c>
      <c r="E22" t="s">
        <v>215</v>
      </c>
      <c r="F22">
        <v>0</v>
      </c>
      <c r="G22" t="s">
        <v>216</v>
      </c>
      <c r="H22">
        <v>55</v>
      </c>
      <c r="I22" t="s">
        <v>217</v>
      </c>
      <c r="J22" t="s">
        <v>218</v>
      </c>
      <c r="K22" t="s">
        <v>147</v>
      </c>
      <c r="L22" t="s">
        <v>220</v>
      </c>
      <c r="M22">
        <v>4</v>
      </c>
      <c r="N22" t="s">
        <v>221</v>
      </c>
      <c r="O22">
        <v>58</v>
      </c>
    </row>
    <row r="23" spans="1:17" x14ac:dyDescent="0.55000000000000004">
      <c r="A23">
        <v>6</v>
      </c>
      <c r="B23">
        <v>106014182</v>
      </c>
      <c r="C23" s="125">
        <v>43742.774305555555</v>
      </c>
      <c r="D23" t="s">
        <v>211</v>
      </c>
      <c r="E23" t="s">
        <v>212</v>
      </c>
      <c r="F23">
        <v>7500</v>
      </c>
      <c r="G23">
        <v>0</v>
      </c>
      <c r="H23">
        <v>0</v>
      </c>
      <c r="I23">
        <v>0</v>
      </c>
      <c r="J23">
        <v>3</v>
      </c>
      <c r="K23">
        <v>1</v>
      </c>
      <c r="L23">
        <v>1</v>
      </c>
      <c r="M23">
        <v>1</v>
      </c>
      <c r="N23">
        <v>1</v>
      </c>
      <c r="O23">
        <v>0</v>
      </c>
      <c r="P23">
        <v>1</v>
      </c>
      <c r="Q23">
        <v>1</v>
      </c>
    </row>
    <row r="24" spans="1:17" x14ac:dyDescent="0.55000000000000004">
      <c r="A24" t="s">
        <v>213</v>
      </c>
      <c r="B24">
        <v>1</v>
      </c>
      <c r="C24" t="s">
        <v>214</v>
      </c>
      <c r="D24">
        <v>1</v>
      </c>
      <c r="E24" t="s">
        <v>215</v>
      </c>
      <c r="F24">
        <v>0</v>
      </c>
      <c r="G24" t="s">
        <v>216</v>
      </c>
      <c r="H24">
        <v>55</v>
      </c>
      <c r="I24" t="s">
        <v>217</v>
      </c>
      <c r="J24" t="s">
        <v>218</v>
      </c>
      <c r="K24" t="s">
        <v>219</v>
      </c>
      <c r="L24" t="s">
        <v>220</v>
      </c>
      <c r="M24">
        <v>4</v>
      </c>
      <c r="N24" t="s">
        <v>221</v>
      </c>
    </row>
    <row r="25" spans="1:17" x14ac:dyDescent="0.55000000000000004">
      <c r="A25" t="s">
        <v>213</v>
      </c>
      <c r="B25">
        <v>2</v>
      </c>
      <c r="C25" t="s">
        <v>214</v>
      </c>
      <c r="D25">
        <v>1</v>
      </c>
      <c r="E25" t="s">
        <v>215</v>
      </c>
      <c r="F25">
        <v>0</v>
      </c>
      <c r="G25" t="s">
        <v>216</v>
      </c>
      <c r="H25">
        <v>45</v>
      </c>
      <c r="I25" t="s">
        <v>217</v>
      </c>
      <c r="J25" t="s">
        <v>218</v>
      </c>
      <c r="K25" t="s">
        <v>222</v>
      </c>
      <c r="L25" t="s">
        <v>220</v>
      </c>
      <c r="M25">
        <v>4</v>
      </c>
      <c r="N25" t="s">
        <v>221</v>
      </c>
    </row>
    <row r="26" spans="1:17" x14ac:dyDescent="0.55000000000000004">
      <c r="A26">
        <v>7</v>
      </c>
      <c r="B26">
        <v>106038472</v>
      </c>
      <c r="C26" s="125">
        <v>43745.634027777778</v>
      </c>
      <c r="D26" t="s">
        <v>707</v>
      </c>
      <c r="E26" t="s">
        <v>212</v>
      </c>
      <c r="F26">
        <v>13000</v>
      </c>
      <c r="G26">
        <v>0</v>
      </c>
      <c r="H26">
        <v>0</v>
      </c>
      <c r="I26">
        <v>0</v>
      </c>
      <c r="J26">
        <v>1</v>
      </c>
      <c r="K26">
        <v>1</v>
      </c>
      <c r="L26">
        <v>1</v>
      </c>
      <c r="M26">
        <v>1</v>
      </c>
      <c r="N26">
        <v>1</v>
      </c>
      <c r="O26">
        <v>0</v>
      </c>
      <c r="P26">
        <v>1</v>
      </c>
      <c r="Q26">
        <v>1</v>
      </c>
    </row>
    <row r="27" spans="1:17" x14ac:dyDescent="0.55000000000000004">
      <c r="A27" t="s">
        <v>213</v>
      </c>
      <c r="B27">
        <v>1</v>
      </c>
      <c r="C27" t="s">
        <v>214</v>
      </c>
      <c r="D27">
        <v>2</v>
      </c>
      <c r="E27" t="s">
        <v>215</v>
      </c>
      <c r="F27">
        <v>0</v>
      </c>
      <c r="G27" t="s">
        <v>216</v>
      </c>
      <c r="H27">
        <v>25</v>
      </c>
      <c r="I27" t="s">
        <v>217</v>
      </c>
      <c r="J27" t="s">
        <v>218</v>
      </c>
      <c r="K27" t="s">
        <v>219</v>
      </c>
      <c r="L27" t="s">
        <v>220</v>
      </c>
      <c r="M27">
        <v>8</v>
      </c>
      <c r="N27" t="s">
        <v>221</v>
      </c>
    </row>
    <row r="28" spans="1:17" x14ac:dyDescent="0.55000000000000004">
      <c r="A28" t="s">
        <v>213</v>
      </c>
      <c r="B28">
        <v>2</v>
      </c>
      <c r="C28" t="s">
        <v>214</v>
      </c>
      <c r="D28">
        <v>2</v>
      </c>
      <c r="E28" t="s">
        <v>215</v>
      </c>
      <c r="F28">
        <v>0</v>
      </c>
      <c r="G28" t="s">
        <v>216</v>
      </c>
      <c r="H28">
        <v>55</v>
      </c>
      <c r="I28" t="s">
        <v>217</v>
      </c>
      <c r="J28" t="s">
        <v>218</v>
      </c>
      <c r="K28" t="s">
        <v>222</v>
      </c>
      <c r="L28" t="s">
        <v>220</v>
      </c>
      <c r="M28">
        <v>4</v>
      </c>
      <c r="N28" t="s">
        <v>221</v>
      </c>
    </row>
    <row r="29" spans="1:17" x14ac:dyDescent="0.55000000000000004">
      <c r="A29">
        <v>8</v>
      </c>
      <c r="B29">
        <v>106226479</v>
      </c>
      <c r="C29" s="125">
        <v>43966.647222222222</v>
      </c>
      <c r="D29" t="s">
        <v>211</v>
      </c>
      <c r="E29" t="s">
        <v>212</v>
      </c>
      <c r="F29">
        <v>6300</v>
      </c>
      <c r="G29">
        <v>0</v>
      </c>
      <c r="H29">
        <v>0</v>
      </c>
      <c r="I29">
        <v>0</v>
      </c>
      <c r="J29">
        <v>0</v>
      </c>
      <c r="K29">
        <v>1</v>
      </c>
      <c r="L29">
        <v>1</v>
      </c>
      <c r="M29">
        <v>1</v>
      </c>
      <c r="N29">
        <v>1</v>
      </c>
      <c r="O29">
        <v>0</v>
      </c>
      <c r="P29">
        <v>13</v>
      </c>
      <c r="Q29">
        <v>1</v>
      </c>
    </row>
    <row r="30" spans="1:17" x14ac:dyDescent="0.55000000000000004">
      <c r="A30" t="s">
        <v>213</v>
      </c>
      <c r="B30">
        <v>1</v>
      </c>
      <c r="C30" t="s">
        <v>214</v>
      </c>
      <c r="D30">
        <v>4</v>
      </c>
      <c r="E30" t="s">
        <v>215</v>
      </c>
      <c r="F30">
        <v>0</v>
      </c>
      <c r="G30" t="s">
        <v>216</v>
      </c>
      <c r="H30">
        <v>55</v>
      </c>
      <c r="I30" t="s">
        <v>217</v>
      </c>
      <c r="J30" t="s">
        <v>218</v>
      </c>
      <c r="K30" t="s">
        <v>204</v>
      </c>
      <c r="L30" t="s">
        <v>220</v>
      </c>
      <c r="M30">
        <v>4</v>
      </c>
      <c r="N30" t="s">
        <v>221</v>
      </c>
    </row>
    <row r="31" spans="1:17" ht="409.5" x14ac:dyDescent="0.55000000000000004">
      <c r="B31" s="120">
        <v>46171</v>
      </c>
      <c r="C31" s="60" t="s">
        <v>223</v>
      </c>
      <c r="D31" t="s">
        <v>224</v>
      </c>
    </row>
    <row r="32" spans="1:17" ht="230.4" x14ac:dyDescent="0.55000000000000004">
      <c r="B32" s="60" t="s">
        <v>186</v>
      </c>
    </row>
    <row r="33" spans="1:20" ht="28.8" x14ac:dyDescent="0.55000000000000004">
      <c r="A33" s="60" t="s">
        <v>196</v>
      </c>
      <c r="B33" t="s">
        <v>141</v>
      </c>
      <c r="C33" t="s">
        <v>142</v>
      </c>
      <c r="D33" t="s">
        <v>197</v>
      </c>
      <c r="E33" s="60" t="s">
        <v>198</v>
      </c>
      <c r="F33" t="s">
        <v>199</v>
      </c>
      <c r="G33" t="s">
        <v>145</v>
      </c>
      <c r="H33" t="s">
        <v>200</v>
      </c>
      <c r="I33" t="s">
        <v>201</v>
      </c>
      <c r="J33" t="s">
        <v>144</v>
      </c>
      <c r="K33" t="s">
        <v>202</v>
      </c>
      <c r="L33" t="s">
        <v>203</v>
      </c>
      <c r="M33" t="s">
        <v>146</v>
      </c>
      <c r="N33" t="s">
        <v>204</v>
      </c>
      <c r="O33" t="s">
        <v>205</v>
      </c>
      <c r="P33" t="s">
        <v>206</v>
      </c>
      <c r="Q33" t="s">
        <v>207</v>
      </c>
      <c r="R33" t="s">
        <v>208</v>
      </c>
      <c r="S33" t="s">
        <v>209</v>
      </c>
      <c r="T33" t="s">
        <v>210</v>
      </c>
    </row>
    <row r="34" spans="1:20" x14ac:dyDescent="0.55000000000000004">
      <c r="A34" t="s">
        <v>213</v>
      </c>
      <c r="B34">
        <v>2</v>
      </c>
      <c r="C34" t="s">
        <v>214</v>
      </c>
      <c r="D34">
        <v>2</v>
      </c>
      <c r="E34" t="s">
        <v>215</v>
      </c>
      <c r="F34">
        <v>0</v>
      </c>
      <c r="G34" t="s">
        <v>216</v>
      </c>
      <c r="H34">
        <v>55</v>
      </c>
      <c r="I34" t="s">
        <v>217</v>
      </c>
      <c r="J34" t="s">
        <v>218</v>
      </c>
      <c r="K34" t="s">
        <v>147</v>
      </c>
      <c r="L34" t="s">
        <v>220</v>
      </c>
      <c r="M34">
        <v>4</v>
      </c>
      <c r="N34" t="s">
        <v>221</v>
      </c>
    </row>
    <row r="35" spans="1:20" x14ac:dyDescent="0.55000000000000004">
      <c r="A35">
        <v>9</v>
      </c>
      <c r="B35">
        <v>106812116</v>
      </c>
      <c r="C35" s="125">
        <v>44547.540277777778</v>
      </c>
      <c r="D35" t="s">
        <v>707</v>
      </c>
      <c r="E35" t="s">
        <v>212</v>
      </c>
      <c r="F35">
        <v>11000</v>
      </c>
      <c r="G35">
        <v>0</v>
      </c>
      <c r="H35">
        <v>0</v>
      </c>
      <c r="I35">
        <v>0</v>
      </c>
      <c r="J35">
        <v>0</v>
      </c>
      <c r="K35">
        <v>1</v>
      </c>
      <c r="L35">
        <v>1</v>
      </c>
      <c r="M35">
        <v>1</v>
      </c>
      <c r="N35">
        <v>1</v>
      </c>
      <c r="O35">
        <v>0</v>
      </c>
      <c r="P35">
        <v>1</v>
      </c>
      <c r="Q35">
        <v>1</v>
      </c>
    </row>
    <row r="36" spans="1:20" x14ac:dyDescent="0.55000000000000004">
      <c r="A36" t="s">
        <v>213</v>
      </c>
      <c r="B36">
        <v>1</v>
      </c>
      <c r="C36" t="s">
        <v>214</v>
      </c>
      <c r="D36">
        <v>1</v>
      </c>
      <c r="E36" t="s">
        <v>215</v>
      </c>
      <c r="F36">
        <v>0</v>
      </c>
      <c r="G36" t="s">
        <v>216</v>
      </c>
      <c r="H36">
        <v>10</v>
      </c>
      <c r="I36" t="s">
        <v>217</v>
      </c>
      <c r="J36" t="s">
        <v>218</v>
      </c>
      <c r="K36" t="s">
        <v>219</v>
      </c>
      <c r="L36" t="s">
        <v>220</v>
      </c>
      <c r="M36">
        <v>8</v>
      </c>
      <c r="N36" t="s">
        <v>221</v>
      </c>
    </row>
    <row r="37" spans="1:20" x14ac:dyDescent="0.55000000000000004">
      <c r="A37" t="s">
        <v>213</v>
      </c>
      <c r="B37">
        <v>2</v>
      </c>
      <c r="C37" t="s">
        <v>214</v>
      </c>
      <c r="D37">
        <v>10</v>
      </c>
      <c r="E37" t="s">
        <v>215</v>
      </c>
      <c r="F37">
        <v>0</v>
      </c>
      <c r="G37" t="s">
        <v>216</v>
      </c>
      <c r="H37">
        <v>50</v>
      </c>
      <c r="I37" t="s">
        <v>217</v>
      </c>
      <c r="J37" t="s">
        <v>218</v>
      </c>
      <c r="K37" t="s">
        <v>222</v>
      </c>
      <c r="L37" t="s">
        <v>220</v>
      </c>
      <c r="M37">
        <v>4</v>
      </c>
      <c r="N37" t="s">
        <v>221</v>
      </c>
    </row>
    <row r="38" spans="1:20" x14ac:dyDescent="0.55000000000000004">
      <c r="A38">
        <v>10</v>
      </c>
      <c r="B38">
        <v>107856191</v>
      </c>
      <c r="C38" s="125">
        <v>45554.315972222219</v>
      </c>
      <c r="D38" t="s">
        <v>211</v>
      </c>
      <c r="E38" t="s">
        <v>212</v>
      </c>
      <c r="F38">
        <v>18250</v>
      </c>
      <c r="G38">
        <v>0</v>
      </c>
      <c r="H38">
        <v>0</v>
      </c>
      <c r="I38">
        <v>0</v>
      </c>
      <c r="J38">
        <v>0</v>
      </c>
      <c r="K38">
        <v>1</v>
      </c>
      <c r="L38">
        <v>1</v>
      </c>
      <c r="M38">
        <v>2</v>
      </c>
      <c r="N38">
        <v>1</v>
      </c>
      <c r="O38">
        <v>0</v>
      </c>
      <c r="P38">
        <v>1</v>
      </c>
      <c r="Q38">
        <v>1</v>
      </c>
    </row>
    <row r="39" spans="1:20" x14ac:dyDescent="0.55000000000000004">
      <c r="A39" t="s">
        <v>213</v>
      </c>
      <c r="B39">
        <v>1</v>
      </c>
      <c r="C39" t="s">
        <v>214</v>
      </c>
      <c r="D39">
        <v>2</v>
      </c>
      <c r="E39" t="s">
        <v>215</v>
      </c>
      <c r="F39">
        <v>0</v>
      </c>
      <c r="G39" t="s">
        <v>216</v>
      </c>
      <c r="H39">
        <v>55</v>
      </c>
      <c r="I39" t="s">
        <v>217</v>
      </c>
      <c r="J39" t="s">
        <v>218</v>
      </c>
      <c r="K39" t="s">
        <v>222</v>
      </c>
      <c r="L39" t="s">
        <v>220</v>
      </c>
      <c r="M39">
        <v>4</v>
      </c>
      <c r="N39" t="s">
        <v>221</v>
      </c>
      <c r="O39">
        <v>37</v>
      </c>
    </row>
    <row r="40" spans="1:20" x14ac:dyDescent="0.55000000000000004">
      <c r="A40" t="s">
        <v>213</v>
      </c>
      <c r="B40">
        <v>2</v>
      </c>
      <c r="C40" t="s">
        <v>214</v>
      </c>
      <c r="D40">
        <v>1</v>
      </c>
      <c r="E40" t="s">
        <v>215</v>
      </c>
      <c r="F40">
        <v>0</v>
      </c>
      <c r="G40" t="s">
        <v>216</v>
      </c>
      <c r="H40">
        <v>5</v>
      </c>
      <c r="I40" t="s">
        <v>217</v>
      </c>
      <c r="J40" t="s">
        <v>218</v>
      </c>
      <c r="K40" t="s">
        <v>708</v>
      </c>
      <c r="L40" t="s">
        <v>220</v>
      </c>
      <c r="M40">
        <v>12</v>
      </c>
      <c r="N40" t="s">
        <v>221</v>
      </c>
    </row>
    <row r="41" spans="1:20" ht="409.5" x14ac:dyDescent="0.55000000000000004">
      <c r="A41" t="s">
        <v>225</v>
      </c>
      <c r="B41" s="60" t="s">
        <v>226</v>
      </c>
    </row>
    <row r="42" spans="1:20" ht="409.5" x14ac:dyDescent="0.55000000000000004">
      <c r="B42" s="120">
        <v>46171</v>
      </c>
      <c r="C42" s="60" t="s">
        <v>223</v>
      </c>
      <c r="D42" t="s">
        <v>227</v>
      </c>
    </row>
    <row r="43" spans="1:20" ht="230.4" x14ac:dyDescent="0.55000000000000004">
      <c r="B43" s="60" t="s">
        <v>186</v>
      </c>
    </row>
    <row r="44" spans="1:20" x14ac:dyDescent="0.55000000000000004">
      <c r="A44" t="s">
        <v>228</v>
      </c>
    </row>
    <row r="45" spans="1:20" x14ac:dyDescent="0.55000000000000004">
      <c r="A45" t="s">
        <v>229</v>
      </c>
    </row>
    <row r="46" spans="1:20" ht="43.2" x14ac:dyDescent="0.55000000000000004">
      <c r="A46" t="s">
        <v>230</v>
      </c>
      <c r="B46" s="60" t="s">
        <v>231</v>
      </c>
      <c r="C46" s="60" t="s">
        <v>232</v>
      </c>
    </row>
    <row r="47" spans="1:20" x14ac:dyDescent="0.55000000000000004">
      <c r="A47" t="s">
        <v>233</v>
      </c>
      <c r="B47">
        <v>10</v>
      </c>
      <c r="C47">
        <v>100</v>
      </c>
    </row>
    <row r="48" spans="1:20" x14ac:dyDescent="0.55000000000000004">
      <c r="A48" t="s">
        <v>234</v>
      </c>
      <c r="B48">
        <v>0</v>
      </c>
      <c r="C48">
        <v>0</v>
      </c>
    </row>
    <row r="49" spans="1:3" x14ac:dyDescent="0.55000000000000004">
      <c r="A49" t="s">
        <v>235</v>
      </c>
      <c r="B49">
        <v>4</v>
      </c>
      <c r="C49">
        <v>40</v>
      </c>
    </row>
    <row r="50" spans="1:3" x14ac:dyDescent="0.55000000000000004">
      <c r="A50" t="s">
        <v>236</v>
      </c>
      <c r="B50">
        <v>4</v>
      </c>
      <c r="C50">
        <v>40</v>
      </c>
    </row>
    <row r="51" spans="1:3" x14ac:dyDescent="0.55000000000000004">
      <c r="A51" t="s">
        <v>237</v>
      </c>
      <c r="B51">
        <v>6</v>
      </c>
      <c r="C51">
        <v>60</v>
      </c>
    </row>
    <row r="52" spans="1:3" x14ac:dyDescent="0.55000000000000004">
      <c r="A52" t="s">
        <v>238</v>
      </c>
      <c r="B52">
        <v>0</v>
      </c>
      <c r="C52">
        <v>0</v>
      </c>
    </row>
    <row r="53" spans="1:3" x14ac:dyDescent="0.55000000000000004">
      <c r="A53" t="s">
        <v>239</v>
      </c>
      <c r="B53">
        <v>0</v>
      </c>
      <c r="C53">
        <v>0</v>
      </c>
    </row>
    <row r="54" spans="1:3" x14ac:dyDescent="0.55000000000000004">
      <c r="A54" t="s">
        <v>240</v>
      </c>
      <c r="B54">
        <v>0</v>
      </c>
      <c r="C54">
        <v>0</v>
      </c>
    </row>
    <row r="55" spans="1:3" x14ac:dyDescent="0.55000000000000004">
      <c r="A55" t="s">
        <v>241</v>
      </c>
    </row>
    <row r="56" spans="1:3" ht="43.2" x14ac:dyDescent="0.55000000000000004">
      <c r="A56" t="s">
        <v>230</v>
      </c>
      <c r="B56" s="60" t="s">
        <v>231</v>
      </c>
      <c r="C56" s="60" t="s">
        <v>242</v>
      </c>
    </row>
    <row r="57" spans="1:3" x14ac:dyDescent="0.55000000000000004">
      <c r="A57" t="s">
        <v>233</v>
      </c>
      <c r="B57">
        <v>10</v>
      </c>
      <c r="C57">
        <v>100</v>
      </c>
    </row>
    <row r="58" spans="1:3" x14ac:dyDescent="0.55000000000000004">
      <c r="A58" t="s">
        <v>234</v>
      </c>
      <c r="B58">
        <v>0</v>
      </c>
      <c r="C58">
        <v>0</v>
      </c>
    </row>
    <row r="59" spans="1:3" x14ac:dyDescent="0.55000000000000004">
      <c r="A59" t="s">
        <v>243</v>
      </c>
      <c r="B59">
        <v>0</v>
      </c>
      <c r="C59">
        <v>0</v>
      </c>
    </row>
    <row r="60" spans="1:3" x14ac:dyDescent="0.55000000000000004">
      <c r="A60" t="s">
        <v>244</v>
      </c>
      <c r="B60">
        <v>0</v>
      </c>
      <c r="C60">
        <v>0</v>
      </c>
    </row>
    <row r="61" spans="1:3" x14ac:dyDescent="0.55000000000000004">
      <c r="A61" t="s">
        <v>245</v>
      </c>
      <c r="B61">
        <v>4</v>
      </c>
      <c r="C61">
        <v>40</v>
      </c>
    </row>
    <row r="62" spans="1:3" x14ac:dyDescent="0.55000000000000004">
      <c r="A62" t="s">
        <v>237</v>
      </c>
      <c r="B62">
        <v>6</v>
      </c>
      <c r="C62">
        <v>60</v>
      </c>
    </row>
    <row r="63" spans="1:3" x14ac:dyDescent="0.55000000000000004">
      <c r="A63" t="s">
        <v>246</v>
      </c>
    </row>
    <row r="64" spans="1:3" x14ac:dyDescent="0.55000000000000004">
      <c r="A64" t="s">
        <v>247</v>
      </c>
      <c r="B64">
        <v>1500</v>
      </c>
    </row>
    <row r="65" spans="1:4" x14ac:dyDescent="0.55000000000000004">
      <c r="A65" t="s">
        <v>248</v>
      </c>
      <c r="B65" t="s">
        <v>709</v>
      </c>
    </row>
    <row r="66" spans="1:4" ht="72" x14ac:dyDescent="0.55000000000000004">
      <c r="A66" t="s">
        <v>249</v>
      </c>
      <c r="B66" s="60" t="s">
        <v>250</v>
      </c>
    </row>
    <row r="67" spans="1:4" x14ac:dyDescent="0.55000000000000004">
      <c r="A67" t="s">
        <v>251</v>
      </c>
      <c r="B67">
        <v>216.94</v>
      </c>
    </row>
    <row r="68" spans="1:4" x14ac:dyDescent="0.55000000000000004">
      <c r="A68" t="s">
        <v>252</v>
      </c>
      <c r="B68">
        <v>0</v>
      </c>
    </row>
    <row r="69" spans="1:4" x14ac:dyDescent="0.55000000000000004">
      <c r="A69" t="s">
        <v>253</v>
      </c>
      <c r="B69">
        <v>86.78</v>
      </c>
    </row>
    <row r="70" spans="1:4" x14ac:dyDescent="0.55000000000000004">
      <c r="A70" t="s">
        <v>254</v>
      </c>
      <c r="B70">
        <v>0</v>
      </c>
    </row>
    <row r="71" spans="1:4" x14ac:dyDescent="0.55000000000000004">
      <c r="A71" t="s">
        <v>255</v>
      </c>
      <c r="B71">
        <v>0</v>
      </c>
    </row>
    <row r="72" spans="1:4" x14ac:dyDescent="0.55000000000000004">
      <c r="A72" t="s">
        <v>256</v>
      </c>
      <c r="B72">
        <v>859.1</v>
      </c>
    </row>
    <row r="73" spans="1:4" ht="409.5" x14ac:dyDescent="0.55000000000000004">
      <c r="B73" s="120">
        <v>46171</v>
      </c>
      <c r="C73" s="60" t="s">
        <v>223</v>
      </c>
      <c r="D73" t="s">
        <v>257</v>
      </c>
    </row>
    <row r="74" spans="1:4" ht="230.4" x14ac:dyDescent="0.55000000000000004">
      <c r="B74" s="60" t="s">
        <v>186</v>
      </c>
    </row>
    <row r="75" spans="1:4" x14ac:dyDescent="0.55000000000000004">
      <c r="A75" t="s">
        <v>258</v>
      </c>
    </row>
    <row r="76" spans="1:4" x14ac:dyDescent="0.55000000000000004">
      <c r="A76" t="s">
        <v>259</v>
      </c>
      <c r="B76">
        <v>3.96</v>
      </c>
    </row>
    <row r="77" spans="1:4" x14ac:dyDescent="0.55000000000000004">
      <c r="A77" t="s">
        <v>260</v>
      </c>
      <c r="B77">
        <v>39.6</v>
      </c>
    </row>
    <row r="78" spans="1:4" x14ac:dyDescent="0.55000000000000004">
      <c r="A78" t="s">
        <v>261</v>
      </c>
      <c r="B78">
        <v>101150</v>
      </c>
    </row>
    <row r="79" spans="1:4" x14ac:dyDescent="0.55000000000000004">
      <c r="A79" t="s">
        <v>262</v>
      </c>
    </row>
    <row r="80" spans="1:4" ht="43.2" x14ac:dyDescent="0.55000000000000004">
      <c r="A80" t="s">
        <v>197</v>
      </c>
      <c r="B80" s="60" t="s">
        <v>231</v>
      </c>
      <c r="C80" s="60" t="s">
        <v>232</v>
      </c>
    </row>
    <row r="81" spans="1:4" x14ac:dyDescent="0.55000000000000004">
      <c r="A81" t="s">
        <v>211</v>
      </c>
      <c r="B81">
        <v>7</v>
      </c>
      <c r="C81">
        <v>70</v>
      </c>
    </row>
    <row r="82" spans="1:4" x14ac:dyDescent="0.55000000000000004">
      <c r="A82" t="s">
        <v>707</v>
      </c>
      <c r="B82">
        <v>3</v>
      </c>
      <c r="C82">
        <v>30</v>
      </c>
    </row>
    <row r="83" spans="1:4" x14ac:dyDescent="0.55000000000000004">
      <c r="A83" t="s">
        <v>263</v>
      </c>
    </row>
    <row r="84" spans="1:4" ht="43.2" x14ac:dyDescent="0.55000000000000004">
      <c r="A84" t="s">
        <v>264</v>
      </c>
      <c r="B84" s="60" t="s">
        <v>265</v>
      </c>
      <c r="C84" s="60" t="s">
        <v>232</v>
      </c>
    </row>
    <row r="85" spans="1:4" x14ac:dyDescent="0.55000000000000004">
      <c r="A85" t="s">
        <v>266</v>
      </c>
      <c r="B85">
        <v>0</v>
      </c>
      <c r="C85">
        <v>0</v>
      </c>
    </row>
    <row r="86" spans="1:4" x14ac:dyDescent="0.55000000000000004">
      <c r="A86" t="s">
        <v>267</v>
      </c>
      <c r="B86">
        <v>0</v>
      </c>
      <c r="C86">
        <v>0</v>
      </c>
    </row>
    <row r="87" spans="1:4" x14ac:dyDescent="0.55000000000000004">
      <c r="A87" t="s">
        <v>268</v>
      </c>
      <c r="B87">
        <v>0</v>
      </c>
      <c r="C87">
        <v>0</v>
      </c>
    </row>
    <row r="88" spans="1:4" x14ac:dyDescent="0.55000000000000004">
      <c r="A88" t="s">
        <v>269</v>
      </c>
      <c r="B88">
        <v>8</v>
      </c>
      <c r="C88">
        <v>100</v>
      </c>
    </row>
    <row r="89" spans="1:4" x14ac:dyDescent="0.55000000000000004">
      <c r="A89" t="s">
        <v>270</v>
      </c>
      <c r="B89">
        <v>8</v>
      </c>
      <c r="C89">
        <v>100</v>
      </c>
    </row>
    <row r="90" spans="1:4" x14ac:dyDescent="0.55000000000000004">
      <c r="A90" t="s">
        <v>271</v>
      </c>
      <c r="B90">
        <v>8</v>
      </c>
      <c r="C90">
        <v>100</v>
      </c>
    </row>
    <row r="91" spans="1:4" ht="409.5" x14ac:dyDescent="0.55000000000000004">
      <c r="B91" s="120">
        <v>46171</v>
      </c>
      <c r="C91" s="60" t="s">
        <v>223</v>
      </c>
      <c r="D91" t="s">
        <v>272</v>
      </c>
    </row>
    <row r="92" spans="1:4" ht="230.4" x14ac:dyDescent="0.55000000000000004">
      <c r="B92" s="60" t="s">
        <v>186</v>
      </c>
    </row>
    <row r="93" spans="1:4" x14ac:dyDescent="0.55000000000000004">
      <c r="A93" t="s">
        <v>273</v>
      </c>
    </row>
    <row r="94" spans="1:4" ht="43.2" x14ac:dyDescent="0.55000000000000004">
      <c r="A94" t="s">
        <v>274</v>
      </c>
      <c r="B94" s="60" t="s">
        <v>231</v>
      </c>
      <c r="C94" s="60" t="s">
        <v>232</v>
      </c>
    </row>
    <row r="95" spans="1:4" x14ac:dyDescent="0.55000000000000004">
      <c r="A95" t="s">
        <v>275</v>
      </c>
      <c r="B95">
        <v>1</v>
      </c>
      <c r="C95">
        <v>10</v>
      </c>
    </row>
    <row r="96" spans="1:4" x14ac:dyDescent="0.55000000000000004">
      <c r="A96" t="s">
        <v>276</v>
      </c>
      <c r="B96">
        <v>0</v>
      </c>
      <c r="C96">
        <v>0</v>
      </c>
    </row>
    <row r="97" spans="1:3" x14ac:dyDescent="0.55000000000000004">
      <c r="A97" t="s">
        <v>277</v>
      </c>
      <c r="B97">
        <v>0</v>
      </c>
      <c r="C97">
        <v>0</v>
      </c>
    </row>
    <row r="98" spans="1:3" x14ac:dyDescent="0.55000000000000004">
      <c r="A98" t="s">
        <v>278</v>
      </c>
      <c r="B98">
        <v>1</v>
      </c>
      <c r="C98">
        <v>10</v>
      </c>
    </row>
    <row r="99" spans="1:3" x14ac:dyDescent="0.55000000000000004">
      <c r="A99" t="s">
        <v>279</v>
      </c>
      <c r="B99">
        <v>2</v>
      </c>
      <c r="C99">
        <v>20</v>
      </c>
    </row>
    <row r="100" spans="1:3" x14ac:dyDescent="0.55000000000000004">
      <c r="A100" t="s">
        <v>280</v>
      </c>
      <c r="B100">
        <v>0</v>
      </c>
      <c r="C100">
        <v>0</v>
      </c>
    </row>
    <row r="101" spans="1:3" x14ac:dyDescent="0.55000000000000004">
      <c r="A101" t="s">
        <v>281</v>
      </c>
      <c r="B101">
        <v>1</v>
      </c>
      <c r="C101">
        <v>10</v>
      </c>
    </row>
    <row r="102" spans="1:3" x14ac:dyDescent="0.55000000000000004">
      <c r="A102" t="s">
        <v>282</v>
      </c>
      <c r="B102">
        <v>0</v>
      </c>
      <c r="C102">
        <v>0</v>
      </c>
    </row>
    <row r="103" spans="1:3" x14ac:dyDescent="0.55000000000000004">
      <c r="A103" t="s">
        <v>283</v>
      </c>
      <c r="B103">
        <v>1</v>
      </c>
      <c r="C103">
        <v>10</v>
      </c>
    </row>
    <row r="104" spans="1:3" x14ac:dyDescent="0.55000000000000004">
      <c r="A104" t="s">
        <v>284</v>
      </c>
      <c r="B104">
        <v>2</v>
      </c>
      <c r="C104">
        <v>20</v>
      </c>
    </row>
    <row r="105" spans="1:3" x14ac:dyDescent="0.55000000000000004">
      <c r="A105" t="s">
        <v>285</v>
      </c>
      <c r="B105">
        <v>1</v>
      </c>
      <c r="C105">
        <v>10</v>
      </c>
    </row>
    <row r="106" spans="1:3" x14ac:dyDescent="0.55000000000000004">
      <c r="A106" t="s">
        <v>286</v>
      </c>
      <c r="B106">
        <v>1</v>
      </c>
      <c r="C106">
        <v>10</v>
      </c>
    </row>
    <row r="107" spans="1:3" x14ac:dyDescent="0.55000000000000004">
      <c r="A107" t="s">
        <v>287</v>
      </c>
    </row>
    <row r="108" spans="1:3" ht="43.2" x14ac:dyDescent="0.55000000000000004">
      <c r="A108" t="s">
        <v>288</v>
      </c>
      <c r="B108" s="60" t="s">
        <v>231</v>
      </c>
      <c r="C108" s="60" t="s">
        <v>232</v>
      </c>
    </row>
    <row r="109" spans="1:3" x14ac:dyDescent="0.55000000000000004">
      <c r="A109" t="s">
        <v>289</v>
      </c>
      <c r="B109">
        <v>3</v>
      </c>
      <c r="C109">
        <v>30</v>
      </c>
    </row>
    <row r="110" spans="1:3" x14ac:dyDescent="0.55000000000000004">
      <c r="A110" t="s">
        <v>290</v>
      </c>
      <c r="B110">
        <v>1</v>
      </c>
      <c r="C110">
        <v>10</v>
      </c>
    </row>
    <row r="111" spans="1:3" x14ac:dyDescent="0.55000000000000004">
      <c r="A111" t="s">
        <v>291</v>
      </c>
      <c r="B111">
        <v>1</v>
      </c>
      <c r="C111">
        <v>10</v>
      </c>
    </row>
    <row r="112" spans="1:3" x14ac:dyDescent="0.55000000000000004">
      <c r="A112" t="s">
        <v>292</v>
      </c>
      <c r="B112">
        <v>1</v>
      </c>
      <c r="C112">
        <v>10</v>
      </c>
    </row>
    <row r="113" spans="1:4" x14ac:dyDescent="0.55000000000000004">
      <c r="A113" t="s">
        <v>293</v>
      </c>
      <c r="B113">
        <v>3</v>
      </c>
      <c r="C113">
        <v>30</v>
      </c>
    </row>
    <row r="114" spans="1:4" x14ac:dyDescent="0.55000000000000004">
      <c r="A114" t="s">
        <v>294</v>
      </c>
      <c r="B114">
        <v>0</v>
      </c>
      <c r="C114">
        <v>0</v>
      </c>
    </row>
    <row r="115" spans="1:4" x14ac:dyDescent="0.55000000000000004">
      <c r="A115" t="s">
        <v>295</v>
      </c>
      <c r="B115">
        <v>1</v>
      </c>
      <c r="C115">
        <v>10</v>
      </c>
    </row>
    <row r="116" spans="1:4" ht="409.5" x14ac:dyDescent="0.55000000000000004">
      <c r="B116" s="120">
        <v>46171</v>
      </c>
      <c r="C116" s="60" t="s">
        <v>223</v>
      </c>
      <c r="D116" t="s">
        <v>296</v>
      </c>
    </row>
    <row r="117" spans="1:4" ht="230.4" x14ac:dyDescent="0.55000000000000004">
      <c r="B117" s="60" t="s">
        <v>186</v>
      </c>
    </row>
    <row r="118" spans="1:4" x14ac:dyDescent="0.55000000000000004">
      <c r="A118" t="s">
        <v>297</v>
      </c>
    </row>
    <row r="119" spans="1:4" ht="43.2" x14ac:dyDescent="0.55000000000000004">
      <c r="A119" t="s">
        <v>298</v>
      </c>
      <c r="B119" s="60" t="s">
        <v>231</v>
      </c>
      <c r="C119" s="60" t="s">
        <v>232</v>
      </c>
    </row>
    <row r="120" spans="1:4" x14ac:dyDescent="0.55000000000000004">
      <c r="A120" t="s">
        <v>299</v>
      </c>
      <c r="B120">
        <v>0</v>
      </c>
      <c r="C120">
        <v>0</v>
      </c>
    </row>
    <row r="121" spans="1:4" x14ac:dyDescent="0.55000000000000004">
      <c r="A121" t="s">
        <v>300</v>
      </c>
      <c r="B121">
        <v>0</v>
      </c>
      <c r="C121">
        <v>0</v>
      </c>
    </row>
    <row r="122" spans="1:4" x14ac:dyDescent="0.55000000000000004">
      <c r="A122" t="s">
        <v>301</v>
      </c>
      <c r="B122">
        <v>0</v>
      </c>
      <c r="C122">
        <v>0</v>
      </c>
    </row>
    <row r="123" spans="1:4" x14ac:dyDescent="0.55000000000000004">
      <c r="A123" t="s">
        <v>302</v>
      </c>
      <c r="B123">
        <v>0</v>
      </c>
      <c r="C123">
        <v>0</v>
      </c>
    </row>
    <row r="124" spans="1:4" x14ac:dyDescent="0.55000000000000004">
      <c r="A124" t="s">
        <v>303</v>
      </c>
      <c r="B124">
        <v>0</v>
      </c>
      <c r="C124">
        <v>0</v>
      </c>
    </row>
    <row r="125" spans="1:4" x14ac:dyDescent="0.55000000000000004">
      <c r="A125" t="s">
        <v>304</v>
      </c>
      <c r="B125">
        <v>0</v>
      </c>
      <c r="C125">
        <v>0</v>
      </c>
    </row>
    <row r="126" spans="1:4" x14ac:dyDescent="0.55000000000000004">
      <c r="A126" t="s">
        <v>305</v>
      </c>
      <c r="B126">
        <v>0</v>
      </c>
      <c r="C126">
        <v>0</v>
      </c>
    </row>
    <row r="127" spans="1:4" x14ac:dyDescent="0.55000000000000004">
      <c r="A127" t="s">
        <v>306</v>
      </c>
      <c r="B127">
        <v>1</v>
      </c>
      <c r="C127">
        <v>10</v>
      </c>
    </row>
    <row r="128" spans="1:4" x14ac:dyDescent="0.55000000000000004">
      <c r="A128" t="s">
        <v>307</v>
      </c>
      <c r="B128">
        <v>1</v>
      </c>
      <c r="C128">
        <v>10</v>
      </c>
    </row>
    <row r="129" spans="1:4" x14ac:dyDescent="0.55000000000000004">
      <c r="A129" t="s">
        <v>308</v>
      </c>
      <c r="B129">
        <v>0</v>
      </c>
      <c r="C129">
        <v>0</v>
      </c>
    </row>
    <row r="130" spans="1:4" x14ac:dyDescent="0.55000000000000004">
      <c r="A130" t="s">
        <v>309</v>
      </c>
      <c r="B130">
        <v>1</v>
      </c>
      <c r="C130">
        <v>10</v>
      </c>
    </row>
    <row r="131" spans="1:4" x14ac:dyDescent="0.55000000000000004">
      <c r="A131" t="s">
        <v>310</v>
      </c>
      <c r="B131">
        <v>0</v>
      </c>
      <c r="C131">
        <v>0</v>
      </c>
    </row>
    <row r="132" spans="1:4" x14ac:dyDescent="0.55000000000000004">
      <c r="A132" t="s">
        <v>311</v>
      </c>
      <c r="B132">
        <v>1</v>
      </c>
      <c r="C132">
        <v>10</v>
      </c>
    </row>
    <row r="133" spans="1:4" x14ac:dyDescent="0.55000000000000004">
      <c r="A133" t="s">
        <v>312</v>
      </c>
      <c r="B133">
        <v>0</v>
      </c>
      <c r="C133">
        <v>0</v>
      </c>
    </row>
    <row r="134" spans="1:4" x14ac:dyDescent="0.55000000000000004">
      <c r="A134" t="s">
        <v>313</v>
      </c>
      <c r="B134">
        <v>1</v>
      </c>
      <c r="C134">
        <v>10</v>
      </c>
    </row>
    <row r="135" spans="1:4" x14ac:dyDescent="0.55000000000000004">
      <c r="A135" t="s">
        <v>314</v>
      </c>
      <c r="B135">
        <v>2</v>
      </c>
      <c r="C135">
        <v>20</v>
      </c>
    </row>
    <row r="136" spans="1:4" x14ac:dyDescent="0.55000000000000004">
      <c r="A136" t="s">
        <v>315</v>
      </c>
      <c r="B136">
        <v>0</v>
      </c>
      <c r="C136">
        <v>0</v>
      </c>
    </row>
    <row r="137" spans="1:4" x14ac:dyDescent="0.55000000000000004">
      <c r="A137" t="s">
        <v>316</v>
      </c>
      <c r="B137">
        <v>1</v>
      </c>
      <c r="C137">
        <v>10</v>
      </c>
    </row>
    <row r="138" spans="1:4" x14ac:dyDescent="0.55000000000000004">
      <c r="A138" t="s">
        <v>317</v>
      </c>
      <c r="B138">
        <v>2</v>
      </c>
      <c r="C138">
        <v>20</v>
      </c>
    </row>
    <row r="139" spans="1:4" x14ac:dyDescent="0.55000000000000004">
      <c r="A139" t="s">
        <v>318</v>
      </c>
      <c r="B139">
        <v>0</v>
      </c>
      <c r="C139">
        <v>0</v>
      </c>
    </row>
    <row r="140" spans="1:4" x14ac:dyDescent="0.55000000000000004">
      <c r="A140" t="s">
        <v>319</v>
      </c>
      <c r="B140">
        <v>0</v>
      </c>
      <c r="C140">
        <v>0</v>
      </c>
    </row>
    <row r="141" spans="1:4" x14ac:dyDescent="0.55000000000000004">
      <c r="A141" t="s">
        <v>320</v>
      </c>
      <c r="B141">
        <v>0</v>
      </c>
      <c r="C141">
        <v>0</v>
      </c>
    </row>
    <row r="142" spans="1:4" x14ac:dyDescent="0.55000000000000004">
      <c r="A142" t="s">
        <v>321</v>
      </c>
      <c r="B142">
        <v>0</v>
      </c>
      <c r="C142">
        <v>0</v>
      </c>
    </row>
    <row r="143" spans="1:4" x14ac:dyDescent="0.55000000000000004">
      <c r="A143" t="s">
        <v>322</v>
      </c>
      <c r="B143">
        <v>0</v>
      </c>
      <c r="C143">
        <v>0</v>
      </c>
    </row>
    <row r="144" spans="1:4" ht="409.5" x14ac:dyDescent="0.55000000000000004">
      <c r="B144" s="120">
        <v>46171</v>
      </c>
      <c r="C144" s="60" t="s">
        <v>223</v>
      </c>
      <c r="D144" t="s">
        <v>323</v>
      </c>
    </row>
    <row r="145" spans="1:5" ht="230.4" x14ac:dyDescent="0.55000000000000004">
      <c r="B145" s="60" t="s">
        <v>186</v>
      </c>
    </row>
    <row r="146" spans="1:5" x14ac:dyDescent="0.55000000000000004">
      <c r="A146" t="s">
        <v>324</v>
      </c>
    </row>
    <row r="147" spans="1:5" x14ac:dyDescent="0.55000000000000004">
      <c r="A147" t="s">
        <v>203</v>
      </c>
      <c r="B147" t="s">
        <v>325</v>
      </c>
      <c r="C147" t="s">
        <v>326</v>
      </c>
      <c r="D147" t="s">
        <v>327</v>
      </c>
      <c r="E147" t="s">
        <v>328</v>
      </c>
    </row>
    <row r="148" spans="1:5" x14ac:dyDescent="0.55000000000000004">
      <c r="A148" t="s">
        <v>288</v>
      </c>
      <c r="B148">
        <v>10</v>
      </c>
      <c r="C148">
        <v>0</v>
      </c>
      <c r="D148">
        <v>0</v>
      </c>
      <c r="E148">
        <v>10</v>
      </c>
    </row>
    <row r="149" spans="1:5" x14ac:dyDescent="0.55000000000000004">
      <c r="A149" t="s">
        <v>329</v>
      </c>
      <c r="B149">
        <v>0</v>
      </c>
      <c r="C149">
        <v>0</v>
      </c>
      <c r="D149">
        <v>0</v>
      </c>
      <c r="E149">
        <v>0</v>
      </c>
    </row>
    <row r="150" spans="1:5" x14ac:dyDescent="0.55000000000000004">
      <c r="A150" t="s">
        <v>327</v>
      </c>
      <c r="B150">
        <v>0</v>
      </c>
      <c r="C150">
        <v>0</v>
      </c>
      <c r="D150">
        <v>0</v>
      </c>
      <c r="E150">
        <v>0</v>
      </c>
    </row>
    <row r="151" spans="1:5" x14ac:dyDescent="0.55000000000000004">
      <c r="A151" t="s">
        <v>328</v>
      </c>
      <c r="B151">
        <v>10</v>
      </c>
      <c r="C151">
        <v>0</v>
      </c>
      <c r="D151">
        <v>0</v>
      </c>
      <c r="E151">
        <v>10</v>
      </c>
    </row>
    <row r="152" spans="1:5" x14ac:dyDescent="0.55000000000000004">
      <c r="A152" t="s">
        <v>330</v>
      </c>
    </row>
    <row r="153" spans="1:5" ht="28.8" x14ac:dyDescent="0.55000000000000004">
      <c r="A153" t="s">
        <v>331</v>
      </c>
      <c r="B153" s="60" t="s">
        <v>332</v>
      </c>
      <c r="C153" s="60" t="s">
        <v>232</v>
      </c>
    </row>
    <row r="154" spans="1:5" x14ac:dyDescent="0.55000000000000004">
      <c r="A154" t="s">
        <v>333</v>
      </c>
      <c r="B154">
        <v>3</v>
      </c>
      <c r="C154">
        <v>75</v>
      </c>
    </row>
    <row r="155" spans="1:5" x14ac:dyDescent="0.55000000000000004">
      <c r="A155" t="s">
        <v>710</v>
      </c>
      <c r="B155">
        <v>1</v>
      </c>
      <c r="C155">
        <v>25</v>
      </c>
    </row>
    <row r="156" spans="1:5" x14ac:dyDescent="0.55000000000000004">
      <c r="A156" t="s">
        <v>334</v>
      </c>
    </row>
    <row r="157" spans="1:5" ht="28.8" x14ac:dyDescent="0.55000000000000004">
      <c r="A157" t="s">
        <v>335</v>
      </c>
      <c r="B157" s="60" t="s">
        <v>336</v>
      </c>
      <c r="C157" s="60" t="s">
        <v>232</v>
      </c>
    </row>
    <row r="158" spans="1:5" x14ac:dyDescent="0.55000000000000004">
      <c r="A158" t="s">
        <v>337</v>
      </c>
      <c r="B158">
        <v>8</v>
      </c>
      <c r="C158">
        <v>40</v>
      </c>
    </row>
    <row r="159" spans="1:5" x14ac:dyDescent="0.55000000000000004">
      <c r="A159" t="s">
        <v>338</v>
      </c>
      <c r="B159">
        <v>7</v>
      </c>
      <c r="C159">
        <v>35</v>
      </c>
    </row>
    <row r="160" spans="1:5" x14ac:dyDescent="0.55000000000000004">
      <c r="A160" t="s">
        <v>711</v>
      </c>
      <c r="B160">
        <v>2</v>
      </c>
      <c r="C160">
        <v>10</v>
      </c>
    </row>
    <row r="161" spans="1:5" x14ac:dyDescent="0.55000000000000004">
      <c r="A161" t="s">
        <v>339</v>
      </c>
      <c r="B161">
        <v>3</v>
      </c>
      <c r="C161">
        <v>15</v>
      </c>
    </row>
    <row r="162" spans="1:5" ht="409.5" x14ac:dyDescent="0.55000000000000004">
      <c r="B162" s="120">
        <v>46171</v>
      </c>
      <c r="C162" s="60" t="s">
        <v>223</v>
      </c>
      <c r="D162" t="s">
        <v>340</v>
      </c>
    </row>
    <row r="163" spans="1:5" ht="230.4" x14ac:dyDescent="0.55000000000000004">
      <c r="B163" s="60" t="s">
        <v>186</v>
      </c>
    </row>
    <row r="164" spans="1:5" x14ac:dyDescent="0.55000000000000004">
      <c r="A164" t="s">
        <v>341</v>
      </c>
    </row>
    <row r="165" spans="1:5" x14ac:dyDescent="0.55000000000000004">
      <c r="A165" t="s">
        <v>342</v>
      </c>
    </row>
    <row r="166" spans="1:5" ht="57.6" x14ac:dyDescent="0.55000000000000004">
      <c r="A166" t="s">
        <v>82</v>
      </c>
      <c r="B166" s="60" t="s">
        <v>343</v>
      </c>
      <c r="C166" s="60" t="s">
        <v>344</v>
      </c>
      <c r="D166" s="60" t="s">
        <v>345</v>
      </c>
      <c r="E166" s="60" t="s">
        <v>346</v>
      </c>
    </row>
    <row r="167" spans="1:5" x14ac:dyDescent="0.55000000000000004">
      <c r="A167">
        <v>2017</v>
      </c>
      <c r="B167">
        <v>0</v>
      </c>
      <c r="C167">
        <v>0</v>
      </c>
      <c r="D167">
        <v>0</v>
      </c>
      <c r="E167">
        <v>0</v>
      </c>
    </row>
    <row r="168" spans="1:5" x14ac:dyDescent="0.55000000000000004">
      <c r="A168">
        <v>2018</v>
      </c>
      <c r="B168">
        <v>3</v>
      </c>
      <c r="C168">
        <v>0</v>
      </c>
      <c r="D168">
        <v>0</v>
      </c>
      <c r="E168">
        <v>3</v>
      </c>
    </row>
    <row r="169" spans="1:5" x14ac:dyDescent="0.55000000000000004">
      <c r="A169">
        <v>2019</v>
      </c>
      <c r="B169">
        <v>4</v>
      </c>
      <c r="C169">
        <v>0</v>
      </c>
      <c r="D169">
        <v>4</v>
      </c>
      <c r="E169">
        <v>0</v>
      </c>
    </row>
    <row r="170" spans="1:5" x14ac:dyDescent="0.55000000000000004">
      <c r="A170">
        <v>2020</v>
      </c>
      <c r="B170">
        <v>1</v>
      </c>
      <c r="C170">
        <v>0</v>
      </c>
      <c r="D170">
        <v>0</v>
      </c>
      <c r="E170">
        <v>1</v>
      </c>
    </row>
    <row r="171" spans="1:5" x14ac:dyDescent="0.55000000000000004">
      <c r="A171">
        <v>2021</v>
      </c>
      <c r="B171">
        <v>1</v>
      </c>
      <c r="C171">
        <v>0</v>
      </c>
      <c r="D171">
        <v>0</v>
      </c>
      <c r="E171">
        <v>1</v>
      </c>
    </row>
    <row r="172" spans="1:5" x14ac:dyDescent="0.55000000000000004">
      <c r="A172">
        <v>2022</v>
      </c>
      <c r="B172">
        <v>0</v>
      </c>
      <c r="C172">
        <v>0</v>
      </c>
      <c r="D172">
        <v>0</v>
      </c>
      <c r="E172">
        <v>0</v>
      </c>
    </row>
    <row r="173" spans="1:5" x14ac:dyDescent="0.55000000000000004">
      <c r="A173">
        <v>2023</v>
      </c>
      <c r="B173">
        <v>0</v>
      </c>
      <c r="C173">
        <v>0</v>
      </c>
      <c r="D173">
        <v>0</v>
      </c>
      <c r="E173">
        <v>0</v>
      </c>
    </row>
    <row r="174" spans="1:5" x14ac:dyDescent="0.55000000000000004">
      <c r="A174">
        <v>2024</v>
      </c>
      <c r="B174">
        <v>1</v>
      </c>
      <c r="C174">
        <v>0</v>
      </c>
      <c r="D174">
        <v>0</v>
      </c>
      <c r="E174">
        <v>1</v>
      </c>
    </row>
    <row r="175" spans="1:5" x14ac:dyDescent="0.55000000000000004">
      <c r="A175">
        <v>2025</v>
      </c>
      <c r="B175">
        <v>0</v>
      </c>
      <c r="C175">
        <v>0</v>
      </c>
      <c r="D175">
        <v>0</v>
      </c>
      <c r="E175">
        <v>0</v>
      </c>
    </row>
    <row r="176" spans="1:5" x14ac:dyDescent="0.55000000000000004">
      <c r="A176">
        <v>2026</v>
      </c>
      <c r="B176">
        <v>0</v>
      </c>
      <c r="C176">
        <v>0</v>
      </c>
      <c r="D176">
        <v>0</v>
      </c>
      <c r="E176">
        <v>0</v>
      </c>
    </row>
    <row r="177" spans="1:5" x14ac:dyDescent="0.55000000000000004">
      <c r="A177" t="s">
        <v>328</v>
      </c>
      <c r="B177">
        <v>10</v>
      </c>
      <c r="C177">
        <v>0</v>
      </c>
      <c r="D177">
        <v>4</v>
      </c>
      <c r="E177">
        <v>6</v>
      </c>
    </row>
    <row r="178" spans="1:5" x14ac:dyDescent="0.55000000000000004">
      <c r="A178" t="s">
        <v>347</v>
      </c>
    </row>
    <row r="179" spans="1:5" ht="43.2" x14ac:dyDescent="0.55000000000000004">
      <c r="A179" t="s">
        <v>82</v>
      </c>
      <c r="B179" t="s">
        <v>266</v>
      </c>
      <c r="C179" s="60" t="s">
        <v>348</v>
      </c>
    </row>
    <row r="180" spans="1:5" x14ac:dyDescent="0.55000000000000004">
      <c r="A180">
        <v>2017</v>
      </c>
      <c r="B180">
        <v>0</v>
      </c>
      <c r="C180">
        <v>0</v>
      </c>
    </row>
    <row r="181" spans="1:5" x14ac:dyDescent="0.55000000000000004">
      <c r="A181">
        <v>2018</v>
      </c>
      <c r="B181">
        <v>0</v>
      </c>
      <c r="C181">
        <v>0</v>
      </c>
    </row>
    <row r="182" spans="1:5" x14ac:dyDescent="0.55000000000000004">
      <c r="A182">
        <v>2019</v>
      </c>
      <c r="B182">
        <v>0</v>
      </c>
      <c r="C182">
        <v>8</v>
      </c>
    </row>
    <row r="183" spans="1:5" x14ac:dyDescent="0.55000000000000004">
      <c r="A183">
        <v>2020</v>
      </c>
      <c r="B183">
        <v>0</v>
      </c>
      <c r="C183">
        <v>0</v>
      </c>
    </row>
    <row r="184" spans="1:5" x14ac:dyDescent="0.55000000000000004">
      <c r="A184">
        <v>2021</v>
      </c>
      <c r="B184">
        <v>0</v>
      </c>
      <c r="C184">
        <v>0</v>
      </c>
    </row>
    <row r="185" spans="1:5" x14ac:dyDescent="0.55000000000000004">
      <c r="A185">
        <v>2022</v>
      </c>
      <c r="B185">
        <v>0</v>
      </c>
      <c r="C185">
        <v>0</v>
      </c>
    </row>
    <row r="186" spans="1:5" x14ac:dyDescent="0.55000000000000004">
      <c r="A186">
        <v>2023</v>
      </c>
      <c r="B186">
        <v>0</v>
      </c>
      <c r="C186">
        <v>0</v>
      </c>
    </row>
    <row r="187" spans="1:5" x14ac:dyDescent="0.55000000000000004">
      <c r="A187">
        <v>2024</v>
      </c>
      <c r="B187">
        <v>0</v>
      </c>
      <c r="C187">
        <v>0</v>
      </c>
    </row>
    <row r="188" spans="1:5" x14ac:dyDescent="0.55000000000000004">
      <c r="A188">
        <v>2025</v>
      </c>
      <c r="B188">
        <v>0</v>
      </c>
      <c r="C188">
        <v>0</v>
      </c>
    </row>
    <row r="189" spans="1:5" x14ac:dyDescent="0.55000000000000004">
      <c r="A189">
        <v>2026</v>
      </c>
      <c r="B189">
        <v>0</v>
      </c>
      <c r="C189">
        <v>0</v>
      </c>
    </row>
    <row r="190" spans="1:5" x14ac:dyDescent="0.55000000000000004">
      <c r="A190" t="s">
        <v>328</v>
      </c>
      <c r="B190">
        <v>0</v>
      </c>
      <c r="C190">
        <v>8</v>
      </c>
    </row>
    <row r="191" spans="1:5" x14ac:dyDescent="0.55000000000000004">
      <c r="A191" t="s">
        <v>349</v>
      </c>
    </row>
    <row r="192" spans="1:5" x14ac:dyDescent="0.55000000000000004">
      <c r="A192" t="s">
        <v>82</v>
      </c>
      <c r="B192" t="s">
        <v>350</v>
      </c>
      <c r="C192" t="s">
        <v>351</v>
      </c>
    </row>
    <row r="193" spans="1:8" x14ac:dyDescent="0.55000000000000004">
      <c r="A193">
        <v>2017</v>
      </c>
      <c r="B193" t="s">
        <v>212</v>
      </c>
      <c r="C193">
        <v>0</v>
      </c>
      <c r="D193">
        <v>0</v>
      </c>
    </row>
    <row r="194" spans="1:8" x14ac:dyDescent="0.55000000000000004">
      <c r="A194">
        <v>2018</v>
      </c>
      <c r="B194" t="s">
        <v>212</v>
      </c>
      <c r="C194">
        <v>15600</v>
      </c>
      <c r="D194">
        <v>3</v>
      </c>
    </row>
    <row r="195" spans="1:8" x14ac:dyDescent="0.55000000000000004">
      <c r="A195">
        <v>2019</v>
      </c>
      <c r="B195" t="s">
        <v>212</v>
      </c>
      <c r="C195">
        <v>50000</v>
      </c>
      <c r="D195">
        <v>33.6</v>
      </c>
    </row>
    <row r="196" spans="1:8" x14ac:dyDescent="0.55000000000000004">
      <c r="A196">
        <v>2020</v>
      </c>
      <c r="B196" t="s">
        <v>212</v>
      </c>
      <c r="C196">
        <v>6300</v>
      </c>
      <c r="D196">
        <v>1</v>
      </c>
    </row>
    <row r="197" spans="1:8" x14ac:dyDescent="0.55000000000000004">
      <c r="A197">
        <v>2021</v>
      </c>
      <c r="B197" t="s">
        <v>212</v>
      </c>
      <c r="C197">
        <v>11000</v>
      </c>
      <c r="D197">
        <v>1</v>
      </c>
    </row>
    <row r="198" spans="1:8" ht="409.5" x14ac:dyDescent="0.55000000000000004">
      <c r="B198" s="120">
        <v>46171</v>
      </c>
      <c r="C198" s="60" t="s">
        <v>223</v>
      </c>
      <c r="D198" t="s">
        <v>352</v>
      </c>
    </row>
    <row r="199" spans="1:8" ht="230.4" x14ac:dyDescent="0.55000000000000004">
      <c r="B199" s="60" t="s">
        <v>186</v>
      </c>
    </row>
    <row r="200" spans="1:8" x14ac:dyDescent="0.55000000000000004">
      <c r="A200" t="s">
        <v>82</v>
      </c>
      <c r="B200" t="s">
        <v>350</v>
      </c>
      <c r="C200" t="s">
        <v>351</v>
      </c>
    </row>
    <row r="201" spans="1:8" x14ac:dyDescent="0.55000000000000004">
      <c r="A201">
        <v>2022</v>
      </c>
      <c r="B201" t="s">
        <v>212</v>
      </c>
      <c r="C201">
        <v>0</v>
      </c>
      <c r="D201">
        <v>0</v>
      </c>
    </row>
    <row r="202" spans="1:8" x14ac:dyDescent="0.55000000000000004">
      <c r="A202">
        <v>2023</v>
      </c>
      <c r="B202" t="s">
        <v>212</v>
      </c>
      <c r="C202">
        <v>0</v>
      </c>
      <c r="D202">
        <v>0</v>
      </c>
    </row>
    <row r="203" spans="1:8" x14ac:dyDescent="0.55000000000000004">
      <c r="A203">
        <v>2024</v>
      </c>
      <c r="B203" t="s">
        <v>212</v>
      </c>
      <c r="C203">
        <v>18250</v>
      </c>
      <c r="D203">
        <v>1</v>
      </c>
    </row>
    <row r="204" spans="1:8" x14ac:dyDescent="0.55000000000000004">
      <c r="A204">
        <v>2025</v>
      </c>
      <c r="B204" t="s">
        <v>212</v>
      </c>
      <c r="C204">
        <v>0</v>
      </c>
      <c r="D204">
        <v>0</v>
      </c>
    </row>
    <row r="205" spans="1:8" x14ac:dyDescent="0.55000000000000004">
      <c r="A205">
        <v>2026</v>
      </c>
      <c r="B205" t="s">
        <v>212</v>
      </c>
      <c r="C205">
        <v>0</v>
      </c>
      <c r="D205">
        <v>0</v>
      </c>
    </row>
    <row r="206" spans="1:8" x14ac:dyDescent="0.55000000000000004">
      <c r="A206" t="s">
        <v>328</v>
      </c>
      <c r="B206" t="s">
        <v>212</v>
      </c>
      <c r="C206">
        <v>101150</v>
      </c>
      <c r="D206">
        <v>39.6</v>
      </c>
    </row>
    <row r="207" spans="1:8" x14ac:dyDescent="0.55000000000000004">
      <c r="A207" t="s">
        <v>353</v>
      </c>
    </row>
    <row r="208" spans="1:8" ht="57.6" x14ac:dyDescent="0.55000000000000004">
      <c r="A208" t="s">
        <v>82</v>
      </c>
      <c r="B208" t="s">
        <v>354</v>
      </c>
      <c r="C208" t="s">
        <v>355</v>
      </c>
      <c r="D208" t="s">
        <v>356</v>
      </c>
      <c r="E208" s="60" t="s">
        <v>357</v>
      </c>
      <c r="F208" t="s">
        <v>358</v>
      </c>
      <c r="G208" t="s">
        <v>359</v>
      </c>
      <c r="H208" t="s">
        <v>327</v>
      </c>
    </row>
    <row r="209" spans="1:8" x14ac:dyDescent="0.55000000000000004">
      <c r="A209">
        <v>2017</v>
      </c>
      <c r="B209">
        <v>0</v>
      </c>
      <c r="C209">
        <v>0</v>
      </c>
      <c r="D209">
        <v>0</v>
      </c>
      <c r="E209">
        <v>0</v>
      </c>
      <c r="F209">
        <v>0</v>
      </c>
      <c r="G209">
        <v>0</v>
      </c>
      <c r="H209">
        <v>0</v>
      </c>
    </row>
    <row r="210" spans="1:8" x14ac:dyDescent="0.55000000000000004">
      <c r="A210">
        <v>2018</v>
      </c>
      <c r="B210">
        <v>1</v>
      </c>
      <c r="C210">
        <v>0</v>
      </c>
      <c r="D210">
        <v>0</v>
      </c>
      <c r="E210">
        <v>0</v>
      </c>
      <c r="F210">
        <v>2</v>
      </c>
      <c r="G210">
        <v>0</v>
      </c>
      <c r="H210">
        <v>0</v>
      </c>
    </row>
    <row r="211" spans="1:8" x14ac:dyDescent="0.55000000000000004">
      <c r="A211">
        <v>2019</v>
      </c>
      <c r="B211">
        <v>1</v>
      </c>
      <c r="C211">
        <v>0</v>
      </c>
      <c r="D211">
        <v>0</v>
      </c>
      <c r="E211">
        <v>0</v>
      </c>
      <c r="F211">
        <v>3</v>
      </c>
      <c r="G211">
        <v>0</v>
      </c>
      <c r="H211">
        <v>0</v>
      </c>
    </row>
    <row r="212" spans="1:8" x14ac:dyDescent="0.55000000000000004">
      <c r="A212">
        <v>2020</v>
      </c>
      <c r="B212">
        <v>0</v>
      </c>
      <c r="C212">
        <v>0</v>
      </c>
      <c r="D212">
        <v>0</v>
      </c>
      <c r="E212">
        <v>0</v>
      </c>
      <c r="F212">
        <v>1</v>
      </c>
      <c r="G212">
        <v>0</v>
      </c>
      <c r="H212">
        <v>0</v>
      </c>
    </row>
    <row r="213" spans="1:8" x14ac:dyDescent="0.55000000000000004">
      <c r="A213">
        <v>2021</v>
      </c>
      <c r="B213">
        <v>1</v>
      </c>
      <c r="C213">
        <v>0</v>
      </c>
      <c r="D213">
        <v>0</v>
      </c>
      <c r="E213">
        <v>0</v>
      </c>
      <c r="F213">
        <v>0</v>
      </c>
      <c r="G213">
        <v>0</v>
      </c>
      <c r="H213">
        <v>0</v>
      </c>
    </row>
    <row r="214" spans="1:8" x14ac:dyDescent="0.55000000000000004">
      <c r="A214">
        <v>2022</v>
      </c>
      <c r="B214">
        <v>0</v>
      </c>
      <c r="C214">
        <v>0</v>
      </c>
      <c r="D214">
        <v>0</v>
      </c>
      <c r="E214">
        <v>0</v>
      </c>
      <c r="F214">
        <v>0</v>
      </c>
      <c r="G214">
        <v>0</v>
      </c>
      <c r="H214">
        <v>0</v>
      </c>
    </row>
    <row r="215" spans="1:8" x14ac:dyDescent="0.55000000000000004">
      <c r="A215">
        <v>2023</v>
      </c>
      <c r="B215">
        <v>0</v>
      </c>
      <c r="C215">
        <v>0</v>
      </c>
      <c r="D215">
        <v>0</v>
      </c>
      <c r="E215">
        <v>0</v>
      </c>
      <c r="F215">
        <v>0</v>
      </c>
      <c r="G215">
        <v>0</v>
      </c>
      <c r="H215">
        <v>0</v>
      </c>
    </row>
    <row r="216" spans="1:8" x14ac:dyDescent="0.55000000000000004">
      <c r="A216">
        <v>2024</v>
      </c>
      <c r="B216">
        <v>0</v>
      </c>
      <c r="C216">
        <v>0</v>
      </c>
      <c r="D216">
        <v>0</v>
      </c>
      <c r="E216">
        <v>0</v>
      </c>
      <c r="F216">
        <v>1</v>
      </c>
      <c r="G216">
        <v>0</v>
      </c>
      <c r="H216">
        <v>0</v>
      </c>
    </row>
    <row r="217" spans="1:8" x14ac:dyDescent="0.55000000000000004">
      <c r="A217">
        <v>2025</v>
      </c>
      <c r="B217">
        <v>0</v>
      </c>
      <c r="C217">
        <v>0</v>
      </c>
      <c r="D217">
        <v>0</v>
      </c>
      <c r="E217">
        <v>0</v>
      </c>
      <c r="F217">
        <v>0</v>
      </c>
      <c r="G217">
        <v>0</v>
      </c>
      <c r="H217">
        <v>0</v>
      </c>
    </row>
    <row r="218" spans="1:8" x14ac:dyDescent="0.55000000000000004">
      <c r="A218">
        <v>2026</v>
      </c>
      <c r="B218">
        <v>0</v>
      </c>
      <c r="C218">
        <v>0</v>
      </c>
      <c r="D218">
        <v>0</v>
      </c>
      <c r="E218">
        <v>0</v>
      </c>
      <c r="F218">
        <v>0</v>
      </c>
      <c r="G218">
        <v>0</v>
      </c>
      <c r="H218">
        <v>0</v>
      </c>
    </row>
    <row r="219" spans="1:8" x14ac:dyDescent="0.55000000000000004">
      <c r="A219" t="s">
        <v>328</v>
      </c>
      <c r="B219">
        <v>3</v>
      </c>
      <c r="C219">
        <v>0</v>
      </c>
      <c r="D219">
        <v>0</v>
      </c>
      <c r="E219">
        <v>0</v>
      </c>
      <c r="F219">
        <v>7</v>
      </c>
      <c r="G219">
        <v>0</v>
      </c>
      <c r="H219">
        <v>0</v>
      </c>
    </row>
    <row r="220" spans="1:8" ht="409.5" x14ac:dyDescent="0.55000000000000004">
      <c r="B220" s="120">
        <v>46171</v>
      </c>
      <c r="C220" s="60" t="s">
        <v>223</v>
      </c>
      <c r="D220" t="s">
        <v>360</v>
      </c>
    </row>
    <row r="221" spans="1:8" ht="230.4" x14ac:dyDescent="0.55000000000000004">
      <c r="B221" s="60" t="s">
        <v>186</v>
      </c>
    </row>
    <row r="222" spans="1:8" x14ac:dyDescent="0.55000000000000004">
      <c r="A222" t="s">
        <v>361</v>
      </c>
    </row>
    <row r="223" spans="1:8" x14ac:dyDescent="0.55000000000000004">
      <c r="A223" t="s">
        <v>362</v>
      </c>
      <c r="B223" t="s">
        <v>363</v>
      </c>
      <c r="C223" t="s">
        <v>364</v>
      </c>
      <c r="D223" t="s">
        <v>365</v>
      </c>
      <c r="E223" t="s">
        <v>366</v>
      </c>
      <c r="F223" t="s">
        <v>367</v>
      </c>
      <c r="G223" t="s">
        <v>368</v>
      </c>
      <c r="H223" t="s">
        <v>369</v>
      </c>
    </row>
    <row r="224" spans="1:8" x14ac:dyDescent="0.55000000000000004">
      <c r="B224">
        <v>410000780441</v>
      </c>
      <c r="C224">
        <v>41000078044</v>
      </c>
      <c r="D224" s="355" t="s">
        <v>712</v>
      </c>
      <c r="E224" t="s">
        <v>713</v>
      </c>
      <c r="F224">
        <v>76.8</v>
      </c>
      <c r="G224">
        <v>8.4</v>
      </c>
      <c r="H224">
        <v>1500</v>
      </c>
    </row>
    <row r="225" spans="1:10" x14ac:dyDescent="0.55000000000000004">
      <c r="A225" t="s">
        <v>370</v>
      </c>
      <c r="B225" t="s">
        <v>371</v>
      </c>
      <c r="C225" t="s">
        <v>372</v>
      </c>
      <c r="D225" t="s">
        <v>373</v>
      </c>
      <c r="E225" t="s">
        <v>374</v>
      </c>
    </row>
    <row r="227" spans="1:10" x14ac:dyDescent="0.55000000000000004">
      <c r="A227" t="s">
        <v>375</v>
      </c>
      <c r="B227" t="s">
        <v>376</v>
      </c>
    </row>
    <row r="228" spans="1:10" x14ac:dyDescent="0.55000000000000004">
      <c r="B228" t="s">
        <v>377</v>
      </c>
      <c r="C228" t="s">
        <v>378</v>
      </c>
      <c r="D228" t="s">
        <v>379</v>
      </c>
      <c r="E228" t="s">
        <v>377</v>
      </c>
      <c r="F228" t="s">
        <v>378</v>
      </c>
      <c r="G228" t="s">
        <v>380</v>
      </c>
      <c r="H228" t="s">
        <v>381</v>
      </c>
      <c r="I228" t="s">
        <v>76</v>
      </c>
      <c r="J228" t="s">
        <v>382</v>
      </c>
    </row>
    <row r="229" spans="1:10" x14ac:dyDescent="0.55000000000000004">
      <c r="B229" t="s">
        <v>583</v>
      </c>
      <c r="C229">
        <v>40</v>
      </c>
      <c r="D229">
        <v>2</v>
      </c>
      <c r="E229" t="s">
        <v>190</v>
      </c>
      <c r="G229">
        <v>150</v>
      </c>
      <c r="H229" s="120">
        <v>43040</v>
      </c>
      <c r="I229" s="120">
        <v>46112</v>
      </c>
      <c r="J229">
        <v>8.41</v>
      </c>
    </row>
    <row r="230" spans="1:10" x14ac:dyDescent="0.55000000000000004">
      <c r="A230" t="s">
        <v>383</v>
      </c>
      <c r="B230" t="s">
        <v>384</v>
      </c>
    </row>
    <row r="231" spans="1:10" x14ac:dyDescent="0.55000000000000004">
      <c r="A231" t="s">
        <v>705</v>
      </c>
    </row>
    <row r="232" spans="1:10" x14ac:dyDescent="0.55000000000000004">
      <c r="A232" t="s">
        <v>385</v>
      </c>
    </row>
    <row r="233" spans="1:10" x14ac:dyDescent="0.55000000000000004">
      <c r="A233" t="s">
        <v>377</v>
      </c>
      <c r="B233" t="s">
        <v>378</v>
      </c>
    </row>
    <row r="234" spans="1:10" x14ac:dyDescent="0.55000000000000004">
      <c r="A234" t="s">
        <v>598</v>
      </c>
      <c r="B234">
        <v>40001303</v>
      </c>
    </row>
    <row r="235" spans="1:10" x14ac:dyDescent="0.55000000000000004">
      <c r="A235" t="s">
        <v>586</v>
      </c>
      <c r="B235">
        <v>30000091</v>
      </c>
    </row>
    <row r="236" spans="1:10" x14ac:dyDescent="0.55000000000000004">
      <c r="A236" t="s">
        <v>599</v>
      </c>
      <c r="B236">
        <v>50028745</v>
      </c>
    </row>
    <row r="237" spans="1:10" x14ac:dyDescent="0.55000000000000004">
      <c r="A237" t="s">
        <v>600</v>
      </c>
      <c r="B237">
        <v>50033187</v>
      </c>
    </row>
    <row r="238" spans="1:10" x14ac:dyDescent="0.55000000000000004">
      <c r="A238" t="s">
        <v>601</v>
      </c>
      <c r="B238">
        <v>40001225</v>
      </c>
    </row>
    <row r="239" spans="1:10" x14ac:dyDescent="0.55000000000000004">
      <c r="A239" t="s">
        <v>602</v>
      </c>
      <c r="B239">
        <v>50010479</v>
      </c>
    </row>
    <row r="240" spans="1:10" x14ac:dyDescent="0.55000000000000004">
      <c r="A240" t="s">
        <v>603</v>
      </c>
      <c r="B240">
        <v>50049016</v>
      </c>
    </row>
    <row r="241" spans="1:4" x14ac:dyDescent="0.55000000000000004">
      <c r="A241" t="s">
        <v>386</v>
      </c>
    </row>
    <row r="242" spans="1:4" x14ac:dyDescent="0.55000000000000004">
      <c r="A242" t="s">
        <v>377</v>
      </c>
      <c r="B242" t="s">
        <v>378</v>
      </c>
      <c r="C242" t="s">
        <v>378</v>
      </c>
      <c r="D242" t="s">
        <v>377</v>
      </c>
    </row>
    <row r="243" spans="1:4" x14ac:dyDescent="0.55000000000000004">
      <c r="A243" t="s">
        <v>586</v>
      </c>
      <c r="B243">
        <v>30000091</v>
      </c>
      <c r="C243">
        <v>40001225</v>
      </c>
      <c r="D243" t="s">
        <v>601</v>
      </c>
    </row>
    <row r="244" spans="1:4" x14ac:dyDescent="0.55000000000000004">
      <c r="A244" t="s">
        <v>586</v>
      </c>
      <c r="B244">
        <v>30000091</v>
      </c>
      <c r="C244">
        <v>40001303</v>
      </c>
      <c r="D244" t="s">
        <v>598</v>
      </c>
    </row>
    <row r="245" spans="1:4" x14ac:dyDescent="0.55000000000000004">
      <c r="A245" t="s">
        <v>586</v>
      </c>
      <c r="B245">
        <v>30000091</v>
      </c>
      <c r="C245">
        <v>50028745</v>
      </c>
      <c r="D245" t="s">
        <v>599</v>
      </c>
    </row>
    <row r="246" spans="1:4" x14ac:dyDescent="0.55000000000000004">
      <c r="A246" t="s">
        <v>601</v>
      </c>
      <c r="B246">
        <v>40001225</v>
      </c>
      <c r="C246">
        <v>40001303</v>
      </c>
      <c r="D246" t="s">
        <v>598</v>
      </c>
    </row>
    <row r="247" spans="1:4" x14ac:dyDescent="0.55000000000000004">
      <c r="A247" t="s">
        <v>598</v>
      </c>
      <c r="B247">
        <v>40001303</v>
      </c>
      <c r="C247">
        <v>50028745</v>
      </c>
      <c r="D247" t="s">
        <v>599</v>
      </c>
    </row>
    <row r="248" spans="1:4" x14ac:dyDescent="0.55000000000000004">
      <c r="A248" t="s">
        <v>586</v>
      </c>
      <c r="B248">
        <v>30000091</v>
      </c>
      <c r="C248">
        <v>50049016</v>
      </c>
      <c r="D248" t="s">
        <v>603</v>
      </c>
    </row>
    <row r="249" spans="1:4" x14ac:dyDescent="0.55000000000000004">
      <c r="A249" t="s">
        <v>601</v>
      </c>
      <c r="B249">
        <v>40001225</v>
      </c>
      <c r="C249">
        <v>50049016</v>
      </c>
      <c r="D249" t="s">
        <v>603</v>
      </c>
    </row>
    <row r="250" spans="1:4" x14ac:dyDescent="0.55000000000000004">
      <c r="A250" t="s">
        <v>599</v>
      </c>
      <c r="B250">
        <v>50028745</v>
      </c>
      <c r="C250">
        <v>50049016</v>
      </c>
      <c r="D250" t="s">
        <v>603</v>
      </c>
    </row>
    <row r="251" spans="1:4" ht="409.5" x14ac:dyDescent="0.55000000000000004">
      <c r="B251" s="120">
        <v>46171</v>
      </c>
      <c r="C251" s="60" t="s">
        <v>223</v>
      </c>
      <c r="D251" t="s">
        <v>387</v>
      </c>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329"/>
  <sheetViews>
    <sheetView zoomScaleNormal="100" workbookViewId="0"/>
  </sheetViews>
  <sheetFormatPr defaultColWidth="8.68359375" defaultRowHeight="14.4" x14ac:dyDescent="0.55000000000000004"/>
  <cols>
    <col min="1" max="1" width="5.15625" customWidth="1"/>
    <col min="2" max="2" width="7.47265625" customWidth="1"/>
    <col min="3" max="3" width="5.68359375" customWidth="1"/>
    <col min="4" max="4" width="4.89453125" customWidth="1"/>
    <col min="5" max="5" width="9.3671875" customWidth="1"/>
    <col min="6" max="6" width="11.15625" customWidth="1"/>
    <col min="7" max="7" width="12.05078125" customWidth="1"/>
    <col min="8" max="8" width="5.68359375" customWidth="1"/>
    <col min="9" max="9" width="3.3125" customWidth="1"/>
    <col min="10" max="10" width="3.47265625" customWidth="1"/>
    <col min="11" max="11" width="9.68359375" customWidth="1"/>
    <col min="12" max="12" width="10.15625" customWidth="1"/>
    <col min="13" max="13" width="2.68359375" customWidth="1"/>
    <col min="14" max="14" width="1.734375" customWidth="1"/>
    <col min="15" max="16" width="1.68359375" customWidth="1"/>
    <col min="17" max="17" width="2" customWidth="1"/>
    <col min="18" max="18" width="6.68359375" customWidth="1"/>
    <col min="19" max="19" width="8.41796875" customWidth="1"/>
    <col min="20" max="20" width="26.3671875" customWidth="1"/>
    <col min="22" max="23" width="2.41796875" customWidth="1"/>
    <col min="24" max="24" width="8.41796875" customWidth="1"/>
  </cols>
  <sheetData>
    <row r="1" spans="1:24" ht="29.25" customHeight="1" x14ac:dyDescent="0.55000000000000004">
      <c r="A1" s="60" t="s">
        <v>131</v>
      </c>
      <c r="B1" t="s">
        <v>132</v>
      </c>
      <c r="C1" s="60" t="s">
        <v>133</v>
      </c>
      <c r="D1" s="60" t="s">
        <v>134</v>
      </c>
      <c r="E1" t="s">
        <v>135</v>
      </c>
      <c r="F1" t="s">
        <v>136</v>
      </c>
      <c r="G1" t="s">
        <v>137</v>
      </c>
      <c r="H1" t="s">
        <v>138</v>
      </c>
      <c r="I1" s="39" t="s">
        <v>139</v>
      </c>
      <c r="J1" t="s">
        <v>140</v>
      </c>
      <c r="K1" t="s">
        <v>141</v>
      </c>
      <c r="L1" t="s">
        <v>142</v>
      </c>
      <c r="M1" t="s">
        <v>143</v>
      </c>
      <c r="N1" t="s">
        <v>144</v>
      </c>
      <c r="O1" t="s">
        <v>145</v>
      </c>
      <c r="P1" t="s">
        <v>146</v>
      </c>
      <c r="Q1" t="s">
        <v>147</v>
      </c>
      <c r="R1" t="s">
        <v>148</v>
      </c>
      <c r="S1" t="s">
        <v>149</v>
      </c>
      <c r="T1" t="s">
        <v>150</v>
      </c>
    </row>
    <row r="2" spans="1:24" s="129" customFormat="1" ht="15.75" customHeight="1" x14ac:dyDescent="0.55000000000000004">
      <c r="A2" s="126" t="str">
        <f>Before!A2</f>
        <v>Before Period (11/01/17 - 10/31/21)</v>
      </c>
      <c r="B2" s="127"/>
      <c r="C2" s="127"/>
      <c r="D2" s="127"/>
      <c r="E2" s="127"/>
      <c r="F2" s="127"/>
      <c r="G2" s="127"/>
      <c r="H2" s="126"/>
      <c r="I2" s="128"/>
      <c r="J2" s="126"/>
      <c r="K2" s="126"/>
      <c r="L2" s="126"/>
      <c r="M2" s="126"/>
    </row>
    <row r="3" spans="1:24" x14ac:dyDescent="0.55000000000000004">
      <c r="A3">
        <v>0</v>
      </c>
      <c r="B3" t="s">
        <v>586</v>
      </c>
      <c r="C3">
        <v>0</v>
      </c>
      <c r="E3" s="354" t="s">
        <v>601</v>
      </c>
      <c r="F3" t="s">
        <v>625</v>
      </c>
      <c r="G3" t="s">
        <v>586</v>
      </c>
      <c r="H3">
        <v>9.032</v>
      </c>
      <c r="I3" t="s">
        <v>703</v>
      </c>
      <c r="K3">
        <v>105366208</v>
      </c>
      <c r="L3" s="120">
        <v>43122</v>
      </c>
      <c r="M3">
        <v>30</v>
      </c>
      <c r="N3">
        <v>1</v>
      </c>
      <c r="O3">
        <v>7</v>
      </c>
      <c r="P3">
        <v>1</v>
      </c>
      <c r="Q3" t="s">
        <v>406</v>
      </c>
      <c r="R3" t="str">
        <f>VLOOKUP(M3,Index!$A$1:$B$26, 2, FALSE)</f>
        <v>angle</v>
      </c>
      <c r="S3" t="s">
        <v>718</v>
      </c>
      <c r="T3" t="s">
        <v>716</v>
      </c>
      <c r="V3" t="str" cm="1">
        <f t="array" ref="V3">IF(AND(INDEX('Initial Study'!K:K, MATCH(K3, 'Initial Study'!B:B, 0) + 1) &lt;&gt; 0, INDEX('Initial Study'!K:K, MATCH(K3, 'Initial Study'!B:B, 0) + 1) &lt;&gt; ""), INDEX('Initial Study'!K:K, MATCH(K3, 'Initial Study'!B:B, 0) + 1), "")</f>
        <v>NE</v>
      </c>
      <c r="W3" t="str" cm="1">
        <f t="array" ref="W3">IF(AND(INDEX('Initial Study'!K:K, MATCH(K3, 'Initial Study'!B:B, 0) + 2) &lt;&gt; 0, INDEX('Initial Study'!K:K, MATCH(K3, 'Initial Study'!B:B, 0) + 2) &lt;&gt; "", NOT(ISNUMBER(INDEX('Initial Study'!K:K, MATCH(K3, 'Initial Study'!B:B, 0) + 2)))), INDEX('Initial Study'!K:K, MATCH(K3, 'Initial Study'!B:B, 0) + 2), "-")</f>
        <v>N</v>
      </c>
      <c r="X3" t="str">
        <f t="shared" ref="X3:X10" si="0">IF(R3="RE", V3 &amp; "BT/" &amp; IF(W3 &lt;&gt; "-", W3 &amp; "BT", ""),
   IF(OR(R3="LTDR", R3="LTSR"), V3 &amp; "BL" &amp; IF(W3 &lt;&gt; "-", "/" &amp; W3 &amp; "BT", ""),
   IF(OR(R3="RTDR", R3="RTSR"), V3 &amp; "BR" &amp; IF(W3 &lt;&gt; "-", "/" &amp; W3 &amp; "BT", ""),
   IF(W3 &lt;&gt; "-", V3 &amp; "BT/" &amp; W3 &amp; "BT", V3 &amp; "BT"))))</f>
        <v>NEBT/NBT</v>
      </c>
    </row>
    <row r="4" spans="1:24" x14ac:dyDescent="0.55000000000000004">
      <c r="A4">
        <v>0</v>
      </c>
      <c r="B4" t="s">
        <v>586</v>
      </c>
      <c r="C4">
        <v>0</v>
      </c>
      <c r="E4" s="354" t="s">
        <v>598</v>
      </c>
      <c r="F4" t="s">
        <v>649</v>
      </c>
      <c r="G4" t="s">
        <v>586</v>
      </c>
      <c r="H4">
        <v>9.032</v>
      </c>
      <c r="I4" t="s">
        <v>703</v>
      </c>
      <c r="K4">
        <v>105543910</v>
      </c>
      <c r="L4" s="120">
        <v>43297</v>
      </c>
      <c r="M4">
        <v>24</v>
      </c>
      <c r="N4">
        <v>1</v>
      </c>
      <c r="O4">
        <v>7</v>
      </c>
      <c r="P4">
        <v>1</v>
      </c>
      <c r="Q4" t="s">
        <v>406</v>
      </c>
      <c r="R4" t="str">
        <f>VLOOKUP(M4,Index!$A$1:$B$26, 2, FALSE)</f>
        <v>LTDR</v>
      </c>
      <c r="S4" t="s">
        <v>721</v>
      </c>
      <c r="T4" t="s">
        <v>716</v>
      </c>
      <c r="V4" t="str" cm="1">
        <f t="array" ref="V4">IF(AND(INDEX('Initial Study'!K:K, MATCH(K4, 'Initial Study'!B:B, 0) + 1) &lt;&gt; 0, INDEX('Initial Study'!K:K, MATCH(K4, 'Initial Study'!B:B, 0) + 1) &lt;&gt; ""), INDEX('Initial Study'!K:K, MATCH(K4, 'Initial Study'!B:B, 0) + 1), "")</f>
        <v>S</v>
      </c>
      <c r="W4" t="str" cm="1">
        <f t="array" ref="W4">IF(AND(INDEX('Initial Study'!K:K, MATCH(K4, 'Initial Study'!B:B, 0) + 2) &lt;&gt; 0, INDEX('Initial Study'!K:K, MATCH(K4, 'Initial Study'!B:B, 0) + 2) &lt;&gt; "", NOT(ISNUMBER(INDEX('Initial Study'!K:K, MATCH(K4, 'Initial Study'!B:B, 0) + 2)))), INDEX('Initial Study'!K:K, MATCH(K4, 'Initial Study'!B:B, 0) + 2), "-")</f>
        <v>S</v>
      </c>
      <c r="X4" t="str">
        <f t="shared" si="0"/>
        <v>SBL/SBT</v>
      </c>
    </row>
    <row r="5" spans="1:24" x14ac:dyDescent="0.55000000000000004">
      <c r="A5">
        <v>0</v>
      </c>
      <c r="B5" t="s">
        <v>586</v>
      </c>
      <c r="C5">
        <v>0</v>
      </c>
      <c r="E5" s="354" t="s">
        <v>601</v>
      </c>
      <c r="F5" t="s">
        <v>650</v>
      </c>
      <c r="G5" t="s">
        <v>586</v>
      </c>
      <c r="H5">
        <v>9.032</v>
      </c>
      <c r="I5" t="s">
        <v>703</v>
      </c>
      <c r="K5">
        <v>105685815</v>
      </c>
      <c r="L5" s="120">
        <v>43422</v>
      </c>
      <c r="M5">
        <v>30</v>
      </c>
      <c r="N5">
        <v>1</v>
      </c>
      <c r="O5">
        <v>7</v>
      </c>
      <c r="P5">
        <v>1</v>
      </c>
      <c r="Q5" t="s">
        <v>406</v>
      </c>
      <c r="R5" t="str">
        <f>VLOOKUP(M5,Index!$A$1:$B$26, 2, FALSE)</f>
        <v>angle</v>
      </c>
      <c r="S5" t="s">
        <v>718</v>
      </c>
      <c r="T5" t="s">
        <v>716</v>
      </c>
      <c r="V5" t="str" cm="1">
        <f t="array" ref="V5">IF(AND(INDEX('Initial Study'!K:K, MATCH(K5, 'Initial Study'!B:B, 0) + 1) &lt;&gt; 0, INDEX('Initial Study'!K:K, MATCH(K5, 'Initial Study'!B:B, 0) + 1) &lt;&gt; ""), INDEX('Initial Study'!K:K, MATCH(K5, 'Initial Study'!B:B, 0) + 1), "")</f>
        <v>NE</v>
      </c>
      <c r="W5" t="str" cm="1">
        <f t="array" ref="W5">IF(AND(INDEX('Initial Study'!K:K, MATCH(K5, 'Initial Study'!B:B, 0) + 2) &lt;&gt; 0, INDEX('Initial Study'!K:K, MATCH(K5, 'Initial Study'!B:B, 0) + 2) &lt;&gt; "", NOT(ISNUMBER(INDEX('Initial Study'!K:K, MATCH(K5, 'Initial Study'!B:B, 0) + 2)))), INDEX('Initial Study'!K:K, MATCH(K5, 'Initial Study'!B:B, 0) + 2), "-")</f>
        <v>N</v>
      </c>
      <c r="X5" t="str">
        <f t="shared" si="0"/>
        <v>NEBT/NBT</v>
      </c>
    </row>
    <row r="6" spans="1:24" x14ac:dyDescent="0.55000000000000004">
      <c r="A6">
        <v>0</v>
      </c>
      <c r="B6" t="s">
        <v>586</v>
      </c>
      <c r="C6">
        <v>0</v>
      </c>
      <c r="E6" s="354" t="s">
        <v>601</v>
      </c>
      <c r="F6" t="s">
        <v>650</v>
      </c>
      <c r="G6" t="s">
        <v>586</v>
      </c>
      <c r="H6">
        <v>9.032</v>
      </c>
      <c r="I6" t="s">
        <v>703</v>
      </c>
      <c r="K6">
        <v>105843862</v>
      </c>
      <c r="L6" s="120">
        <v>43571</v>
      </c>
      <c r="M6">
        <v>30</v>
      </c>
      <c r="N6">
        <v>1</v>
      </c>
      <c r="O6">
        <v>7</v>
      </c>
      <c r="P6">
        <v>1</v>
      </c>
      <c r="Q6" t="s">
        <v>144</v>
      </c>
      <c r="R6" t="str">
        <f>VLOOKUP(M6,Index!$A$1:$B$26, 2, FALSE)</f>
        <v>angle</v>
      </c>
      <c r="S6" t="str">
        <f>X6</f>
        <v>EBT/NBT</v>
      </c>
      <c r="T6" t="s">
        <v>716</v>
      </c>
      <c r="V6" t="str" cm="1">
        <f t="array" ref="V6">IF(AND(INDEX('Initial Study'!K:K, MATCH(K6, 'Initial Study'!B:B, 0) + 1) &lt;&gt; 0, INDEX('Initial Study'!K:K, MATCH(K6, 'Initial Study'!B:B, 0) + 1) &lt;&gt; ""), INDEX('Initial Study'!K:K, MATCH(K6, 'Initial Study'!B:B, 0) + 1), "")</f>
        <v>E</v>
      </c>
      <c r="W6" t="str" cm="1">
        <f t="array" ref="W6">IF(AND(INDEX('Initial Study'!K:K, MATCH(K6, 'Initial Study'!B:B, 0) + 2) &lt;&gt; 0, INDEX('Initial Study'!K:K, MATCH(K6, 'Initial Study'!B:B, 0) + 2) &lt;&gt; "", NOT(ISNUMBER(INDEX('Initial Study'!K:K, MATCH(K6, 'Initial Study'!B:B, 0) + 2)))), INDEX('Initial Study'!K:K, MATCH(K6, 'Initial Study'!B:B, 0) + 2), "-")</f>
        <v>N</v>
      </c>
      <c r="X6" t="str">
        <f t="shared" si="0"/>
        <v>EBT/NBT</v>
      </c>
    </row>
    <row r="7" spans="1:24" x14ac:dyDescent="0.55000000000000004">
      <c r="A7">
        <v>0</v>
      </c>
      <c r="B7" t="s">
        <v>586</v>
      </c>
      <c r="C7">
        <v>0</v>
      </c>
      <c r="E7" s="354" t="s">
        <v>598</v>
      </c>
      <c r="F7" t="s">
        <v>650</v>
      </c>
      <c r="G7" t="s">
        <v>586</v>
      </c>
      <c r="H7">
        <v>9.032</v>
      </c>
      <c r="I7" t="s">
        <v>703</v>
      </c>
      <c r="K7">
        <v>105880887</v>
      </c>
      <c r="L7" s="120">
        <v>43614</v>
      </c>
      <c r="M7">
        <v>30</v>
      </c>
      <c r="N7">
        <v>1</v>
      </c>
      <c r="O7">
        <v>7</v>
      </c>
      <c r="P7">
        <v>1</v>
      </c>
      <c r="Q7" t="s">
        <v>144</v>
      </c>
      <c r="R7" t="str">
        <f>VLOOKUP(M7,Index!$A$1:$B$26, 2, FALSE)</f>
        <v>angle</v>
      </c>
      <c r="S7" t="str">
        <f>X7</f>
        <v>WBT/SBT</v>
      </c>
      <c r="T7" t="s">
        <v>716</v>
      </c>
      <c r="V7" t="str" cm="1">
        <f t="array" ref="V7">IF(AND(INDEX('Initial Study'!K:K, MATCH(K7, 'Initial Study'!B:B, 0) + 1) &lt;&gt; 0, INDEX('Initial Study'!K:K, MATCH(K7, 'Initial Study'!B:B, 0) + 1) &lt;&gt; ""), INDEX('Initial Study'!K:K, MATCH(K7, 'Initial Study'!B:B, 0) + 1), "")</f>
        <v>W</v>
      </c>
      <c r="W7" t="str" cm="1">
        <f t="array" ref="W7">IF(AND(INDEX('Initial Study'!K:K, MATCH(K7, 'Initial Study'!B:B, 0) + 2) &lt;&gt; 0, INDEX('Initial Study'!K:K, MATCH(K7, 'Initial Study'!B:B, 0) + 2) &lt;&gt; "", NOT(ISNUMBER(INDEX('Initial Study'!K:K, MATCH(K7, 'Initial Study'!B:B, 0) + 2)))), INDEX('Initial Study'!K:K, MATCH(K7, 'Initial Study'!B:B, 0) + 2), "-")</f>
        <v>S</v>
      </c>
      <c r="X7" t="str">
        <f t="shared" si="0"/>
        <v>WBT/SBT</v>
      </c>
    </row>
    <row r="8" spans="1:24" x14ac:dyDescent="0.55000000000000004">
      <c r="A8">
        <v>0</v>
      </c>
      <c r="B8" t="s">
        <v>586</v>
      </c>
      <c r="C8">
        <v>0</v>
      </c>
      <c r="E8" s="354" t="s">
        <v>601</v>
      </c>
      <c r="F8" t="s">
        <v>650</v>
      </c>
      <c r="G8" t="s">
        <v>586</v>
      </c>
      <c r="H8">
        <v>9.032</v>
      </c>
      <c r="I8" t="s">
        <v>703</v>
      </c>
      <c r="K8">
        <v>106014182</v>
      </c>
      <c r="L8" s="120">
        <v>43742</v>
      </c>
      <c r="M8">
        <v>30</v>
      </c>
      <c r="N8">
        <v>1</v>
      </c>
      <c r="O8">
        <v>7</v>
      </c>
      <c r="P8">
        <v>1</v>
      </c>
      <c r="Q8" t="s">
        <v>144</v>
      </c>
      <c r="R8" t="str">
        <f>VLOOKUP(M8,Index!$A$1:$B$26, 2, FALSE)</f>
        <v>angle</v>
      </c>
      <c r="S8" t="str">
        <f>X8</f>
        <v>EBT/NBT</v>
      </c>
      <c r="T8" t="s">
        <v>716</v>
      </c>
      <c r="V8" t="str" cm="1">
        <f t="array" ref="V8">IF(AND(INDEX('Initial Study'!K:K, MATCH(K8, 'Initial Study'!B:B, 0) + 1) &lt;&gt; 0, INDEX('Initial Study'!K:K, MATCH(K8, 'Initial Study'!B:B, 0) + 1) &lt;&gt; ""), INDEX('Initial Study'!K:K, MATCH(K8, 'Initial Study'!B:B, 0) + 1), "")</f>
        <v>E</v>
      </c>
      <c r="W8" t="str" cm="1">
        <f t="array" ref="W8">IF(AND(INDEX('Initial Study'!K:K, MATCH(K8, 'Initial Study'!B:B, 0) + 2) &lt;&gt; 0, INDEX('Initial Study'!K:K, MATCH(K8, 'Initial Study'!B:B, 0) + 2) &lt;&gt; "", NOT(ISNUMBER(INDEX('Initial Study'!K:K, MATCH(K8, 'Initial Study'!B:B, 0) + 2)))), INDEX('Initial Study'!K:K, MATCH(K8, 'Initial Study'!B:B, 0) + 2), "-")</f>
        <v>N</v>
      </c>
      <c r="X8" t="str">
        <f t="shared" si="0"/>
        <v>EBT/NBT</v>
      </c>
    </row>
    <row r="9" spans="1:24" x14ac:dyDescent="0.55000000000000004">
      <c r="A9">
        <v>0</v>
      </c>
      <c r="B9" t="s">
        <v>586</v>
      </c>
      <c r="C9">
        <v>0</v>
      </c>
      <c r="E9" s="354" t="s">
        <v>601</v>
      </c>
      <c r="F9" t="s">
        <v>625</v>
      </c>
      <c r="G9" t="s">
        <v>586</v>
      </c>
      <c r="H9">
        <v>9.032</v>
      </c>
      <c r="I9" t="s">
        <v>703</v>
      </c>
      <c r="K9">
        <v>106038472</v>
      </c>
      <c r="L9" s="120">
        <v>43745</v>
      </c>
      <c r="M9">
        <v>24</v>
      </c>
      <c r="N9">
        <v>1</v>
      </c>
      <c r="O9">
        <v>7</v>
      </c>
      <c r="P9">
        <v>1</v>
      </c>
      <c r="Q9" t="s">
        <v>144</v>
      </c>
      <c r="R9" t="str">
        <f>VLOOKUP(M9,Index!$A$1:$B$26, 2, FALSE)</f>
        <v>LTDR</v>
      </c>
      <c r="S9" t="str">
        <f>X9</f>
        <v>EBL/NBT</v>
      </c>
      <c r="T9" t="s">
        <v>716</v>
      </c>
      <c r="V9" t="str" cm="1">
        <f t="array" ref="V9">IF(AND(INDEX('Initial Study'!K:K, MATCH(K9, 'Initial Study'!B:B, 0) + 1) &lt;&gt; 0, INDEX('Initial Study'!K:K, MATCH(K9, 'Initial Study'!B:B, 0) + 1) &lt;&gt; ""), INDEX('Initial Study'!K:K, MATCH(K9, 'Initial Study'!B:B, 0) + 1), "")</f>
        <v>E</v>
      </c>
      <c r="W9" t="str" cm="1">
        <f t="array" ref="W9">IF(AND(INDEX('Initial Study'!K:K, MATCH(K9, 'Initial Study'!B:B, 0) + 2) &lt;&gt; 0, INDEX('Initial Study'!K:K, MATCH(K9, 'Initial Study'!B:B, 0) + 2) &lt;&gt; "", NOT(ISNUMBER(INDEX('Initial Study'!K:K, MATCH(K9, 'Initial Study'!B:B, 0) + 2)))), INDEX('Initial Study'!K:K, MATCH(K9, 'Initial Study'!B:B, 0) + 2), "-")</f>
        <v>N</v>
      </c>
      <c r="X9" t="str">
        <f t="shared" si="0"/>
        <v>EBL/NBT</v>
      </c>
    </row>
    <row r="10" spans="1:24" x14ac:dyDescent="0.55000000000000004">
      <c r="A10">
        <v>0</v>
      </c>
      <c r="B10" t="s">
        <v>586</v>
      </c>
      <c r="C10">
        <v>0</v>
      </c>
      <c r="E10" s="354" t="s">
        <v>601</v>
      </c>
      <c r="F10" t="s">
        <v>650</v>
      </c>
      <c r="G10" t="s">
        <v>586</v>
      </c>
      <c r="H10">
        <v>9.032</v>
      </c>
      <c r="I10" t="s">
        <v>703</v>
      </c>
      <c r="K10">
        <v>106226479</v>
      </c>
      <c r="L10" s="120">
        <v>43966</v>
      </c>
      <c r="M10">
        <v>30</v>
      </c>
      <c r="N10">
        <v>1</v>
      </c>
      <c r="O10">
        <v>7</v>
      </c>
      <c r="P10">
        <v>1</v>
      </c>
      <c r="Q10" t="s">
        <v>406</v>
      </c>
      <c r="R10" t="str">
        <f>VLOOKUP(M10,Index!$A$1:$B$26, 2, FALSE)</f>
        <v>angle</v>
      </c>
      <c r="S10" t="s">
        <v>717</v>
      </c>
      <c r="T10" t="s">
        <v>716</v>
      </c>
      <c r="V10" t="str" cm="1">
        <f t="array" ref="V10">IF(AND(INDEX('Initial Study'!K:K, MATCH(K10, 'Initial Study'!B:B, 0) + 1) &lt;&gt; 0, INDEX('Initial Study'!K:K, MATCH(K10, 'Initial Study'!B:B, 0) + 1) &lt;&gt; ""), INDEX('Initial Study'!K:K, MATCH(K10, 'Initial Study'!B:B, 0) + 1), "")</f>
        <v>W</v>
      </c>
      <c r="W10" t="str" cm="1">
        <f t="array" ref="W10">IF(AND(INDEX('Initial Study'!K:K, MATCH(K10, 'Initial Study'!B:B, 0) + 2) &lt;&gt; 0, INDEX('Initial Study'!K:K, MATCH(K10, 'Initial Study'!B:B, 0) + 2) &lt;&gt; "", NOT(ISNUMBER(INDEX('Initial Study'!K:K, MATCH(K10, 'Initial Study'!B:B, 0) + 2)))), INDEX('Initial Study'!K:K, MATCH(K10, 'Initial Study'!B:B, 0) + 2), "-")</f>
        <v>-</v>
      </c>
      <c r="X10" t="str">
        <f t="shared" si="0"/>
        <v>WBT</v>
      </c>
    </row>
    <row r="11" spans="1:24" s="129" customFormat="1" ht="15.75" customHeight="1" x14ac:dyDescent="0.55000000000000004">
      <c r="A11" s="364" t="str">
        <f>"Construction Period (" &amp; TEXT('Evaluation Set-up'!D10,"mm/dd/yy") &amp; " - " &amp; TEXT('Evaluation Set-up'!E10,"mm/dd/yy") &amp; ")"</f>
        <v>Construction Period (11/01/21 - 03/31/22)</v>
      </c>
      <c r="B11" s="127"/>
      <c r="C11" s="127"/>
      <c r="D11" s="127"/>
      <c r="E11" s="127"/>
      <c r="F11" s="127"/>
      <c r="G11" s="127"/>
      <c r="H11" s="126"/>
      <c r="I11" s="128"/>
      <c r="J11" s="126"/>
      <c r="K11" s="126"/>
      <c r="L11" s="126"/>
      <c r="M11" s="126"/>
    </row>
    <row r="12" spans="1:24" x14ac:dyDescent="0.55000000000000004">
      <c r="A12">
        <v>0</v>
      </c>
      <c r="B12" t="s">
        <v>586</v>
      </c>
      <c r="C12">
        <v>0</v>
      </c>
      <c r="E12" s="354" t="s">
        <v>601</v>
      </c>
      <c r="F12" t="s">
        <v>650</v>
      </c>
      <c r="G12" t="s">
        <v>586</v>
      </c>
      <c r="H12">
        <v>9.032</v>
      </c>
      <c r="I12" t="s">
        <v>703</v>
      </c>
      <c r="K12">
        <v>106812116</v>
      </c>
      <c r="L12" s="120">
        <v>44547</v>
      </c>
      <c r="M12">
        <v>24</v>
      </c>
      <c r="N12">
        <v>1</v>
      </c>
      <c r="O12">
        <v>7</v>
      </c>
      <c r="P12">
        <v>1</v>
      </c>
      <c r="Q12" t="s">
        <v>406</v>
      </c>
      <c r="R12" t="str">
        <f>VLOOKUP(M12,Index!$A$1:$B$26, 2, FALSE)</f>
        <v>LTDR</v>
      </c>
      <c r="S12" t="str">
        <f>X12</f>
        <v>EBL/NBT</v>
      </c>
      <c r="T12" t="s">
        <v>716</v>
      </c>
      <c r="V12" t="str" cm="1">
        <f t="array" ref="V12">IF(AND(INDEX('Initial Study'!K:K, MATCH(K12, 'Initial Study'!B:B, 0) + 1) &lt;&gt; 0, INDEX('Initial Study'!K:K, MATCH(K12, 'Initial Study'!B:B, 0) + 1) &lt;&gt; ""), INDEX('Initial Study'!K:K, MATCH(K12, 'Initial Study'!B:B, 0) + 1), "")</f>
        <v>E</v>
      </c>
      <c r="W12" t="str" cm="1">
        <f t="array" ref="W12">IF(AND(INDEX('Initial Study'!K:K, MATCH(K12, 'Initial Study'!B:B, 0) + 2) &lt;&gt; 0, INDEX('Initial Study'!K:K, MATCH(K12, 'Initial Study'!B:B, 0) + 2) &lt;&gt; "", NOT(ISNUMBER(INDEX('Initial Study'!K:K, MATCH(K12, 'Initial Study'!B:B, 0) + 2)))), INDEX('Initial Study'!K:K, MATCH(K12, 'Initial Study'!B:B, 0) + 2), "-")</f>
        <v>N</v>
      </c>
      <c r="X12" t="str">
        <f>IF(R12="RE", V12 &amp; "BT/" &amp; IF(W12 &lt;&gt; "-", W12 &amp; "BT", ""),
   IF(OR(R12="LTDR", R12="LTSR"), V12 &amp; "BL" &amp; IF(W12 &lt;&gt; "-", "/" &amp; W12 &amp; "BT", ""),
   IF(OR(R12="RTDR", R12="RTSR"), V12 &amp; "BR" &amp; IF(W12 &lt;&gt; "-", "/" &amp; W12 &amp; "BT", ""),
   IF(W12 &lt;&gt; "-", V12 &amp; "BT/" &amp; W12 &amp; "BT", V12 &amp; "BT"))))</f>
        <v>EBL/NBT</v>
      </c>
    </row>
    <row r="14" spans="1:24" s="121" customFormat="1" x14ac:dyDescent="0.55000000000000004">
      <c r="A14" s="364" t="str">
        <f>After!A2</f>
        <v>After Period (04/01/22 - 03/31/26)</v>
      </c>
      <c r="I14" s="122"/>
      <c r="L14" s="123"/>
    </row>
    <row r="15" spans="1:24" x14ac:dyDescent="0.55000000000000004">
      <c r="A15">
        <v>0</v>
      </c>
      <c r="B15" t="s">
        <v>586</v>
      </c>
      <c r="C15">
        <v>0</v>
      </c>
      <c r="E15" s="354" t="s">
        <v>601</v>
      </c>
      <c r="F15" t="s">
        <v>650</v>
      </c>
      <c r="G15" t="s">
        <v>586</v>
      </c>
      <c r="H15">
        <v>9.032</v>
      </c>
      <c r="I15" t="s">
        <v>703</v>
      </c>
      <c r="K15">
        <v>107856191</v>
      </c>
      <c r="L15" s="120">
        <v>45554</v>
      </c>
      <c r="M15">
        <v>30</v>
      </c>
      <c r="N15">
        <v>1</v>
      </c>
      <c r="O15">
        <v>7</v>
      </c>
      <c r="P15">
        <v>1</v>
      </c>
      <c r="Q15" t="s">
        <v>406</v>
      </c>
      <c r="R15" t="str">
        <f>VLOOKUP(M15,Index!$A$1:$B$26, 2, FALSE)</f>
        <v>angle</v>
      </c>
      <c r="S15" t="s">
        <v>719</v>
      </c>
      <c r="T15" t="s">
        <v>720</v>
      </c>
      <c r="V15" t="str" cm="1">
        <f t="array" ref="V15">IF(AND(INDEX('Initial Study'!K:K, MATCH(K15, 'Initial Study'!B:B, 0) + 1) &lt;&gt; 0, INDEX('Initial Study'!K:K, MATCH(K15, 'Initial Study'!B:B, 0) + 1) &lt;&gt; ""), INDEX('Initial Study'!K:K, MATCH(K15, 'Initial Study'!B:B, 0) + 1), "")</f>
        <v>N</v>
      </c>
      <c r="W15" t="str" cm="1">
        <f t="array" ref="W15">IF(AND(INDEX('Initial Study'!K:K, MATCH(K15, 'Initial Study'!B:B, 0) + 2) &lt;&gt; 0, INDEX('Initial Study'!K:K, MATCH(K15, 'Initial Study'!B:B, 0) + 2) &lt;&gt; "", NOT(ISNUMBER(INDEX('Initial Study'!K:K, MATCH(K15, 'Initial Study'!B:B, 0) + 2)))), INDEX('Initial Study'!K:K, MATCH(K15, 'Initial Study'!B:B, 0) + 2), "-")</f>
        <v>SE</v>
      </c>
      <c r="X15" t="str">
        <f>IF(R15="RE", V15 &amp; "BT/" &amp; IF(W15 &lt;&gt; "-", W15 &amp; "BT", ""),
   IF(OR(R15="LTDR", R15="LTSR"), V15 &amp; "BL" &amp; IF(W15 &lt;&gt; "-", "/" &amp; W15 &amp; "BT", ""),
   IF(OR(R15="RTDR", R15="RTSR"), V15 &amp; "BR" &amp; IF(W15 &lt;&gt; "-", "/" &amp; W15 &amp; "BT", ""),
   IF(W15 &lt;&gt; "-", V15 &amp; "BT/" &amp; W15 &amp; "BT", V15 &amp; "BT"))))</f>
        <v>NBT/SEBT</v>
      </c>
    </row>
    <row r="16" spans="1:24" x14ac:dyDescent="0.55000000000000004">
      <c r="E16" s="454"/>
      <c r="L16" s="120"/>
    </row>
    <row r="17" spans="1:20" s="357" customFormat="1" x14ac:dyDescent="0.55000000000000004">
      <c r="A17" s="356" t="s">
        <v>714</v>
      </c>
      <c r="I17" s="358"/>
      <c r="L17" s="359"/>
    </row>
    <row r="18" spans="1:20" x14ac:dyDescent="0.55000000000000004">
      <c r="A18">
        <v>0</v>
      </c>
      <c r="B18" t="s">
        <v>586</v>
      </c>
      <c r="C18">
        <v>0.1</v>
      </c>
      <c r="D18" t="s">
        <v>222</v>
      </c>
      <c r="E18" t="s">
        <v>637</v>
      </c>
      <c r="F18" s="354" t="s">
        <v>601</v>
      </c>
      <c r="G18" t="s">
        <v>586</v>
      </c>
      <c r="H18">
        <v>3.46</v>
      </c>
      <c r="I18" t="s">
        <v>704</v>
      </c>
      <c r="K18">
        <v>106445553</v>
      </c>
      <c r="L18" s="120">
        <v>44188</v>
      </c>
      <c r="M18">
        <v>17</v>
      </c>
      <c r="N18">
        <v>1</v>
      </c>
      <c r="O18">
        <v>0</v>
      </c>
      <c r="P18">
        <v>5</v>
      </c>
      <c r="Q18" t="s">
        <v>406</v>
      </c>
      <c r="R18" t="str">
        <f>VLOOKUP(M18,Index!$A$1:$B$26, 2, FALSE)</f>
        <v>animal</v>
      </c>
    </row>
    <row r="19" spans="1:20" x14ac:dyDescent="0.55000000000000004">
      <c r="A19">
        <v>0</v>
      </c>
      <c r="B19" t="s">
        <v>586</v>
      </c>
      <c r="C19">
        <v>0.5</v>
      </c>
      <c r="D19" t="s">
        <v>222</v>
      </c>
      <c r="E19" t="s">
        <v>644</v>
      </c>
      <c r="F19" s="354" t="s">
        <v>601</v>
      </c>
      <c r="G19" t="s">
        <v>586</v>
      </c>
      <c r="H19">
        <v>7.33</v>
      </c>
      <c r="I19" t="s">
        <v>704</v>
      </c>
      <c r="K19">
        <v>106945246</v>
      </c>
      <c r="L19" s="120">
        <v>44685</v>
      </c>
      <c r="M19">
        <v>17</v>
      </c>
      <c r="N19">
        <v>1</v>
      </c>
      <c r="O19">
        <v>0</v>
      </c>
      <c r="P19">
        <v>5</v>
      </c>
      <c r="Q19" t="s">
        <v>406</v>
      </c>
      <c r="R19" t="str">
        <f>VLOOKUP(M19,Index!$A$1:$B$26, 2, FALSE)</f>
        <v>animal</v>
      </c>
    </row>
    <row r="20" spans="1:20" x14ac:dyDescent="0.55000000000000004">
      <c r="A20">
        <v>0</v>
      </c>
      <c r="B20" t="s">
        <v>586</v>
      </c>
      <c r="C20">
        <v>0.2</v>
      </c>
      <c r="D20" t="s">
        <v>219</v>
      </c>
      <c r="E20" t="s">
        <v>649</v>
      </c>
      <c r="F20" s="354" t="s">
        <v>601</v>
      </c>
      <c r="G20" t="s">
        <v>586</v>
      </c>
      <c r="H20">
        <v>8</v>
      </c>
      <c r="I20" t="s">
        <v>704</v>
      </c>
      <c r="K20">
        <v>105746262</v>
      </c>
      <c r="L20" s="120">
        <v>43480</v>
      </c>
      <c r="M20">
        <v>17</v>
      </c>
      <c r="N20">
        <v>1</v>
      </c>
      <c r="O20">
        <v>0</v>
      </c>
      <c r="P20">
        <v>5</v>
      </c>
      <c r="Q20" t="s">
        <v>406</v>
      </c>
      <c r="R20" t="str">
        <f>VLOOKUP(M20,Index!$A$1:$B$26, 2, FALSE)</f>
        <v>animal</v>
      </c>
    </row>
    <row r="21" spans="1:20" x14ac:dyDescent="0.55000000000000004">
      <c r="A21">
        <v>0</v>
      </c>
      <c r="B21" t="s">
        <v>586</v>
      </c>
      <c r="C21">
        <v>0.1</v>
      </c>
      <c r="D21" t="s">
        <v>222</v>
      </c>
      <c r="E21" t="s">
        <v>650</v>
      </c>
      <c r="F21" s="354" t="s">
        <v>601</v>
      </c>
      <c r="G21" t="s">
        <v>586</v>
      </c>
      <c r="H21">
        <v>8.51</v>
      </c>
      <c r="I21" t="s">
        <v>704</v>
      </c>
      <c r="K21">
        <v>105276544</v>
      </c>
      <c r="L21" s="120">
        <v>43040</v>
      </c>
      <c r="M21">
        <v>22</v>
      </c>
      <c r="N21">
        <v>1</v>
      </c>
      <c r="O21">
        <v>0</v>
      </c>
      <c r="P21">
        <v>5</v>
      </c>
      <c r="Q21" t="s">
        <v>406</v>
      </c>
      <c r="R21" t="str">
        <f>VLOOKUP(M21,Index!$A$1:$B$26, 2, FALSE)</f>
        <v>RE-T</v>
      </c>
      <c r="T21" t="s">
        <v>722</v>
      </c>
    </row>
    <row r="22" spans="1:20" x14ac:dyDescent="0.55000000000000004">
      <c r="A22">
        <v>0</v>
      </c>
      <c r="B22" t="s">
        <v>586</v>
      </c>
      <c r="C22">
        <v>0.3</v>
      </c>
      <c r="D22" t="s">
        <v>222</v>
      </c>
      <c r="E22" t="s">
        <v>650</v>
      </c>
      <c r="F22" s="354" t="s">
        <v>598</v>
      </c>
      <c r="G22" t="s">
        <v>586</v>
      </c>
      <c r="H22">
        <v>8.7100000000000009</v>
      </c>
      <c r="I22" t="s">
        <v>704</v>
      </c>
      <c r="K22">
        <v>107364880</v>
      </c>
      <c r="L22" s="120">
        <v>45085</v>
      </c>
      <c r="M22">
        <v>17</v>
      </c>
      <c r="N22">
        <v>1</v>
      </c>
      <c r="O22">
        <v>0</v>
      </c>
      <c r="P22">
        <v>5</v>
      </c>
      <c r="Q22" t="s">
        <v>406</v>
      </c>
      <c r="R22" t="str">
        <f>VLOOKUP(M22,Index!$A$1:$B$26, 2, FALSE)</f>
        <v>animal</v>
      </c>
    </row>
    <row r="23" spans="1:20" x14ac:dyDescent="0.55000000000000004">
      <c r="A23">
        <v>0</v>
      </c>
      <c r="B23" t="s">
        <v>586</v>
      </c>
      <c r="C23">
        <v>0.3</v>
      </c>
      <c r="D23" t="s">
        <v>147</v>
      </c>
      <c r="E23" s="354" t="s">
        <v>601</v>
      </c>
      <c r="F23" t="s">
        <v>650</v>
      </c>
      <c r="G23" t="s">
        <v>586</v>
      </c>
      <c r="H23">
        <v>8.7319999999999993</v>
      </c>
      <c r="I23" t="s">
        <v>704</v>
      </c>
      <c r="K23">
        <v>105332237</v>
      </c>
      <c r="L23" s="120">
        <v>43092</v>
      </c>
      <c r="M23">
        <v>17</v>
      </c>
      <c r="N23">
        <v>1</v>
      </c>
      <c r="O23">
        <v>0</v>
      </c>
      <c r="P23">
        <v>1</v>
      </c>
      <c r="Q23" t="s">
        <v>406</v>
      </c>
      <c r="R23" t="str">
        <f>VLOOKUP(M23,Index!$A$1:$B$26, 2, FALSE)</f>
        <v>animal</v>
      </c>
    </row>
    <row r="24" spans="1:20" x14ac:dyDescent="0.55000000000000004">
      <c r="A24">
        <v>0</v>
      </c>
      <c r="B24" t="s">
        <v>586</v>
      </c>
      <c r="C24">
        <v>0.1</v>
      </c>
      <c r="D24" t="s">
        <v>147</v>
      </c>
      <c r="E24" s="354" t="s">
        <v>601</v>
      </c>
      <c r="F24" s="354" t="s">
        <v>598</v>
      </c>
      <c r="G24" t="s">
        <v>586</v>
      </c>
      <c r="H24">
        <v>8.9320000000000004</v>
      </c>
      <c r="I24" t="s">
        <v>704</v>
      </c>
      <c r="K24">
        <v>105981611</v>
      </c>
      <c r="L24" s="120">
        <v>43713</v>
      </c>
      <c r="M24">
        <v>19</v>
      </c>
      <c r="N24">
        <v>2</v>
      </c>
      <c r="O24">
        <v>0</v>
      </c>
      <c r="P24">
        <v>1</v>
      </c>
      <c r="Q24" t="s">
        <v>406</v>
      </c>
      <c r="R24" t="str">
        <f>VLOOKUP(M24,Index!$A$1:$B$26, 2, FALSE)</f>
        <v>FO</v>
      </c>
      <c r="T24" t="s">
        <v>722</v>
      </c>
    </row>
    <row r="25" spans="1:20" x14ac:dyDescent="0.55000000000000004">
      <c r="A25">
        <v>0</v>
      </c>
      <c r="B25" t="s">
        <v>586</v>
      </c>
      <c r="C25">
        <v>7.5999999999999998E-2</v>
      </c>
      <c r="D25" t="s">
        <v>222</v>
      </c>
      <c r="E25" s="354" t="s">
        <v>598</v>
      </c>
      <c r="F25" t="s">
        <v>652</v>
      </c>
      <c r="G25" t="s">
        <v>586</v>
      </c>
      <c r="H25">
        <v>9.1080000000000005</v>
      </c>
      <c r="I25" t="s">
        <v>704</v>
      </c>
      <c r="K25">
        <v>107782765</v>
      </c>
      <c r="L25" s="120">
        <v>45485</v>
      </c>
      <c r="M25">
        <v>21</v>
      </c>
      <c r="N25">
        <v>2</v>
      </c>
      <c r="O25">
        <v>0</v>
      </c>
      <c r="P25">
        <v>1</v>
      </c>
      <c r="Q25" t="s">
        <v>406</v>
      </c>
      <c r="R25" t="str">
        <f>VLOOKUP(M25,Index!$A$1:$B$26, 2, FALSE)</f>
        <v>RE</v>
      </c>
      <c r="T25" t="s">
        <v>722</v>
      </c>
    </row>
    <row r="26" spans="1:20" x14ac:dyDescent="0.55000000000000004">
      <c r="A26">
        <v>0</v>
      </c>
      <c r="B26" t="s">
        <v>586</v>
      </c>
      <c r="C26">
        <v>0.1</v>
      </c>
      <c r="D26" t="s">
        <v>222</v>
      </c>
      <c r="E26" s="354" t="s">
        <v>601</v>
      </c>
      <c r="F26" t="s">
        <v>653</v>
      </c>
      <c r="G26" t="s">
        <v>586</v>
      </c>
      <c r="H26">
        <v>9.1319999999999997</v>
      </c>
      <c r="I26" t="s">
        <v>704</v>
      </c>
      <c r="K26">
        <v>106905526</v>
      </c>
      <c r="L26" s="120">
        <v>44646</v>
      </c>
      <c r="M26">
        <v>17</v>
      </c>
      <c r="N26">
        <v>1</v>
      </c>
      <c r="O26">
        <v>0</v>
      </c>
      <c r="P26">
        <v>1</v>
      </c>
      <c r="Q26" t="s">
        <v>406</v>
      </c>
      <c r="R26" t="str">
        <f>VLOOKUP(M26,Index!$A$1:$B$26, 2, FALSE)</f>
        <v>animal</v>
      </c>
    </row>
    <row r="27" spans="1:20" x14ac:dyDescent="0.55000000000000004">
      <c r="A27">
        <v>0</v>
      </c>
      <c r="B27" t="s">
        <v>586</v>
      </c>
      <c r="C27">
        <v>0.1</v>
      </c>
      <c r="D27" t="s">
        <v>222</v>
      </c>
      <c r="E27" s="354" t="s">
        <v>598</v>
      </c>
      <c r="F27" t="s">
        <v>652</v>
      </c>
      <c r="G27" t="s">
        <v>586</v>
      </c>
      <c r="H27">
        <v>9.1319999999999997</v>
      </c>
      <c r="I27" t="s">
        <v>704</v>
      </c>
      <c r="K27">
        <v>108117743</v>
      </c>
      <c r="L27" s="120">
        <v>45797</v>
      </c>
      <c r="M27">
        <v>17</v>
      </c>
      <c r="N27">
        <v>1</v>
      </c>
      <c r="O27">
        <v>0</v>
      </c>
      <c r="P27">
        <v>1</v>
      </c>
      <c r="Q27" t="s">
        <v>406</v>
      </c>
      <c r="R27" t="str">
        <f>VLOOKUP(M27,Index!$A$1:$B$26, 2, FALSE)</f>
        <v>animal</v>
      </c>
    </row>
    <row r="28" spans="1:20" x14ac:dyDescent="0.55000000000000004">
      <c r="A28">
        <v>0</v>
      </c>
      <c r="B28" t="s">
        <v>586</v>
      </c>
      <c r="C28">
        <v>0.2</v>
      </c>
      <c r="D28" t="s">
        <v>222</v>
      </c>
      <c r="E28" s="354" t="s">
        <v>601</v>
      </c>
      <c r="F28" t="s">
        <v>652</v>
      </c>
      <c r="G28" t="s">
        <v>586</v>
      </c>
      <c r="H28">
        <v>9.2319999999999993</v>
      </c>
      <c r="I28" t="s">
        <v>704</v>
      </c>
      <c r="K28">
        <v>106249150</v>
      </c>
      <c r="L28" s="120">
        <v>43992</v>
      </c>
      <c r="M28">
        <v>17</v>
      </c>
      <c r="N28">
        <v>1</v>
      </c>
      <c r="O28">
        <v>0</v>
      </c>
      <c r="P28">
        <v>5</v>
      </c>
      <c r="Q28" t="s">
        <v>406</v>
      </c>
      <c r="R28" t="str">
        <f>VLOOKUP(M28,Index!$A$1:$B$26, 2, FALSE)</f>
        <v>animal</v>
      </c>
    </row>
    <row r="29" spans="1:20" x14ac:dyDescent="0.55000000000000004">
      <c r="A29">
        <v>0</v>
      </c>
      <c r="B29" t="s">
        <v>586</v>
      </c>
      <c r="C29">
        <v>0.2</v>
      </c>
      <c r="D29" t="s">
        <v>222</v>
      </c>
      <c r="E29" s="354" t="s">
        <v>598</v>
      </c>
      <c r="F29" t="s">
        <v>625</v>
      </c>
      <c r="G29" t="s">
        <v>586</v>
      </c>
      <c r="H29">
        <v>9.2319999999999993</v>
      </c>
      <c r="I29" t="s">
        <v>704</v>
      </c>
      <c r="K29">
        <v>106492243</v>
      </c>
      <c r="L29" s="120">
        <v>44243</v>
      </c>
      <c r="M29">
        <v>19</v>
      </c>
      <c r="N29">
        <v>1</v>
      </c>
      <c r="O29">
        <v>5</v>
      </c>
      <c r="P29">
        <v>5</v>
      </c>
      <c r="Q29" t="s">
        <v>144</v>
      </c>
      <c r="R29" t="str">
        <f>VLOOKUP(M29,Index!$A$1:$B$26, 2, FALSE)</f>
        <v>FO</v>
      </c>
      <c r="T29" t="s">
        <v>722</v>
      </c>
    </row>
    <row r="30" spans="1:20" x14ac:dyDescent="0.55000000000000004">
      <c r="A30">
        <v>0</v>
      </c>
      <c r="B30" t="s">
        <v>586</v>
      </c>
      <c r="C30">
        <v>0.3</v>
      </c>
      <c r="D30" t="s">
        <v>222</v>
      </c>
      <c r="E30" s="354" t="s">
        <v>601</v>
      </c>
      <c r="F30" t="s">
        <v>625</v>
      </c>
      <c r="G30" t="s">
        <v>586</v>
      </c>
      <c r="H30">
        <v>9.3320000000000007</v>
      </c>
      <c r="I30" t="s">
        <v>704</v>
      </c>
      <c r="K30">
        <v>105414696</v>
      </c>
      <c r="L30" s="120">
        <v>43174</v>
      </c>
      <c r="M30">
        <v>17</v>
      </c>
      <c r="N30">
        <v>1</v>
      </c>
      <c r="O30">
        <v>5</v>
      </c>
      <c r="P30">
        <v>1</v>
      </c>
      <c r="Q30" t="s">
        <v>406</v>
      </c>
      <c r="R30" t="str">
        <f>VLOOKUP(M30,Index!$A$1:$B$26, 2, FALSE)</f>
        <v>animal</v>
      </c>
    </row>
    <row r="31" spans="1:20" x14ac:dyDescent="0.55000000000000004">
      <c r="A31">
        <v>576</v>
      </c>
      <c r="B31" t="s">
        <v>586</v>
      </c>
      <c r="C31">
        <v>0.7</v>
      </c>
      <c r="D31" t="s">
        <v>222</v>
      </c>
      <c r="E31" s="354" t="s">
        <v>598</v>
      </c>
      <c r="F31" t="s">
        <v>625</v>
      </c>
      <c r="G31" t="s">
        <v>586</v>
      </c>
      <c r="H31">
        <v>9.7319999999999993</v>
      </c>
      <c r="I31" t="s">
        <v>704</v>
      </c>
      <c r="K31">
        <v>107245537</v>
      </c>
      <c r="L31" s="120">
        <v>44972</v>
      </c>
      <c r="M31">
        <v>17</v>
      </c>
      <c r="N31">
        <v>1</v>
      </c>
      <c r="O31">
        <v>0</v>
      </c>
      <c r="P31">
        <v>5</v>
      </c>
      <c r="Q31" t="s">
        <v>406</v>
      </c>
      <c r="R31" t="str">
        <f>VLOOKUP(M31,Index!$A$1:$B$26, 2, FALSE)</f>
        <v>animal</v>
      </c>
    </row>
    <row r="32" spans="1:20" x14ac:dyDescent="0.55000000000000004">
      <c r="A32">
        <v>576</v>
      </c>
      <c r="B32" t="s">
        <v>586</v>
      </c>
      <c r="C32">
        <v>7.5999999999999998E-2</v>
      </c>
      <c r="D32" t="s">
        <v>147</v>
      </c>
      <c r="E32" t="s">
        <v>625</v>
      </c>
      <c r="F32" s="354" t="s">
        <v>598</v>
      </c>
      <c r="G32" t="s">
        <v>586</v>
      </c>
      <c r="H32">
        <v>9.9030000000000005</v>
      </c>
      <c r="I32" t="s">
        <v>704</v>
      </c>
      <c r="K32">
        <v>108422243</v>
      </c>
      <c r="L32" s="120">
        <v>46079</v>
      </c>
      <c r="M32">
        <v>19</v>
      </c>
      <c r="N32">
        <v>2</v>
      </c>
      <c r="O32">
        <v>0</v>
      </c>
      <c r="P32">
        <v>1</v>
      </c>
      <c r="Q32" t="s">
        <v>406</v>
      </c>
      <c r="R32" t="str">
        <f>VLOOKUP(M32,Index!$A$1:$B$26, 2, FALSE)</f>
        <v>FO</v>
      </c>
      <c r="T32" t="s">
        <v>722</v>
      </c>
    </row>
    <row r="33" spans="1:20" x14ac:dyDescent="0.55000000000000004">
      <c r="A33">
        <v>576</v>
      </c>
      <c r="B33" t="s">
        <v>586</v>
      </c>
      <c r="C33">
        <v>0.1</v>
      </c>
      <c r="D33" t="s">
        <v>147</v>
      </c>
      <c r="E33" t="s">
        <v>586</v>
      </c>
      <c r="F33" t="s">
        <v>625</v>
      </c>
      <c r="G33" t="s">
        <v>586</v>
      </c>
      <c r="H33">
        <v>999.99900000000002</v>
      </c>
      <c r="I33" t="s">
        <v>704</v>
      </c>
      <c r="K33">
        <v>106335461</v>
      </c>
      <c r="L33" s="120">
        <v>44082</v>
      </c>
      <c r="M33">
        <v>19</v>
      </c>
      <c r="N33">
        <v>2</v>
      </c>
      <c r="O33">
        <v>0</v>
      </c>
      <c r="P33">
        <v>1</v>
      </c>
      <c r="Q33" t="s">
        <v>144</v>
      </c>
      <c r="R33" t="str">
        <f>VLOOKUP(M33,Index!$A$1:$B$26, 2, FALSE)</f>
        <v>FO</v>
      </c>
      <c r="T33" t="s">
        <v>722</v>
      </c>
    </row>
    <row r="34" spans="1:20" x14ac:dyDescent="0.55000000000000004">
      <c r="A34">
        <v>0</v>
      </c>
      <c r="B34" t="s">
        <v>586</v>
      </c>
      <c r="C34">
        <v>0.6</v>
      </c>
      <c r="D34" t="s">
        <v>147</v>
      </c>
      <c r="E34" t="s">
        <v>669</v>
      </c>
      <c r="F34" s="354" t="s">
        <v>586</v>
      </c>
      <c r="G34" t="s">
        <v>586</v>
      </c>
      <c r="H34">
        <v>999.99900000000002</v>
      </c>
      <c r="I34" t="s">
        <v>704</v>
      </c>
      <c r="K34">
        <v>107808878</v>
      </c>
      <c r="L34" s="120">
        <v>45491</v>
      </c>
      <c r="M34">
        <v>19</v>
      </c>
      <c r="N34">
        <v>1</v>
      </c>
      <c r="O34">
        <v>0</v>
      </c>
      <c r="P34">
        <v>1</v>
      </c>
      <c r="Q34" t="s">
        <v>406</v>
      </c>
      <c r="R34" t="str">
        <f>VLOOKUP(M34,Index!$A$1:$B$26, 2, FALSE)</f>
        <v>FO</v>
      </c>
      <c r="T34" t="s">
        <v>722</v>
      </c>
    </row>
    <row r="35" spans="1:20" x14ac:dyDescent="0.55000000000000004">
      <c r="A35">
        <v>0</v>
      </c>
      <c r="B35" t="s">
        <v>601</v>
      </c>
      <c r="C35">
        <v>0.2</v>
      </c>
      <c r="D35" t="s">
        <v>219</v>
      </c>
      <c r="E35" t="s">
        <v>650</v>
      </c>
      <c r="F35" s="354" t="s">
        <v>586</v>
      </c>
      <c r="G35" t="s">
        <v>601</v>
      </c>
      <c r="H35">
        <v>7.57</v>
      </c>
      <c r="I35" t="s">
        <v>702</v>
      </c>
      <c r="K35">
        <v>106957216</v>
      </c>
      <c r="L35" s="120">
        <v>44695</v>
      </c>
      <c r="M35">
        <v>19</v>
      </c>
      <c r="N35">
        <v>1</v>
      </c>
      <c r="O35">
        <v>0</v>
      </c>
      <c r="P35">
        <v>1</v>
      </c>
      <c r="Q35" t="s">
        <v>200</v>
      </c>
      <c r="R35" t="str">
        <f>VLOOKUP(M35,Index!$A$1:$B$26, 2, FALSE)</f>
        <v>FO</v>
      </c>
      <c r="T35" t="s">
        <v>722</v>
      </c>
    </row>
    <row r="36" spans="1:20" x14ac:dyDescent="0.55000000000000004">
      <c r="A36">
        <v>0</v>
      </c>
      <c r="B36" t="s">
        <v>601</v>
      </c>
      <c r="C36">
        <v>0.5</v>
      </c>
      <c r="D36" t="s">
        <v>222</v>
      </c>
      <c r="E36" t="s">
        <v>650</v>
      </c>
      <c r="F36" s="354" t="s">
        <v>586</v>
      </c>
      <c r="G36" t="s">
        <v>601</v>
      </c>
      <c r="H36">
        <v>7.87</v>
      </c>
      <c r="I36" t="s">
        <v>702</v>
      </c>
      <c r="K36">
        <v>106871677</v>
      </c>
      <c r="L36" s="120">
        <v>44613</v>
      </c>
      <c r="M36">
        <v>17</v>
      </c>
      <c r="N36">
        <v>1</v>
      </c>
      <c r="O36">
        <v>0</v>
      </c>
      <c r="P36">
        <v>5</v>
      </c>
      <c r="Q36" t="s">
        <v>406</v>
      </c>
      <c r="R36" t="str">
        <f>VLOOKUP(M36,Index!$A$1:$B$26, 2, FALSE)</f>
        <v>animal</v>
      </c>
    </row>
    <row r="37" spans="1:20" x14ac:dyDescent="0.55000000000000004">
      <c r="A37">
        <v>0</v>
      </c>
      <c r="B37" t="s">
        <v>601</v>
      </c>
      <c r="C37">
        <v>1.75</v>
      </c>
      <c r="D37" t="s">
        <v>222</v>
      </c>
      <c r="E37" s="354" t="s">
        <v>586</v>
      </c>
      <c r="F37" t="s">
        <v>655</v>
      </c>
      <c r="G37" t="s">
        <v>601</v>
      </c>
      <c r="H37">
        <v>8.0909999999999993</v>
      </c>
      <c r="I37" t="s">
        <v>702</v>
      </c>
      <c r="K37">
        <v>106637614</v>
      </c>
      <c r="L37" s="120">
        <v>44394</v>
      </c>
      <c r="M37">
        <v>17</v>
      </c>
      <c r="N37">
        <v>1</v>
      </c>
      <c r="O37">
        <v>0</v>
      </c>
      <c r="P37">
        <v>5</v>
      </c>
      <c r="Q37" t="s">
        <v>406</v>
      </c>
      <c r="R37" t="str">
        <f>VLOOKUP(M37,Index!$A$1:$B$26, 2, FALSE)</f>
        <v>animal</v>
      </c>
    </row>
    <row r="38" spans="1:20" x14ac:dyDescent="0.55000000000000004">
      <c r="A38">
        <v>576</v>
      </c>
      <c r="B38" t="s">
        <v>607</v>
      </c>
      <c r="C38">
        <v>0</v>
      </c>
      <c r="E38" s="354" t="s">
        <v>586</v>
      </c>
      <c r="F38" t="s">
        <v>625</v>
      </c>
      <c r="G38" t="s">
        <v>607</v>
      </c>
      <c r="H38">
        <v>0</v>
      </c>
      <c r="I38" t="s">
        <v>702</v>
      </c>
      <c r="K38">
        <v>107064237</v>
      </c>
      <c r="L38" s="120">
        <v>44802</v>
      </c>
      <c r="M38">
        <v>19</v>
      </c>
      <c r="N38">
        <v>1</v>
      </c>
      <c r="O38">
        <v>8</v>
      </c>
      <c r="P38">
        <v>1</v>
      </c>
      <c r="Q38" t="s">
        <v>406</v>
      </c>
      <c r="R38" t="str">
        <f>VLOOKUP(M38,Index!$A$1:$B$26, 2, FALSE)</f>
        <v>FO</v>
      </c>
      <c r="T38" t="s">
        <v>722</v>
      </c>
    </row>
    <row r="39" spans="1:20" x14ac:dyDescent="0.55000000000000004">
      <c r="A39">
        <v>0</v>
      </c>
      <c r="B39" t="s">
        <v>682</v>
      </c>
      <c r="C39">
        <v>1.4999999999999999E-2</v>
      </c>
      <c r="D39" t="s">
        <v>147</v>
      </c>
      <c r="E39" s="354" t="s">
        <v>586</v>
      </c>
      <c r="F39" t="s">
        <v>648</v>
      </c>
      <c r="G39" t="s">
        <v>682</v>
      </c>
      <c r="H39">
        <v>999.99900000000002</v>
      </c>
      <c r="I39" t="s">
        <v>702</v>
      </c>
      <c r="K39">
        <v>105386275</v>
      </c>
      <c r="L39" s="120">
        <v>43148</v>
      </c>
      <c r="M39">
        <v>31</v>
      </c>
      <c r="N39">
        <v>1</v>
      </c>
      <c r="O39">
        <v>0</v>
      </c>
      <c r="P39">
        <v>1</v>
      </c>
      <c r="Q39" t="s">
        <v>406</v>
      </c>
      <c r="R39" t="str">
        <f>VLOOKUP(M39,Index!$A$1:$B$26, 2, FALSE)</f>
        <v>backing</v>
      </c>
      <c r="T39" t="s">
        <v>722</v>
      </c>
    </row>
    <row r="40" spans="1:20" x14ac:dyDescent="0.55000000000000004">
      <c r="A40">
        <v>0</v>
      </c>
      <c r="B40" t="s">
        <v>648</v>
      </c>
      <c r="C40">
        <v>0</v>
      </c>
      <c r="E40" s="354" t="s">
        <v>586</v>
      </c>
      <c r="F40" t="s">
        <v>683</v>
      </c>
      <c r="G40" t="s">
        <v>648</v>
      </c>
      <c r="H40">
        <v>2.0489999999999999</v>
      </c>
      <c r="I40" t="s">
        <v>702</v>
      </c>
      <c r="K40">
        <v>106206609</v>
      </c>
      <c r="L40" s="120">
        <v>43938</v>
      </c>
      <c r="M40">
        <v>19</v>
      </c>
      <c r="N40">
        <v>1</v>
      </c>
      <c r="O40">
        <v>8</v>
      </c>
      <c r="P40">
        <v>5</v>
      </c>
      <c r="R40" t="str">
        <f>VLOOKUP(M40,Index!$A$1:$B$26, 2, FALSE)</f>
        <v>FO</v>
      </c>
      <c r="T40" t="s">
        <v>722</v>
      </c>
    </row>
    <row r="41" spans="1:20" x14ac:dyDescent="0.55000000000000004">
      <c r="A41">
        <v>0</v>
      </c>
      <c r="B41" t="s">
        <v>598</v>
      </c>
      <c r="C41">
        <v>0.1</v>
      </c>
      <c r="D41" t="s">
        <v>147</v>
      </c>
      <c r="E41" t="s">
        <v>669</v>
      </c>
      <c r="F41" s="354" t="s">
        <v>586</v>
      </c>
      <c r="G41" t="s">
        <v>598</v>
      </c>
      <c r="H41">
        <v>0.68100000000000005</v>
      </c>
      <c r="I41" t="s">
        <v>702</v>
      </c>
      <c r="K41">
        <v>107204732</v>
      </c>
      <c r="L41" s="120">
        <v>44931</v>
      </c>
      <c r="M41">
        <v>19</v>
      </c>
      <c r="N41">
        <v>1</v>
      </c>
      <c r="O41">
        <v>0</v>
      </c>
      <c r="P41">
        <v>1</v>
      </c>
      <c r="Q41" t="s">
        <v>406</v>
      </c>
      <c r="R41" t="str">
        <f>VLOOKUP(M41,Index!$A$1:$B$26, 2, FALSE)</f>
        <v>FO</v>
      </c>
      <c r="T41" t="s">
        <v>722</v>
      </c>
    </row>
    <row r="42" spans="1:20" x14ac:dyDescent="0.55000000000000004">
      <c r="A42">
        <v>0</v>
      </c>
      <c r="B42" t="s">
        <v>598</v>
      </c>
      <c r="C42">
        <v>0.3</v>
      </c>
      <c r="D42" t="s">
        <v>219</v>
      </c>
      <c r="E42" s="354" t="s">
        <v>586</v>
      </c>
      <c r="F42" t="s">
        <v>669</v>
      </c>
      <c r="G42" t="s">
        <v>598</v>
      </c>
      <c r="H42">
        <v>0.3</v>
      </c>
      <c r="I42" t="s">
        <v>702</v>
      </c>
      <c r="K42">
        <v>108348926</v>
      </c>
      <c r="L42" s="120">
        <v>46006</v>
      </c>
      <c r="M42">
        <v>17</v>
      </c>
      <c r="N42">
        <v>1</v>
      </c>
      <c r="O42">
        <v>0</v>
      </c>
      <c r="P42">
        <v>5</v>
      </c>
      <c r="Q42" t="s">
        <v>406</v>
      </c>
      <c r="R42" t="str">
        <f>VLOOKUP(M42,Index!$A$1:$B$26, 2, FALSE)</f>
        <v>animal</v>
      </c>
    </row>
    <row r="43" spans="1:20" x14ac:dyDescent="0.55000000000000004">
      <c r="I43" s="39"/>
      <c r="L43" s="120"/>
    </row>
    <row r="44" spans="1:20" s="361" customFormat="1" x14ac:dyDescent="0.55000000000000004">
      <c r="A44" s="360" t="s">
        <v>715</v>
      </c>
      <c r="I44" s="362"/>
      <c r="L44" s="363"/>
    </row>
    <row r="45" spans="1:20" x14ac:dyDescent="0.55000000000000004">
      <c r="A45">
        <v>0</v>
      </c>
      <c r="B45" t="s">
        <v>609</v>
      </c>
      <c r="C45">
        <v>1.9E-2</v>
      </c>
      <c r="D45" t="s">
        <v>204</v>
      </c>
      <c r="E45" t="s">
        <v>586</v>
      </c>
      <c r="F45" t="s">
        <v>610</v>
      </c>
      <c r="G45" t="s">
        <v>609</v>
      </c>
      <c r="H45">
        <v>3.0459999999999998</v>
      </c>
      <c r="I45" t="s">
        <v>704</v>
      </c>
      <c r="K45">
        <v>108280159</v>
      </c>
      <c r="L45" s="120">
        <v>45954</v>
      </c>
      <c r="M45">
        <v>17</v>
      </c>
      <c r="N45">
        <v>1</v>
      </c>
      <c r="O45">
        <v>16</v>
      </c>
      <c r="P45">
        <v>5</v>
      </c>
      <c r="Q45" t="s">
        <v>406</v>
      </c>
    </row>
    <row r="46" spans="1:20" x14ac:dyDescent="0.55000000000000004">
      <c r="A46">
        <v>0</v>
      </c>
      <c r="B46" t="s">
        <v>611</v>
      </c>
      <c r="C46">
        <v>0</v>
      </c>
      <c r="E46" t="s">
        <v>586</v>
      </c>
      <c r="F46" t="s">
        <v>612</v>
      </c>
      <c r="G46" t="s">
        <v>609</v>
      </c>
      <c r="H46">
        <v>3.0659999999999998</v>
      </c>
      <c r="I46" t="s">
        <v>704</v>
      </c>
      <c r="J46" t="s">
        <v>8</v>
      </c>
      <c r="K46">
        <v>106760348</v>
      </c>
      <c r="L46" s="120">
        <v>44505</v>
      </c>
      <c r="M46">
        <v>28</v>
      </c>
      <c r="N46">
        <v>1</v>
      </c>
      <c r="O46">
        <v>0</v>
      </c>
      <c r="P46">
        <v>5</v>
      </c>
      <c r="Q46" t="s">
        <v>406</v>
      </c>
    </row>
    <row r="47" spans="1:20" x14ac:dyDescent="0.55000000000000004">
      <c r="A47">
        <v>0</v>
      </c>
      <c r="B47" t="s">
        <v>613</v>
      </c>
      <c r="C47">
        <v>0</v>
      </c>
      <c r="E47" t="s">
        <v>601</v>
      </c>
      <c r="F47" t="s">
        <v>614</v>
      </c>
      <c r="G47" t="s">
        <v>613</v>
      </c>
      <c r="H47">
        <v>17.353999999999999</v>
      </c>
      <c r="I47" t="s">
        <v>704</v>
      </c>
      <c r="K47">
        <v>107899906</v>
      </c>
      <c r="L47" s="120">
        <v>45591</v>
      </c>
      <c r="M47">
        <v>30</v>
      </c>
      <c r="N47">
        <v>1</v>
      </c>
      <c r="O47">
        <v>7</v>
      </c>
      <c r="P47">
        <v>1</v>
      </c>
      <c r="Q47" t="s">
        <v>201</v>
      </c>
    </row>
    <row r="48" spans="1:20" x14ac:dyDescent="0.55000000000000004">
      <c r="A48">
        <v>0</v>
      </c>
      <c r="B48" t="s">
        <v>613</v>
      </c>
      <c r="C48">
        <v>0</v>
      </c>
      <c r="E48" t="s">
        <v>601</v>
      </c>
      <c r="F48" t="s">
        <v>614</v>
      </c>
      <c r="G48" t="s">
        <v>613</v>
      </c>
      <c r="H48">
        <v>17.353999999999999</v>
      </c>
      <c r="I48" t="s">
        <v>704</v>
      </c>
      <c r="K48">
        <v>108430264</v>
      </c>
      <c r="L48" s="120">
        <v>46092</v>
      </c>
      <c r="M48">
        <v>30</v>
      </c>
      <c r="N48">
        <v>1</v>
      </c>
      <c r="O48">
        <v>7</v>
      </c>
      <c r="P48">
        <v>1</v>
      </c>
      <c r="Q48" t="s">
        <v>144</v>
      </c>
    </row>
    <row r="49" spans="1:17" x14ac:dyDescent="0.55000000000000004">
      <c r="A49">
        <v>0</v>
      </c>
      <c r="B49" t="s">
        <v>613</v>
      </c>
      <c r="C49">
        <v>0</v>
      </c>
      <c r="E49" t="s">
        <v>601</v>
      </c>
      <c r="F49" t="s">
        <v>614</v>
      </c>
      <c r="G49" t="s">
        <v>613</v>
      </c>
      <c r="H49">
        <v>17.353999999999999</v>
      </c>
      <c r="I49" t="s">
        <v>704</v>
      </c>
      <c r="K49">
        <v>108202953</v>
      </c>
      <c r="L49" s="120">
        <v>45884</v>
      </c>
      <c r="M49">
        <v>30</v>
      </c>
      <c r="N49">
        <v>1</v>
      </c>
      <c r="O49">
        <v>7</v>
      </c>
      <c r="P49">
        <v>1</v>
      </c>
      <c r="Q49" t="s">
        <v>201</v>
      </c>
    </row>
    <row r="50" spans="1:17" x14ac:dyDescent="0.55000000000000004">
      <c r="A50">
        <v>0</v>
      </c>
      <c r="B50" t="s">
        <v>613</v>
      </c>
      <c r="C50">
        <v>0</v>
      </c>
      <c r="E50" t="s">
        <v>601</v>
      </c>
      <c r="F50" t="s">
        <v>615</v>
      </c>
      <c r="G50" t="s">
        <v>613</v>
      </c>
      <c r="H50">
        <v>17.353999999999999</v>
      </c>
      <c r="I50" t="s">
        <v>704</v>
      </c>
      <c r="K50">
        <v>108160977</v>
      </c>
      <c r="L50" s="120">
        <v>45840</v>
      </c>
      <c r="M50">
        <v>30</v>
      </c>
      <c r="N50">
        <v>1</v>
      </c>
      <c r="O50">
        <v>7</v>
      </c>
      <c r="P50">
        <v>1</v>
      </c>
      <c r="Q50" t="s">
        <v>406</v>
      </c>
    </row>
    <row r="51" spans="1:17" x14ac:dyDescent="0.55000000000000004">
      <c r="A51">
        <v>0</v>
      </c>
      <c r="B51" t="s">
        <v>586</v>
      </c>
      <c r="C51">
        <v>0</v>
      </c>
      <c r="E51" t="s">
        <v>616</v>
      </c>
      <c r="F51" t="s">
        <v>617</v>
      </c>
      <c r="G51" t="s">
        <v>586</v>
      </c>
      <c r="H51">
        <v>0</v>
      </c>
      <c r="I51" t="s">
        <v>704</v>
      </c>
      <c r="K51">
        <v>107467120</v>
      </c>
      <c r="L51" s="120">
        <v>45192</v>
      </c>
      <c r="M51">
        <v>30</v>
      </c>
      <c r="N51">
        <v>2</v>
      </c>
      <c r="O51">
        <v>7</v>
      </c>
      <c r="P51">
        <v>1</v>
      </c>
      <c r="Q51" t="s">
        <v>406</v>
      </c>
    </row>
    <row r="52" spans="1:17" x14ac:dyDescent="0.55000000000000004">
      <c r="A52">
        <v>0</v>
      </c>
      <c r="B52" t="s">
        <v>586</v>
      </c>
      <c r="C52">
        <v>0</v>
      </c>
      <c r="E52" t="s">
        <v>616</v>
      </c>
      <c r="F52" t="s">
        <v>618</v>
      </c>
      <c r="G52" t="s">
        <v>586</v>
      </c>
      <c r="H52">
        <v>0</v>
      </c>
      <c r="I52" t="s">
        <v>704</v>
      </c>
      <c r="K52">
        <v>106589495</v>
      </c>
      <c r="L52" s="120">
        <v>44344</v>
      </c>
      <c r="M52">
        <v>30</v>
      </c>
      <c r="N52">
        <v>1</v>
      </c>
      <c r="O52">
        <v>7</v>
      </c>
      <c r="P52">
        <v>1</v>
      </c>
      <c r="Q52" t="s">
        <v>406</v>
      </c>
    </row>
    <row r="53" spans="1:17" x14ac:dyDescent="0.55000000000000004">
      <c r="A53">
        <v>0</v>
      </c>
      <c r="B53" t="s">
        <v>586</v>
      </c>
      <c r="C53">
        <v>9.5000000000000001E-2</v>
      </c>
      <c r="D53" t="s">
        <v>147</v>
      </c>
      <c r="E53" t="s">
        <v>616</v>
      </c>
      <c r="F53" t="s">
        <v>619</v>
      </c>
      <c r="G53" t="s">
        <v>586</v>
      </c>
      <c r="H53">
        <v>0</v>
      </c>
      <c r="I53" t="s">
        <v>704</v>
      </c>
      <c r="K53">
        <v>107214302</v>
      </c>
      <c r="L53" s="120">
        <v>44939</v>
      </c>
      <c r="M53">
        <v>19</v>
      </c>
      <c r="N53">
        <v>2</v>
      </c>
      <c r="O53">
        <v>0</v>
      </c>
      <c r="P53">
        <v>4</v>
      </c>
      <c r="Q53" t="s">
        <v>406</v>
      </c>
    </row>
    <row r="54" spans="1:17" x14ac:dyDescent="0.55000000000000004">
      <c r="A54">
        <v>0</v>
      </c>
      <c r="B54" t="s">
        <v>586</v>
      </c>
      <c r="C54">
        <v>8.9999999999999993E-3</v>
      </c>
      <c r="D54" t="s">
        <v>222</v>
      </c>
      <c r="E54" t="s">
        <v>616</v>
      </c>
      <c r="F54" t="s">
        <v>617</v>
      </c>
      <c r="G54" t="s">
        <v>586</v>
      </c>
      <c r="H54">
        <v>8.9999999999999993E-3</v>
      </c>
      <c r="I54" t="s">
        <v>704</v>
      </c>
      <c r="K54">
        <v>106362782</v>
      </c>
      <c r="L54" s="120">
        <v>44113</v>
      </c>
      <c r="M54">
        <v>19</v>
      </c>
      <c r="N54">
        <v>1</v>
      </c>
      <c r="O54">
        <v>7</v>
      </c>
      <c r="P54">
        <v>5</v>
      </c>
      <c r="Q54" t="s">
        <v>406</v>
      </c>
    </row>
    <row r="55" spans="1:17" x14ac:dyDescent="0.55000000000000004">
      <c r="A55">
        <v>0</v>
      </c>
      <c r="B55" t="s">
        <v>586</v>
      </c>
      <c r="C55">
        <v>0.1</v>
      </c>
      <c r="D55" t="s">
        <v>147</v>
      </c>
      <c r="E55" t="s">
        <v>617</v>
      </c>
      <c r="F55" t="s">
        <v>620</v>
      </c>
      <c r="G55" t="s">
        <v>586</v>
      </c>
      <c r="H55">
        <v>2.5000000000000001E-2</v>
      </c>
      <c r="I55" t="s">
        <v>704</v>
      </c>
      <c r="K55">
        <v>107835963</v>
      </c>
      <c r="L55" s="120">
        <v>45521</v>
      </c>
      <c r="M55">
        <v>21</v>
      </c>
      <c r="N55">
        <v>1</v>
      </c>
      <c r="O55">
        <v>12</v>
      </c>
      <c r="P55">
        <v>1</v>
      </c>
      <c r="Q55" t="s">
        <v>406</v>
      </c>
    </row>
    <row r="56" spans="1:17" x14ac:dyDescent="0.55000000000000004">
      <c r="A56">
        <v>0</v>
      </c>
      <c r="B56" t="s">
        <v>586</v>
      </c>
      <c r="C56">
        <v>0.1</v>
      </c>
      <c r="D56" t="s">
        <v>222</v>
      </c>
      <c r="E56" t="s">
        <v>616</v>
      </c>
      <c r="F56" t="s">
        <v>617</v>
      </c>
      <c r="G56" t="s">
        <v>586</v>
      </c>
      <c r="H56">
        <v>0.1</v>
      </c>
      <c r="I56" t="s">
        <v>704</v>
      </c>
      <c r="K56">
        <v>105523576</v>
      </c>
      <c r="L56" s="120">
        <v>43267</v>
      </c>
      <c r="M56">
        <v>13</v>
      </c>
      <c r="N56">
        <v>1</v>
      </c>
      <c r="O56">
        <v>0</v>
      </c>
      <c r="P56">
        <v>5</v>
      </c>
      <c r="Q56" t="s">
        <v>406</v>
      </c>
    </row>
    <row r="57" spans="1:17" x14ac:dyDescent="0.55000000000000004">
      <c r="A57">
        <v>0</v>
      </c>
      <c r="B57" t="s">
        <v>586</v>
      </c>
      <c r="C57">
        <v>0</v>
      </c>
      <c r="E57" t="s">
        <v>621</v>
      </c>
      <c r="F57" t="s">
        <v>622</v>
      </c>
      <c r="G57" t="s">
        <v>586</v>
      </c>
      <c r="H57">
        <v>0.125</v>
      </c>
      <c r="I57" t="s">
        <v>704</v>
      </c>
      <c r="K57">
        <v>105588011</v>
      </c>
      <c r="L57" s="120">
        <v>43340</v>
      </c>
      <c r="M57">
        <v>25</v>
      </c>
      <c r="N57">
        <v>1</v>
      </c>
      <c r="O57">
        <v>7</v>
      </c>
      <c r="P57">
        <v>1</v>
      </c>
      <c r="Q57" t="s">
        <v>406</v>
      </c>
    </row>
    <row r="58" spans="1:17" x14ac:dyDescent="0.55000000000000004">
      <c r="A58">
        <v>0</v>
      </c>
      <c r="B58" t="s">
        <v>586</v>
      </c>
      <c r="C58">
        <v>0</v>
      </c>
      <c r="E58" t="s">
        <v>621</v>
      </c>
      <c r="F58" t="s">
        <v>622</v>
      </c>
      <c r="G58" t="s">
        <v>586</v>
      </c>
      <c r="H58">
        <v>0.125</v>
      </c>
      <c r="I58" t="s">
        <v>704</v>
      </c>
      <c r="K58">
        <v>105802310</v>
      </c>
      <c r="L58" s="120">
        <v>43536</v>
      </c>
      <c r="M58">
        <v>25</v>
      </c>
      <c r="N58">
        <v>1</v>
      </c>
      <c r="O58">
        <v>7</v>
      </c>
      <c r="P58">
        <v>1</v>
      </c>
      <c r="Q58" t="s">
        <v>406</v>
      </c>
    </row>
    <row r="59" spans="1:17" x14ac:dyDescent="0.55000000000000004">
      <c r="A59">
        <v>0</v>
      </c>
      <c r="B59" t="s">
        <v>586</v>
      </c>
      <c r="C59">
        <v>0.2</v>
      </c>
      <c r="D59" t="s">
        <v>222</v>
      </c>
      <c r="E59" t="s">
        <v>616</v>
      </c>
      <c r="F59" t="s">
        <v>620</v>
      </c>
      <c r="G59" t="s">
        <v>586</v>
      </c>
      <c r="H59">
        <v>0.2</v>
      </c>
      <c r="I59" t="s">
        <v>704</v>
      </c>
      <c r="K59">
        <v>106387930</v>
      </c>
      <c r="L59" s="120">
        <v>44132</v>
      </c>
      <c r="M59">
        <v>17</v>
      </c>
      <c r="N59">
        <v>1</v>
      </c>
      <c r="O59">
        <v>0</v>
      </c>
      <c r="P59">
        <v>1</v>
      </c>
      <c r="Q59" t="s">
        <v>406</v>
      </c>
    </row>
    <row r="60" spans="1:17" x14ac:dyDescent="0.55000000000000004">
      <c r="A60">
        <v>0</v>
      </c>
      <c r="B60" t="s">
        <v>586</v>
      </c>
      <c r="C60">
        <v>0.3</v>
      </c>
      <c r="D60" t="s">
        <v>222</v>
      </c>
      <c r="E60" t="s">
        <v>617</v>
      </c>
      <c r="F60" t="s">
        <v>622</v>
      </c>
      <c r="G60" t="s">
        <v>586</v>
      </c>
      <c r="H60">
        <v>0.42499999999999999</v>
      </c>
      <c r="I60" t="s">
        <v>704</v>
      </c>
      <c r="K60">
        <v>107704191</v>
      </c>
      <c r="L60" s="120">
        <v>45413</v>
      </c>
      <c r="M60">
        <v>19</v>
      </c>
      <c r="N60">
        <v>1</v>
      </c>
      <c r="O60">
        <v>0</v>
      </c>
      <c r="P60">
        <v>5</v>
      </c>
      <c r="Q60" t="s">
        <v>406</v>
      </c>
    </row>
    <row r="61" spans="1:17" x14ac:dyDescent="0.55000000000000004">
      <c r="A61">
        <v>0</v>
      </c>
      <c r="B61" t="s">
        <v>586</v>
      </c>
      <c r="C61">
        <v>0.3</v>
      </c>
      <c r="D61" t="s">
        <v>222</v>
      </c>
      <c r="E61" t="s">
        <v>617</v>
      </c>
      <c r="F61" t="s">
        <v>623</v>
      </c>
      <c r="G61" t="s">
        <v>586</v>
      </c>
      <c r="H61">
        <v>0.42499999999999999</v>
      </c>
      <c r="I61" t="s">
        <v>704</v>
      </c>
      <c r="K61">
        <v>107806612</v>
      </c>
      <c r="L61" s="120">
        <v>45506</v>
      </c>
      <c r="M61">
        <v>17</v>
      </c>
      <c r="N61">
        <v>1</v>
      </c>
      <c r="O61">
        <v>0</v>
      </c>
      <c r="P61">
        <v>5</v>
      </c>
      <c r="Q61" t="s">
        <v>406</v>
      </c>
    </row>
    <row r="62" spans="1:17" x14ac:dyDescent="0.55000000000000004">
      <c r="A62">
        <v>0</v>
      </c>
      <c r="B62" t="s">
        <v>586</v>
      </c>
      <c r="C62">
        <v>0.5</v>
      </c>
      <c r="D62" t="s">
        <v>222</v>
      </c>
      <c r="E62" t="s">
        <v>620</v>
      </c>
      <c r="F62" t="s">
        <v>624</v>
      </c>
      <c r="G62" t="s">
        <v>586</v>
      </c>
      <c r="H62">
        <v>0.5</v>
      </c>
      <c r="I62" t="s">
        <v>704</v>
      </c>
      <c r="K62">
        <v>106423037</v>
      </c>
      <c r="L62" s="120">
        <v>44166</v>
      </c>
      <c r="M62">
        <v>21</v>
      </c>
      <c r="N62">
        <v>1</v>
      </c>
      <c r="O62">
        <v>0</v>
      </c>
      <c r="P62">
        <v>1</v>
      </c>
      <c r="Q62" t="s">
        <v>406</v>
      </c>
    </row>
    <row r="63" spans="1:17" x14ac:dyDescent="0.55000000000000004">
      <c r="A63">
        <v>0</v>
      </c>
      <c r="B63" t="s">
        <v>586</v>
      </c>
      <c r="C63">
        <v>0.5</v>
      </c>
      <c r="D63" t="s">
        <v>222</v>
      </c>
      <c r="E63" t="s">
        <v>616</v>
      </c>
      <c r="F63" t="s">
        <v>625</v>
      </c>
      <c r="G63" t="s">
        <v>586</v>
      </c>
      <c r="H63">
        <v>0.5</v>
      </c>
      <c r="I63" t="s">
        <v>704</v>
      </c>
      <c r="K63">
        <v>106831693</v>
      </c>
      <c r="L63" s="120">
        <v>44572</v>
      </c>
      <c r="M63">
        <v>19</v>
      </c>
      <c r="N63">
        <v>1</v>
      </c>
      <c r="O63">
        <v>8</v>
      </c>
      <c r="P63">
        <v>1</v>
      </c>
      <c r="Q63" t="s">
        <v>406</v>
      </c>
    </row>
    <row r="64" spans="1:17" x14ac:dyDescent="0.55000000000000004">
      <c r="A64">
        <v>0</v>
      </c>
      <c r="B64" t="s">
        <v>586</v>
      </c>
      <c r="C64">
        <v>0.5</v>
      </c>
      <c r="D64" t="s">
        <v>222</v>
      </c>
      <c r="E64" t="s">
        <v>616</v>
      </c>
      <c r="F64" t="s">
        <v>622</v>
      </c>
      <c r="G64" t="s">
        <v>586</v>
      </c>
      <c r="H64">
        <v>0.5</v>
      </c>
      <c r="I64" t="s">
        <v>704</v>
      </c>
      <c r="K64">
        <v>106536246</v>
      </c>
      <c r="L64" s="120">
        <v>44292</v>
      </c>
      <c r="M64">
        <v>17</v>
      </c>
      <c r="N64">
        <v>1</v>
      </c>
      <c r="O64">
        <v>0</v>
      </c>
      <c r="P64">
        <v>1</v>
      </c>
      <c r="Q64" t="s">
        <v>406</v>
      </c>
    </row>
    <row r="65" spans="1:17" x14ac:dyDescent="0.55000000000000004">
      <c r="A65">
        <v>0</v>
      </c>
      <c r="B65" t="s">
        <v>586</v>
      </c>
      <c r="C65">
        <v>0.4</v>
      </c>
      <c r="D65" t="s">
        <v>222</v>
      </c>
      <c r="E65" t="s">
        <v>617</v>
      </c>
      <c r="F65" t="s">
        <v>622</v>
      </c>
      <c r="G65" t="s">
        <v>586</v>
      </c>
      <c r="H65">
        <v>0.52500000000000002</v>
      </c>
      <c r="I65" t="s">
        <v>704</v>
      </c>
      <c r="K65">
        <v>106136954</v>
      </c>
      <c r="L65" s="120">
        <v>43855</v>
      </c>
      <c r="M65">
        <v>21</v>
      </c>
      <c r="N65">
        <v>2</v>
      </c>
      <c r="O65">
        <v>5</v>
      </c>
      <c r="P65">
        <v>1</v>
      </c>
      <c r="Q65" t="s">
        <v>144</v>
      </c>
    </row>
    <row r="66" spans="1:17" x14ac:dyDescent="0.55000000000000004">
      <c r="A66">
        <v>0</v>
      </c>
      <c r="B66" t="s">
        <v>586</v>
      </c>
      <c r="C66">
        <v>0.6</v>
      </c>
      <c r="D66" t="s">
        <v>222</v>
      </c>
      <c r="E66" t="s">
        <v>616</v>
      </c>
      <c r="F66" t="s">
        <v>622</v>
      </c>
      <c r="G66" t="s">
        <v>586</v>
      </c>
      <c r="H66">
        <v>0.6</v>
      </c>
      <c r="I66" t="s">
        <v>704</v>
      </c>
      <c r="K66">
        <v>106360965</v>
      </c>
      <c r="L66" s="120">
        <v>44111</v>
      </c>
      <c r="M66">
        <v>17</v>
      </c>
      <c r="N66">
        <v>1</v>
      </c>
      <c r="O66">
        <v>0</v>
      </c>
      <c r="P66">
        <v>5</v>
      </c>
      <c r="Q66" t="s">
        <v>406</v>
      </c>
    </row>
    <row r="67" spans="1:17" x14ac:dyDescent="0.55000000000000004">
      <c r="A67">
        <v>0</v>
      </c>
      <c r="B67" t="s">
        <v>586</v>
      </c>
      <c r="C67">
        <v>0.5</v>
      </c>
      <c r="D67" t="s">
        <v>222</v>
      </c>
      <c r="E67" t="s">
        <v>617</v>
      </c>
      <c r="F67" t="s">
        <v>623</v>
      </c>
      <c r="G67" t="s">
        <v>586</v>
      </c>
      <c r="H67">
        <v>0.625</v>
      </c>
      <c r="I67" t="s">
        <v>704</v>
      </c>
      <c r="K67">
        <v>107133428</v>
      </c>
      <c r="L67" s="120">
        <v>44867</v>
      </c>
      <c r="M67">
        <v>21</v>
      </c>
      <c r="N67">
        <v>1</v>
      </c>
      <c r="O67">
        <v>5</v>
      </c>
      <c r="P67">
        <v>1</v>
      </c>
      <c r="Q67" t="s">
        <v>144</v>
      </c>
    </row>
    <row r="68" spans="1:17" x14ac:dyDescent="0.55000000000000004">
      <c r="A68">
        <v>0</v>
      </c>
      <c r="B68" t="s">
        <v>586</v>
      </c>
      <c r="C68">
        <v>0.5</v>
      </c>
      <c r="D68" t="s">
        <v>147</v>
      </c>
      <c r="E68" t="s">
        <v>623</v>
      </c>
      <c r="F68" t="s">
        <v>616</v>
      </c>
      <c r="G68" t="s">
        <v>586</v>
      </c>
      <c r="H68">
        <v>0.67300000000000004</v>
      </c>
      <c r="I68" t="s">
        <v>704</v>
      </c>
      <c r="K68">
        <v>106732615</v>
      </c>
      <c r="L68" s="120">
        <v>44483</v>
      </c>
      <c r="M68">
        <v>28</v>
      </c>
      <c r="N68">
        <v>1</v>
      </c>
      <c r="O68">
        <v>0</v>
      </c>
      <c r="P68">
        <v>1</v>
      </c>
      <c r="Q68" t="s">
        <v>406</v>
      </c>
    </row>
    <row r="69" spans="1:17" x14ac:dyDescent="0.55000000000000004">
      <c r="A69">
        <v>0</v>
      </c>
      <c r="B69" t="s">
        <v>586</v>
      </c>
      <c r="C69">
        <v>0.7</v>
      </c>
      <c r="D69" t="s">
        <v>222</v>
      </c>
      <c r="E69" t="s">
        <v>617</v>
      </c>
      <c r="F69" t="s">
        <v>623</v>
      </c>
      <c r="G69" t="s">
        <v>586</v>
      </c>
      <c r="H69">
        <v>0.82499999999999996</v>
      </c>
      <c r="I69" t="s">
        <v>704</v>
      </c>
      <c r="K69">
        <v>106764606</v>
      </c>
      <c r="L69" s="120">
        <v>44511</v>
      </c>
      <c r="M69">
        <v>17</v>
      </c>
      <c r="N69">
        <v>1</v>
      </c>
      <c r="O69">
        <v>0</v>
      </c>
      <c r="P69">
        <v>5</v>
      </c>
      <c r="Q69" t="s">
        <v>406</v>
      </c>
    </row>
    <row r="70" spans="1:17" x14ac:dyDescent="0.55000000000000004">
      <c r="A70">
        <v>0</v>
      </c>
      <c r="B70" t="s">
        <v>586</v>
      </c>
      <c r="C70">
        <v>0.3</v>
      </c>
      <c r="D70" t="s">
        <v>147</v>
      </c>
      <c r="E70" t="s">
        <v>623</v>
      </c>
      <c r="F70" t="s">
        <v>617</v>
      </c>
      <c r="G70" t="s">
        <v>586</v>
      </c>
      <c r="H70">
        <v>0.873</v>
      </c>
      <c r="I70" t="s">
        <v>704</v>
      </c>
      <c r="K70">
        <v>107897585</v>
      </c>
      <c r="L70" s="120">
        <v>45589</v>
      </c>
      <c r="M70">
        <v>21</v>
      </c>
      <c r="N70">
        <v>1</v>
      </c>
      <c r="O70">
        <v>0</v>
      </c>
      <c r="P70">
        <v>1</v>
      </c>
      <c r="Q70" t="s">
        <v>406</v>
      </c>
    </row>
    <row r="71" spans="1:17" x14ac:dyDescent="0.55000000000000004">
      <c r="A71">
        <v>0</v>
      </c>
      <c r="B71" t="s">
        <v>586</v>
      </c>
      <c r="C71">
        <v>0.2</v>
      </c>
      <c r="D71" t="s">
        <v>147</v>
      </c>
      <c r="E71" t="s">
        <v>623</v>
      </c>
      <c r="F71" t="s">
        <v>617</v>
      </c>
      <c r="G71" t="s">
        <v>586</v>
      </c>
      <c r="H71">
        <v>0.97299999999999998</v>
      </c>
      <c r="I71" t="s">
        <v>704</v>
      </c>
      <c r="K71">
        <v>107472899</v>
      </c>
      <c r="L71" s="120">
        <v>45194</v>
      </c>
      <c r="M71">
        <v>21</v>
      </c>
      <c r="N71">
        <v>1</v>
      </c>
      <c r="O71">
        <v>0</v>
      </c>
      <c r="P71">
        <v>1</v>
      </c>
      <c r="Q71" t="s">
        <v>406</v>
      </c>
    </row>
    <row r="72" spans="1:17" x14ac:dyDescent="0.55000000000000004">
      <c r="A72">
        <v>0</v>
      </c>
      <c r="B72" t="s">
        <v>586</v>
      </c>
      <c r="C72">
        <v>0.2</v>
      </c>
      <c r="D72" t="s">
        <v>147</v>
      </c>
      <c r="E72" t="s">
        <v>623</v>
      </c>
      <c r="F72" t="s">
        <v>617</v>
      </c>
      <c r="G72" t="s">
        <v>586</v>
      </c>
      <c r="H72">
        <v>0.97299999999999998</v>
      </c>
      <c r="I72" t="s">
        <v>704</v>
      </c>
      <c r="K72">
        <v>108108922</v>
      </c>
      <c r="L72" s="120">
        <v>45789</v>
      </c>
      <c r="M72">
        <v>24</v>
      </c>
      <c r="N72">
        <v>2</v>
      </c>
      <c r="O72">
        <v>4</v>
      </c>
      <c r="P72">
        <v>1</v>
      </c>
      <c r="Q72" t="s">
        <v>201</v>
      </c>
    </row>
    <row r="73" spans="1:17" x14ac:dyDescent="0.55000000000000004">
      <c r="A73">
        <v>0</v>
      </c>
      <c r="B73" t="s">
        <v>586</v>
      </c>
      <c r="C73">
        <v>1</v>
      </c>
      <c r="D73" t="s">
        <v>222</v>
      </c>
      <c r="E73" t="s">
        <v>620</v>
      </c>
      <c r="F73" t="s">
        <v>623</v>
      </c>
      <c r="G73" t="s">
        <v>586</v>
      </c>
      <c r="H73">
        <v>1</v>
      </c>
      <c r="I73" t="s">
        <v>704</v>
      </c>
      <c r="K73">
        <v>108422322</v>
      </c>
      <c r="L73" s="120">
        <v>46085</v>
      </c>
      <c r="M73">
        <v>21</v>
      </c>
      <c r="N73">
        <v>1</v>
      </c>
      <c r="O73">
        <v>0</v>
      </c>
      <c r="P73">
        <v>1</v>
      </c>
      <c r="Q73" t="s">
        <v>406</v>
      </c>
    </row>
    <row r="74" spans="1:17" x14ac:dyDescent="0.55000000000000004">
      <c r="A74">
        <v>0</v>
      </c>
      <c r="B74" t="s">
        <v>586</v>
      </c>
      <c r="C74">
        <v>1</v>
      </c>
      <c r="D74" t="s">
        <v>222</v>
      </c>
      <c r="E74" t="s">
        <v>616</v>
      </c>
      <c r="F74" t="s">
        <v>622</v>
      </c>
      <c r="G74" t="s">
        <v>586</v>
      </c>
      <c r="H74">
        <v>1</v>
      </c>
      <c r="I74" t="s">
        <v>704</v>
      </c>
      <c r="K74">
        <v>106285135</v>
      </c>
      <c r="L74" s="120">
        <v>44034</v>
      </c>
      <c r="M74">
        <v>17</v>
      </c>
      <c r="N74">
        <v>1</v>
      </c>
      <c r="O74">
        <v>0</v>
      </c>
      <c r="P74">
        <v>5</v>
      </c>
      <c r="Q74" t="s">
        <v>406</v>
      </c>
    </row>
    <row r="75" spans="1:17" x14ac:dyDescent="0.55000000000000004">
      <c r="A75">
        <v>0</v>
      </c>
      <c r="B75" t="s">
        <v>586</v>
      </c>
      <c r="C75">
        <v>1</v>
      </c>
      <c r="D75" t="s">
        <v>222</v>
      </c>
      <c r="E75" t="s">
        <v>616</v>
      </c>
      <c r="F75" t="s">
        <v>622</v>
      </c>
      <c r="G75" t="s">
        <v>586</v>
      </c>
      <c r="H75">
        <v>1</v>
      </c>
      <c r="I75" t="s">
        <v>704</v>
      </c>
      <c r="K75">
        <v>105569861</v>
      </c>
      <c r="L75" s="120">
        <v>43324</v>
      </c>
      <c r="M75">
        <v>19</v>
      </c>
      <c r="N75">
        <v>1</v>
      </c>
      <c r="O75">
        <v>0</v>
      </c>
      <c r="P75">
        <v>5</v>
      </c>
      <c r="Q75" t="s">
        <v>406</v>
      </c>
    </row>
    <row r="76" spans="1:17" x14ac:dyDescent="0.55000000000000004">
      <c r="A76">
        <v>0</v>
      </c>
      <c r="B76" t="s">
        <v>586</v>
      </c>
      <c r="C76">
        <v>0.5</v>
      </c>
      <c r="D76" t="s">
        <v>147</v>
      </c>
      <c r="E76" t="s">
        <v>622</v>
      </c>
      <c r="F76" t="s">
        <v>627</v>
      </c>
      <c r="G76" t="s">
        <v>586</v>
      </c>
      <c r="H76">
        <v>1.0629999999999999</v>
      </c>
      <c r="I76" t="s">
        <v>704</v>
      </c>
      <c r="K76">
        <v>107158128</v>
      </c>
      <c r="L76" s="120">
        <v>44883</v>
      </c>
      <c r="M76">
        <v>19</v>
      </c>
      <c r="N76">
        <v>1</v>
      </c>
      <c r="O76">
        <v>0</v>
      </c>
      <c r="P76">
        <v>1</v>
      </c>
      <c r="Q76" t="s">
        <v>406</v>
      </c>
    </row>
    <row r="77" spans="1:17" x14ac:dyDescent="0.55000000000000004">
      <c r="A77">
        <v>0</v>
      </c>
      <c r="B77" t="s">
        <v>586</v>
      </c>
      <c r="C77">
        <v>0.1</v>
      </c>
      <c r="D77" t="s">
        <v>147</v>
      </c>
      <c r="E77" t="s">
        <v>623</v>
      </c>
      <c r="F77" t="s">
        <v>620</v>
      </c>
      <c r="G77" t="s">
        <v>586</v>
      </c>
      <c r="H77">
        <v>1.073</v>
      </c>
      <c r="I77" t="s">
        <v>704</v>
      </c>
      <c r="K77">
        <v>106563836</v>
      </c>
      <c r="L77" s="120">
        <v>44313</v>
      </c>
      <c r="M77">
        <v>28</v>
      </c>
      <c r="N77">
        <v>1</v>
      </c>
      <c r="O77">
        <v>0</v>
      </c>
      <c r="P77">
        <v>1</v>
      </c>
      <c r="Q77" t="s">
        <v>406</v>
      </c>
    </row>
    <row r="78" spans="1:17" x14ac:dyDescent="0.55000000000000004">
      <c r="A78">
        <v>0</v>
      </c>
      <c r="B78" t="s">
        <v>586</v>
      </c>
      <c r="C78">
        <v>0.1</v>
      </c>
      <c r="D78" t="s">
        <v>147</v>
      </c>
      <c r="E78" t="s">
        <v>623</v>
      </c>
      <c r="F78" t="s">
        <v>627</v>
      </c>
      <c r="G78" t="s">
        <v>586</v>
      </c>
      <c r="H78">
        <v>1.073</v>
      </c>
      <c r="I78" t="s">
        <v>704</v>
      </c>
      <c r="K78">
        <v>107410699</v>
      </c>
      <c r="L78" s="120">
        <v>45131</v>
      </c>
      <c r="M78">
        <v>30</v>
      </c>
      <c r="N78">
        <v>1</v>
      </c>
      <c r="O78">
        <v>0</v>
      </c>
      <c r="P78">
        <v>1</v>
      </c>
      <c r="Q78" t="s">
        <v>201</v>
      </c>
    </row>
    <row r="79" spans="1:17" x14ac:dyDescent="0.55000000000000004">
      <c r="A79">
        <v>0</v>
      </c>
      <c r="B79" t="s">
        <v>586</v>
      </c>
      <c r="C79">
        <v>1.1000000000000001</v>
      </c>
      <c r="D79" t="s">
        <v>222</v>
      </c>
      <c r="E79" t="s">
        <v>620</v>
      </c>
      <c r="F79" t="s">
        <v>623</v>
      </c>
      <c r="G79" t="s">
        <v>586</v>
      </c>
      <c r="H79">
        <v>1.1000000000000001</v>
      </c>
      <c r="I79" t="s">
        <v>704</v>
      </c>
      <c r="K79">
        <v>108377854</v>
      </c>
      <c r="L79" s="120">
        <v>46042</v>
      </c>
      <c r="M79">
        <v>19</v>
      </c>
      <c r="N79">
        <v>1</v>
      </c>
      <c r="O79">
        <v>10</v>
      </c>
      <c r="P79">
        <v>1</v>
      </c>
      <c r="Q79" t="s">
        <v>406</v>
      </c>
    </row>
    <row r="80" spans="1:17" x14ac:dyDescent="0.55000000000000004">
      <c r="A80">
        <v>0</v>
      </c>
      <c r="B80" t="s">
        <v>586</v>
      </c>
      <c r="C80">
        <v>0</v>
      </c>
      <c r="E80" t="s">
        <v>628</v>
      </c>
      <c r="F80" t="s">
        <v>623</v>
      </c>
      <c r="G80" t="s">
        <v>586</v>
      </c>
      <c r="H80">
        <v>1.119</v>
      </c>
      <c r="I80" t="s">
        <v>704</v>
      </c>
      <c r="K80">
        <v>106858497</v>
      </c>
      <c r="L80" s="120">
        <v>44602</v>
      </c>
      <c r="M80">
        <v>24</v>
      </c>
      <c r="N80">
        <v>1</v>
      </c>
      <c r="O80">
        <v>8</v>
      </c>
      <c r="P80">
        <v>1</v>
      </c>
      <c r="Q80" t="s">
        <v>406</v>
      </c>
    </row>
    <row r="81" spans="1:17" x14ac:dyDescent="0.55000000000000004">
      <c r="A81">
        <v>0</v>
      </c>
      <c r="B81" t="s">
        <v>586</v>
      </c>
      <c r="C81">
        <v>0</v>
      </c>
      <c r="E81" t="s">
        <v>629</v>
      </c>
      <c r="F81" t="s">
        <v>623</v>
      </c>
      <c r="G81" t="s">
        <v>586</v>
      </c>
      <c r="H81">
        <v>1.119</v>
      </c>
      <c r="I81" t="s">
        <v>704</v>
      </c>
      <c r="K81">
        <v>105790063</v>
      </c>
      <c r="L81" s="120">
        <v>43524</v>
      </c>
      <c r="M81">
        <v>24</v>
      </c>
      <c r="N81">
        <v>1</v>
      </c>
      <c r="O81">
        <v>4</v>
      </c>
      <c r="P81">
        <v>1</v>
      </c>
      <c r="Q81" t="s">
        <v>144</v>
      </c>
    </row>
    <row r="82" spans="1:17" x14ac:dyDescent="0.55000000000000004">
      <c r="A82">
        <v>0</v>
      </c>
      <c r="B82" t="s">
        <v>586</v>
      </c>
      <c r="C82">
        <v>0</v>
      </c>
      <c r="E82" t="s">
        <v>630</v>
      </c>
      <c r="F82" t="s">
        <v>623</v>
      </c>
      <c r="G82" t="s">
        <v>586</v>
      </c>
      <c r="H82">
        <v>1.119</v>
      </c>
      <c r="I82" t="s">
        <v>704</v>
      </c>
      <c r="K82">
        <v>107410000</v>
      </c>
      <c r="L82" s="120">
        <v>45133</v>
      </c>
      <c r="M82">
        <v>30</v>
      </c>
      <c r="N82">
        <v>1</v>
      </c>
      <c r="O82">
        <v>8</v>
      </c>
      <c r="P82">
        <v>1</v>
      </c>
      <c r="Q82" t="s">
        <v>406</v>
      </c>
    </row>
    <row r="83" spans="1:17" x14ac:dyDescent="0.55000000000000004">
      <c r="A83">
        <v>0</v>
      </c>
      <c r="B83" t="s">
        <v>586</v>
      </c>
      <c r="C83">
        <v>0</v>
      </c>
      <c r="E83" t="s">
        <v>631</v>
      </c>
      <c r="F83" t="s">
        <v>622</v>
      </c>
      <c r="G83" t="s">
        <v>586</v>
      </c>
      <c r="H83">
        <v>1.119</v>
      </c>
      <c r="I83" t="s">
        <v>704</v>
      </c>
      <c r="K83">
        <v>107112361</v>
      </c>
      <c r="L83" s="120">
        <v>44841</v>
      </c>
      <c r="M83">
        <v>23</v>
      </c>
      <c r="N83">
        <v>1</v>
      </c>
      <c r="O83">
        <v>4</v>
      </c>
      <c r="P83">
        <v>1</v>
      </c>
      <c r="Q83" t="s">
        <v>406</v>
      </c>
    </row>
    <row r="84" spans="1:17" x14ac:dyDescent="0.55000000000000004">
      <c r="A84">
        <v>0</v>
      </c>
      <c r="B84" t="s">
        <v>586</v>
      </c>
      <c r="C84">
        <v>0</v>
      </c>
      <c r="E84" t="s">
        <v>623</v>
      </c>
      <c r="F84" t="s">
        <v>622</v>
      </c>
      <c r="G84" t="s">
        <v>586</v>
      </c>
      <c r="H84">
        <v>1.173</v>
      </c>
      <c r="I84" t="s">
        <v>704</v>
      </c>
      <c r="K84">
        <v>106932993</v>
      </c>
      <c r="L84" s="120">
        <v>44676</v>
      </c>
      <c r="M84">
        <v>24</v>
      </c>
      <c r="N84">
        <v>1</v>
      </c>
      <c r="O84">
        <v>8</v>
      </c>
      <c r="P84">
        <v>1</v>
      </c>
      <c r="Q84" t="s">
        <v>201</v>
      </c>
    </row>
    <row r="85" spans="1:17" x14ac:dyDescent="0.55000000000000004">
      <c r="A85">
        <v>0</v>
      </c>
      <c r="B85" t="s">
        <v>586</v>
      </c>
      <c r="C85">
        <v>0</v>
      </c>
      <c r="E85" t="s">
        <v>623</v>
      </c>
      <c r="F85" t="s">
        <v>622</v>
      </c>
      <c r="G85" t="s">
        <v>586</v>
      </c>
      <c r="H85">
        <v>1.173</v>
      </c>
      <c r="I85" t="s">
        <v>704</v>
      </c>
      <c r="K85">
        <v>105493877</v>
      </c>
      <c r="L85" s="120">
        <v>43243</v>
      </c>
      <c r="M85">
        <v>24</v>
      </c>
      <c r="N85">
        <v>1</v>
      </c>
      <c r="O85">
        <v>8</v>
      </c>
      <c r="P85">
        <v>1</v>
      </c>
      <c r="Q85" t="s">
        <v>201</v>
      </c>
    </row>
    <row r="86" spans="1:17" x14ac:dyDescent="0.55000000000000004">
      <c r="A86">
        <v>0</v>
      </c>
      <c r="B86" t="s">
        <v>586</v>
      </c>
      <c r="C86">
        <v>0</v>
      </c>
      <c r="E86" t="s">
        <v>623</v>
      </c>
      <c r="F86" t="s">
        <v>627</v>
      </c>
      <c r="G86" t="s">
        <v>586</v>
      </c>
      <c r="H86">
        <v>1.173</v>
      </c>
      <c r="I86" t="s">
        <v>704</v>
      </c>
      <c r="K86">
        <v>108342608</v>
      </c>
      <c r="L86" s="120">
        <v>45999</v>
      </c>
      <c r="M86">
        <v>24</v>
      </c>
      <c r="N86">
        <v>1</v>
      </c>
      <c r="O86">
        <v>8</v>
      </c>
      <c r="P86">
        <v>1</v>
      </c>
      <c r="Q86" t="s">
        <v>406</v>
      </c>
    </row>
    <row r="87" spans="1:17" x14ac:dyDescent="0.55000000000000004">
      <c r="A87">
        <v>0</v>
      </c>
      <c r="B87" t="s">
        <v>586</v>
      </c>
      <c r="C87">
        <v>0</v>
      </c>
      <c r="E87" t="s">
        <v>623</v>
      </c>
      <c r="F87" t="s">
        <v>622</v>
      </c>
      <c r="G87" t="s">
        <v>586</v>
      </c>
      <c r="H87">
        <v>1.173</v>
      </c>
      <c r="I87" t="s">
        <v>704</v>
      </c>
      <c r="K87">
        <v>108272255</v>
      </c>
      <c r="L87" s="120">
        <v>45947</v>
      </c>
      <c r="M87">
        <v>24</v>
      </c>
      <c r="N87">
        <v>1</v>
      </c>
      <c r="O87">
        <v>8</v>
      </c>
      <c r="P87">
        <v>1</v>
      </c>
      <c r="Q87" t="s">
        <v>406</v>
      </c>
    </row>
    <row r="88" spans="1:17" x14ac:dyDescent="0.55000000000000004">
      <c r="A88">
        <v>0</v>
      </c>
      <c r="B88" t="s">
        <v>586</v>
      </c>
      <c r="C88">
        <v>0</v>
      </c>
      <c r="E88" t="s">
        <v>623</v>
      </c>
      <c r="F88" t="s">
        <v>632</v>
      </c>
      <c r="G88" t="s">
        <v>586</v>
      </c>
      <c r="H88">
        <v>1.173</v>
      </c>
      <c r="I88" t="s">
        <v>704</v>
      </c>
      <c r="K88">
        <v>107835992</v>
      </c>
      <c r="L88" s="120">
        <v>45530</v>
      </c>
      <c r="M88">
        <v>24</v>
      </c>
      <c r="N88">
        <v>1</v>
      </c>
      <c r="O88">
        <v>8</v>
      </c>
      <c r="P88">
        <v>1</v>
      </c>
      <c r="Q88" t="s">
        <v>406</v>
      </c>
    </row>
    <row r="89" spans="1:17" x14ac:dyDescent="0.55000000000000004">
      <c r="A89">
        <v>0</v>
      </c>
      <c r="B89" t="s">
        <v>586</v>
      </c>
      <c r="C89">
        <v>0</v>
      </c>
      <c r="E89" t="s">
        <v>623</v>
      </c>
      <c r="F89" t="s">
        <v>622</v>
      </c>
      <c r="G89" t="s">
        <v>586</v>
      </c>
      <c r="H89">
        <v>1.173</v>
      </c>
      <c r="I89" t="s">
        <v>704</v>
      </c>
      <c r="K89">
        <v>107786892</v>
      </c>
      <c r="L89" s="120">
        <v>45463</v>
      </c>
      <c r="M89">
        <v>21</v>
      </c>
      <c r="N89">
        <v>1</v>
      </c>
      <c r="O89">
        <v>8</v>
      </c>
      <c r="P89">
        <v>1</v>
      </c>
      <c r="Q89" t="s">
        <v>406</v>
      </c>
    </row>
    <row r="90" spans="1:17" x14ac:dyDescent="0.55000000000000004">
      <c r="A90">
        <v>0</v>
      </c>
      <c r="B90" t="s">
        <v>586</v>
      </c>
      <c r="C90">
        <v>0</v>
      </c>
      <c r="E90" t="s">
        <v>623</v>
      </c>
      <c r="F90" t="s">
        <v>622</v>
      </c>
      <c r="G90" t="s">
        <v>586</v>
      </c>
      <c r="H90">
        <v>1.173</v>
      </c>
      <c r="I90" t="s">
        <v>704</v>
      </c>
      <c r="K90">
        <v>107435254</v>
      </c>
      <c r="L90" s="120">
        <v>45161</v>
      </c>
      <c r="M90">
        <v>19</v>
      </c>
      <c r="N90">
        <v>1</v>
      </c>
      <c r="O90">
        <v>8</v>
      </c>
      <c r="P90">
        <v>1</v>
      </c>
      <c r="Q90" t="s">
        <v>406</v>
      </c>
    </row>
    <row r="91" spans="1:17" x14ac:dyDescent="0.55000000000000004">
      <c r="A91">
        <v>0</v>
      </c>
      <c r="B91" t="s">
        <v>586</v>
      </c>
      <c r="C91">
        <v>0</v>
      </c>
      <c r="E91" t="s">
        <v>623</v>
      </c>
      <c r="F91" t="s">
        <v>622</v>
      </c>
      <c r="G91" t="s">
        <v>586</v>
      </c>
      <c r="H91">
        <v>1.173</v>
      </c>
      <c r="I91" t="s">
        <v>704</v>
      </c>
      <c r="K91">
        <v>107954649</v>
      </c>
      <c r="L91" s="120">
        <v>45636</v>
      </c>
      <c r="M91">
        <v>24</v>
      </c>
      <c r="N91">
        <v>2</v>
      </c>
      <c r="O91">
        <v>8</v>
      </c>
      <c r="P91">
        <v>1</v>
      </c>
      <c r="Q91" t="s">
        <v>406</v>
      </c>
    </row>
    <row r="92" spans="1:17" x14ac:dyDescent="0.55000000000000004">
      <c r="A92">
        <v>0</v>
      </c>
      <c r="B92" t="s">
        <v>586</v>
      </c>
      <c r="C92">
        <v>1.25</v>
      </c>
      <c r="D92" t="s">
        <v>222</v>
      </c>
      <c r="E92" t="s">
        <v>616</v>
      </c>
      <c r="F92" t="s">
        <v>622</v>
      </c>
      <c r="G92" t="s">
        <v>586</v>
      </c>
      <c r="H92">
        <v>1.25</v>
      </c>
      <c r="I92" t="s">
        <v>704</v>
      </c>
      <c r="K92">
        <v>105986207</v>
      </c>
      <c r="L92" s="120">
        <v>43707</v>
      </c>
      <c r="M92">
        <v>28</v>
      </c>
      <c r="N92">
        <v>1</v>
      </c>
      <c r="O92">
        <v>0</v>
      </c>
      <c r="P92">
        <v>1</v>
      </c>
      <c r="Q92" t="s">
        <v>406</v>
      </c>
    </row>
    <row r="93" spans="1:17" x14ac:dyDescent="0.55000000000000004">
      <c r="A93">
        <v>0</v>
      </c>
      <c r="B93" t="s">
        <v>586</v>
      </c>
      <c r="C93">
        <v>0.2</v>
      </c>
      <c r="D93" t="s">
        <v>147</v>
      </c>
      <c r="E93" t="s">
        <v>622</v>
      </c>
      <c r="F93" t="s">
        <v>623</v>
      </c>
      <c r="G93" t="s">
        <v>586</v>
      </c>
      <c r="H93">
        <v>1.363</v>
      </c>
      <c r="I93" t="s">
        <v>704</v>
      </c>
      <c r="K93">
        <v>106103515</v>
      </c>
      <c r="L93" s="120">
        <v>43820</v>
      </c>
      <c r="M93">
        <v>17</v>
      </c>
      <c r="N93">
        <v>1</v>
      </c>
      <c r="O93">
        <v>0</v>
      </c>
      <c r="P93">
        <v>3</v>
      </c>
      <c r="Q93" t="s">
        <v>406</v>
      </c>
    </row>
    <row r="94" spans="1:17" x14ac:dyDescent="0.55000000000000004">
      <c r="A94">
        <v>0</v>
      </c>
      <c r="B94" t="s">
        <v>586</v>
      </c>
      <c r="C94">
        <v>0.2</v>
      </c>
      <c r="D94" t="s">
        <v>147</v>
      </c>
      <c r="E94" t="s">
        <v>622</v>
      </c>
      <c r="F94" t="s">
        <v>623</v>
      </c>
      <c r="G94" t="s">
        <v>586</v>
      </c>
      <c r="H94">
        <v>1.363</v>
      </c>
      <c r="I94" t="s">
        <v>704</v>
      </c>
      <c r="K94">
        <v>107714875</v>
      </c>
      <c r="L94" s="120">
        <v>45421</v>
      </c>
      <c r="M94">
        <v>21</v>
      </c>
      <c r="N94">
        <v>2</v>
      </c>
      <c r="O94">
        <v>0</v>
      </c>
      <c r="P94">
        <v>1</v>
      </c>
      <c r="Q94" t="s">
        <v>201</v>
      </c>
    </row>
    <row r="95" spans="1:17" x14ac:dyDescent="0.55000000000000004">
      <c r="A95">
        <v>0</v>
      </c>
      <c r="B95" t="s">
        <v>586</v>
      </c>
      <c r="C95">
        <v>0.2</v>
      </c>
      <c r="D95" t="s">
        <v>222</v>
      </c>
      <c r="E95" t="s">
        <v>623</v>
      </c>
      <c r="F95" t="s">
        <v>622</v>
      </c>
      <c r="G95" t="s">
        <v>586</v>
      </c>
      <c r="H95">
        <v>1.373</v>
      </c>
      <c r="I95" t="s">
        <v>704</v>
      </c>
      <c r="K95">
        <v>107583604</v>
      </c>
      <c r="L95" s="120">
        <v>45293</v>
      </c>
      <c r="M95">
        <v>17</v>
      </c>
      <c r="N95">
        <v>1</v>
      </c>
      <c r="O95">
        <v>0</v>
      </c>
      <c r="P95">
        <v>5</v>
      </c>
      <c r="Q95" t="s">
        <v>406</v>
      </c>
    </row>
    <row r="96" spans="1:17" x14ac:dyDescent="0.55000000000000004">
      <c r="A96">
        <v>0</v>
      </c>
      <c r="B96" t="s">
        <v>586</v>
      </c>
      <c r="C96">
        <v>0.1</v>
      </c>
      <c r="D96" t="s">
        <v>147</v>
      </c>
      <c r="E96" t="s">
        <v>622</v>
      </c>
      <c r="F96" t="s">
        <v>625</v>
      </c>
      <c r="G96" t="s">
        <v>586</v>
      </c>
      <c r="H96">
        <v>1.4630000000000001</v>
      </c>
      <c r="I96" t="s">
        <v>704</v>
      </c>
      <c r="K96">
        <v>107353570</v>
      </c>
      <c r="L96" s="120">
        <v>45071</v>
      </c>
      <c r="M96">
        <v>19</v>
      </c>
      <c r="N96">
        <v>1</v>
      </c>
      <c r="O96">
        <v>0</v>
      </c>
      <c r="P96">
        <v>1</v>
      </c>
      <c r="Q96" t="s">
        <v>406</v>
      </c>
    </row>
    <row r="97" spans="1:17" x14ac:dyDescent="0.55000000000000004">
      <c r="A97">
        <v>0</v>
      </c>
      <c r="B97" t="s">
        <v>586</v>
      </c>
      <c r="C97">
        <v>0.1</v>
      </c>
      <c r="D97" t="s">
        <v>147</v>
      </c>
      <c r="E97" t="s">
        <v>622</v>
      </c>
      <c r="F97" t="s">
        <v>625</v>
      </c>
      <c r="G97" t="s">
        <v>586</v>
      </c>
      <c r="H97">
        <v>1.4630000000000001</v>
      </c>
      <c r="I97" t="s">
        <v>704</v>
      </c>
      <c r="K97">
        <v>106839283</v>
      </c>
      <c r="L97" s="120">
        <v>44580</v>
      </c>
      <c r="M97">
        <v>17</v>
      </c>
      <c r="N97">
        <v>1</v>
      </c>
      <c r="O97">
        <v>0</v>
      </c>
      <c r="P97">
        <v>3</v>
      </c>
      <c r="Q97" t="s">
        <v>406</v>
      </c>
    </row>
    <row r="98" spans="1:17" x14ac:dyDescent="0.55000000000000004">
      <c r="A98">
        <v>0</v>
      </c>
      <c r="B98" t="s">
        <v>586</v>
      </c>
      <c r="C98">
        <v>0.1</v>
      </c>
      <c r="D98" t="s">
        <v>147</v>
      </c>
      <c r="E98" t="s">
        <v>622</v>
      </c>
      <c r="F98" t="s">
        <v>617</v>
      </c>
      <c r="G98" t="s">
        <v>586</v>
      </c>
      <c r="H98">
        <v>1.4630000000000001</v>
      </c>
      <c r="I98" t="s">
        <v>704</v>
      </c>
      <c r="K98">
        <v>106770386</v>
      </c>
      <c r="L98" s="120">
        <v>44516</v>
      </c>
      <c r="M98">
        <v>17</v>
      </c>
      <c r="N98">
        <v>1</v>
      </c>
      <c r="O98">
        <v>0</v>
      </c>
      <c r="P98">
        <v>5</v>
      </c>
      <c r="Q98" t="s">
        <v>406</v>
      </c>
    </row>
    <row r="99" spans="1:17" x14ac:dyDescent="0.55000000000000004">
      <c r="A99">
        <v>0</v>
      </c>
      <c r="B99" t="s">
        <v>586</v>
      </c>
      <c r="C99">
        <v>0.1</v>
      </c>
      <c r="D99" t="s">
        <v>147</v>
      </c>
      <c r="E99" t="s">
        <v>622</v>
      </c>
      <c r="F99" t="s">
        <v>617</v>
      </c>
      <c r="G99" t="s">
        <v>586</v>
      </c>
      <c r="H99">
        <v>1.4630000000000001</v>
      </c>
      <c r="I99" t="s">
        <v>704</v>
      </c>
      <c r="K99">
        <v>106255812</v>
      </c>
      <c r="L99" s="120">
        <v>44000</v>
      </c>
      <c r="M99">
        <v>17</v>
      </c>
      <c r="N99">
        <v>1</v>
      </c>
      <c r="O99">
        <v>0</v>
      </c>
      <c r="P99">
        <v>1</v>
      </c>
      <c r="Q99" t="s">
        <v>406</v>
      </c>
    </row>
    <row r="100" spans="1:17" x14ac:dyDescent="0.55000000000000004">
      <c r="A100">
        <v>0</v>
      </c>
      <c r="B100" t="s">
        <v>586</v>
      </c>
      <c r="C100">
        <v>0.1</v>
      </c>
      <c r="D100" t="s">
        <v>147</v>
      </c>
      <c r="E100" t="s">
        <v>622</v>
      </c>
      <c r="F100" t="s">
        <v>616</v>
      </c>
      <c r="G100" t="s">
        <v>586</v>
      </c>
      <c r="H100">
        <v>1.4630000000000001</v>
      </c>
      <c r="I100" t="s">
        <v>704</v>
      </c>
      <c r="K100">
        <v>106136525</v>
      </c>
      <c r="L100" s="120">
        <v>43847</v>
      </c>
      <c r="M100">
        <v>19</v>
      </c>
      <c r="N100">
        <v>1</v>
      </c>
      <c r="O100">
        <v>0</v>
      </c>
      <c r="P100">
        <v>1</v>
      </c>
      <c r="Q100" t="s">
        <v>201</v>
      </c>
    </row>
    <row r="101" spans="1:17" x14ac:dyDescent="0.55000000000000004">
      <c r="A101">
        <v>0</v>
      </c>
      <c r="B101" t="s">
        <v>586</v>
      </c>
      <c r="C101">
        <v>0.1</v>
      </c>
      <c r="D101" t="s">
        <v>147</v>
      </c>
      <c r="E101" t="s">
        <v>622</v>
      </c>
      <c r="F101" t="s">
        <v>617</v>
      </c>
      <c r="G101" t="s">
        <v>586</v>
      </c>
      <c r="H101">
        <v>1.4630000000000001</v>
      </c>
      <c r="I101" t="s">
        <v>704</v>
      </c>
      <c r="K101">
        <v>105281360</v>
      </c>
      <c r="L101" s="120">
        <v>43046</v>
      </c>
      <c r="M101">
        <v>17</v>
      </c>
      <c r="N101">
        <v>2</v>
      </c>
      <c r="O101">
        <v>0</v>
      </c>
      <c r="P101">
        <v>5</v>
      </c>
      <c r="Q101" t="s">
        <v>406</v>
      </c>
    </row>
    <row r="102" spans="1:17" x14ac:dyDescent="0.55000000000000004">
      <c r="A102">
        <v>0</v>
      </c>
      <c r="B102" t="s">
        <v>586</v>
      </c>
      <c r="C102">
        <v>0.1</v>
      </c>
      <c r="D102" t="s">
        <v>147</v>
      </c>
      <c r="E102" t="s">
        <v>622</v>
      </c>
      <c r="F102" t="s">
        <v>623</v>
      </c>
      <c r="G102" t="s">
        <v>586</v>
      </c>
      <c r="H102">
        <v>1.4630000000000001</v>
      </c>
      <c r="I102" t="s">
        <v>704</v>
      </c>
      <c r="K102">
        <v>107205020</v>
      </c>
      <c r="L102" s="120">
        <v>44931</v>
      </c>
      <c r="M102">
        <v>17</v>
      </c>
      <c r="N102">
        <v>1</v>
      </c>
      <c r="O102">
        <v>0</v>
      </c>
      <c r="P102">
        <v>2</v>
      </c>
      <c r="Q102" t="s">
        <v>406</v>
      </c>
    </row>
    <row r="103" spans="1:17" x14ac:dyDescent="0.55000000000000004">
      <c r="A103">
        <v>0</v>
      </c>
      <c r="B103" t="s">
        <v>586</v>
      </c>
      <c r="C103">
        <v>6.6000000000000003E-2</v>
      </c>
      <c r="D103" t="s">
        <v>147</v>
      </c>
      <c r="E103" t="s">
        <v>622</v>
      </c>
      <c r="F103" t="s">
        <v>627</v>
      </c>
      <c r="G103" t="s">
        <v>586</v>
      </c>
      <c r="H103">
        <v>1.4970000000000001</v>
      </c>
      <c r="I103" t="s">
        <v>704</v>
      </c>
      <c r="K103">
        <v>108267429</v>
      </c>
      <c r="L103" s="120">
        <v>45942</v>
      </c>
      <c r="M103">
        <v>19</v>
      </c>
      <c r="N103">
        <v>2</v>
      </c>
      <c r="O103">
        <v>10</v>
      </c>
      <c r="P103">
        <v>5</v>
      </c>
      <c r="Q103" t="s">
        <v>406</v>
      </c>
    </row>
    <row r="104" spans="1:17" x14ac:dyDescent="0.55000000000000004">
      <c r="A104">
        <v>0</v>
      </c>
      <c r="B104" t="s">
        <v>586</v>
      </c>
      <c r="C104">
        <v>1.5</v>
      </c>
      <c r="D104" t="s">
        <v>222</v>
      </c>
      <c r="E104" t="s">
        <v>616</v>
      </c>
      <c r="F104" t="s">
        <v>622</v>
      </c>
      <c r="G104" t="s">
        <v>586</v>
      </c>
      <c r="H104">
        <v>1.5</v>
      </c>
      <c r="I104" t="s">
        <v>704</v>
      </c>
      <c r="K104">
        <v>107742537</v>
      </c>
      <c r="L104" s="120">
        <v>44431</v>
      </c>
      <c r="M104">
        <v>24</v>
      </c>
      <c r="N104">
        <v>1</v>
      </c>
      <c r="O104">
        <v>8</v>
      </c>
      <c r="P104">
        <v>1</v>
      </c>
      <c r="Q104" t="s">
        <v>201</v>
      </c>
    </row>
    <row r="105" spans="1:17" x14ac:dyDescent="0.55000000000000004">
      <c r="A105">
        <v>0</v>
      </c>
      <c r="B105" t="s">
        <v>586</v>
      </c>
      <c r="C105">
        <v>1.5</v>
      </c>
      <c r="D105" t="s">
        <v>222</v>
      </c>
      <c r="E105" t="s">
        <v>616</v>
      </c>
      <c r="F105" t="s">
        <v>622</v>
      </c>
      <c r="G105" t="s">
        <v>586</v>
      </c>
      <c r="H105">
        <v>1.5</v>
      </c>
      <c r="I105" t="s">
        <v>704</v>
      </c>
      <c r="K105">
        <v>106619552</v>
      </c>
      <c r="L105" s="120">
        <v>44369</v>
      </c>
      <c r="M105">
        <v>19</v>
      </c>
      <c r="N105">
        <v>2</v>
      </c>
      <c r="O105">
        <v>0</v>
      </c>
      <c r="P105">
        <v>1</v>
      </c>
      <c r="Q105" t="s">
        <v>406</v>
      </c>
    </row>
    <row r="106" spans="1:17" x14ac:dyDescent="0.55000000000000004">
      <c r="A106">
        <v>0</v>
      </c>
      <c r="B106" t="s">
        <v>586</v>
      </c>
      <c r="C106">
        <v>5.0000000000000001E-3</v>
      </c>
      <c r="D106" t="s">
        <v>147</v>
      </c>
      <c r="E106" t="s">
        <v>622</v>
      </c>
      <c r="F106" t="s">
        <v>627</v>
      </c>
      <c r="G106" t="s">
        <v>586</v>
      </c>
      <c r="H106">
        <v>1.5580000000000001</v>
      </c>
      <c r="I106" t="s">
        <v>704</v>
      </c>
      <c r="K106">
        <v>106424659</v>
      </c>
      <c r="L106" s="120">
        <v>44167</v>
      </c>
      <c r="M106">
        <v>19</v>
      </c>
      <c r="N106">
        <v>1</v>
      </c>
      <c r="O106">
        <v>0</v>
      </c>
      <c r="P106">
        <v>1</v>
      </c>
      <c r="Q106" t="s">
        <v>406</v>
      </c>
    </row>
    <row r="107" spans="1:17" x14ac:dyDescent="0.55000000000000004">
      <c r="A107">
        <v>0</v>
      </c>
      <c r="B107" t="s">
        <v>586</v>
      </c>
      <c r="C107">
        <v>0</v>
      </c>
      <c r="E107" t="s">
        <v>622</v>
      </c>
      <c r="F107" t="s">
        <v>624</v>
      </c>
      <c r="G107" t="s">
        <v>586</v>
      </c>
      <c r="H107">
        <v>1.5629999999999999</v>
      </c>
      <c r="I107" t="s">
        <v>704</v>
      </c>
      <c r="K107">
        <v>106898594</v>
      </c>
      <c r="L107" s="120">
        <v>44599</v>
      </c>
      <c r="M107">
        <v>23</v>
      </c>
      <c r="N107">
        <v>2</v>
      </c>
      <c r="O107">
        <v>8</v>
      </c>
      <c r="P107">
        <v>1</v>
      </c>
      <c r="Q107" t="s">
        <v>406</v>
      </c>
    </row>
    <row r="108" spans="1:17" x14ac:dyDescent="0.55000000000000004">
      <c r="A108">
        <v>0</v>
      </c>
      <c r="B108" t="s">
        <v>586</v>
      </c>
      <c r="C108">
        <v>0</v>
      </c>
      <c r="E108" t="s">
        <v>622</v>
      </c>
      <c r="F108" t="s">
        <v>634</v>
      </c>
      <c r="G108" t="s">
        <v>586</v>
      </c>
      <c r="H108">
        <v>1.5629999999999999</v>
      </c>
      <c r="I108" t="s">
        <v>704</v>
      </c>
      <c r="K108">
        <v>106829559</v>
      </c>
      <c r="L108" s="120">
        <v>44571</v>
      </c>
      <c r="M108">
        <v>30</v>
      </c>
      <c r="N108">
        <v>1</v>
      </c>
      <c r="O108">
        <v>8</v>
      </c>
      <c r="P108">
        <v>1</v>
      </c>
      <c r="Q108" t="s">
        <v>406</v>
      </c>
    </row>
    <row r="109" spans="1:17" x14ac:dyDescent="0.55000000000000004">
      <c r="A109">
        <v>0</v>
      </c>
      <c r="B109" t="s">
        <v>586</v>
      </c>
      <c r="C109">
        <v>0</v>
      </c>
      <c r="E109" t="s">
        <v>622</v>
      </c>
      <c r="F109" t="s">
        <v>616</v>
      </c>
      <c r="G109" t="s">
        <v>586</v>
      </c>
      <c r="H109">
        <v>1.5629999999999999</v>
      </c>
      <c r="I109" t="s">
        <v>704</v>
      </c>
      <c r="K109">
        <v>106742304</v>
      </c>
      <c r="L109" s="120">
        <v>44487</v>
      </c>
      <c r="M109">
        <v>23</v>
      </c>
      <c r="N109">
        <v>1</v>
      </c>
      <c r="O109">
        <v>8</v>
      </c>
      <c r="P109">
        <v>1</v>
      </c>
      <c r="Q109" t="s">
        <v>144</v>
      </c>
    </row>
    <row r="110" spans="1:17" x14ac:dyDescent="0.55000000000000004">
      <c r="A110">
        <v>0</v>
      </c>
      <c r="B110" t="s">
        <v>586</v>
      </c>
      <c r="C110">
        <v>0</v>
      </c>
      <c r="E110" t="s">
        <v>622</v>
      </c>
      <c r="F110" t="s">
        <v>635</v>
      </c>
      <c r="G110" t="s">
        <v>586</v>
      </c>
      <c r="H110">
        <v>1.5629999999999999</v>
      </c>
      <c r="I110" t="s">
        <v>704</v>
      </c>
      <c r="K110">
        <v>105747839</v>
      </c>
      <c r="L110" s="120">
        <v>43483</v>
      </c>
      <c r="M110">
        <v>23</v>
      </c>
      <c r="N110">
        <v>1</v>
      </c>
      <c r="O110">
        <v>8</v>
      </c>
      <c r="P110">
        <v>1</v>
      </c>
      <c r="Q110" t="s">
        <v>144</v>
      </c>
    </row>
    <row r="111" spans="1:17" x14ac:dyDescent="0.55000000000000004">
      <c r="A111">
        <v>0</v>
      </c>
      <c r="B111" t="s">
        <v>586</v>
      </c>
      <c r="C111">
        <v>0</v>
      </c>
      <c r="E111" t="s">
        <v>622</v>
      </c>
      <c r="F111" t="s">
        <v>616</v>
      </c>
      <c r="G111" t="s">
        <v>586</v>
      </c>
      <c r="H111">
        <v>1.5629999999999999</v>
      </c>
      <c r="I111" t="s">
        <v>704</v>
      </c>
      <c r="K111">
        <v>105605039</v>
      </c>
      <c r="L111" s="120">
        <v>43348</v>
      </c>
      <c r="M111">
        <v>24</v>
      </c>
      <c r="N111">
        <v>1</v>
      </c>
      <c r="O111">
        <v>8</v>
      </c>
      <c r="P111">
        <v>1</v>
      </c>
      <c r="Q111" t="s">
        <v>144</v>
      </c>
    </row>
    <row r="112" spans="1:17" x14ac:dyDescent="0.55000000000000004">
      <c r="A112">
        <v>0</v>
      </c>
      <c r="B112" t="s">
        <v>586</v>
      </c>
      <c r="C112">
        <v>0</v>
      </c>
      <c r="E112" t="s">
        <v>622</v>
      </c>
      <c r="F112" t="s">
        <v>624</v>
      </c>
      <c r="G112" t="s">
        <v>586</v>
      </c>
      <c r="H112">
        <v>1.5629999999999999</v>
      </c>
      <c r="I112" t="s">
        <v>704</v>
      </c>
      <c r="K112">
        <v>105510348</v>
      </c>
      <c r="L112" s="120">
        <v>43251</v>
      </c>
      <c r="M112">
        <v>23</v>
      </c>
      <c r="N112">
        <v>1</v>
      </c>
      <c r="O112">
        <v>8</v>
      </c>
      <c r="P112">
        <v>1</v>
      </c>
      <c r="Q112" t="s">
        <v>406</v>
      </c>
    </row>
    <row r="113" spans="1:17" x14ac:dyDescent="0.55000000000000004">
      <c r="A113">
        <v>0</v>
      </c>
      <c r="B113" t="s">
        <v>586</v>
      </c>
      <c r="C113">
        <v>0</v>
      </c>
      <c r="E113" t="s">
        <v>622</v>
      </c>
      <c r="F113" t="s">
        <v>636</v>
      </c>
      <c r="G113" t="s">
        <v>586</v>
      </c>
      <c r="H113">
        <v>1.5629999999999999</v>
      </c>
      <c r="I113" t="s">
        <v>704</v>
      </c>
      <c r="K113">
        <v>105339042</v>
      </c>
      <c r="L113" s="120">
        <v>43102</v>
      </c>
      <c r="M113">
        <v>23</v>
      </c>
      <c r="N113">
        <v>1</v>
      </c>
      <c r="O113">
        <v>8</v>
      </c>
      <c r="P113">
        <v>1</v>
      </c>
      <c r="Q113" t="s">
        <v>406</v>
      </c>
    </row>
    <row r="114" spans="1:17" x14ac:dyDescent="0.55000000000000004">
      <c r="A114">
        <v>0</v>
      </c>
      <c r="B114" t="s">
        <v>586</v>
      </c>
      <c r="C114">
        <v>0</v>
      </c>
      <c r="E114" t="s">
        <v>622</v>
      </c>
      <c r="F114" t="s">
        <v>623</v>
      </c>
      <c r="G114" t="s">
        <v>586</v>
      </c>
      <c r="H114">
        <v>1.5629999999999999</v>
      </c>
      <c r="I114" t="s">
        <v>704</v>
      </c>
      <c r="K114">
        <v>107015587</v>
      </c>
      <c r="L114" s="120">
        <v>44748</v>
      </c>
      <c r="M114">
        <v>24</v>
      </c>
      <c r="N114">
        <v>1</v>
      </c>
      <c r="O114">
        <v>9</v>
      </c>
      <c r="P114">
        <v>1</v>
      </c>
      <c r="Q114" t="s">
        <v>406</v>
      </c>
    </row>
    <row r="115" spans="1:17" x14ac:dyDescent="0.55000000000000004">
      <c r="A115">
        <v>0</v>
      </c>
      <c r="B115" t="s">
        <v>586</v>
      </c>
      <c r="C115">
        <v>0</v>
      </c>
      <c r="E115" t="s">
        <v>622</v>
      </c>
      <c r="F115" t="s">
        <v>620</v>
      </c>
      <c r="G115" t="s">
        <v>586</v>
      </c>
      <c r="H115">
        <v>1.5629999999999999</v>
      </c>
      <c r="I115" t="s">
        <v>704</v>
      </c>
      <c r="K115">
        <v>108103793</v>
      </c>
      <c r="L115" s="120">
        <v>45782</v>
      </c>
      <c r="M115">
        <v>24</v>
      </c>
      <c r="N115">
        <v>1</v>
      </c>
      <c r="O115">
        <v>8</v>
      </c>
      <c r="P115">
        <v>1</v>
      </c>
      <c r="Q115" t="s">
        <v>406</v>
      </c>
    </row>
    <row r="116" spans="1:17" x14ac:dyDescent="0.55000000000000004">
      <c r="A116">
        <v>0</v>
      </c>
      <c r="B116" t="s">
        <v>586</v>
      </c>
      <c r="C116">
        <v>4.7E-2</v>
      </c>
      <c r="D116" t="s">
        <v>222</v>
      </c>
      <c r="E116" t="s">
        <v>622</v>
      </c>
      <c r="F116" t="s">
        <v>616</v>
      </c>
      <c r="G116" t="s">
        <v>586</v>
      </c>
      <c r="H116">
        <v>1.61</v>
      </c>
      <c r="I116" t="s">
        <v>704</v>
      </c>
      <c r="K116">
        <v>106348862</v>
      </c>
      <c r="L116" s="120">
        <v>44092</v>
      </c>
      <c r="M116">
        <v>19</v>
      </c>
      <c r="N116">
        <v>2</v>
      </c>
      <c r="O116">
        <v>4</v>
      </c>
      <c r="P116">
        <v>5</v>
      </c>
    </row>
    <row r="117" spans="1:17" x14ac:dyDescent="0.55000000000000004">
      <c r="A117">
        <v>0</v>
      </c>
      <c r="B117" t="s">
        <v>586</v>
      </c>
      <c r="C117">
        <v>1.5</v>
      </c>
      <c r="D117" t="s">
        <v>222</v>
      </c>
      <c r="E117" t="s">
        <v>617</v>
      </c>
      <c r="F117" t="s">
        <v>622</v>
      </c>
      <c r="G117" t="s">
        <v>586</v>
      </c>
      <c r="H117">
        <v>1.625</v>
      </c>
      <c r="I117" t="s">
        <v>704</v>
      </c>
      <c r="K117">
        <v>107230094</v>
      </c>
      <c r="L117" s="120">
        <v>44956</v>
      </c>
      <c r="M117">
        <v>21</v>
      </c>
      <c r="N117">
        <v>2</v>
      </c>
      <c r="O117">
        <v>0</v>
      </c>
      <c r="P117">
        <v>1</v>
      </c>
      <c r="Q117" t="s">
        <v>144</v>
      </c>
    </row>
    <row r="118" spans="1:17" x14ac:dyDescent="0.55000000000000004">
      <c r="A118">
        <v>0</v>
      </c>
      <c r="B118" t="s">
        <v>586</v>
      </c>
      <c r="C118">
        <v>0.1</v>
      </c>
      <c r="D118" t="s">
        <v>222</v>
      </c>
      <c r="E118" t="s">
        <v>622</v>
      </c>
      <c r="F118" t="s">
        <v>624</v>
      </c>
      <c r="G118" t="s">
        <v>586</v>
      </c>
      <c r="H118">
        <v>1.663</v>
      </c>
      <c r="I118" t="s">
        <v>704</v>
      </c>
      <c r="K118">
        <v>106387840</v>
      </c>
      <c r="L118" s="120">
        <v>44129</v>
      </c>
      <c r="M118">
        <v>17</v>
      </c>
      <c r="N118">
        <v>2</v>
      </c>
      <c r="O118">
        <v>0</v>
      </c>
      <c r="P118">
        <v>1</v>
      </c>
      <c r="Q118" t="s">
        <v>406</v>
      </c>
    </row>
    <row r="119" spans="1:17" x14ac:dyDescent="0.55000000000000004">
      <c r="A119">
        <v>0</v>
      </c>
      <c r="B119" t="s">
        <v>586</v>
      </c>
      <c r="C119">
        <v>0.1</v>
      </c>
      <c r="D119" t="s">
        <v>222</v>
      </c>
      <c r="E119" t="s">
        <v>622</v>
      </c>
      <c r="F119" t="s">
        <v>624</v>
      </c>
      <c r="G119" t="s">
        <v>586</v>
      </c>
      <c r="H119">
        <v>1.663</v>
      </c>
      <c r="I119" t="s">
        <v>704</v>
      </c>
      <c r="K119">
        <v>105868857</v>
      </c>
      <c r="L119" s="120">
        <v>43603</v>
      </c>
      <c r="M119">
        <v>17</v>
      </c>
      <c r="N119">
        <v>1</v>
      </c>
      <c r="O119">
        <v>0</v>
      </c>
      <c r="P119">
        <v>5</v>
      </c>
      <c r="Q119" t="s">
        <v>406</v>
      </c>
    </row>
    <row r="120" spans="1:17" x14ac:dyDescent="0.55000000000000004">
      <c r="A120">
        <v>0</v>
      </c>
      <c r="B120" t="s">
        <v>586</v>
      </c>
      <c r="C120">
        <v>0.5</v>
      </c>
      <c r="D120" t="s">
        <v>222</v>
      </c>
      <c r="E120" t="s">
        <v>623</v>
      </c>
      <c r="F120" t="s">
        <v>622</v>
      </c>
      <c r="G120" t="s">
        <v>586</v>
      </c>
      <c r="H120">
        <v>1.673</v>
      </c>
      <c r="I120" t="s">
        <v>704</v>
      </c>
      <c r="K120">
        <v>107260003</v>
      </c>
      <c r="L120" s="120">
        <v>44986</v>
      </c>
      <c r="M120">
        <v>21</v>
      </c>
      <c r="N120">
        <v>1</v>
      </c>
      <c r="O120">
        <v>5</v>
      </c>
      <c r="P120">
        <v>1</v>
      </c>
      <c r="Q120" t="s">
        <v>406</v>
      </c>
    </row>
    <row r="121" spans="1:17" x14ac:dyDescent="0.55000000000000004">
      <c r="A121">
        <v>0</v>
      </c>
      <c r="B121" t="s">
        <v>586</v>
      </c>
      <c r="C121">
        <v>0.2</v>
      </c>
      <c r="D121" t="s">
        <v>222</v>
      </c>
      <c r="E121" t="s">
        <v>622</v>
      </c>
      <c r="F121" t="s">
        <v>636</v>
      </c>
      <c r="G121" t="s">
        <v>586</v>
      </c>
      <c r="H121">
        <v>1.7629999999999999</v>
      </c>
      <c r="I121" t="s">
        <v>704</v>
      </c>
      <c r="K121">
        <v>106576313</v>
      </c>
      <c r="L121" s="120">
        <v>44312</v>
      </c>
      <c r="M121">
        <v>17</v>
      </c>
      <c r="N121">
        <v>1</v>
      </c>
      <c r="O121">
        <v>0</v>
      </c>
      <c r="P121">
        <v>3</v>
      </c>
      <c r="Q121" t="s">
        <v>406</v>
      </c>
    </row>
    <row r="122" spans="1:17" x14ac:dyDescent="0.55000000000000004">
      <c r="A122">
        <v>0</v>
      </c>
      <c r="B122" t="s">
        <v>586</v>
      </c>
      <c r="C122">
        <v>0.2</v>
      </c>
      <c r="D122" t="s">
        <v>222</v>
      </c>
      <c r="E122" t="s">
        <v>622</v>
      </c>
      <c r="F122" t="s">
        <v>636</v>
      </c>
      <c r="G122" t="s">
        <v>586</v>
      </c>
      <c r="H122">
        <v>1.7629999999999999</v>
      </c>
      <c r="I122" t="s">
        <v>704</v>
      </c>
      <c r="K122">
        <v>106224442</v>
      </c>
      <c r="L122" s="120">
        <v>43962</v>
      </c>
      <c r="M122">
        <v>17</v>
      </c>
      <c r="N122">
        <v>1</v>
      </c>
      <c r="O122">
        <v>0</v>
      </c>
      <c r="P122">
        <v>1</v>
      </c>
      <c r="Q122" t="s">
        <v>406</v>
      </c>
    </row>
    <row r="123" spans="1:17" x14ac:dyDescent="0.55000000000000004">
      <c r="A123">
        <v>0</v>
      </c>
      <c r="B123" t="s">
        <v>586</v>
      </c>
      <c r="C123">
        <v>0.2</v>
      </c>
      <c r="D123" t="s">
        <v>222</v>
      </c>
      <c r="E123" t="s">
        <v>622</v>
      </c>
      <c r="F123" t="s">
        <v>636</v>
      </c>
      <c r="G123" t="s">
        <v>586</v>
      </c>
      <c r="H123">
        <v>1.7629999999999999</v>
      </c>
      <c r="I123" t="s">
        <v>704</v>
      </c>
      <c r="K123">
        <v>107540108</v>
      </c>
      <c r="L123" s="120">
        <v>45253</v>
      </c>
      <c r="M123">
        <v>17</v>
      </c>
      <c r="N123">
        <v>1</v>
      </c>
      <c r="O123">
        <v>0</v>
      </c>
      <c r="P123">
        <v>5</v>
      </c>
      <c r="Q123" t="s">
        <v>406</v>
      </c>
    </row>
    <row r="124" spans="1:17" x14ac:dyDescent="0.55000000000000004">
      <c r="A124">
        <v>0</v>
      </c>
      <c r="B124" t="s">
        <v>586</v>
      </c>
      <c r="C124">
        <v>0.2</v>
      </c>
      <c r="D124" t="s">
        <v>222</v>
      </c>
      <c r="E124" t="s">
        <v>622</v>
      </c>
      <c r="F124" t="s">
        <v>636</v>
      </c>
      <c r="G124" t="s">
        <v>586</v>
      </c>
      <c r="H124">
        <v>1.7629999999999999</v>
      </c>
      <c r="I124" t="s">
        <v>704</v>
      </c>
      <c r="K124">
        <v>107246683</v>
      </c>
      <c r="L124" s="120">
        <v>44972</v>
      </c>
      <c r="M124">
        <v>18</v>
      </c>
      <c r="N124">
        <v>1</v>
      </c>
      <c r="O124">
        <v>0</v>
      </c>
      <c r="P124">
        <v>1</v>
      </c>
      <c r="Q124" t="s">
        <v>406</v>
      </c>
    </row>
    <row r="125" spans="1:17" x14ac:dyDescent="0.55000000000000004">
      <c r="A125">
        <v>0</v>
      </c>
      <c r="B125" t="s">
        <v>586</v>
      </c>
      <c r="C125">
        <v>0.4</v>
      </c>
      <c r="D125" t="s">
        <v>222</v>
      </c>
      <c r="E125" t="s">
        <v>622</v>
      </c>
      <c r="F125" t="s">
        <v>636</v>
      </c>
      <c r="G125" t="s">
        <v>586</v>
      </c>
      <c r="H125">
        <v>1.9630000000000001</v>
      </c>
      <c r="I125" t="s">
        <v>704</v>
      </c>
      <c r="K125">
        <v>106103368</v>
      </c>
      <c r="L125" s="120">
        <v>43819</v>
      </c>
      <c r="M125">
        <v>17</v>
      </c>
      <c r="N125">
        <v>1</v>
      </c>
      <c r="O125">
        <v>0</v>
      </c>
      <c r="P125">
        <v>5</v>
      </c>
      <c r="Q125" t="s">
        <v>406</v>
      </c>
    </row>
    <row r="126" spans="1:17" x14ac:dyDescent="0.55000000000000004">
      <c r="A126">
        <v>0</v>
      </c>
      <c r="B126" t="s">
        <v>586</v>
      </c>
      <c r="C126">
        <v>0.5</v>
      </c>
      <c r="D126" t="s">
        <v>222</v>
      </c>
      <c r="E126" t="s">
        <v>622</v>
      </c>
      <c r="F126" t="s">
        <v>636</v>
      </c>
      <c r="G126" t="s">
        <v>586</v>
      </c>
      <c r="H126">
        <v>2.0630000000000002</v>
      </c>
      <c r="I126" t="s">
        <v>704</v>
      </c>
      <c r="K126">
        <v>106760457</v>
      </c>
      <c r="L126" s="120">
        <v>44507</v>
      </c>
      <c r="M126">
        <v>19</v>
      </c>
      <c r="N126">
        <v>1</v>
      </c>
      <c r="O126">
        <v>5</v>
      </c>
      <c r="P126">
        <v>5</v>
      </c>
      <c r="Q126" t="s">
        <v>406</v>
      </c>
    </row>
    <row r="127" spans="1:17" x14ac:dyDescent="0.55000000000000004">
      <c r="A127">
        <v>0</v>
      </c>
      <c r="B127" t="s">
        <v>586</v>
      </c>
      <c r="C127">
        <v>0.5</v>
      </c>
      <c r="D127" t="s">
        <v>222</v>
      </c>
      <c r="E127" t="s">
        <v>622</v>
      </c>
      <c r="F127" t="s">
        <v>636</v>
      </c>
      <c r="G127" t="s">
        <v>586</v>
      </c>
      <c r="H127">
        <v>2.0630000000000002</v>
      </c>
      <c r="I127" t="s">
        <v>704</v>
      </c>
      <c r="K127">
        <v>106102017</v>
      </c>
      <c r="L127" s="120">
        <v>43817</v>
      </c>
      <c r="M127">
        <v>17</v>
      </c>
      <c r="N127">
        <v>1</v>
      </c>
      <c r="O127">
        <v>0</v>
      </c>
      <c r="P127">
        <v>5</v>
      </c>
      <c r="Q127" t="s">
        <v>406</v>
      </c>
    </row>
    <row r="128" spans="1:17" x14ac:dyDescent="0.55000000000000004">
      <c r="A128">
        <v>0</v>
      </c>
      <c r="B128" t="s">
        <v>586</v>
      </c>
      <c r="C128">
        <v>0.1</v>
      </c>
      <c r="D128" t="s">
        <v>147</v>
      </c>
      <c r="E128" t="s">
        <v>636</v>
      </c>
      <c r="F128" t="s">
        <v>622</v>
      </c>
      <c r="G128" t="s">
        <v>586</v>
      </c>
      <c r="H128">
        <v>2.2229999999999999</v>
      </c>
      <c r="I128" t="s">
        <v>704</v>
      </c>
      <c r="K128">
        <v>106238929</v>
      </c>
      <c r="L128" s="120">
        <v>43964</v>
      </c>
      <c r="M128">
        <v>21</v>
      </c>
      <c r="N128">
        <v>1</v>
      </c>
      <c r="O128">
        <v>9</v>
      </c>
      <c r="P128">
        <v>1</v>
      </c>
      <c r="Q128" t="s">
        <v>406</v>
      </c>
    </row>
    <row r="129" spans="1:17" x14ac:dyDescent="0.55000000000000004">
      <c r="A129">
        <v>0</v>
      </c>
      <c r="B129" t="s">
        <v>586</v>
      </c>
      <c r="C129">
        <v>5.3999999999999999E-2</v>
      </c>
      <c r="D129" t="s">
        <v>222</v>
      </c>
      <c r="E129" t="s">
        <v>636</v>
      </c>
      <c r="F129" t="s">
        <v>634</v>
      </c>
      <c r="G129" t="s">
        <v>586</v>
      </c>
      <c r="H129">
        <v>2.3769999999999998</v>
      </c>
      <c r="I129" t="s">
        <v>704</v>
      </c>
      <c r="K129">
        <v>106968852</v>
      </c>
      <c r="L129" s="120">
        <v>44706</v>
      </c>
      <c r="M129">
        <v>19</v>
      </c>
      <c r="N129">
        <v>1</v>
      </c>
      <c r="O129">
        <v>0</v>
      </c>
      <c r="P129">
        <v>1</v>
      </c>
      <c r="Q129" t="s">
        <v>144</v>
      </c>
    </row>
    <row r="130" spans="1:17" x14ac:dyDescent="0.55000000000000004">
      <c r="A130">
        <v>0</v>
      </c>
      <c r="B130" t="s">
        <v>586</v>
      </c>
      <c r="C130">
        <v>0.1</v>
      </c>
      <c r="D130" t="s">
        <v>222</v>
      </c>
      <c r="E130" t="s">
        <v>636</v>
      </c>
      <c r="F130" t="s">
        <v>634</v>
      </c>
      <c r="G130" t="s">
        <v>586</v>
      </c>
      <c r="H130">
        <v>2.423</v>
      </c>
      <c r="I130" t="s">
        <v>704</v>
      </c>
      <c r="K130">
        <v>106266759</v>
      </c>
      <c r="L130" s="120">
        <v>44009</v>
      </c>
      <c r="M130">
        <v>19</v>
      </c>
      <c r="N130">
        <v>1</v>
      </c>
      <c r="O130">
        <v>0</v>
      </c>
      <c r="P130">
        <v>1</v>
      </c>
      <c r="Q130" t="s">
        <v>406</v>
      </c>
    </row>
    <row r="131" spans="1:17" x14ac:dyDescent="0.55000000000000004">
      <c r="A131">
        <v>0</v>
      </c>
      <c r="B131" t="s">
        <v>586</v>
      </c>
      <c r="C131">
        <v>0.1</v>
      </c>
      <c r="D131" t="s">
        <v>222</v>
      </c>
      <c r="E131" t="s">
        <v>636</v>
      </c>
      <c r="F131" t="s">
        <v>634</v>
      </c>
      <c r="G131" t="s">
        <v>586</v>
      </c>
      <c r="H131">
        <v>2.423</v>
      </c>
      <c r="I131" t="s">
        <v>704</v>
      </c>
      <c r="K131">
        <v>105750792</v>
      </c>
      <c r="L131" s="120">
        <v>43487</v>
      </c>
      <c r="M131">
        <v>17</v>
      </c>
      <c r="N131">
        <v>1</v>
      </c>
      <c r="O131">
        <v>0</v>
      </c>
      <c r="P131">
        <v>5</v>
      </c>
      <c r="Q131" t="s">
        <v>406</v>
      </c>
    </row>
    <row r="132" spans="1:17" x14ac:dyDescent="0.55000000000000004">
      <c r="A132">
        <v>0</v>
      </c>
      <c r="B132" t="s">
        <v>586</v>
      </c>
      <c r="C132">
        <v>0.1</v>
      </c>
      <c r="D132" t="s">
        <v>222</v>
      </c>
      <c r="E132" t="s">
        <v>636</v>
      </c>
      <c r="F132" t="s">
        <v>637</v>
      </c>
      <c r="G132" t="s">
        <v>586</v>
      </c>
      <c r="H132">
        <v>2.423</v>
      </c>
      <c r="I132" t="s">
        <v>704</v>
      </c>
      <c r="K132">
        <v>105727791</v>
      </c>
      <c r="L132" s="120">
        <v>43461</v>
      </c>
      <c r="M132">
        <v>19</v>
      </c>
      <c r="N132">
        <v>1</v>
      </c>
      <c r="O132">
        <v>0</v>
      </c>
      <c r="P132">
        <v>5</v>
      </c>
      <c r="Q132" t="s">
        <v>406</v>
      </c>
    </row>
    <row r="133" spans="1:17" x14ac:dyDescent="0.55000000000000004">
      <c r="A133">
        <v>0</v>
      </c>
      <c r="B133" t="s">
        <v>586</v>
      </c>
      <c r="C133">
        <v>0.1</v>
      </c>
      <c r="D133" t="s">
        <v>222</v>
      </c>
      <c r="E133" t="s">
        <v>636</v>
      </c>
      <c r="F133" t="s">
        <v>637</v>
      </c>
      <c r="G133" t="s">
        <v>586</v>
      </c>
      <c r="H133">
        <v>2.423</v>
      </c>
      <c r="I133" t="s">
        <v>704</v>
      </c>
      <c r="K133">
        <v>108275991</v>
      </c>
      <c r="L133" s="120">
        <v>45931</v>
      </c>
      <c r="M133">
        <v>17</v>
      </c>
      <c r="N133">
        <v>1</v>
      </c>
      <c r="O133">
        <v>0</v>
      </c>
      <c r="P133">
        <v>5</v>
      </c>
      <c r="Q133" t="s">
        <v>406</v>
      </c>
    </row>
    <row r="134" spans="1:17" x14ac:dyDescent="0.55000000000000004">
      <c r="A134">
        <v>0</v>
      </c>
      <c r="B134" t="s">
        <v>586</v>
      </c>
      <c r="C134">
        <v>0.6</v>
      </c>
      <c r="D134" t="s">
        <v>147</v>
      </c>
      <c r="E134" t="s">
        <v>634</v>
      </c>
      <c r="F134" t="s">
        <v>636</v>
      </c>
      <c r="G134" t="s">
        <v>586</v>
      </c>
      <c r="H134">
        <v>2.76</v>
      </c>
      <c r="I134" t="s">
        <v>704</v>
      </c>
      <c r="K134">
        <v>107934273</v>
      </c>
      <c r="L134" s="120">
        <v>45620</v>
      </c>
      <c r="M134">
        <v>17</v>
      </c>
      <c r="N134">
        <v>1</v>
      </c>
      <c r="O134">
        <v>0</v>
      </c>
      <c r="P134">
        <v>5</v>
      </c>
      <c r="Q134" t="s">
        <v>406</v>
      </c>
    </row>
    <row r="135" spans="1:17" x14ac:dyDescent="0.55000000000000004">
      <c r="A135">
        <v>0</v>
      </c>
      <c r="B135" t="s">
        <v>586</v>
      </c>
      <c r="C135">
        <v>0.5</v>
      </c>
      <c r="D135" t="s">
        <v>222</v>
      </c>
      <c r="E135" t="s">
        <v>636</v>
      </c>
      <c r="F135" t="s">
        <v>634</v>
      </c>
      <c r="G135" t="s">
        <v>586</v>
      </c>
      <c r="H135">
        <v>2.823</v>
      </c>
      <c r="I135" t="s">
        <v>704</v>
      </c>
      <c r="K135">
        <v>106302628</v>
      </c>
      <c r="L135" s="120">
        <v>44053</v>
      </c>
      <c r="M135">
        <v>19</v>
      </c>
      <c r="N135">
        <v>2</v>
      </c>
      <c r="O135">
        <v>0</v>
      </c>
      <c r="P135">
        <v>1</v>
      </c>
      <c r="Q135" t="s">
        <v>406</v>
      </c>
    </row>
    <row r="136" spans="1:17" x14ac:dyDescent="0.55000000000000004">
      <c r="A136">
        <v>0</v>
      </c>
      <c r="B136" t="s">
        <v>586</v>
      </c>
      <c r="C136">
        <v>0.5</v>
      </c>
      <c r="D136" t="s">
        <v>147</v>
      </c>
      <c r="E136" t="s">
        <v>634</v>
      </c>
      <c r="F136" t="s">
        <v>636</v>
      </c>
      <c r="G136" t="s">
        <v>586</v>
      </c>
      <c r="H136">
        <v>2.86</v>
      </c>
      <c r="I136" t="s">
        <v>704</v>
      </c>
      <c r="K136">
        <v>106699833</v>
      </c>
      <c r="L136" s="120">
        <v>44456</v>
      </c>
      <c r="M136">
        <v>17</v>
      </c>
      <c r="N136">
        <v>1</v>
      </c>
      <c r="O136">
        <v>0</v>
      </c>
      <c r="P136">
        <v>5</v>
      </c>
      <c r="Q136" t="s">
        <v>406</v>
      </c>
    </row>
    <row r="137" spans="1:17" x14ac:dyDescent="0.55000000000000004">
      <c r="A137">
        <v>0</v>
      </c>
      <c r="B137" t="s">
        <v>586</v>
      </c>
      <c r="C137">
        <v>0.5</v>
      </c>
      <c r="D137" t="s">
        <v>147</v>
      </c>
      <c r="E137" t="s">
        <v>634</v>
      </c>
      <c r="F137" t="s">
        <v>636</v>
      </c>
      <c r="G137" t="s">
        <v>586</v>
      </c>
      <c r="H137">
        <v>2.86</v>
      </c>
      <c r="I137" t="s">
        <v>704</v>
      </c>
      <c r="K137">
        <v>106107649</v>
      </c>
      <c r="L137" s="120">
        <v>43823</v>
      </c>
      <c r="M137">
        <v>20</v>
      </c>
      <c r="N137">
        <v>1</v>
      </c>
      <c r="O137">
        <v>5</v>
      </c>
      <c r="P137">
        <v>1</v>
      </c>
      <c r="Q137" t="s">
        <v>406</v>
      </c>
    </row>
    <row r="138" spans="1:17" x14ac:dyDescent="0.55000000000000004">
      <c r="A138">
        <v>0</v>
      </c>
      <c r="B138" t="s">
        <v>586</v>
      </c>
      <c r="C138">
        <v>1.4</v>
      </c>
      <c r="D138" t="s">
        <v>222</v>
      </c>
      <c r="E138" t="s">
        <v>622</v>
      </c>
      <c r="F138" t="s">
        <v>634</v>
      </c>
      <c r="G138" t="s">
        <v>586</v>
      </c>
      <c r="H138">
        <v>2.9630000000000001</v>
      </c>
      <c r="I138" t="s">
        <v>704</v>
      </c>
      <c r="K138">
        <v>105300316</v>
      </c>
      <c r="L138" s="120">
        <v>43064</v>
      </c>
      <c r="M138">
        <v>17</v>
      </c>
      <c r="N138">
        <v>1</v>
      </c>
      <c r="O138">
        <v>0</v>
      </c>
      <c r="P138">
        <v>5</v>
      </c>
      <c r="Q138" t="s">
        <v>406</v>
      </c>
    </row>
    <row r="139" spans="1:17" x14ac:dyDescent="0.55000000000000004">
      <c r="A139">
        <v>0</v>
      </c>
      <c r="B139" t="s">
        <v>586</v>
      </c>
      <c r="C139">
        <v>0.75</v>
      </c>
      <c r="D139" t="s">
        <v>222</v>
      </c>
      <c r="E139" t="s">
        <v>636</v>
      </c>
      <c r="F139" t="s">
        <v>637</v>
      </c>
      <c r="G139" t="s">
        <v>586</v>
      </c>
      <c r="H139">
        <v>3.073</v>
      </c>
      <c r="I139" t="s">
        <v>704</v>
      </c>
      <c r="K139">
        <v>105983587</v>
      </c>
      <c r="L139" s="120">
        <v>43684</v>
      </c>
      <c r="M139">
        <v>19</v>
      </c>
      <c r="N139">
        <v>1</v>
      </c>
      <c r="O139">
        <v>0</v>
      </c>
      <c r="P139">
        <v>1</v>
      </c>
      <c r="Q139" t="s">
        <v>406</v>
      </c>
    </row>
    <row r="140" spans="1:17" x14ac:dyDescent="0.55000000000000004">
      <c r="A140">
        <v>0</v>
      </c>
      <c r="B140" t="s">
        <v>586</v>
      </c>
      <c r="C140">
        <v>0</v>
      </c>
      <c r="E140" t="s">
        <v>634</v>
      </c>
      <c r="F140" t="s">
        <v>637</v>
      </c>
      <c r="G140" t="s">
        <v>586</v>
      </c>
      <c r="H140">
        <v>3.36</v>
      </c>
      <c r="I140" t="s">
        <v>704</v>
      </c>
      <c r="K140">
        <v>107806190</v>
      </c>
      <c r="L140" s="120">
        <v>45506</v>
      </c>
      <c r="M140">
        <v>30</v>
      </c>
      <c r="N140">
        <v>1</v>
      </c>
      <c r="O140">
        <v>7</v>
      </c>
      <c r="P140">
        <v>1</v>
      </c>
      <c r="Q140" t="s">
        <v>201</v>
      </c>
    </row>
    <row r="141" spans="1:17" x14ac:dyDescent="0.55000000000000004">
      <c r="A141">
        <v>0</v>
      </c>
      <c r="B141" t="s">
        <v>586</v>
      </c>
      <c r="C141">
        <v>0</v>
      </c>
      <c r="E141" t="s">
        <v>637</v>
      </c>
      <c r="F141" t="s">
        <v>636</v>
      </c>
      <c r="G141" t="s">
        <v>586</v>
      </c>
      <c r="H141">
        <v>3.36</v>
      </c>
      <c r="I141" t="s">
        <v>704</v>
      </c>
      <c r="K141">
        <v>107733937</v>
      </c>
      <c r="L141" s="120">
        <v>45438</v>
      </c>
      <c r="M141">
        <v>30</v>
      </c>
      <c r="N141">
        <v>1</v>
      </c>
      <c r="O141">
        <v>7</v>
      </c>
      <c r="P141">
        <v>1</v>
      </c>
      <c r="Q141" t="s">
        <v>406</v>
      </c>
    </row>
    <row r="142" spans="1:17" x14ac:dyDescent="0.55000000000000004">
      <c r="A142">
        <v>0</v>
      </c>
      <c r="B142" t="s">
        <v>586</v>
      </c>
      <c r="C142">
        <v>0.1</v>
      </c>
      <c r="D142" t="s">
        <v>204</v>
      </c>
      <c r="E142" t="s">
        <v>637</v>
      </c>
      <c r="F142" t="s">
        <v>624</v>
      </c>
      <c r="G142" t="s">
        <v>586</v>
      </c>
      <c r="H142">
        <v>3.46</v>
      </c>
      <c r="I142" t="s">
        <v>704</v>
      </c>
      <c r="K142">
        <v>107009594</v>
      </c>
      <c r="L142" s="120">
        <v>44731</v>
      </c>
      <c r="M142">
        <v>19</v>
      </c>
      <c r="N142">
        <v>1</v>
      </c>
      <c r="O142">
        <v>0</v>
      </c>
      <c r="P142">
        <v>1</v>
      </c>
      <c r="Q142" t="s">
        <v>201</v>
      </c>
    </row>
    <row r="143" spans="1:17" x14ac:dyDescent="0.55000000000000004">
      <c r="A143">
        <v>0</v>
      </c>
      <c r="B143" t="s">
        <v>586</v>
      </c>
      <c r="C143">
        <v>0.4</v>
      </c>
      <c r="D143" t="s">
        <v>222</v>
      </c>
      <c r="E143" t="s">
        <v>634</v>
      </c>
      <c r="F143" t="s">
        <v>639</v>
      </c>
      <c r="G143" t="s">
        <v>586</v>
      </c>
      <c r="H143">
        <v>3.76</v>
      </c>
      <c r="I143" t="s">
        <v>704</v>
      </c>
      <c r="K143">
        <v>107226058</v>
      </c>
      <c r="L143" s="120">
        <v>44951</v>
      </c>
      <c r="M143">
        <v>24</v>
      </c>
      <c r="N143">
        <v>2</v>
      </c>
      <c r="O143">
        <v>5</v>
      </c>
      <c r="P143">
        <v>1</v>
      </c>
      <c r="Q143" t="s">
        <v>406</v>
      </c>
    </row>
    <row r="144" spans="1:17" x14ac:dyDescent="0.55000000000000004">
      <c r="A144">
        <v>0</v>
      </c>
      <c r="B144" t="s">
        <v>586</v>
      </c>
      <c r="C144">
        <v>0.5</v>
      </c>
      <c r="D144" t="s">
        <v>222</v>
      </c>
      <c r="E144" t="s">
        <v>634</v>
      </c>
      <c r="F144" t="s">
        <v>639</v>
      </c>
      <c r="G144" t="s">
        <v>586</v>
      </c>
      <c r="H144">
        <v>3.86</v>
      </c>
      <c r="I144" t="s">
        <v>704</v>
      </c>
      <c r="K144">
        <v>105722523</v>
      </c>
      <c r="L144" s="120">
        <v>43453</v>
      </c>
      <c r="M144">
        <v>19</v>
      </c>
      <c r="N144">
        <v>1</v>
      </c>
      <c r="O144">
        <v>0</v>
      </c>
      <c r="P144">
        <v>5</v>
      </c>
      <c r="Q144" t="s">
        <v>144</v>
      </c>
    </row>
    <row r="145" spans="1:17" x14ac:dyDescent="0.55000000000000004">
      <c r="A145">
        <v>0</v>
      </c>
      <c r="B145" t="s">
        <v>586</v>
      </c>
      <c r="C145">
        <v>0.5</v>
      </c>
      <c r="D145" t="s">
        <v>222</v>
      </c>
      <c r="E145" t="s">
        <v>637</v>
      </c>
      <c r="F145" t="s">
        <v>640</v>
      </c>
      <c r="G145" t="s">
        <v>586</v>
      </c>
      <c r="H145">
        <v>3.86</v>
      </c>
      <c r="I145" t="s">
        <v>704</v>
      </c>
      <c r="K145">
        <v>106981830</v>
      </c>
      <c r="L145" s="120">
        <v>44720</v>
      </c>
      <c r="M145">
        <v>17</v>
      </c>
      <c r="N145">
        <v>1</v>
      </c>
      <c r="O145">
        <v>0</v>
      </c>
      <c r="P145">
        <v>1</v>
      </c>
      <c r="Q145" t="s">
        <v>406</v>
      </c>
    </row>
    <row r="146" spans="1:17" x14ac:dyDescent="0.55000000000000004">
      <c r="A146">
        <v>0</v>
      </c>
      <c r="B146" t="s">
        <v>586</v>
      </c>
      <c r="C146">
        <v>0.6</v>
      </c>
      <c r="D146" t="s">
        <v>222</v>
      </c>
      <c r="E146" t="s">
        <v>634</v>
      </c>
      <c r="F146" t="s">
        <v>639</v>
      </c>
      <c r="G146" t="s">
        <v>586</v>
      </c>
      <c r="H146">
        <v>3.96</v>
      </c>
      <c r="I146" t="s">
        <v>704</v>
      </c>
      <c r="K146">
        <v>105816206</v>
      </c>
      <c r="L146" s="120">
        <v>43551</v>
      </c>
      <c r="M146">
        <v>23</v>
      </c>
      <c r="N146">
        <v>1</v>
      </c>
      <c r="O146">
        <v>5</v>
      </c>
      <c r="P146">
        <v>1</v>
      </c>
      <c r="Q146" t="s">
        <v>144</v>
      </c>
    </row>
    <row r="147" spans="1:17" x14ac:dyDescent="0.55000000000000004">
      <c r="A147">
        <v>0</v>
      </c>
      <c r="B147" t="s">
        <v>586</v>
      </c>
      <c r="C147">
        <v>0.8</v>
      </c>
      <c r="D147" t="s">
        <v>222</v>
      </c>
      <c r="E147" t="s">
        <v>634</v>
      </c>
      <c r="F147" t="s">
        <v>639</v>
      </c>
      <c r="G147" t="s">
        <v>586</v>
      </c>
      <c r="H147">
        <v>4.16</v>
      </c>
      <c r="I147" t="s">
        <v>704</v>
      </c>
      <c r="K147">
        <v>105703695</v>
      </c>
      <c r="L147" s="120">
        <v>43443</v>
      </c>
      <c r="M147">
        <v>19</v>
      </c>
      <c r="N147">
        <v>6</v>
      </c>
      <c r="O147">
        <v>0</v>
      </c>
      <c r="P147">
        <v>1</v>
      </c>
      <c r="Q147" t="s">
        <v>144</v>
      </c>
    </row>
    <row r="148" spans="1:17" x14ac:dyDescent="0.55000000000000004">
      <c r="A148">
        <v>0</v>
      </c>
      <c r="B148" t="s">
        <v>586</v>
      </c>
      <c r="C148">
        <v>0.9</v>
      </c>
      <c r="D148" t="s">
        <v>222</v>
      </c>
      <c r="E148" t="s">
        <v>637</v>
      </c>
      <c r="F148" t="s">
        <v>640</v>
      </c>
      <c r="G148" t="s">
        <v>586</v>
      </c>
      <c r="H148">
        <v>4.26</v>
      </c>
      <c r="I148" t="s">
        <v>704</v>
      </c>
      <c r="K148">
        <v>106962432</v>
      </c>
      <c r="L148" s="120">
        <v>44698</v>
      </c>
      <c r="M148">
        <v>19</v>
      </c>
      <c r="N148">
        <v>2</v>
      </c>
      <c r="O148">
        <v>0</v>
      </c>
      <c r="P148">
        <v>5</v>
      </c>
      <c r="Q148" t="s">
        <v>406</v>
      </c>
    </row>
    <row r="149" spans="1:17" x14ac:dyDescent="0.55000000000000004">
      <c r="A149">
        <v>0</v>
      </c>
      <c r="B149" t="s">
        <v>586</v>
      </c>
      <c r="C149">
        <v>0.6</v>
      </c>
      <c r="D149" t="s">
        <v>147</v>
      </c>
      <c r="E149" t="s">
        <v>639</v>
      </c>
      <c r="F149" t="s">
        <v>634</v>
      </c>
      <c r="G149" t="s">
        <v>586</v>
      </c>
      <c r="H149">
        <v>4.63</v>
      </c>
      <c r="I149" t="s">
        <v>704</v>
      </c>
      <c r="K149">
        <v>106280927</v>
      </c>
      <c r="L149" s="120">
        <v>44031</v>
      </c>
      <c r="M149">
        <v>19</v>
      </c>
      <c r="N149">
        <v>1</v>
      </c>
      <c r="O149">
        <v>0</v>
      </c>
      <c r="P149">
        <v>5</v>
      </c>
      <c r="Q149" t="s">
        <v>406</v>
      </c>
    </row>
    <row r="150" spans="1:17" x14ac:dyDescent="0.55000000000000004">
      <c r="A150">
        <v>0</v>
      </c>
      <c r="B150" t="s">
        <v>586</v>
      </c>
      <c r="C150">
        <v>0.6</v>
      </c>
      <c r="D150" t="s">
        <v>147</v>
      </c>
      <c r="E150" t="s">
        <v>639</v>
      </c>
      <c r="F150" t="s">
        <v>637</v>
      </c>
      <c r="G150" t="s">
        <v>586</v>
      </c>
      <c r="H150">
        <v>4.63</v>
      </c>
      <c r="I150" t="s">
        <v>704</v>
      </c>
      <c r="K150">
        <v>105342718</v>
      </c>
      <c r="L150" s="120">
        <v>43105</v>
      </c>
      <c r="M150">
        <v>19</v>
      </c>
      <c r="N150">
        <v>4</v>
      </c>
      <c r="O150">
        <v>0</v>
      </c>
      <c r="P150">
        <v>1</v>
      </c>
      <c r="Q150" t="s">
        <v>406</v>
      </c>
    </row>
    <row r="151" spans="1:17" x14ac:dyDescent="0.55000000000000004">
      <c r="A151">
        <v>0</v>
      </c>
      <c r="B151" t="s">
        <v>586</v>
      </c>
      <c r="C151">
        <v>0.5</v>
      </c>
      <c r="D151" t="s">
        <v>147</v>
      </c>
      <c r="E151" t="s">
        <v>639</v>
      </c>
      <c r="F151" t="s">
        <v>634</v>
      </c>
      <c r="G151" t="s">
        <v>586</v>
      </c>
      <c r="H151">
        <v>4.7300000000000004</v>
      </c>
      <c r="I151" t="s">
        <v>704</v>
      </c>
      <c r="K151">
        <v>106837121</v>
      </c>
      <c r="L151" s="120">
        <v>44580</v>
      </c>
      <c r="M151">
        <v>17</v>
      </c>
      <c r="N151">
        <v>1</v>
      </c>
      <c r="O151">
        <v>0</v>
      </c>
      <c r="P151">
        <v>5</v>
      </c>
      <c r="Q151" t="s">
        <v>406</v>
      </c>
    </row>
    <row r="152" spans="1:17" x14ac:dyDescent="0.55000000000000004">
      <c r="A152">
        <v>0</v>
      </c>
      <c r="B152" t="s">
        <v>586</v>
      </c>
      <c r="C152">
        <v>0.4</v>
      </c>
      <c r="D152" t="s">
        <v>147</v>
      </c>
      <c r="E152" t="s">
        <v>639</v>
      </c>
      <c r="F152" t="s">
        <v>634</v>
      </c>
      <c r="G152" t="s">
        <v>586</v>
      </c>
      <c r="H152">
        <v>4.83</v>
      </c>
      <c r="I152" t="s">
        <v>704</v>
      </c>
      <c r="K152">
        <v>107048741</v>
      </c>
      <c r="L152" s="120">
        <v>44785</v>
      </c>
      <c r="M152">
        <v>19</v>
      </c>
      <c r="N152">
        <v>2</v>
      </c>
      <c r="O152">
        <v>0</v>
      </c>
      <c r="P152">
        <v>1</v>
      </c>
      <c r="Q152" t="s">
        <v>406</v>
      </c>
    </row>
    <row r="153" spans="1:17" x14ac:dyDescent="0.55000000000000004">
      <c r="A153">
        <v>0</v>
      </c>
      <c r="B153" t="s">
        <v>586</v>
      </c>
      <c r="C153">
        <v>0.3</v>
      </c>
      <c r="D153" t="s">
        <v>147</v>
      </c>
      <c r="E153" t="s">
        <v>641</v>
      </c>
      <c r="F153" t="s">
        <v>637</v>
      </c>
      <c r="G153" t="s">
        <v>586</v>
      </c>
      <c r="H153">
        <v>4.93</v>
      </c>
      <c r="I153" t="s">
        <v>704</v>
      </c>
      <c r="K153">
        <v>106471019</v>
      </c>
      <c r="L153" s="120">
        <v>44210</v>
      </c>
      <c r="M153">
        <v>17</v>
      </c>
      <c r="N153">
        <v>1</v>
      </c>
      <c r="O153">
        <v>0</v>
      </c>
      <c r="P153">
        <v>3</v>
      </c>
      <c r="Q153" t="s">
        <v>406</v>
      </c>
    </row>
    <row r="154" spans="1:17" x14ac:dyDescent="0.55000000000000004">
      <c r="A154">
        <v>0</v>
      </c>
      <c r="B154" t="s">
        <v>586</v>
      </c>
      <c r="C154">
        <v>0.2</v>
      </c>
      <c r="D154" t="s">
        <v>147</v>
      </c>
      <c r="E154" t="s">
        <v>639</v>
      </c>
      <c r="F154" t="s">
        <v>634</v>
      </c>
      <c r="G154" t="s">
        <v>586</v>
      </c>
      <c r="H154">
        <v>5.03</v>
      </c>
      <c r="I154" t="s">
        <v>704</v>
      </c>
      <c r="K154">
        <v>107654858</v>
      </c>
      <c r="L154" s="120">
        <v>45364</v>
      </c>
      <c r="M154">
        <v>17</v>
      </c>
      <c r="N154">
        <v>1</v>
      </c>
      <c r="O154">
        <v>0</v>
      </c>
      <c r="P154">
        <v>5</v>
      </c>
      <c r="Q154" t="s">
        <v>406</v>
      </c>
    </row>
    <row r="155" spans="1:17" x14ac:dyDescent="0.55000000000000004">
      <c r="A155">
        <v>0</v>
      </c>
      <c r="B155" t="s">
        <v>586</v>
      </c>
      <c r="C155">
        <v>0.2</v>
      </c>
      <c r="D155" t="s">
        <v>147</v>
      </c>
      <c r="E155" t="s">
        <v>639</v>
      </c>
      <c r="F155" t="s">
        <v>637</v>
      </c>
      <c r="G155" t="s">
        <v>586</v>
      </c>
      <c r="H155">
        <v>5.03</v>
      </c>
      <c r="I155" t="s">
        <v>704</v>
      </c>
      <c r="K155">
        <v>107925911</v>
      </c>
      <c r="L155" s="120">
        <v>45614</v>
      </c>
      <c r="M155">
        <v>17</v>
      </c>
      <c r="N155">
        <v>1</v>
      </c>
      <c r="O155">
        <v>0</v>
      </c>
      <c r="P155">
        <v>5</v>
      </c>
      <c r="Q155" t="s">
        <v>406</v>
      </c>
    </row>
    <row r="156" spans="1:17" x14ac:dyDescent="0.55000000000000004">
      <c r="A156">
        <v>0</v>
      </c>
      <c r="B156" t="s">
        <v>586</v>
      </c>
      <c r="C156">
        <v>0.1</v>
      </c>
      <c r="D156" t="s">
        <v>147</v>
      </c>
      <c r="E156" t="s">
        <v>639</v>
      </c>
      <c r="F156" t="s">
        <v>634</v>
      </c>
      <c r="G156" t="s">
        <v>586</v>
      </c>
      <c r="H156">
        <v>5.13</v>
      </c>
      <c r="I156" t="s">
        <v>704</v>
      </c>
      <c r="K156">
        <v>108293663</v>
      </c>
      <c r="L156" s="120">
        <v>45965</v>
      </c>
      <c r="M156">
        <v>17</v>
      </c>
      <c r="N156">
        <v>1</v>
      </c>
      <c r="O156">
        <v>0</v>
      </c>
      <c r="P156">
        <v>1</v>
      </c>
      <c r="Q156" t="s">
        <v>406</v>
      </c>
    </row>
    <row r="157" spans="1:17" x14ac:dyDescent="0.55000000000000004">
      <c r="A157">
        <v>0</v>
      </c>
      <c r="B157" t="s">
        <v>586</v>
      </c>
      <c r="C157">
        <v>0.1</v>
      </c>
      <c r="D157" t="s">
        <v>147</v>
      </c>
      <c r="E157" t="s">
        <v>639</v>
      </c>
      <c r="F157" t="s">
        <v>634</v>
      </c>
      <c r="G157" t="s">
        <v>586</v>
      </c>
      <c r="H157">
        <v>5.13</v>
      </c>
      <c r="I157" t="s">
        <v>704</v>
      </c>
      <c r="K157">
        <v>106729233</v>
      </c>
      <c r="L157" s="120">
        <v>44480</v>
      </c>
      <c r="M157">
        <v>29</v>
      </c>
      <c r="N157">
        <v>1</v>
      </c>
      <c r="O157">
        <v>0</v>
      </c>
      <c r="P157">
        <v>5</v>
      </c>
      <c r="Q157" t="s">
        <v>406</v>
      </c>
    </row>
    <row r="158" spans="1:17" x14ac:dyDescent="0.55000000000000004">
      <c r="A158">
        <v>0</v>
      </c>
      <c r="B158" t="s">
        <v>586</v>
      </c>
      <c r="C158">
        <v>0.1</v>
      </c>
      <c r="D158" t="s">
        <v>147</v>
      </c>
      <c r="E158" t="s">
        <v>640</v>
      </c>
      <c r="F158" t="s">
        <v>642</v>
      </c>
      <c r="G158" t="s">
        <v>586</v>
      </c>
      <c r="H158">
        <v>5.13</v>
      </c>
      <c r="I158" t="s">
        <v>704</v>
      </c>
      <c r="K158">
        <v>106319340</v>
      </c>
      <c r="L158" s="120">
        <v>44068</v>
      </c>
      <c r="M158">
        <v>23</v>
      </c>
      <c r="N158">
        <v>1</v>
      </c>
      <c r="O158">
        <v>0</v>
      </c>
      <c r="P158">
        <v>1</v>
      </c>
      <c r="Q158" t="s">
        <v>406</v>
      </c>
    </row>
    <row r="159" spans="1:17" x14ac:dyDescent="0.55000000000000004">
      <c r="A159">
        <v>0</v>
      </c>
      <c r="B159" t="s">
        <v>586</v>
      </c>
      <c r="C159">
        <v>0</v>
      </c>
      <c r="E159" t="s">
        <v>639</v>
      </c>
      <c r="F159" t="s">
        <v>637</v>
      </c>
      <c r="G159" t="s">
        <v>586</v>
      </c>
      <c r="H159">
        <v>5.23</v>
      </c>
      <c r="I159" t="s">
        <v>704</v>
      </c>
      <c r="K159">
        <v>107192246</v>
      </c>
      <c r="L159" s="120">
        <v>44916</v>
      </c>
      <c r="M159">
        <v>30</v>
      </c>
      <c r="N159">
        <v>1</v>
      </c>
      <c r="O159">
        <v>7</v>
      </c>
      <c r="P159">
        <v>1</v>
      </c>
      <c r="Q159" t="s">
        <v>201</v>
      </c>
    </row>
    <row r="160" spans="1:17" x14ac:dyDescent="0.55000000000000004">
      <c r="A160">
        <v>0</v>
      </c>
      <c r="B160" t="s">
        <v>586</v>
      </c>
      <c r="C160">
        <v>0</v>
      </c>
      <c r="E160" t="s">
        <v>639</v>
      </c>
      <c r="F160" t="s">
        <v>643</v>
      </c>
      <c r="G160" t="s">
        <v>586</v>
      </c>
      <c r="H160">
        <v>5.23</v>
      </c>
      <c r="I160" t="s">
        <v>704</v>
      </c>
      <c r="K160">
        <v>106405591</v>
      </c>
      <c r="L160" s="120">
        <v>44140</v>
      </c>
      <c r="M160">
        <v>30</v>
      </c>
      <c r="N160">
        <v>1</v>
      </c>
      <c r="O160">
        <v>7</v>
      </c>
      <c r="P160">
        <v>1</v>
      </c>
      <c r="Q160" t="s">
        <v>406</v>
      </c>
    </row>
    <row r="161" spans="1:17" x14ac:dyDescent="0.55000000000000004">
      <c r="A161">
        <v>0</v>
      </c>
      <c r="B161" t="s">
        <v>586</v>
      </c>
      <c r="C161">
        <v>0</v>
      </c>
      <c r="E161" t="s">
        <v>639</v>
      </c>
      <c r="F161" t="s">
        <v>634</v>
      </c>
      <c r="G161" t="s">
        <v>586</v>
      </c>
      <c r="H161">
        <v>5.23</v>
      </c>
      <c r="I161" t="s">
        <v>704</v>
      </c>
      <c r="K161">
        <v>107428196</v>
      </c>
      <c r="L161" s="120">
        <v>45154</v>
      </c>
      <c r="M161">
        <v>30</v>
      </c>
      <c r="N161">
        <v>1</v>
      </c>
      <c r="O161">
        <v>7</v>
      </c>
      <c r="P161">
        <v>1</v>
      </c>
      <c r="Q161" t="s">
        <v>201</v>
      </c>
    </row>
    <row r="162" spans="1:17" x14ac:dyDescent="0.55000000000000004">
      <c r="A162">
        <v>0</v>
      </c>
      <c r="B162" t="s">
        <v>586</v>
      </c>
      <c r="C162">
        <v>0.3</v>
      </c>
      <c r="D162" t="s">
        <v>222</v>
      </c>
      <c r="E162" t="s">
        <v>639</v>
      </c>
      <c r="F162" t="s">
        <v>642</v>
      </c>
      <c r="G162" t="s">
        <v>586</v>
      </c>
      <c r="H162">
        <v>5.53</v>
      </c>
      <c r="I162" t="s">
        <v>704</v>
      </c>
      <c r="K162">
        <v>107493215</v>
      </c>
      <c r="L162" s="120">
        <v>45215</v>
      </c>
      <c r="M162">
        <v>17</v>
      </c>
      <c r="N162">
        <v>1</v>
      </c>
      <c r="O162">
        <v>0</v>
      </c>
      <c r="P162">
        <v>1</v>
      </c>
      <c r="Q162" t="s">
        <v>406</v>
      </c>
    </row>
    <row r="163" spans="1:17" x14ac:dyDescent="0.55000000000000004">
      <c r="A163">
        <v>0</v>
      </c>
      <c r="B163" t="s">
        <v>586</v>
      </c>
      <c r="C163">
        <v>1.2</v>
      </c>
      <c r="D163" t="s">
        <v>147</v>
      </c>
      <c r="E163" t="s">
        <v>644</v>
      </c>
      <c r="F163" t="s">
        <v>639</v>
      </c>
      <c r="G163" t="s">
        <v>586</v>
      </c>
      <c r="H163">
        <v>5.63</v>
      </c>
      <c r="I163" t="s">
        <v>704</v>
      </c>
      <c r="K163">
        <v>107310106</v>
      </c>
      <c r="L163" s="120">
        <v>45037</v>
      </c>
      <c r="M163">
        <v>19</v>
      </c>
      <c r="N163">
        <v>1</v>
      </c>
      <c r="O163">
        <v>0</v>
      </c>
      <c r="P163">
        <v>2</v>
      </c>
      <c r="Q163" t="s">
        <v>200</v>
      </c>
    </row>
    <row r="164" spans="1:17" x14ac:dyDescent="0.55000000000000004">
      <c r="A164">
        <v>0</v>
      </c>
      <c r="B164" t="s">
        <v>586</v>
      </c>
      <c r="C164">
        <v>0.5</v>
      </c>
      <c r="D164" t="s">
        <v>222</v>
      </c>
      <c r="E164" t="s">
        <v>640</v>
      </c>
      <c r="F164" t="s">
        <v>642</v>
      </c>
      <c r="G164" t="s">
        <v>586</v>
      </c>
      <c r="H164">
        <v>5.73</v>
      </c>
      <c r="I164" t="s">
        <v>704</v>
      </c>
      <c r="K164">
        <v>107374848</v>
      </c>
      <c r="L164" s="120">
        <v>45099</v>
      </c>
      <c r="M164">
        <v>19</v>
      </c>
      <c r="N164">
        <v>2</v>
      </c>
      <c r="O164">
        <v>0</v>
      </c>
      <c r="P164">
        <v>1</v>
      </c>
      <c r="Q164" t="s">
        <v>406</v>
      </c>
    </row>
    <row r="165" spans="1:17" x14ac:dyDescent="0.55000000000000004">
      <c r="A165">
        <v>0</v>
      </c>
      <c r="B165" t="s">
        <v>586</v>
      </c>
      <c r="C165">
        <v>0.7</v>
      </c>
      <c r="D165" t="s">
        <v>147</v>
      </c>
      <c r="E165" t="s">
        <v>642</v>
      </c>
      <c r="F165" t="s">
        <v>639</v>
      </c>
      <c r="G165" t="s">
        <v>586</v>
      </c>
      <c r="H165">
        <v>5.95</v>
      </c>
      <c r="I165" t="s">
        <v>704</v>
      </c>
      <c r="K165">
        <v>106786359</v>
      </c>
      <c r="L165" s="120">
        <v>44527</v>
      </c>
      <c r="M165">
        <v>17</v>
      </c>
      <c r="N165">
        <v>1</v>
      </c>
      <c r="O165">
        <v>0</v>
      </c>
      <c r="P165">
        <v>5</v>
      </c>
      <c r="Q165" t="s">
        <v>406</v>
      </c>
    </row>
    <row r="166" spans="1:17" x14ac:dyDescent="0.55000000000000004">
      <c r="A166">
        <v>0</v>
      </c>
      <c r="B166" t="s">
        <v>586</v>
      </c>
      <c r="C166">
        <v>0.3</v>
      </c>
      <c r="D166" t="s">
        <v>147</v>
      </c>
      <c r="E166" t="s">
        <v>642</v>
      </c>
      <c r="F166" t="s">
        <v>640</v>
      </c>
      <c r="G166" t="s">
        <v>586</v>
      </c>
      <c r="H166">
        <v>6.35</v>
      </c>
      <c r="I166" t="s">
        <v>704</v>
      </c>
      <c r="K166">
        <v>106295767</v>
      </c>
      <c r="L166" s="120">
        <v>44044</v>
      </c>
      <c r="M166">
        <v>5</v>
      </c>
      <c r="N166">
        <v>1</v>
      </c>
      <c r="O166">
        <v>0</v>
      </c>
      <c r="P166">
        <v>5</v>
      </c>
    </row>
    <row r="167" spans="1:17" x14ac:dyDescent="0.55000000000000004">
      <c r="A167">
        <v>0</v>
      </c>
      <c r="B167" t="s">
        <v>586</v>
      </c>
      <c r="C167">
        <v>0.2</v>
      </c>
      <c r="D167" t="s">
        <v>147</v>
      </c>
      <c r="E167" t="s">
        <v>642</v>
      </c>
      <c r="F167" t="s">
        <v>639</v>
      </c>
      <c r="G167" t="s">
        <v>586</v>
      </c>
      <c r="H167">
        <v>6.45</v>
      </c>
      <c r="I167" t="s">
        <v>704</v>
      </c>
      <c r="K167">
        <v>106039605</v>
      </c>
      <c r="L167" s="120">
        <v>43764</v>
      </c>
      <c r="M167">
        <v>19</v>
      </c>
      <c r="N167">
        <v>1</v>
      </c>
      <c r="O167">
        <v>5</v>
      </c>
      <c r="P167">
        <v>1</v>
      </c>
      <c r="Q167" t="s">
        <v>406</v>
      </c>
    </row>
    <row r="168" spans="1:17" x14ac:dyDescent="0.55000000000000004">
      <c r="A168">
        <v>0</v>
      </c>
      <c r="B168" t="s">
        <v>586</v>
      </c>
      <c r="C168">
        <v>0.2</v>
      </c>
      <c r="D168" t="s">
        <v>147</v>
      </c>
      <c r="E168" t="s">
        <v>642</v>
      </c>
      <c r="F168" t="s">
        <v>639</v>
      </c>
      <c r="G168" t="s">
        <v>586</v>
      </c>
      <c r="H168">
        <v>6.45</v>
      </c>
      <c r="I168" t="s">
        <v>704</v>
      </c>
      <c r="K168">
        <v>107340713</v>
      </c>
      <c r="L168" s="120">
        <v>45061</v>
      </c>
      <c r="M168">
        <v>19</v>
      </c>
      <c r="N168">
        <v>1</v>
      </c>
      <c r="O168">
        <v>0</v>
      </c>
      <c r="P168">
        <v>1</v>
      </c>
      <c r="Q168" t="s">
        <v>144</v>
      </c>
    </row>
    <row r="169" spans="1:17" x14ac:dyDescent="0.55000000000000004">
      <c r="A169">
        <v>0</v>
      </c>
      <c r="B169" t="s">
        <v>586</v>
      </c>
      <c r="C169">
        <v>0.14000000000000001</v>
      </c>
      <c r="D169" t="s">
        <v>147</v>
      </c>
      <c r="E169" t="s">
        <v>642</v>
      </c>
      <c r="F169" t="s">
        <v>639</v>
      </c>
      <c r="G169" t="s">
        <v>586</v>
      </c>
      <c r="H169">
        <v>6.51</v>
      </c>
      <c r="I169" t="s">
        <v>704</v>
      </c>
      <c r="K169">
        <v>107747145</v>
      </c>
      <c r="L169" s="120">
        <v>45442</v>
      </c>
      <c r="M169">
        <v>19</v>
      </c>
      <c r="N169">
        <v>1</v>
      </c>
      <c r="O169">
        <v>0</v>
      </c>
      <c r="P169">
        <v>1</v>
      </c>
      <c r="Q169" t="s">
        <v>406</v>
      </c>
    </row>
    <row r="170" spans="1:17" x14ac:dyDescent="0.55000000000000004">
      <c r="A170">
        <v>0</v>
      </c>
      <c r="B170" t="s">
        <v>586</v>
      </c>
      <c r="C170">
        <v>0.2</v>
      </c>
      <c r="D170" t="s">
        <v>147</v>
      </c>
      <c r="E170" t="s">
        <v>646</v>
      </c>
      <c r="F170" t="s">
        <v>647</v>
      </c>
      <c r="G170" t="s">
        <v>586</v>
      </c>
      <c r="H170">
        <v>6.63</v>
      </c>
      <c r="I170" t="s">
        <v>704</v>
      </c>
      <c r="K170">
        <v>106528401</v>
      </c>
      <c r="L170" s="120">
        <v>44282</v>
      </c>
      <c r="M170">
        <v>19</v>
      </c>
      <c r="N170">
        <v>1</v>
      </c>
      <c r="O170">
        <v>0</v>
      </c>
      <c r="P170">
        <v>1</v>
      </c>
      <c r="Q170" t="s">
        <v>406</v>
      </c>
    </row>
    <row r="171" spans="1:17" x14ac:dyDescent="0.55000000000000004">
      <c r="A171">
        <v>0</v>
      </c>
      <c r="B171" t="s">
        <v>586</v>
      </c>
      <c r="C171">
        <v>0.1</v>
      </c>
      <c r="D171" t="s">
        <v>147</v>
      </c>
      <c r="E171" t="s">
        <v>644</v>
      </c>
      <c r="F171" t="s">
        <v>642</v>
      </c>
      <c r="G171" t="s">
        <v>586</v>
      </c>
      <c r="H171">
        <v>6.73</v>
      </c>
      <c r="I171" t="s">
        <v>704</v>
      </c>
      <c r="K171">
        <v>106365632</v>
      </c>
      <c r="L171" s="120">
        <v>44117</v>
      </c>
      <c r="M171">
        <v>19</v>
      </c>
      <c r="N171">
        <v>1</v>
      </c>
      <c r="O171">
        <v>0</v>
      </c>
      <c r="P171">
        <v>5</v>
      </c>
      <c r="Q171" t="s">
        <v>144</v>
      </c>
    </row>
    <row r="172" spans="1:17" x14ac:dyDescent="0.55000000000000004">
      <c r="A172">
        <v>0</v>
      </c>
      <c r="B172" t="s">
        <v>586</v>
      </c>
      <c r="C172">
        <v>0</v>
      </c>
      <c r="E172" t="s">
        <v>644</v>
      </c>
      <c r="F172" t="s">
        <v>642</v>
      </c>
      <c r="G172" t="s">
        <v>586</v>
      </c>
      <c r="H172">
        <v>6.83</v>
      </c>
      <c r="I172" t="s">
        <v>704</v>
      </c>
      <c r="K172">
        <v>105970281</v>
      </c>
      <c r="L172" s="120">
        <v>43702</v>
      </c>
      <c r="M172">
        <v>30</v>
      </c>
      <c r="N172">
        <v>1</v>
      </c>
      <c r="O172">
        <v>7</v>
      </c>
      <c r="P172">
        <v>1</v>
      </c>
      <c r="Q172" t="s">
        <v>406</v>
      </c>
    </row>
    <row r="173" spans="1:17" x14ac:dyDescent="0.55000000000000004">
      <c r="A173">
        <v>0</v>
      </c>
      <c r="B173" t="s">
        <v>586</v>
      </c>
      <c r="C173">
        <v>0</v>
      </c>
      <c r="E173" t="s">
        <v>644</v>
      </c>
      <c r="F173" t="s">
        <v>642</v>
      </c>
      <c r="G173" t="s">
        <v>586</v>
      </c>
      <c r="H173">
        <v>6.83</v>
      </c>
      <c r="I173" t="s">
        <v>704</v>
      </c>
      <c r="K173">
        <v>105464140</v>
      </c>
      <c r="L173" s="120">
        <v>43218</v>
      </c>
      <c r="M173">
        <v>30</v>
      </c>
      <c r="N173">
        <v>1</v>
      </c>
      <c r="O173">
        <v>7</v>
      </c>
      <c r="P173">
        <v>1</v>
      </c>
      <c r="Q173" t="s">
        <v>406</v>
      </c>
    </row>
    <row r="174" spans="1:17" x14ac:dyDescent="0.55000000000000004">
      <c r="A174">
        <v>0</v>
      </c>
      <c r="B174" t="s">
        <v>586</v>
      </c>
      <c r="C174">
        <v>0</v>
      </c>
      <c r="E174" t="s">
        <v>646</v>
      </c>
      <c r="F174" t="s">
        <v>644</v>
      </c>
      <c r="G174" t="s">
        <v>586</v>
      </c>
      <c r="H174">
        <v>6.83</v>
      </c>
      <c r="I174" t="s">
        <v>704</v>
      </c>
      <c r="K174">
        <v>105342455</v>
      </c>
      <c r="L174" s="120">
        <v>43102</v>
      </c>
      <c r="M174">
        <v>30</v>
      </c>
      <c r="N174">
        <v>1</v>
      </c>
      <c r="O174">
        <v>7</v>
      </c>
      <c r="P174">
        <v>5</v>
      </c>
      <c r="Q174" t="s">
        <v>144</v>
      </c>
    </row>
    <row r="175" spans="1:17" x14ac:dyDescent="0.55000000000000004">
      <c r="A175">
        <v>0</v>
      </c>
      <c r="B175" t="s">
        <v>586</v>
      </c>
      <c r="C175">
        <v>0.1</v>
      </c>
      <c r="D175" t="s">
        <v>222</v>
      </c>
      <c r="E175" t="s">
        <v>644</v>
      </c>
      <c r="F175" t="s">
        <v>648</v>
      </c>
      <c r="G175" t="s">
        <v>586</v>
      </c>
      <c r="H175">
        <v>6.93</v>
      </c>
      <c r="I175" t="s">
        <v>704</v>
      </c>
      <c r="K175">
        <v>106313678</v>
      </c>
      <c r="L175" s="120">
        <v>44062</v>
      </c>
      <c r="M175">
        <v>19</v>
      </c>
      <c r="N175">
        <v>1</v>
      </c>
      <c r="O175">
        <v>0</v>
      </c>
      <c r="P175">
        <v>1</v>
      </c>
      <c r="Q175" t="s">
        <v>406</v>
      </c>
    </row>
    <row r="176" spans="1:17" x14ac:dyDescent="0.55000000000000004">
      <c r="A176">
        <v>0</v>
      </c>
      <c r="B176" t="s">
        <v>586</v>
      </c>
      <c r="C176">
        <v>0.17</v>
      </c>
      <c r="D176" t="s">
        <v>222</v>
      </c>
      <c r="E176" t="s">
        <v>646</v>
      </c>
      <c r="F176" t="s">
        <v>648</v>
      </c>
      <c r="G176" t="s">
        <v>586</v>
      </c>
      <c r="H176">
        <v>7</v>
      </c>
      <c r="I176" t="s">
        <v>704</v>
      </c>
      <c r="K176">
        <v>108339867</v>
      </c>
      <c r="L176" s="120">
        <v>45995</v>
      </c>
      <c r="M176">
        <v>17</v>
      </c>
      <c r="N176">
        <v>1</v>
      </c>
      <c r="O176">
        <v>0</v>
      </c>
      <c r="P176">
        <v>5</v>
      </c>
      <c r="Q176" t="s">
        <v>406</v>
      </c>
    </row>
    <row r="177" spans="1:17" x14ac:dyDescent="0.55000000000000004">
      <c r="A177">
        <v>0</v>
      </c>
      <c r="B177" t="s">
        <v>586</v>
      </c>
      <c r="C177">
        <v>0.2</v>
      </c>
      <c r="D177" t="s">
        <v>222</v>
      </c>
      <c r="E177" t="s">
        <v>646</v>
      </c>
      <c r="F177" t="s">
        <v>643</v>
      </c>
      <c r="G177" t="s">
        <v>586</v>
      </c>
      <c r="H177">
        <v>7.03</v>
      </c>
      <c r="I177" t="s">
        <v>704</v>
      </c>
      <c r="K177">
        <v>106761045</v>
      </c>
      <c r="L177" s="120">
        <v>44508</v>
      </c>
      <c r="M177">
        <v>17</v>
      </c>
      <c r="N177">
        <v>1</v>
      </c>
      <c r="O177">
        <v>0</v>
      </c>
      <c r="P177">
        <v>5</v>
      </c>
      <c r="Q177" t="s">
        <v>406</v>
      </c>
    </row>
    <row r="178" spans="1:17" x14ac:dyDescent="0.55000000000000004">
      <c r="A178">
        <v>0</v>
      </c>
      <c r="B178" t="s">
        <v>586</v>
      </c>
      <c r="C178">
        <v>0.4</v>
      </c>
      <c r="D178" t="s">
        <v>222</v>
      </c>
      <c r="E178" t="s">
        <v>646</v>
      </c>
      <c r="F178" t="s">
        <v>648</v>
      </c>
      <c r="G178" t="s">
        <v>586</v>
      </c>
      <c r="H178">
        <v>7.23</v>
      </c>
      <c r="I178" t="s">
        <v>704</v>
      </c>
      <c r="K178">
        <v>107924680</v>
      </c>
      <c r="L178" s="120">
        <v>45611</v>
      </c>
      <c r="M178">
        <v>19</v>
      </c>
      <c r="N178">
        <v>1</v>
      </c>
      <c r="O178">
        <v>0</v>
      </c>
      <c r="P178">
        <v>5</v>
      </c>
      <c r="Q178" t="s">
        <v>201</v>
      </c>
    </row>
    <row r="179" spans="1:17" x14ac:dyDescent="0.55000000000000004">
      <c r="A179">
        <v>0</v>
      </c>
      <c r="B179" t="s">
        <v>586</v>
      </c>
      <c r="C179">
        <v>0.5</v>
      </c>
      <c r="D179" t="s">
        <v>222</v>
      </c>
      <c r="E179" t="s">
        <v>644</v>
      </c>
      <c r="F179" t="s">
        <v>648</v>
      </c>
      <c r="G179" t="s">
        <v>586</v>
      </c>
      <c r="H179">
        <v>7.33</v>
      </c>
      <c r="I179" t="s">
        <v>704</v>
      </c>
      <c r="K179">
        <v>106429509</v>
      </c>
      <c r="L179" s="120">
        <v>44170</v>
      </c>
      <c r="M179">
        <v>19</v>
      </c>
      <c r="N179">
        <v>1</v>
      </c>
      <c r="O179">
        <v>0</v>
      </c>
      <c r="P179">
        <v>5</v>
      </c>
      <c r="Q179" t="s">
        <v>406</v>
      </c>
    </row>
    <row r="180" spans="1:17" x14ac:dyDescent="0.55000000000000004">
      <c r="A180">
        <v>0</v>
      </c>
      <c r="B180" t="s">
        <v>586</v>
      </c>
      <c r="C180">
        <v>0.6</v>
      </c>
      <c r="D180" t="s">
        <v>222</v>
      </c>
      <c r="E180" t="s">
        <v>646</v>
      </c>
      <c r="F180" t="s">
        <v>648</v>
      </c>
      <c r="G180" t="s">
        <v>586</v>
      </c>
      <c r="H180">
        <v>7.43</v>
      </c>
      <c r="I180" t="s">
        <v>704</v>
      </c>
      <c r="K180">
        <v>105935218</v>
      </c>
      <c r="L180" s="120">
        <v>43668</v>
      </c>
      <c r="M180">
        <v>19</v>
      </c>
      <c r="N180">
        <v>1</v>
      </c>
      <c r="O180">
        <v>0</v>
      </c>
      <c r="P180">
        <v>1</v>
      </c>
      <c r="Q180" t="s">
        <v>406</v>
      </c>
    </row>
    <row r="181" spans="1:17" x14ac:dyDescent="0.55000000000000004">
      <c r="A181">
        <v>0</v>
      </c>
      <c r="B181" t="s">
        <v>586</v>
      </c>
      <c r="C181">
        <v>0.7</v>
      </c>
      <c r="D181" t="s">
        <v>147</v>
      </c>
      <c r="E181" t="s">
        <v>649</v>
      </c>
      <c r="F181" t="s">
        <v>646</v>
      </c>
      <c r="G181" t="s">
        <v>586</v>
      </c>
      <c r="H181">
        <v>7.5</v>
      </c>
      <c r="I181" t="s">
        <v>704</v>
      </c>
      <c r="K181">
        <v>105891018</v>
      </c>
      <c r="L181" s="120">
        <v>43623</v>
      </c>
      <c r="M181">
        <v>19</v>
      </c>
      <c r="N181">
        <v>1</v>
      </c>
      <c r="O181">
        <v>0</v>
      </c>
      <c r="P181">
        <v>5</v>
      </c>
      <c r="Q181" t="s">
        <v>406</v>
      </c>
    </row>
    <row r="182" spans="1:17" x14ac:dyDescent="0.55000000000000004">
      <c r="A182">
        <v>0</v>
      </c>
      <c r="B182" t="s">
        <v>586</v>
      </c>
      <c r="C182">
        <v>0.5</v>
      </c>
      <c r="D182" t="s">
        <v>147</v>
      </c>
      <c r="E182" t="s">
        <v>649</v>
      </c>
      <c r="F182" t="s">
        <v>646</v>
      </c>
      <c r="G182" t="s">
        <v>586</v>
      </c>
      <c r="H182">
        <v>7.7</v>
      </c>
      <c r="I182" t="s">
        <v>704</v>
      </c>
      <c r="K182">
        <v>107973780</v>
      </c>
      <c r="L182" s="120">
        <v>45653</v>
      </c>
      <c r="M182">
        <v>17</v>
      </c>
      <c r="N182">
        <v>1</v>
      </c>
      <c r="O182">
        <v>0</v>
      </c>
      <c r="P182">
        <v>5</v>
      </c>
      <c r="Q182" t="s">
        <v>406</v>
      </c>
    </row>
    <row r="183" spans="1:17" x14ac:dyDescent="0.55000000000000004">
      <c r="A183">
        <v>0</v>
      </c>
      <c r="B183" t="s">
        <v>586</v>
      </c>
      <c r="C183">
        <v>1</v>
      </c>
      <c r="D183" t="s">
        <v>222</v>
      </c>
      <c r="E183" t="s">
        <v>644</v>
      </c>
      <c r="F183" t="s">
        <v>648</v>
      </c>
      <c r="G183" t="s">
        <v>586</v>
      </c>
      <c r="H183">
        <v>7.83</v>
      </c>
      <c r="I183" t="s">
        <v>704</v>
      </c>
      <c r="K183">
        <v>105725520</v>
      </c>
      <c r="L183" s="120">
        <v>43464</v>
      </c>
      <c r="M183">
        <v>19</v>
      </c>
      <c r="N183">
        <v>1</v>
      </c>
      <c r="O183">
        <v>0</v>
      </c>
      <c r="P183">
        <v>5</v>
      </c>
      <c r="Q183" t="s">
        <v>406</v>
      </c>
    </row>
    <row r="184" spans="1:17" x14ac:dyDescent="0.55000000000000004">
      <c r="A184">
        <v>0</v>
      </c>
      <c r="B184" t="s">
        <v>586</v>
      </c>
      <c r="C184">
        <v>1</v>
      </c>
      <c r="D184" t="s">
        <v>222</v>
      </c>
      <c r="E184" t="s">
        <v>646</v>
      </c>
      <c r="F184" t="s">
        <v>648</v>
      </c>
      <c r="G184" t="s">
        <v>586</v>
      </c>
      <c r="H184">
        <v>7.83</v>
      </c>
      <c r="I184" t="s">
        <v>704</v>
      </c>
      <c r="K184">
        <v>108224677</v>
      </c>
      <c r="L184" s="120">
        <v>45904</v>
      </c>
      <c r="M184">
        <v>29</v>
      </c>
      <c r="N184">
        <v>1</v>
      </c>
      <c r="O184">
        <v>0</v>
      </c>
      <c r="P184">
        <v>5</v>
      </c>
      <c r="Q184" t="s">
        <v>201</v>
      </c>
    </row>
    <row r="185" spans="1:17" x14ac:dyDescent="0.55000000000000004">
      <c r="A185">
        <v>0</v>
      </c>
      <c r="B185" t="s">
        <v>586</v>
      </c>
      <c r="C185">
        <v>0.3</v>
      </c>
      <c r="D185" t="s">
        <v>147</v>
      </c>
      <c r="E185" t="s">
        <v>649</v>
      </c>
      <c r="F185" t="s">
        <v>646</v>
      </c>
      <c r="G185" t="s">
        <v>586</v>
      </c>
      <c r="H185">
        <v>7.9</v>
      </c>
      <c r="I185" t="s">
        <v>704</v>
      </c>
      <c r="K185">
        <v>107277892</v>
      </c>
      <c r="L185" s="120">
        <v>45005</v>
      </c>
      <c r="M185">
        <v>17</v>
      </c>
      <c r="N185">
        <v>1</v>
      </c>
      <c r="O185">
        <v>0</v>
      </c>
      <c r="P185">
        <v>5</v>
      </c>
      <c r="Q185" t="s">
        <v>406</v>
      </c>
    </row>
    <row r="186" spans="1:17" x14ac:dyDescent="0.55000000000000004">
      <c r="A186">
        <v>0</v>
      </c>
      <c r="B186" t="s">
        <v>586</v>
      </c>
      <c r="C186">
        <v>0.1</v>
      </c>
      <c r="D186" t="s">
        <v>147</v>
      </c>
      <c r="E186" t="s">
        <v>648</v>
      </c>
      <c r="F186" t="s">
        <v>644</v>
      </c>
      <c r="G186" t="s">
        <v>586</v>
      </c>
      <c r="H186">
        <v>8.01</v>
      </c>
      <c r="I186" t="s">
        <v>704</v>
      </c>
      <c r="K186">
        <v>106544631</v>
      </c>
      <c r="L186" s="120">
        <v>44299</v>
      </c>
      <c r="M186">
        <v>17</v>
      </c>
      <c r="N186">
        <v>1</v>
      </c>
      <c r="O186">
        <v>0</v>
      </c>
      <c r="P186">
        <v>5</v>
      </c>
      <c r="Q186" t="s">
        <v>406</v>
      </c>
    </row>
    <row r="187" spans="1:17" x14ac:dyDescent="0.55000000000000004">
      <c r="A187">
        <v>0</v>
      </c>
      <c r="B187" t="s">
        <v>586</v>
      </c>
      <c r="C187">
        <v>8.9999999999999993E-3</v>
      </c>
      <c r="D187" t="s">
        <v>222</v>
      </c>
      <c r="E187" t="s">
        <v>648</v>
      </c>
      <c r="F187" t="s">
        <v>649</v>
      </c>
      <c r="G187" t="s">
        <v>586</v>
      </c>
      <c r="H187">
        <v>8.1189999999999998</v>
      </c>
      <c r="I187" t="s">
        <v>704</v>
      </c>
      <c r="K187">
        <v>105685052</v>
      </c>
      <c r="L187" s="120">
        <v>43417</v>
      </c>
      <c r="M187">
        <v>19</v>
      </c>
      <c r="N187">
        <v>2</v>
      </c>
      <c r="O187">
        <v>0</v>
      </c>
      <c r="P187">
        <v>2</v>
      </c>
      <c r="Q187" t="s">
        <v>406</v>
      </c>
    </row>
    <row r="188" spans="1:17" x14ac:dyDescent="0.55000000000000004">
      <c r="A188">
        <v>0</v>
      </c>
      <c r="B188" t="s">
        <v>586</v>
      </c>
      <c r="C188">
        <v>8.1000000000000003E-2</v>
      </c>
      <c r="D188" t="s">
        <v>222</v>
      </c>
      <c r="E188" t="s">
        <v>649</v>
      </c>
      <c r="F188" t="s">
        <v>650</v>
      </c>
      <c r="G188" t="s">
        <v>586</v>
      </c>
      <c r="H188">
        <v>8.2810000000000006</v>
      </c>
      <c r="I188" t="s">
        <v>704</v>
      </c>
      <c r="K188">
        <v>107339696</v>
      </c>
      <c r="L188" s="120">
        <v>45057</v>
      </c>
      <c r="M188">
        <v>25</v>
      </c>
      <c r="N188">
        <v>1</v>
      </c>
      <c r="O188">
        <v>5</v>
      </c>
      <c r="P188">
        <v>1</v>
      </c>
      <c r="Q188" t="s">
        <v>201</v>
      </c>
    </row>
    <row r="189" spans="1:17" x14ac:dyDescent="0.55000000000000004">
      <c r="A189">
        <v>0</v>
      </c>
      <c r="B189" t="s">
        <v>586</v>
      </c>
      <c r="C189">
        <v>0.1</v>
      </c>
      <c r="D189" t="s">
        <v>147</v>
      </c>
      <c r="E189" t="s">
        <v>650</v>
      </c>
      <c r="F189" t="s">
        <v>649</v>
      </c>
      <c r="G189" t="s">
        <v>586</v>
      </c>
      <c r="H189">
        <v>8.31</v>
      </c>
      <c r="I189" t="s">
        <v>704</v>
      </c>
      <c r="K189">
        <v>106523646</v>
      </c>
      <c r="L189" s="120">
        <v>44277</v>
      </c>
      <c r="M189">
        <v>17</v>
      </c>
      <c r="N189">
        <v>1</v>
      </c>
      <c r="O189">
        <v>0</v>
      </c>
      <c r="P189">
        <v>5</v>
      </c>
      <c r="Q189" t="s">
        <v>406</v>
      </c>
    </row>
    <row r="190" spans="1:17" x14ac:dyDescent="0.55000000000000004">
      <c r="A190">
        <v>576</v>
      </c>
      <c r="B190" t="s">
        <v>586</v>
      </c>
      <c r="C190">
        <v>4.8000000000000001E-2</v>
      </c>
      <c r="D190" t="s">
        <v>222</v>
      </c>
      <c r="E190" t="s">
        <v>652</v>
      </c>
      <c r="F190" t="s">
        <v>654</v>
      </c>
      <c r="G190" t="s">
        <v>586</v>
      </c>
      <c r="H190">
        <v>9.3640000000000008</v>
      </c>
      <c r="I190" t="s">
        <v>704</v>
      </c>
      <c r="J190" t="s">
        <v>8</v>
      </c>
      <c r="K190">
        <v>107669066</v>
      </c>
      <c r="L190" s="120">
        <v>45377</v>
      </c>
      <c r="M190">
        <v>17</v>
      </c>
      <c r="N190">
        <v>1</v>
      </c>
      <c r="O190">
        <v>0</v>
      </c>
      <c r="P190">
        <v>3</v>
      </c>
      <c r="Q190" t="s">
        <v>406</v>
      </c>
    </row>
    <row r="191" spans="1:17" x14ac:dyDescent="0.55000000000000004">
      <c r="A191">
        <v>0</v>
      </c>
      <c r="B191" t="s">
        <v>586</v>
      </c>
      <c r="C191">
        <v>0.5</v>
      </c>
      <c r="D191" t="s">
        <v>147</v>
      </c>
      <c r="E191" t="s">
        <v>625</v>
      </c>
      <c r="F191" t="s">
        <v>617</v>
      </c>
      <c r="G191" t="s">
        <v>586</v>
      </c>
      <c r="H191">
        <v>9.4789999999999992</v>
      </c>
      <c r="I191" t="s">
        <v>704</v>
      </c>
      <c r="K191">
        <v>107567860</v>
      </c>
      <c r="L191" s="120">
        <v>45275</v>
      </c>
      <c r="M191">
        <v>19</v>
      </c>
      <c r="N191">
        <v>1</v>
      </c>
      <c r="O191">
        <v>0</v>
      </c>
      <c r="P191">
        <v>1</v>
      </c>
      <c r="Q191" t="s">
        <v>201</v>
      </c>
    </row>
    <row r="192" spans="1:17" x14ac:dyDescent="0.55000000000000004">
      <c r="A192">
        <v>576</v>
      </c>
      <c r="B192" t="s">
        <v>586</v>
      </c>
      <c r="C192">
        <v>0.2</v>
      </c>
      <c r="D192" t="s">
        <v>147</v>
      </c>
      <c r="E192" t="s">
        <v>625</v>
      </c>
      <c r="F192" t="s">
        <v>655</v>
      </c>
      <c r="G192" t="s">
        <v>586</v>
      </c>
      <c r="H192">
        <v>9.7789999999999999</v>
      </c>
      <c r="I192" t="s">
        <v>704</v>
      </c>
      <c r="K192">
        <v>107112453</v>
      </c>
      <c r="L192" s="120">
        <v>44849</v>
      </c>
      <c r="M192">
        <v>29</v>
      </c>
      <c r="N192">
        <v>1</v>
      </c>
      <c r="O192">
        <v>5</v>
      </c>
      <c r="P192">
        <v>1</v>
      </c>
      <c r="Q192" t="s">
        <v>406</v>
      </c>
    </row>
    <row r="193" spans="1:17" x14ac:dyDescent="0.55000000000000004">
      <c r="A193">
        <v>576</v>
      </c>
      <c r="B193" t="s">
        <v>586</v>
      </c>
      <c r="C193">
        <v>1.7000000000000001E-2</v>
      </c>
      <c r="D193" t="s">
        <v>147</v>
      </c>
      <c r="E193" t="s">
        <v>656</v>
      </c>
      <c r="F193" t="s">
        <v>657</v>
      </c>
      <c r="G193" t="s">
        <v>586</v>
      </c>
      <c r="H193">
        <v>9.7889999999999997</v>
      </c>
      <c r="I193" t="s">
        <v>704</v>
      </c>
      <c r="K193">
        <v>107124107</v>
      </c>
      <c r="L193" s="120">
        <v>44859</v>
      </c>
      <c r="M193">
        <v>17</v>
      </c>
      <c r="N193">
        <v>1</v>
      </c>
      <c r="O193">
        <v>0</v>
      </c>
      <c r="P193">
        <v>5</v>
      </c>
      <c r="Q193" t="s">
        <v>406</v>
      </c>
    </row>
    <row r="194" spans="1:17" x14ac:dyDescent="0.55000000000000004">
      <c r="A194">
        <v>576</v>
      </c>
      <c r="B194" t="s">
        <v>586</v>
      </c>
      <c r="C194">
        <v>0</v>
      </c>
      <c r="E194" t="s">
        <v>656</v>
      </c>
      <c r="F194" t="s">
        <v>600</v>
      </c>
      <c r="G194" t="s">
        <v>586</v>
      </c>
      <c r="H194">
        <v>9.8059999999999992</v>
      </c>
      <c r="I194" t="s">
        <v>704</v>
      </c>
      <c r="K194">
        <v>105821898</v>
      </c>
      <c r="L194" s="120">
        <v>43546</v>
      </c>
      <c r="M194">
        <v>26</v>
      </c>
      <c r="N194">
        <v>1</v>
      </c>
      <c r="O194">
        <v>8</v>
      </c>
      <c r="P194">
        <v>5</v>
      </c>
      <c r="Q194" t="s">
        <v>406</v>
      </c>
    </row>
    <row r="195" spans="1:17" x14ac:dyDescent="0.55000000000000004">
      <c r="A195">
        <v>576</v>
      </c>
      <c r="B195" t="s">
        <v>586</v>
      </c>
      <c r="C195">
        <v>0.1</v>
      </c>
      <c r="D195" t="s">
        <v>222</v>
      </c>
      <c r="E195" t="s">
        <v>657</v>
      </c>
      <c r="F195" t="s">
        <v>656</v>
      </c>
      <c r="G195" t="s">
        <v>586</v>
      </c>
      <c r="H195">
        <v>9.8390000000000004</v>
      </c>
      <c r="I195" t="s">
        <v>704</v>
      </c>
      <c r="J195" t="s">
        <v>8</v>
      </c>
      <c r="K195">
        <v>106137946</v>
      </c>
      <c r="L195" s="120">
        <v>43851</v>
      </c>
      <c r="M195">
        <v>20</v>
      </c>
      <c r="N195">
        <v>1</v>
      </c>
      <c r="O195">
        <v>0</v>
      </c>
      <c r="P195">
        <v>1</v>
      </c>
      <c r="Q195" t="s">
        <v>406</v>
      </c>
    </row>
    <row r="196" spans="1:17" x14ac:dyDescent="0.55000000000000004">
      <c r="A196">
        <v>576</v>
      </c>
      <c r="B196" t="s">
        <v>586</v>
      </c>
      <c r="C196">
        <v>0.1</v>
      </c>
      <c r="D196" t="s">
        <v>147</v>
      </c>
      <c r="E196" t="s">
        <v>625</v>
      </c>
      <c r="F196" t="s">
        <v>658</v>
      </c>
      <c r="G196" t="s">
        <v>586</v>
      </c>
      <c r="H196">
        <v>9.8789999999999996</v>
      </c>
      <c r="I196" t="s">
        <v>704</v>
      </c>
      <c r="K196">
        <v>108136717</v>
      </c>
      <c r="L196" s="120">
        <v>45815</v>
      </c>
      <c r="M196">
        <v>19</v>
      </c>
      <c r="N196">
        <v>1</v>
      </c>
      <c r="O196">
        <v>0</v>
      </c>
      <c r="P196">
        <v>1</v>
      </c>
      <c r="Q196" t="s">
        <v>201</v>
      </c>
    </row>
    <row r="197" spans="1:17" x14ac:dyDescent="0.55000000000000004">
      <c r="A197">
        <v>0</v>
      </c>
      <c r="B197" t="s">
        <v>586</v>
      </c>
      <c r="C197">
        <v>0</v>
      </c>
      <c r="E197" t="s">
        <v>625</v>
      </c>
      <c r="F197" t="s">
        <v>659</v>
      </c>
      <c r="G197" t="s">
        <v>586</v>
      </c>
      <c r="H197">
        <v>9.9789999999999992</v>
      </c>
      <c r="I197" t="s">
        <v>704</v>
      </c>
      <c r="K197">
        <v>107246783</v>
      </c>
      <c r="L197" s="120">
        <v>44972</v>
      </c>
      <c r="M197">
        <v>17</v>
      </c>
      <c r="N197">
        <v>1</v>
      </c>
      <c r="O197">
        <v>0</v>
      </c>
      <c r="P197">
        <v>3</v>
      </c>
      <c r="Q197" t="s">
        <v>406</v>
      </c>
    </row>
    <row r="198" spans="1:17" x14ac:dyDescent="0.55000000000000004">
      <c r="A198">
        <v>576</v>
      </c>
      <c r="B198" t="s">
        <v>586</v>
      </c>
      <c r="C198">
        <v>0</v>
      </c>
      <c r="E198" t="s">
        <v>625</v>
      </c>
      <c r="F198" t="s">
        <v>656</v>
      </c>
      <c r="G198" t="s">
        <v>586</v>
      </c>
      <c r="H198">
        <v>9.9789999999999992</v>
      </c>
      <c r="I198" t="s">
        <v>704</v>
      </c>
      <c r="K198">
        <v>107428158</v>
      </c>
      <c r="L198" s="120">
        <v>45155</v>
      </c>
      <c r="M198">
        <v>26</v>
      </c>
      <c r="N198">
        <v>1</v>
      </c>
      <c r="O198">
        <v>7</v>
      </c>
      <c r="P198">
        <v>1</v>
      </c>
      <c r="Q198" t="s">
        <v>406</v>
      </c>
    </row>
    <row r="199" spans="1:17" x14ac:dyDescent="0.55000000000000004">
      <c r="A199">
        <v>576</v>
      </c>
      <c r="B199" t="s">
        <v>586</v>
      </c>
      <c r="C199">
        <v>0</v>
      </c>
      <c r="E199" t="s">
        <v>625</v>
      </c>
      <c r="F199" t="s">
        <v>611</v>
      </c>
      <c r="G199" t="s">
        <v>586</v>
      </c>
      <c r="H199">
        <v>9.9789999999999992</v>
      </c>
      <c r="I199" t="s">
        <v>704</v>
      </c>
      <c r="K199">
        <v>105422817</v>
      </c>
      <c r="L199" s="120">
        <v>43179</v>
      </c>
      <c r="M199">
        <v>21</v>
      </c>
      <c r="N199">
        <v>2</v>
      </c>
      <c r="O199">
        <v>7</v>
      </c>
      <c r="P199">
        <v>1</v>
      </c>
      <c r="Q199" t="s">
        <v>406</v>
      </c>
    </row>
    <row r="200" spans="1:17" x14ac:dyDescent="0.55000000000000004">
      <c r="A200">
        <v>576</v>
      </c>
      <c r="B200" t="s">
        <v>586</v>
      </c>
      <c r="C200">
        <v>0.1</v>
      </c>
      <c r="D200" t="s">
        <v>147</v>
      </c>
      <c r="E200" t="s">
        <v>660</v>
      </c>
      <c r="F200" t="s">
        <v>656</v>
      </c>
      <c r="G200" t="s">
        <v>586</v>
      </c>
      <c r="H200">
        <v>10.071999999999999</v>
      </c>
      <c r="I200" t="s">
        <v>704</v>
      </c>
      <c r="K200">
        <v>106896638</v>
      </c>
      <c r="L200" s="120">
        <v>44640</v>
      </c>
      <c r="M200">
        <v>19</v>
      </c>
      <c r="N200">
        <v>1</v>
      </c>
      <c r="O200">
        <v>0</v>
      </c>
      <c r="P200">
        <v>4</v>
      </c>
      <c r="Q200" t="s">
        <v>144</v>
      </c>
    </row>
    <row r="201" spans="1:17" x14ac:dyDescent="0.55000000000000004">
      <c r="A201">
        <v>576</v>
      </c>
      <c r="B201" t="s">
        <v>586</v>
      </c>
      <c r="C201">
        <v>0.1</v>
      </c>
      <c r="D201" t="s">
        <v>222</v>
      </c>
      <c r="E201" t="s">
        <v>625</v>
      </c>
      <c r="F201" t="s">
        <v>625</v>
      </c>
      <c r="G201" t="s">
        <v>586</v>
      </c>
      <c r="H201">
        <v>10.079000000000001</v>
      </c>
      <c r="I201" t="s">
        <v>704</v>
      </c>
      <c r="K201">
        <v>106552363</v>
      </c>
      <c r="L201" s="120">
        <v>44307</v>
      </c>
      <c r="M201">
        <v>17</v>
      </c>
      <c r="N201">
        <v>1</v>
      </c>
      <c r="O201">
        <v>0</v>
      </c>
      <c r="P201">
        <v>1</v>
      </c>
      <c r="Q201" t="s">
        <v>406</v>
      </c>
    </row>
    <row r="202" spans="1:17" x14ac:dyDescent="0.55000000000000004">
      <c r="A202">
        <v>0</v>
      </c>
      <c r="B202" t="s">
        <v>586</v>
      </c>
      <c r="C202">
        <v>0.3</v>
      </c>
      <c r="D202" t="s">
        <v>222</v>
      </c>
      <c r="E202" t="s">
        <v>625</v>
      </c>
      <c r="F202" t="s">
        <v>611</v>
      </c>
      <c r="G202" t="s">
        <v>586</v>
      </c>
      <c r="H202">
        <v>10.279</v>
      </c>
      <c r="I202" t="s">
        <v>704</v>
      </c>
      <c r="K202">
        <v>106162650</v>
      </c>
      <c r="L202" s="120">
        <v>43881</v>
      </c>
      <c r="M202">
        <v>19</v>
      </c>
      <c r="N202">
        <v>2</v>
      </c>
      <c r="O202">
        <v>0</v>
      </c>
      <c r="P202">
        <v>1</v>
      </c>
      <c r="Q202" t="s">
        <v>406</v>
      </c>
    </row>
    <row r="203" spans="1:17" x14ac:dyDescent="0.55000000000000004">
      <c r="A203">
        <v>576</v>
      </c>
      <c r="B203" t="s">
        <v>586</v>
      </c>
      <c r="C203">
        <v>0.4</v>
      </c>
      <c r="D203" t="s">
        <v>222</v>
      </c>
      <c r="E203" t="s">
        <v>625</v>
      </c>
      <c r="F203" t="s">
        <v>607</v>
      </c>
      <c r="G203" t="s">
        <v>586</v>
      </c>
      <c r="H203">
        <v>10.379</v>
      </c>
      <c r="I203" t="s">
        <v>704</v>
      </c>
      <c r="K203">
        <v>105302003</v>
      </c>
      <c r="L203" s="120">
        <v>43066</v>
      </c>
      <c r="M203">
        <v>17</v>
      </c>
      <c r="N203">
        <v>1</v>
      </c>
      <c r="O203">
        <v>5</v>
      </c>
      <c r="P203">
        <v>5</v>
      </c>
      <c r="Q203" t="s">
        <v>406</v>
      </c>
    </row>
    <row r="204" spans="1:17" x14ac:dyDescent="0.55000000000000004">
      <c r="A204">
        <v>576</v>
      </c>
      <c r="B204" t="s">
        <v>586</v>
      </c>
      <c r="C204">
        <v>0.2</v>
      </c>
      <c r="D204" t="s">
        <v>147</v>
      </c>
      <c r="E204" t="s">
        <v>607</v>
      </c>
      <c r="F204" t="s">
        <v>625</v>
      </c>
      <c r="G204" t="s">
        <v>586</v>
      </c>
      <c r="H204">
        <v>10.429</v>
      </c>
      <c r="I204" t="s">
        <v>704</v>
      </c>
      <c r="K204">
        <v>107592309</v>
      </c>
      <c r="L204" s="120">
        <v>45303</v>
      </c>
      <c r="M204">
        <v>17</v>
      </c>
      <c r="N204">
        <v>1</v>
      </c>
      <c r="O204">
        <v>0</v>
      </c>
      <c r="P204">
        <v>5</v>
      </c>
      <c r="Q204" t="s">
        <v>406</v>
      </c>
    </row>
    <row r="205" spans="1:17" x14ac:dyDescent="0.55000000000000004">
      <c r="A205">
        <v>0</v>
      </c>
      <c r="B205" t="s">
        <v>586</v>
      </c>
      <c r="C205">
        <v>4.8000000000000001E-2</v>
      </c>
      <c r="D205" t="s">
        <v>222</v>
      </c>
      <c r="E205" t="s">
        <v>661</v>
      </c>
      <c r="F205" t="s">
        <v>607</v>
      </c>
      <c r="G205" t="s">
        <v>586</v>
      </c>
      <c r="H205">
        <v>10.458</v>
      </c>
      <c r="I205" t="s">
        <v>704</v>
      </c>
      <c r="J205" t="s">
        <v>8</v>
      </c>
      <c r="K205">
        <v>107219375</v>
      </c>
      <c r="L205" s="120">
        <v>44943</v>
      </c>
      <c r="M205">
        <v>19</v>
      </c>
      <c r="N205">
        <v>2</v>
      </c>
      <c r="O205">
        <v>0</v>
      </c>
      <c r="P205">
        <v>1</v>
      </c>
      <c r="Q205" t="s">
        <v>406</v>
      </c>
    </row>
    <row r="206" spans="1:17" x14ac:dyDescent="0.55000000000000004">
      <c r="A206">
        <v>0</v>
      </c>
      <c r="B206" t="s">
        <v>586</v>
      </c>
      <c r="C206">
        <v>0.1</v>
      </c>
      <c r="D206" t="s">
        <v>147</v>
      </c>
      <c r="E206" t="s">
        <v>607</v>
      </c>
      <c r="F206" t="s">
        <v>625</v>
      </c>
      <c r="G206" t="s">
        <v>586</v>
      </c>
      <c r="H206">
        <v>10.529</v>
      </c>
      <c r="I206" t="s">
        <v>704</v>
      </c>
      <c r="K206">
        <v>106749625</v>
      </c>
      <c r="L206" s="120">
        <v>44501</v>
      </c>
      <c r="M206">
        <v>17</v>
      </c>
      <c r="N206">
        <v>1</v>
      </c>
      <c r="O206">
        <v>0</v>
      </c>
      <c r="P206">
        <v>1</v>
      </c>
      <c r="Q206" t="s">
        <v>406</v>
      </c>
    </row>
    <row r="207" spans="1:17" x14ac:dyDescent="0.55000000000000004">
      <c r="A207">
        <v>0</v>
      </c>
      <c r="B207" t="s">
        <v>586</v>
      </c>
      <c r="C207">
        <v>1.4E-2</v>
      </c>
      <c r="D207" t="s">
        <v>147</v>
      </c>
      <c r="E207" t="s">
        <v>662</v>
      </c>
      <c r="F207" t="s">
        <v>607</v>
      </c>
      <c r="G207" t="s">
        <v>586</v>
      </c>
      <c r="H207">
        <v>10.685</v>
      </c>
      <c r="I207" t="s">
        <v>704</v>
      </c>
      <c r="J207" t="s">
        <v>8</v>
      </c>
      <c r="K207">
        <v>105560108</v>
      </c>
      <c r="L207" s="120">
        <v>43311</v>
      </c>
      <c r="M207">
        <v>26</v>
      </c>
      <c r="N207">
        <v>2</v>
      </c>
      <c r="O207">
        <v>8</v>
      </c>
      <c r="P207">
        <v>1</v>
      </c>
      <c r="Q207" t="s">
        <v>144</v>
      </c>
    </row>
    <row r="208" spans="1:17" x14ac:dyDescent="0.55000000000000004">
      <c r="A208">
        <v>0</v>
      </c>
      <c r="B208" t="s">
        <v>586</v>
      </c>
      <c r="C208">
        <v>0.1</v>
      </c>
      <c r="D208" t="s">
        <v>147</v>
      </c>
      <c r="E208" t="s">
        <v>609</v>
      </c>
      <c r="F208" t="s">
        <v>662</v>
      </c>
      <c r="G208" t="s">
        <v>586</v>
      </c>
      <c r="H208">
        <v>12.143000000000001</v>
      </c>
      <c r="I208" t="s">
        <v>704</v>
      </c>
      <c r="K208">
        <v>107991897</v>
      </c>
      <c r="L208" s="120">
        <v>45671</v>
      </c>
      <c r="M208">
        <v>17</v>
      </c>
      <c r="N208">
        <v>1</v>
      </c>
      <c r="O208">
        <v>0</v>
      </c>
      <c r="P208">
        <v>1</v>
      </c>
      <c r="Q208" t="s">
        <v>406</v>
      </c>
    </row>
    <row r="209" spans="1:17" x14ac:dyDescent="0.55000000000000004">
      <c r="A209">
        <v>0</v>
      </c>
      <c r="B209" t="s">
        <v>586</v>
      </c>
      <c r="C209">
        <v>6.6000000000000003E-2</v>
      </c>
      <c r="D209" t="s">
        <v>147</v>
      </c>
      <c r="E209" t="s">
        <v>609</v>
      </c>
      <c r="F209" t="s">
        <v>662</v>
      </c>
      <c r="G209" t="s">
        <v>586</v>
      </c>
      <c r="H209">
        <v>12.177</v>
      </c>
      <c r="I209" t="s">
        <v>704</v>
      </c>
      <c r="K209">
        <v>107110316</v>
      </c>
      <c r="L209" s="120">
        <v>44847</v>
      </c>
      <c r="M209">
        <v>30</v>
      </c>
      <c r="N209">
        <v>1</v>
      </c>
      <c r="O209">
        <v>17</v>
      </c>
      <c r="P209">
        <v>5</v>
      </c>
      <c r="Q209" t="s">
        <v>406</v>
      </c>
    </row>
    <row r="210" spans="1:17" x14ac:dyDescent="0.55000000000000004">
      <c r="A210">
        <v>0</v>
      </c>
      <c r="B210" t="s">
        <v>586</v>
      </c>
      <c r="C210">
        <v>0.7</v>
      </c>
      <c r="D210" t="s">
        <v>222</v>
      </c>
      <c r="E210" t="s">
        <v>662</v>
      </c>
      <c r="F210" t="s">
        <v>609</v>
      </c>
      <c r="G210" t="s">
        <v>586</v>
      </c>
      <c r="H210">
        <v>12.221</v>
      </c>
      <c r="I210" t="s">
        <v>704</v>
      </c>
      <c r="J210" t="s">
        <v>8</v>
      </c>
      <c r="K210">
        <v>107872584</v>
      </c>
      <c r="L210" s="120">
        <v>45568</v>
      </c>
      <c r="M210">
        <v>30</v>
      </c>
      <c r="N210">
        <v>1</v>
      </c>
      <c r="O210">
        <v>2</v>
      </c>
      <c r="P210">
        <v>1</v>
      </c>
      <c r="Q210" t="s">
        <v>200</v>
      </c>
    </row>
    <row r="211" spans="1:17" x14ac:dyDescent="0.55000000000000004">
      <c r="A211">
        <v>0</v>
      </c>
      <c r="B211" t="s">
        <v>586</v>
      </c>
      <c r="C211">
        <v>5.7000000000000002E-2</v>
      </c>
      <c r="D211" t="s">
        <v>222</v>
      </c>
      <c r="E211" t="s">
        <v>609</v>
      </c>
      <c r="F211" t="s">
        <v>664</v>
      </c>
      <c r="G211" t="s">
        <v>586</v>
      </c>
      <c r="H211">
        <v>12.253</v>
      </c>
      <c r="I211" t="s">
        <v>704</v>
      </c>
      <c r="K211">
        <v>108057377</v>
      </c>
      <c r="L211" s="120">
        <v>45688</v>
      </c>
      <c r="M211">
        <v>19</v>
      </c>
      <c r="N211">
        <v>1</v>
      </c>
      <c r="O211">
        <v>19</v>
      </c>
      <c r="P211">
        <v>5</v>
      </c>
      <c r="Q211" t="s">
        <v>406</v>
      </c>
    </row>
    <row r="212" spans="1:17" x14ac:dyDescent="0.55000000000000004">
      <c r="A212">
        <v>0</v>
      </c>
      <c r="B212" t="s">
        <v>586</v>
      </c>
      <c r="C212">
        <v>0.5</v>
      </c>
      <c r="D212" t="s">
        <v>222</v>
      </c>
      <c r="E212" t="s">
        <v>586</v>
      </c>
      <c r="F212" t="s">
        <v>611</v>
      </c>
      <c r="G212" t="s">
        <v>586</v>
      </c>
      <c r="H212">
        <v>999.99900000000002</v>
      </c>
      <c r="I212" t="s">
        <v>704</v>
      </c>
      <c r="K212">
        <v>107345039</v>
      </c>
      <c r="L212" s="120">
        <v>45062</v>
      </c>
      <c r="M212">
        <v>19</v>
      </c>
      <c r="N212">
        <v>1</v>
      </c>
      <c r="O212">
        <v>2</v>
      </c>
      <c r="P212">
        <v>1</v>
      </c>
      <c r="Q212" t="s">
        <v>406</v>
      </c>
    </row>
    <row r="213" spans="1:17" x14ac:dyDescent="0.55000000000000004">
      <c r="A213">
        <v>0</v>
      </c>
      <c r="B213" t="s">
        <v>586</v>
      </c>
      <c r="C213">
        <v>0</v>
      </c>
      <c r="E213" t="s">
        <v>627</v>
      </c>
      <c r="F213" t="s">
        <v>665</v>
      </c>
      <c r="G213" t="s">
        <v>586</v>
      </c>
      <c r="H213">
        <v>999.99900000000002</v>
      </c>
      <c r="I213" t="s">
        <v>704</v>
      </c>
      <c r="K213">
        <v>107153825</v>
      </c>
      <c r="L213" s="120">
        <v>44884</v>
      </c>
      <c r="M213">
        <v>17</v>
      </c>
      <c r="N213">
        <v>1</v>
      </c>
      <c r="O213">
        <v>0</v>
      </c>
      <c r="P213">
        <v>5</v>
      </c>
      <c r="Q213" t="s">
        <v>406</v>
      </c>
    </row>
    <row r="214" spans="1:17" x14ac:dyDescent="0.55000000000000004">
      <c r="A214">
        <v>0</v>
      </c>
      <c r="B214" t="s">
        <v>586</v>
      </c>
      <c r="C214">
        <v>0.3</v>
      </c>
      <c r="D214" t="s">
        <v>666</v>
      </c>
      <c r="E214" t="s">
        <v>627</v>
      </c>
      <c r="F214" t="s">
        <v>622</v>
      </c>
      <c r="G214" t="s">
        <v>586</v>
      </c>
      <c r="H214">
        <v>999.99900000000002</v>
      </c>
      <c r="I214" t="s">
        <v>704</v>
      </c>
      <c r="K214">
        <v>105422851</v>
      </c>
      <c r="L214" s="120">
        <v>43171</v>
      </c>
      <c r="M214">
        <v>19</v>
      </c>
      <c r="N214">
        <v>5</v>
      </c>
      <c r="O214">
        <v>0</v>
      </c>
      <c r="P214">
        <v>1</v>
      </c>
      <c r="Q214" t="s">
        <v>144</v>
      </c>
    </row>
    <row r="215" spans="1:17" x14ac:dyDescent="0.55000000000000004">
      <c r="A215">
        <v>0</v>
      </c>
      <c r="B215" t="s">
        <v>586</v>
      </c>
      <c r="C215">
        <v>0.3</v>
      </c>
      <c r="D215" t="s">
        <v>204</v>
      </c>
      <c r="E215" t="s">
        <v>667</v>
      </c>
      <c r="F215" t="s">
        <v>668</v>
      </c>
      <c r="G215" t="s">
        <v>586</v>
      </c>
      <c r="H215">
        <v>999.99900000000002</v>
      </c>
      <c r="I215" t="s">
        <v>704</v>
      </c>
      <c r="K215">
        <v>106117491</v>
      </c>
      <c r="L215" s="120">
        <v>43837</v>
      </c>
      <c r="M215">
        <v>17</v>
      </c>
      <c r="N215">
        <v>1</v>
      </c>
      <c r="O215">
        <v>0</v>
      </c>
      <c r="P215">
        <v>5</v>
      </c>
      <c r="Q215" t="s">
        <v>406</v>
      </c>
    </row>
    <row r="216" spans="1:17" x14ac:dyDescent="0.55000000000000004">
      <c r="A216">
        <v>0</v>
      </c>
      <c r="B216" t="s">
        <v>586</v>
      </c>
      <c r="C216">
        <v>0.9</v>
      </c>
      <c r="D216" t="s">
        <v>204</v>
      </c>
      <c r="E216" t="s">
        <v>659</v>
      </c>
      <c r="F216" t="s">
        <v>670</v>
      </c>
      <c r="G216" t="s">
        <v>586</v>
      </c>
      <c r="H216">
        <v>999.99900000000002</v>
      </c>
      <c r="I216" t="s">
        <v>704</v>
      </c>
      <c r="K216">
        <v>107511691</v>
      </c>
      <c r="L216" s="120">
        <v>45229</v>
      </c>
      <c r="M216">
        <v>28</v>
      </c>
      <c r="N216">
        <v>1</v>
      </c>
      <c r="O216">
        <v>0</v>
      </c>
      <c r="P216">
        <v>1</v>
      </c>
      <c r="Q216" t="s">
        <v>406</v>
      </c>
    </row>
    <row r="217" spans="1:17" x14ac:dyDescent="0.55000000000000004">
      <c r="A217">
        <v>0</v>
      </c>
      <c r="B217" t="s">
        <v>586</v>
      </c>
      <c r="C217">
        <v>0</v>
      </c>
      <c r="E217" t="s">
        <v>611</v>
      </c>
      <c r="F217" t="s">
        <v>671</v>
      </c>
      <c r="G217" t="s">
        <v>586</v>
      </c>
      <c r="H217">
        <v>999.99900000000002</v>
      </c>
      <c r="I217" t="s">
        <v>704</v>
      </c>
      <c r="K217">
        <v>107000263</v>
      </c>
      <c r="L217" s="120">
        <v>44735</v>
      </c>
      <c r="M217">
        <v>30</v>
      </c>
      <c r="N217">
        <v>1</v>
      </c>
      <c r="O217">
        <v>16</v>
      </c>
      <c r="P217">
        <v>1</v>
      </c>
      <c r="Q217" t="s">
        <v>201</v>
      </c>
    </row>
    <row r="218" spans="1:17" x14ac:dyDescent="0.55000000000000004">
      <c r="A218">
        <v>0</v>
      </c>
      <c r="B218" t="s">
        <v>586</v>
      </c>
      <c r="C218">
        <v>0.1</v>
      </c>
      <c r="D218" t="s">
        <v>222</v>
      </c>
      <c r="E218" t="s">
        <v>611</v>
      </c>
      <c r="F218" t="s">
        <v>672</v>
      </c>
      <c r="G218" t="s">
        <v>586</v>
      </c>
      <c r="H218">
        <v>999.99900000000002</v>
      </c>
      <c r="I218" t="s">
        <v>704</v>
      </c>
      <c r="K218">
        <v>106770383</v>
      </c>
      <c r="L218" s="120">
        <v>44516</v>
      </c>
      <c r="M218">
        <v>17</v>
      </c>
      <c r="N218">
        <v>1</v>
      </c>
      <c r="O218">
        <v>0</v>
      </c>
      <c r="P218">
        <v>5</v>
      </c>
      <c r="Q218" t="s">
        <v>406</v>
      </c>
    </row>
    <row r="219" spans="1:17" x14ac:dyDescent="0.55000000000000004">
      <c r="A219">
        <v>0</v>
      </c>
      <c r="B219" t="s">
        <v>586</v>
      </c>
      <c r="C219">
        <v>0.2</v>
      </c>
      <c r="D219" t="s">
        <v>147</v>
      </c>
      <c r="E219" t="s">
        <v>611</v>
      </c>
      <c r="F219" t="s">
        <v>662</v>
      </c>
      <c r="G219" t="s">
        <v>586</v>
      </c>
      <c r="H219">
        <v>999.99900000000002</v>
      </c>
      <c r="I219" t="s">
        <v>704</v>
      </c>
      <c r="K219">
        <v>107730039</v>
      </c>
      <c r="L219" s="120">
        <v>45432</v>
      </c>
      <c r="M219">
        <v>17</v>
      </c>
      <c r="N219">
        <v>1</v>
      </c>
      <c r="O219">
        <v>0</v>
      </c>
      <c r="P219">
        <v>5</v>
      </c>
      <c r="Q219" t="s">
        <v>406</v>
      </c>
    </row>
    <row r="220" spans="1:17" x14ac:dyDescent="0.55000000000000004">
      <c r="A220">
        <v>0</v>
      </c>
      <c r="B220" t="s">
        <v>601</v>
      </c>
      <c r="C220">
        <v>0.5</v>
      </c>
      <c r="D220" t="s">
        <v>147</v>
      </c>
      <c r="E220" t="s">
        <v>614</v>
      </c>
      <c r="F220" t="s">
        <v>673</v>
      </c>
      <c r="G220" t="s">
        <v>601</v>
      </c>
      <c r="H220">
        <v>0.25</v>
      </c>
      <c r="I220" t="s">
        <v>702</v>
      </c>
      <c r="K220">
        <v>107924539</v>
      </c>
      <c r="L220" s="120">
        <v>45610</v>
      </c>
      <c r="M220">
        <v>19</v>
      </c>
      <c r="N220">
        <v>2</v>
      </c>
      <c r="O220">
        <v>0</v>
      </c>
      <c r="P220">
        <v>5</v>
      </c>
      <c r="Q220" t="s">
        <v>406</v>
      </c>
    </row>
    <row r="221" spans="1:17" x14ac:dyDescent="0.55000000000000004">
      <c r="A221">
        <v>0</v>
      </c>
      <c r="B221" t="s">
        <v>601</v>
      </c>
      <c r="C221">
        <v>0.4</v>
      </c>
      <c r="D221" t="s">
        <v>204</v>
      </c>
      <c r="E221" t="s">
        <v>614</v>
      </c>
      <c r="F221" t="s">
        <v>673</v>
      </c>
      <c r="G221" t="s">
        <v>601</v>
      </c>
      <c r="H221">
        <v>0.35</v>
      </c>
      <c r="I221" t="s">
        <v>702</v>
      </c>
      <c r="K221">
        <v>105588043</v>
      </c>
      <c r="L221" s="120">
        <v>43341</v>
      </c>
      <c r="M221">
        <v>28</v>
      </c>
      <c r="N221">
        <v>1</v>
      </c>
      <c r="O221">
        <v>0</v>
      </c>
      <c r="P221">
        <v>1</v>
      </c>
      <c r="Q221" t="s">
        <v>406</v>
      </c>
    </row>
    <row r="222" spans="1:17" x14ac:dyDescent="0.55000000000000004">
      <c r="A222">
        <v>0</v>
      </c>
      <c r="B222" t="s">
        <v>601</v>
      </c>
      <c r="C222">
        <v>0.3</v>
      </c>
      <c r="D222" t="s">
        <v>204</v>
      </c>
      <c r="E222" t="s">
        <v>614</v>
      </c>
      <c r="F222" t="s">
        <v>673</v>
      </c>
      <c r="G222" t="s">
        <v>601</v>
      </c>
      <c r="H222">
        <v>0.45</v>
      </c>
      <c r="I222" t="s">
        <v>702</v>
      </c>
      <c r="K222">
        <v>106180686</v>
      </c>
      <c r="L222" s="120">
        <v>43899</v>
      </c>
      <c r="M222">
        <v>19</v>
      </c>
      <c r="N222">
        <v>1</v>
      </c>
      <c r="O222">
        <v>0</v>
      </c>
      <c r="P222">
        <v>5</v>
      </c>
      <c r="Q222" t="s">
        <v>406</v>
      </c>
    </row>
    <row r="223" spans="1:17" x14ac:dyDescent="0.55000000000000004">
      <c r="A223">
        <v>0</v>
      </c>
      <c r="B223" t="s">
        <v>601</v>
      </c>
      <c r="C223">
        <v>0</v>
      </c>
      <c r="E223" t="s">
        <v>614</v>
      </c>
      <c r="F223" t="s">
        <v>613</v>
      </c>
      <c r="G223" t="s">
        <v>601</v>
      </c>
      <c r="H223">
        <v>0.75</v>
      </c>
      <c r="I223" t="s">
        <v>702</v>
      </c>
      <c r="K223">
        <v>106592859</v>
      </c>
      <c r="L223" s="120">
        <v>44347</v>
      </c>
      <c r="M223">
        <v>30</v>
      </c>
      <c r="N223">
        <v>1</v>
      </c>
      <c r="O223">
        <v>7</v>
      </c>
      <c r="P223">
        <v>1</v>
      </c>
      <c r="Q223" t="s">
        <v>406</v>
      </c>
    </row>
    <row r="224" spans="1:17" x14ac:dyDescent="0.55000000000000004">
      <c r="A224">
        <v>0</v>
      </c>
      <c r="B224" t="s">
        <v>601</v>
      </c>
      <c r="C224">
        <v>0</v>
      </c>
      <c r="E224" t="s">
        <v>614</v>
      </c>
      <c r="F224" t="s">
        <v>613</v>
      </c>
      <c r="G224" t="s">
        <v>601</v>
      </c>
      <c r="H224">
        <v>0.75</v>
      </c>
      <c r="I224" t="s">
        <v>702</v>
      </c>
      <c r="K224">
        <v>106567828</v>
      </c>
      <c r="L224" s="120">
        <v>44312</v>
      </c>
      <c r="M224">
        <v>30</v>
      </c>
      <c r="N224">
        <v>1</v>
      </c>
      <c r="O224">
        <v>7</v>
      </c>
      <c r="P224">
        <v>1</v>
      </c>
      <c r="Q224" t="s">
        <v>144</v>
      </c>
    </row>
    <row r="225" spans="1:17" x14ac:dyDescent="0.55000000000000004">
      <c r="A225">
        <v>0</v>
      </c>
      <c r="B225" t="s">
        <v>601</v>
      </c>
      <c r="C225">
        <v>0</v>
      </c>
      <c r="E225" t="s">
        <v>614</v>
      </c>
      <c r="F225" t="s">
        <v>668</v>
      </c>
      <c r="G225" t="s">
        <v>601</v>
      </c>
      <c r="H225">
        <v>0.75</v>
      </c>
      <c r="I225" t="s">
        <v>702</v>
      </c>
      <c r="K225">
        <v>106420312</v>
      </c>
      <c r="L225" s="120">
        <v>44162</v>
      </c>
      <c r="M225">
        <v>30</v>
      </c>
      <c r="N225">
        <v>1</v>
      </c>
      <c r="O225">
        <v>7</v>
      </c>
      <c r="P225">
        <v>2</v>
      </c>
      <c r="Q225" t="s">
        <v>144</v>
      </c>
    </row>
    <row r="226" spans="1:17" x14ac:dyDescent="0.55000000000000004">
      <c r="A226">
        <v>0</v>
      </c>
      <c r="B226" t="s">
        <v>601</v>
      </c>
      <c r="C226">
        <v>0</v>
      </c>
      <c r="E226" t="s">
        <v>614</v>
      </c>
      <c r="F226" t="s">
        <v>613</v>
      </c>
      <c r="G226" t="s">
        <v>601</v>
      </c>
      <c r="H226">
        <v>0.75</v>
      </c>
      <c r="I226" t="s">
        <v>702</v>
      </c>
      <c r="K226">
        <v>106157804</v>
      </c>
      <c r="L226" s="120">
        <v>43872</v>
      </c>
      <c r="M226">
        <v>30</v>
      </c>
      <c r="N226">
        <v>2</v>
      </c>
      <c r="O226">
        <v>7</v>
      </c>
      <c r="P226">
        <v>1</v>
      </c>
      <c r="Q226" t="s">
        <v>201</v>
      </c>
    </row>
    <row r="227" spans="1:17" x14ac:dyDescent="0.55000000000000004">
      <c r="A227">
        <v>0</v>
      </c>
      <c r="B227" t="s">
        <v>601</v>
      </c>
      <c r="C227">
        <v>0.2</v>
      </c>
      <c r="D227" t="s">
        <v>204</v>
      </c>
      <c r="E227" t="s">
        <v>613</v>
      </c>
      <c r="F227" t="s">
        <v>614</v>
      </c>
      <c r="G227" t="s">
        <v>601</v>
      </c>
      <c r="H227">
        <v>1.1040000000000001</v>
      </c>
      <c r="I227" t="s">
        <v>702</v>
      </c>
      <c r="K227">
        <v>108133464</v>
      </c>
      <c r="L227" s="120">
        <v>45814</v>
      </c>
      <c r="M227">
        <v>17</v>
      </c>
      <c r="N227">
        <v>2</v>
      </c>
      <c r="O227">
        <v>0</v>
      </c>
      <c r="P227">
        <v>1</v>
      </c>
      <c r="Q227" t="s">
        <v>406</v>
      </c>
    </row>
    <row r="228" spans="1:17" x14ac:dyDescent="0.55000000000000004">
      <c r="A228">
        <v>0</v>
      </c>
      <c r="B228" t="s">
        <v>601</v>
      </c>
      <c r="C228">
        <v>0</v>
      </c>
      <c r="E228" t="s">
        <v>613</v>
      </c>
      <c r="F228" t="s">
        <v>614</v>
      </c>
      <c r="G228" t="s">
        <v>601</v>
      </c>
      <c r="H228">
        <v>1.304</v>
      </c>
      <c r="I228" t="s">
        <v>702</v>
      </c>
      <c r="K228">
        <v>107267740</v>
      </c>
      <c r="L228" s="120">
        <v>44963</v>
      </c>
      <c r="M228">
        <v>19</v>
      </c>
      <c r="N228">
        <v>1</v>
      </c>
      <c r="O228">
        <v>7</v>
      </c>
      <c r="P228">
        <v>5</v>
      </c>
      <c r="Q228" t="s">
        <v>144</v>
      </c>
    </row>
    <row r="229" spans="1:17" x14ac:dyDescent="0.55000000000000004">
      <c r="A229">
        <v>0</v>
      </c>
      <c r="B229" t="s">
        <v>601</v>
      </c>
      <c r="C229">
        <v>0</v>
      </c>
      <c r="E229" t="s">
        <v>613</v>
      </c>
      <c r="F229" t="s">
        <v>614</v>
      </c>
      <c r="G229" t="s">
        <v>601</v>
      </c>
      <c r="H229">
        <v>1.304</v>
      </c>
      <c r="I229" t="s">
        <v>702</v>
      </c>
      <c r="K229">
        <v>107992979</v>
      </c>
      <c r="L229" s="120">
        <v>45673</v>
      </c>
      <c r="M229">
        <v>30</v>
      </c>
      <c r="N229">
        <v>1</v>
      </c>
      <c r="O229">
        <v>7</v>
      </c>
      <c r="P229">
        <v>1</v>
      </c>
      <c r="Q229" t="s">
        <v>201</v>
      </c>
    </row>
    <row r="230" spans="1:17" x14ac:dyDescent="0.55000000000000004">
      <c r="A230">
        <v>0</v>
      </c>
      <c r="B230" t="s">
        <v>601</v>
      </c>
      <c r="C230">
        <v>0</v>
      </c>
      <c r="E230" t="s">
        <v>613</v>
      </c>
      <c r="F230" t="s">
        <v>674</v>
      </c>
      <c r="G230" t="s">
        <v>601</v>
      </c>
      <c r="H230">
        <v>1.304</v>
      </c>
      <c r="I230" t="s">
        <v>702</v>
      </c>
      <c r="K230">
        <v>107639986</v>
      </c>
      <c r="L230" s="120">
        <v>45349</v>
      </c>
      <c r="M230">
        <v>30</v>
      </c>
      <c r="N230">
        <v>1</v>
      </c>
      <c r="O230">
        <v>7</v>
      </c>
      <c r="P230">
        <v>1</v>
      </c>
      <c r="Q230" t="s">
        <v>201</v>
      </c>
    </row>
    <row r="231" spans="1:17" x14ac:dyDescent="0.55000000000000004">
      <c r="A231">
        <v>0</v>
      </c>
      <c r="B231" t="s">
        <v>601</v>
      </c>
      <c r="C231">
        <v>0</v>
      </c>
      <c r="E231" t="s">
        <v>613</v>
      </c>
      <c r="F231" t="s">
        <v>601</v>
      </c>
      <c r="G231" t="s">
        <v>601</v>
      </c>
      <c r="H231">
        <v>1.304</v>
      </c>
      <c r="I231" t="s">
        <v>702</v>
      </c>
      <c r="K231">
        <v>108451936</v>
      </c>
      <c r="L231" s="120">
        <v>46111</v>
      </c>
      <c r="M231">
        <v>30</v>
      </c>
      <c r="N231">
        <v>1</v>
      </c>
      <c r="O231">
        <v>7</v>
      </c>
      <c r="P231">
        <v>1</v>
      </c>
      <c r="Q231" t="s">
        <v>200</v>
      </c>
    </row>
    <row r="232" spans="1:17" x14ac:dyDescent="0.55000000000000004">
      <c r="A232">
        <v>0</v>
      </c>
      <c r="B232" t="s">
        <v>601</v>
      </c>
      <c r="C232">
        <v>0</v>
      </c>
      <c r="E232" t="s">
        <v>613</v>
      </c>
      <c r="F232" t="s">
        <v>614</v>
      </c>
      <c r="G232" t="s">
        <v>601</v>
      </c>
      <c r="H232">
        <v>1.304</v>
      </c>
      <c r="I232" t="s">
        <v>702</v>
      </c>
      <c r="K232">
        <v>108091607</v>
      </c>
      <c r="L232" s="120">
        <v>45771</v>
      </c>
      <c r="M232">
        <v>30</v>
      </c>
      <c r="N232">
        <v>1</v>
      </c>
      <c r="O232">
        <v>7</v>
      </c>
      <c r="P232">
        <v>1</v>
      </c>
      <c r="Q232" t="s">
        <v>201</v>
      </c>
    </row>
    <row r="233" spans="1:17" x14ac:dyDescent="0.55000000000000004">
      <c r="A233">
        <v>0</v>
      </c>
      <c r="B233" t="s">
        <v>601</v>
      </c>
      <c r="C233">
        <v>0.35</v>
      </c>
      <c r="D233" t="s">
        <v>219</v>
      </c>
      <c r="E233" t="s">
        <v>613</v>
      </c>
      <c r="F233" t="s">
        <v>675</v>
      </c>
      <c r="G233" t="s">
        <v>601</v>
      </c>
      <c r="H233">
        <v>1.6539999999999999</v>
      </c>
      <c r="I233" t="s">
        <v>702</v>
      </c>
      <c r="K233">
        <v>107201453</v>
      </c>
      <c r="L233" s="120">
        <v>44927</v>
      </c>
      <c r="M233">
        <v>17</v>
      </c>
      <c r="N233">
        <v>1</v>
      </c>
      <c r="O233">
        <v>0</v>
      </c>
      <c r="P233">
        <v>5</v>
      </c>
      <c r="Q233" t="s">
        <v>406</v>
      </c>
    </row>
    <row r="234" spans="1:17" x14ac:dyDescent="0.55000000000000004">
      <c r="A234">
        <v>0</v>
      </c>
      <c r="B234" t="s">
        <v>601</v>
      </c>
      <c r="C234">
        <v>0.2</v>
      </c>
      <c r="D234" t="s">
        <v>204</v>
      </c>
      <c r="E234" t="s">
        <v>675</v>
      </c>
      <c r="F234" t="s">
        <v>613</v>
      </c>
      <c r="G234" t="s">
        <v>601</v>
      </c>
      <c r="H234">
        <v>1.744</v>
      </c>
      <c r="I234" t="s">
        <v>702</v>
      </c>
      <c r="K234">
        <v>107628617</v>
      </c>
      <c r="L234" s="120">
        <v>45340</v>
      </c>
      <c r="M234">
        <v>17</v>
      </c>
      <c r="N234">
        <v>1</v>
      </c>
      <c r="O234">
        <v>0</v>
      </c>
      <c r="P234">
        <v>5</v>
      </c>
      <c r="Q234" t="s">
        <v>406</v>
      </c>
    </row>
    <row r="235" spans="1:17" x14ac:dyDescent="0.55000000000000004">
      <c r="A235">
        <v>0</v>
      </c>
      <c r="B235" t="s">
        <v>601</v>
      </c>
      <c r="C235">
        <v>0.5</v>
      </c>
      <c r="D235" t="s">
        <v>219</v>
      </c>
      <c r="E235" t="s">
        <v>613</v>
      </c>
      <c r="F235" t="s">
        <v>675</v>
      </c>
      <c r="G235" t="s">
        <v>601</v>
      </c>
      <c r="H235">
        <v>1.804</v>
      </c>
      <c r="I235" t="s">
        <v>702</v>
      </c>
      <c r="K235">
        <v>105473920</v>
      </c>
      <c r="L235" s="120">
        <v>43228</v>
      </c>
      <c r="M235">
        <v>17</v>
      </c>
      <c r="N235">
        <v>1</v>
      </c>
      <c r="O235">
        <v>0</v>
      </c>
      <c r="P235">
        <v>5</v>
      </c>
      <c r="Q235" t="s">
        <v>406</v>
      </c>
    </row>
    <row r="236" spans="1:17" x14ac:dyDescent="0.55000000000000004">
      <c r="A236">
        <v>0</v>
      </c>
      <c r="B236" t="s">
        <v>601</v>
      </c>
      <c r="C236">
        <v>0.5</v>
      </c>
      <c r="D236" t="s">
        <v>219</v>
      </c>
      <c r="E236" t="s">
        <v>613</v>
      </c>
      <c r="F236" t="s">
        <v>675</v>
      </c>
      <c r="G236" t="s">
        <v>601</v>
      </c>
      <c r="H236">
        <v>1.804</v>
      </c>
      <c r="I236" t="s">
        <v>702</v>
      </c>
      <c r="K236">
        <v>106829612</v>
      </c>
      <c r="L236" s="120">
        <v>44572</v>
      </c>
      <c r="M236">
        <v>17</v>
      </c>
      <c r="N236">
        <v>1</v>
      </c>
      <c r="O236">
        <v>0</v>
      </c>
      <c r="P236">
        <v>5</v>
      </c>
      <c r="Q236" t="s">
        <v>406</v>
      </c>
    </row>
    <row r="237" spans="1:17" x14ac:dyDescent="0.55000000000000004">
      <c r="A237">
        <v>0</v>
      </c>
      <c r="B237" t="s">
        <v>601</v>
      </c>
      <c r="C237">
        <v>0.5</v>
      </c>
      <c r="D237" t="s">
        <v>204</v>
      </c>
      <c r="E237" t="s">
        <v>676</v>
      </c>
      <c r="F237" t="s">
        <v>613</v>
      </c>
      <c r="G237" t="s">
        <v>601</v>
      </c>
      <c r="H237">
        <v>1.897</v>
      </c>
      <c r="I237" t="s">
        <v>702</v>
      </c>
      <c r="K237">
        <v>107516451</v>
      </c>
      <c r="L237" s="120">
        <v>45233</v>
      </c>
      <c r="M237">
        <v>17</v>
      </c>
      <c r="N237">
        <v>1</v>
      </c>
      <c r="O237">
        <v>0</v>
      </c>
      <c r="P237">
        <v>5</v>
      </c>
      <c r="Q237" t="s">
        <v>406</v>
      </c>
    </row>
    <row r="238" spans="1:17" x14ac:dyDescent="0.55000000000000004">
      <c r="A238">
        <v>0</v>
      </c>
      <c r="B238" t="s">
        <v>601</v>
      </c>
      <c r="C238">
        <v>0.1</v>
      </c>
      <c r="D238" t="s">
        <v>219</v>
      </c>
      <c r="E238" t="s">
        <v>675</v>
      </c>
      <c r="F238" t="s">
        <v>676</v>
      </c>
      <c r="G238" t="s">
        <v>601</v>
      </c>
      <c r="H238">
        <v>2.044</v>
      </c>
      <c r="I238" t="s">
        <v>702</v>
      </c>
      <c r="K238">
        <v>107420273</v>
      </c>
      <c r="L238" s="120">
        <v>45145</v>
      </c>
      <c r="M238">
        <v>18</v>
      </c>
      <c r="N238">
        <v>2</v>
      </c>
      <c r="O238">
        <v>0</v>
      </c>
      <c r="P238">
        <v>5</v>
      </c>
      <c r="Q238" t="s">
        <v>406</v>
      </c>
    </row>
    <row r="239" spans="1:17" x14ac:dyDescent="0.55000000000000004">
      <c r="A239">
        <v>0</v>
      </c>
      <c r="B239" t="s">
        <v>601</v>
      </c>
      <c r="C239">
        <v>0.2</v>
      </c>
      <c r="D239" t="s">
        <v>219</v>
      </c>
      <c r="E239" t="s">
        <v>675</v>
      </c>
      <c r="F239" t="s">
        <v>676</v>
      </c>
      <c r="G239" t="s">
        <v>601</v>
      </c>
      <c r="H239">
        <v>2.1440000000000001</v>
      </c>
      <c r="I239" t="s">
        <v>702</v>
      </c>
      <c r="K239">
        <v>107322948</v>
      </c>
      <c r="L239" s="120">
        <v>45047</v>
      </c>
      <c r="M239">
        <v>19</v>
      </c>
      <c r="N239">
        <v>1</v>
      </c>
      <c r="O239">
        <v>5</v>
      </c>
      <c r="P239">
        <v>1</v>
      </c>
      <c r="Q239" t="s">
        <v>144</v>
      </c>
    </row>
    <row r="240" spans="1:17" x14ac:dyDescent="0.55000000000000004">
      <c r="A240">
        <v>0</v>
      </c>
      <c r="B240" t="s">
        <v>601</v>
      </c>
      <c r="C240">
        <v>0.3</v>
      </c>
      <c r="D240" t="s">
        <v>204</v>
      </c>
      <c r="E240" t="s">
        <v>674</v>
      </c>
      <c r="F240" t="s">
        <v>676</v>
      </c>
      <c r="G240" t="s">
        <v>601</v>
      </c>
      <c r="H240">
        <v>2.8180000000000001</v>
      </c>
      <c r="I240" t="s">
        <v>702</v>
      </c>
      <c r="K240">
        <v>106109485</v>
      </c>
      <c r="L240" s="120">
        <v>43826</v>
      </c>
      <c r="M240">
        <v>17</v>
      </c>
      <c r="N240">
        <v>1</v>
      </c>
      <c r="O240">
        <v>0</v>
      </c>
      <c r="P240">
        <v>5</v>
      </c>
    </row>
    <row r="241" spans="1:17" x14ac:dyDescent="0.55000000000000004">
      <c r="A241">
        <v>0</v>
      </c>
      <c r="B241" t="s">
        <v>601</v>
      </c>
      <c r="C241">
        <v>0.2</v>
      </c>
      <c r="D241" t="s">
        <v>204</v>
      </c>
      <c r="E241" t="s">
        <v>674</v>
      </c>
      <c r="F241" t="s">
        <v>676</v>
      </c>
      <c r="G241" t="s">
        <v>601</v>
      </c>
      <c r="H241">
        <v>2.9180000000000001</v>
      </c>
      <c r="I241" t="s">
        <v>702</v>
      </c>
      <c r="K241">
        <v>105423056</v>
      </c>
      <c r="L241" s="120">
        <v>43182</v>
      </c>
      <c r="M241">
        <v>17</v>
      </c>
      <c r="N241">
        <v>1</v>
      </c>
      <c r="O241">
        <v>0</v>
      </c>
      <c r="P241">
        <v>1</v>
      </c>
      <c r="Q241" t="s">
        <v>406</v>
      </c>
    </row>
    <row r="242" spans="1:17" x14ac:dyDescent="0.55000000000000004">
      <c r="A242">
        <v>0</v>
      </c>
      <c r="B242" t="s">
        <v>601</v>
      </c>
      <c r="C242">
        <v>1.72</v>
      </c>
      <c r="D242" t="s">
        <v>219</v>
      </c>
      <c r="E242" t="s">
        <v>613</v>
      </c>
      <c r="F242" t="s">
        <v>674</v>
      </c>
      <c r="G242" t="s">
        <v>601</v>
      </c>
      <c r="H242">
        <v>3.024</v>
      </c>
      <c r="I242" t="s">
        <v>702</v>
      </c>
      <c r="K242">
        <v>106218199</v>
      </c>
      <c r="L242" s="120">
        <v>43951</v>
      </c>
      <c r="M242">
        <v>19</v>
      </c>
      <c r="N242">
        <v>1</v>
      </c>
      <c r="O242">
        <v>0</v>
      </c>
      <c r="P242">
        <v>5</v>
      </c>
      <c r="Q242" t="s">
        <v>406</v>
      </c>
    </row>
    <row r="243" spans="1:17" x14ac:dyDescent="0.55000000000000004">
      <c r="A243">
        <v>0</v>
      </c>
      <c r="B243" t="s">
        <v>601</v>
      </c>
      <c r="C243">
        <v>0.1</v>
      </c>
      <c r="D243" t="s">
        <v>219</v>
      </c>
      <c r="E243" t="s">
        <v>674</v>
      </c>
      <c r="F243" t="s">
        <v>627</v>
      </c>
      <c r="G243" t="s">
        <v>601</v>
      </c>
      <c r="H243">
        <v>3.218</v>
      </c>
      <c r="I243" t="s">
        <v>702</v>
      </c>
      <c r="K243">
        <v>107065799</v>
      </c>
      <c r="L243" s="120">
        <v>44805</v>
      </c>
      <c r="M243">
        <v>18</v>
      </c>
      <c r="N243">
        <v>1</v>
      </c>
      <c r="O243">
        <v>0</v>
      </c>
      <c r="P243">
        <v>5</v>
      </c>
      <c r="Q243" t="s">
        <v>406</v>
      </c>
    </row>
    <row r="244" spans="1:17" x14ac:dyDescent="0.55000000000000004">
      <c r="A244">
        <v>0</v>
      </c>
      <c r="B244" t="s">
        <v>601</v>
      </c>
      <c r="C244">
        <v>0.1</v>
      </c>
      <c r="D244" t="s">
        <v>219</v>
      </c>
      <c r="E244" t="s">
        <v>674</v>
      </c>
      <c r="F244" t="s">
        <v>627</v>
      </c>
      <c r="G244" t="s">
        <v>601</v>
      </c>
      <c r="H244">
        <v>3.218</v>
      </c>
      <c r="I244" t="s">
        <v>702</v>
      </c>
      <c r="K244">
        <v>105757815</v>
      </c>
      <c r="L244" s="120">
        <v>43494</v>
      </c>
      <c r="M244">
        <v>17</v>
      </c>
      <c r="N244">
        <v>1</v>
      </c>
      <c r="O244">
        <v>0</v>
      </c>
      <c r="P244">
        <v>1</v>
      </c>
      <c r="Q244" t="s">
        <v>406</v>
      </c>
    </row>
    <row r="245" spans="1:17" x14ac:dyDescent="0.55000000000000004">
      <c r="A245">
        <v>0</v>
      </c>
      <c r="B245" t="s">
        <v>601</v>
      </c>
      <c r="C245">
        <v>0.1</v>
      </c>
      <c r="D245" t="s">
        <v>219</v>
      </c>
      <c r="E245" t="s">
        <v>674</v>
      </c>
      <c r="F245" t="s">
        <v>678</v>
      </c>
      <c r="G245" t="s">
        <v>601</v>
      </c>
      <c r="H245">
        <v>3.218</v>
      </c>
      <c r="I245" t="s">
        <v>702</v>
      </c>
      <c r="K245">
        <v>107096616</v>
      </c>
      <c r="L245" s="120">
        <v>44834</v>
      </c>
      <c r="M245">
        <v>18</v>
      </c>
      <c r="N245">
        <v>2</v>
      </c>
      <c r="O245">
        <v>0</v>
      </c>
      <c r="P245">
        <v>1</v>
      </c>
      <c r="Q245" t="s">
        <v>406</v>
      </c>
    </row>
    <row r="246" spans="1:17" x14ac:dyDescent="0.55000000000000004">
      <c r="A246">
        <v>0</v>
      </c>
      <c r="B246" t="s">
        <v>601</v>
      </c>
      <c r="C246">
        <v>1.5</v>
      </c>
      <c r="D246" t="s">
        <v>204</v>
      </c>
      <c r="E246" t="s">
        <v>627</v>
      </c>
      <c r="F246" t="s">
        <v>674</v>
      </c>
      <c r="G246" t="s">
        <v>601</v>
      </c>
      <c r="H246">
        <v>3.2469999999999999</v>
      </c>
      <c r="I246" t="s">
        <v>702</v>
      </c>
      <c r="K246">
        <v>108325040</v>
      </c>
      <c r="L246" s="120">
        <v>45989</v>
      </c>
      <c r="M246">
        <v>17</v>
      </c>
      <c r="N246">
        <v>1</v>
      </c>
      <c r="O246">
        <v>0</v>
      </c>
      <c r="P246">
        <v>5</v>
      </c>
      <c r="Q246" t="s">
        <v>406</v>
      </c>
    </row>
    <row r="247" spans="1:17" x14ac:dyDescent="0.55000000000000004">
      <c r="A247">
        <v>0</v>
      </c>
      <c r="B247" t="s">
        <v>601</v>
      </c>
      <c r="C247">
        <v>0.2</v>
      </c>
      <c r="D247" t="s">
        <v>219</v>
      </c>
      <c r="E247" t="s">
        <v>674</v>
      </c>
      <c r="F247" t="s">
        <v>627</v>
      </c>
      <c r="G247" t="s">
        <v>601</v>
      </c>
      <c r="H247">
        <v>3.3180000000000001</v>
      </c>
      <c r="I247" t="s">
        <v>702</v>
      </c>
      <c r="K247">
        <v>105914225</v>
      </c>
      <c r="L247" s="120">
        <v>43639</v>
      </c>
      <c r="M247">
        <v>19</v>
      </c>
      <c r="N247">
        <v>1</v>
      </c>
      <c r="O247">
        <v>0</v>
      </c>
      <c r="P247">
        <v>5</v>
      </c>
    </row>
    <row r="248" spans="1:17" x14ac:dyDescent="0.55000000000000004">
      <c r="A248">
        <v>0</v>
      </c>
      <c r="B248" t="s">
        <v>601</v>
      </c>
      <c r="C248">
        <v>0.2</v>
      </c>
      <c r="D248" t="s">
        <v>219</v>
      </c>
      <c r="E248" t="s">
        <v>674</v>
      </c>
      <c r="F248" t="s">
        <v>627</v>
      </c>
      <c r="G248" t="s">
        <v>601</v>
      </c>
      <c r="H248">
        <v>3.3180000000000001</v>
      </c>
      <c r="I248" t="s">
        <v>702</v>
      </c>
      <c r="K248">
        <v>107158648</v>
      </c>
      <c r="L248" s="120">
        <v>44889</v>
      </c>
      <c r="M248">
        <v>17</v>
      </c>
      <c r="N248">
        <v>1</v>
      </c>
      <c r="O248">
        <v>0</v>
      </c>
      <c r="P248">
        <v>1</v>
      </c>
      <c r="Q248" t="s">
        <v>406</v>
      </c>
    </row>
    <row r="249" spans="1:17" x14ac:dyDescent="0.55000000000000004">
      <c r="A249">
        <v>0</v>
      </c>
      <c r="B249" t="s">
        <v>601</v>
      </c>
      <c r="C249">
        <v>0.2</v>
      </c>
      <c r="D249" t="s">
        <v>219</v>
      </c>
      <c r="E249" t="s">
        <v>674</v>
      </c>
      <c r="F249" t="s">
        <v>627</v>
      </c>
      <c r="G249" t="s">
        <v>601</v>
      </c>
      <c r="H249">
        <v>3.3180000000000001</v>
      </c>
      <c r="I249" t="s">
        <v>702</v>
      </c>
      <c r="K249">
        <v>107570809</v>
      </c>
      <c r="L249" s="120">
        <v>45278</v>
      </c>
      <c r="M249">
        <v>17</v>
      </c>
      <c r="N249">
        <v>1</v>
      </c>
      <c r="O249">
        <v>0</v>
      </c>
      <c r="P249">
        <v>5</v>
      </c>
      <c r="Q249" t="s">
        <v>406</v>
      </c>
    </row>
    <row r="250" spans="1:17" x14ac:dyDescent="0.55000000000000004">
      <c r="A250">
        <v>0</v>
      </c>
      <c r="B250" t="s">
        <v>601</v>
      </c>
      <c r="C250">
        <v>0.3</v>
      </c>
      <c r="D250" t="s">
        <v>219</v>
      </c>
      <c r="E250" t="s">
        <v>674</v>
      </c>
      <c r="F250" t="s">
        <v>627</v>
      </c>
      <c r="G250" t="s">
        <v>601</v>
      </c>
      <c r="H250">
        <v>3.4180000000000001</v>
      </c>
      <c r="I250" t="s">
        <v>702</v>
      </c>
      <c r="K250">
        <v>107745714</v>
      </c>
      <c r="L250" s="120">
        <v>45450</v>
      </c>
      <c r="M250">
        <v>17</v>
      </c>
      <c r="N250">
        <v>1</v>
      </c>
      <c r="O250">
        <v>0</v>
      </c>
      <c r="P250">
        <v>3</v>
      </c>
      <c r="Q250" t="s">
        <v>406</v>
      </c>
    </row>
    <row r="251" spans="1:17" x14ac:dyDescent="0.55000000000000004">
      <c r="A251">
        <v>0</v>
      </c>
      <c r="B251" t="s">
        <v>601</v>
      </c>
      <c r="C251">
        <v>1.2</v>
      </c>
      <c r="D251" t="s">
        <v>204</v>
      </c>
      <c r="E251" t="s">
        <v>627</v>
      </c>
      <c r="F251" t="s">
        <v>674</v>
      </c>
      <c r="G251" t="s">
        <v>601</v>
      </c>
      <c r="H251">
        <v>3.5470000000000002</v>
      </c>
      <c r="I251" t="s">
        <v>702</v>
      </c>
      <c r="K251">
        <v>107212843</v>
      </c>
      <c r="L251" s="120">
        <v>44939</v>
      </c>
      <c r="M251">
        <v>17</v>
      </c>
      <c r="N251">
        <v>1</v>
      </c>
      <c r="O251">
        <v>0</v>
      </c>
      <c r="P251">
        <v>5</v>
      </c>
      <c r="Q251" t="s">
        <v>406</v>
      </c>
    </row>
    <row r="252" spans="1:17" x14ac:dyDescent="0.55000000000000004">
      <c r="A252">
        <v>0</v>
      </c>
      <c r="B252" t="s">
        <v>601</v>
      </c>
      <c r="C252">
        <v>0.5</v>
      </c>
      <c r="D252" t="s">
        <v>219</v>
      </c>
      <c r="E252" t="s">
        <v>674</v>
      </c>
      <c r="F252" t="s">
        <v>627</v>
      </c>
      <c r="G252" t="s">
        <v>601</v>
      </c>
      <c r="H252">
        <v>3.6179999999999999</v>
      </c>
      <c r="I252" t="s">
        <v>702</v>
      </c>
      <c r="K252">
        <v>107547198</v>
      </c>
      <c r="L252" s="120">
        <v>45246</v>
      </c>
      <c r="M252">
        <v>17</v>
      </c>
      <c r="N252">
        <v>1</v>
      </c>
      <c r="O252">
        <v>0</v>
      </c>
      <c r="P252">
        <v>5</v>
      </c>
      <c r="Q252" t="s">
        <v>406</v>
      </c>
    </row>
    <row r="253" spans="1:17" x14ac:dyDescent="0.55000000000000004">
      <c r="A253">
        <v>0</v>
      </c>
      <c r="B253" t="s">
        <v>601</v>
      </c>
      <c r="C253">
        <v>0.8</v>
      </c>
      <c r="D253" t="s">
        <v>219</v>
      </c>
      <c r="E253" t="s">
        <v>674</v>
      </c>
      <c r="F253" t="s">
        <v>627</v>
      </c>
      <c r="G253" t="s">
        <v>601</v>
      </c>
      <c r="H253">
        <v>3.9180000000000001</v>
      </c>
      <c r="I253" t="s">
        <v>702</v>
      </c>
      <c r="K253">
        <v>106047697</v>
      </c>
      <c r="L253" s="120">
        <v>43768</v>
      </c>
      <c r="M253">
        <v>29</v>
      </c>
      <c r="N253">
        <v>1</v>
      </c>
      <c r="O253">
        <v>0</v>
      </c>
      <c r="P253">
        <v>1</v>
      </c>
      <c r="Q253" t="s">
        <v>201</v>
      </c>
    </row>
    <row r="254" spans="1:17" x14ac:dyDescent="0.55000000000000004">
      <c r="A254">
        <v>0</v>
      </c>
      <c r="B254" t="s">
        <v>601</v>
      </c>
      <c r="C254">
        <v>0.5</v>
      </c>
      <c r="D254" t="s">
        <v>204</v>
      </c>
      <c r="E254" t="s">
        <v>627</v>
      </c>
      <c r="F254" t="s">
        <v>674</v>
      </c>
      <c r="G254" t="s">
        <v>601</v>
      </c>
      <c r="H254">
        <v>4.2469999999999999</v>
      </c>
      <c r="I254" t="s">
        <v>702</v>
      </c>
      <c r="K254">
        <v>107367399</v>
      </c>
      <c r="L254" s="120">
        <v>45092</v>
      </c>
      <c r="M254">
        <v>17</v>
      </c>
      <c r="N254">
        <v>1</v>
      </c>
      <c r="O254">
        <v>0</v>
      </c>
      <c r="P254">
        <v>1</v>
      </c>
      <c r="Q254" t="s">
        <v>406</v>
      </c>
    </row>
    <row r="255" spans="1:17" x14ac:dyDescent="0.55000000000000004">
      <c r="A255">
        <v>0</v>
      </c>
      <c r="B255" t="s">
        <v>601</v>
      </c>
      <c r="C255">
        <v>0.1</v>
      </c>
      <c r="D255" t="s">
        <v>204</v>
      </c>
      <c r="E255" t="s">
        <v>627</v>
      </c>
      <c r="F255" t="s">
        <v>674</v>
      </c>
      <c r="G255" t="s">
        <v>601</v>
      </c>
      <c r="H255">
        <v>4.6470000000000002</v>
      </c>
      <c r="I255" t="s">
        <v>702</v>
      </c>
      <c r="K255">
        <v>105326549</v>
      </c>
      <c r="L255" s="120">
        <v>43086</v>
      </c>
      <c r="M255">
        <v>17</v>
      </c>
      <c r="N255">
        <v>2</v>
      </c>
      <c r="O255">
        <v>0</v>
      </c>
      <c r="P255">
        <v>5</v>
      </c>
      <c r="Q255" t="s">
        <v>406</v>
      </c>
    </row>
    <row r="256" spans="1:17" x14ac:dyDescent="0.55000000000000004">
      <c r="A256">
        <v>0</v>
      </c>
      <c r="B256" t="s">
        <v>601</v>
      </c>
      <c r="C256">
        <v>0.2</v>
      </c>
      <c r="D256" t="s">
        <v>147</v>
      </c>
      <c r="E256" t="s">
        <v>679</v>
      </c>
      <c r="F256" t="s">
        <v>680</v>
      </c>
      <c r="G256" t="s">
        <v>601</v>
      </c>
      <c r="H256">
        <v>5.9909999999999997</v>
      </c>
      <c r="I256" t="s">
        <v>702</v>
      </c>
      <c r="K256">
        <v>106062315</v>
      </c>
      <c r="L256" s="120">
        <v>43782</v>
      </c>
      <c r="M256">
        <v>17</v>
      </c>
      <c r="N256">
        <v>1</v>
      </c>
      <c r="O256">
        <v>0</v>
      </c>
      <c r="P256">
        <v>5</v>
      </c>
      <c r="Q256" t="s">
        <v>406</v>
      </c>
    </row>
    <row r="257" spans="1:17" x14ac:dyDescent="0.55000000000000004">
      <c r="A257">
        <v>0</v>
      </c>
      <c r="B257" t="s">
        <v>601</v>
      </c>
      <c r="C257">
        <v>0.1</v>
      </c>
      <c r="D257" t="s">
        <v>681</v>
      </c>
      <c r="E257" t="s">
        <v>679</v>
      </c>
      <c r="F257" t="s">
        <v>680</v>
      </c>
      <c r="G257" t="s">
        <v>601</v>
      </c>
      <c r="H257">
        <v>6.0910000000000002</v>
      </c>
      <c r="I257" t="s">
        <v>702</v>
      </c>
      <c r="K257">
        <v>105722448</v>
      </c>
      <c r="L257" s="120">
        <v>43448</v>
      </c>
      <c r="M257">
        <v>19</v>
      </c>
      <c r="N257">
        <v>2</v>
      </c>
      <c r="O257">
        <v>0</v>
      </c>
      <c r="P257">
        <v>5</v>
      </c>
      <c r="Q257" t="s">
        <v>406</v>
      </c>
    </row>
    <row r="258" spans="1:17" x14ac:dyDescent="0.55000000000000004">
      <c r="A258">
        <v>0</v>
      </c>
      <c r="B258" t="s">
        <v>601</v>
      </c>
      <c r="C258">
        <v>0.1</v>
      </c>
      <c r="D258" t="s">
        <v>219</v>
      </c>
      <c r="E258" t="s">
        <v>679</v>
      </c>
      <c r="F258" t="s">
        <v>667</v>
      </c>
      <c r="G258" t="s">
        <v>601</v>
      </c>
      <c r="H258">
        <v>6.2910000000000004</v>
      </c>
      <c r="I258" t="s">
        <v>702</v>
      </c>
      <c r="K258">
        <v>106186211</v>
      </c>
      <c r="L258" s="120">
        <v>43905</v>
      </c>
      <c r="M258">
        <v>17</v>
      </c>
      <c r="N258">
        <v>1</v>
      </c>
      <c r="O258">
        <v>0</v>
      </c>
      <c r="P258">
        <v>5</v>
      </c>
      <c r="Q258" t="s">
        <v>406</v>
      </c>
    </row>
    <row r="259" spans="1:17" x14ac:dyDescent="0.55000000000000004">
      <c r="A259">
        <v>0</v>
      </c>
      <c r="B259" t="s">
        <v>601</v>
      </c>
      <c r="C259">
        <v>0.5</v>
      </c>
      <c r="D259" t="s">
        <v>219</v>
      </c>
      <c r="E259" t="s">
        <v>679</v>
      </c>
      <c r="F259" t="s">
        <v>650</v>
      </c>
      <c r="G259" t="s">
        <v>601</v>
      </c>
      <c r="H259">
        <v>6.6909999999999998</v>
      </c>
      <c r="I259" t="s">
        <v>702</v>
      </c>
      <c r="K259">
        <v>107619002</v>
      </c>
      <c r="L259" s="120">
        <v>45327</v>
      </c>
      <c r="M259">
        <v>29</v>
      </c>
      <c r="N259">
        <v>1</v>
      </c>
      <c r="O259">
        <v>0</v>
      </c>
      <c r="P259">
        <v>1</v>
      </c>
      <c r="Q259" t="s">
        <v>406</v>
      </c>
    </row>
    <row r="260" spans="1:17" x14ac:dyDescent="0.55000000000000004">
      <c r="A260">
        <v>0</v>
      </c>
      <c r="B260" t="s">
        <v>601</v>
      </c>
      <c r="C260">
        <v>0.4</v>
      </c>
      <c r="D260" t="s">
        <v>204</v>
      </c>
      <c r="E260" t="s">
        <v>650</v>
      </c>
      <c r="F260" t="s">
        <v>679</v>
      </c>
      <c r="G260" t="s">
        <v>601</v>
      </c>
      <c r="H260">
        <v>6.97</v>
      </c>
      <c r="I260" t="s">
        <v>702</v>
      </c>
      <c r="K260">
        <v>107291646</v>
      </c>
      <c r="L260" s="120">
        <v>45018</v>
      </c>
      <c r="M260">
        <v>19</v>
      </c>
      <c r="N260">
        <v>1</v>
      </c>
      <c r="O260">
        <v>0</v>
      </c>
      <c r="P260">
        <v>8</v>
      </c>
    </row>
    <row r="261" spans="1:17" x14ac:dyDescent="0.55000000000000004">
      <c r="A261">
        <v>0</v>
      </c>
      <c r="B261" t="s">
        <v>601</v>
      </c>
      <c r="C261">
        <v>0.3</v>
      </c>
      <c r="D261" t="s">
        <v>204</v>
      </c>
      <c r="E261" t="s">
        <v>650</v>
      </c>
      <c r="F261" t="s">
        <v>679</v>
      </c>
      <c r="G261" t="s">
        <v>601</v>
      </c>
      <c r="H261">
        <v>7.07</v>
      </c>
      <c r="I261" t="s">
        <v>702</v>
      </c>
      <c r="K261">
        <v>108354672</v>
      </c>
      <c r="L261" s="120">
        <v>46014</v>
      </c>
      <c r="M261">
        <v>19</v>
      </c>
      <c r="N261">
        <v>1</v>
      </c>
      <c r="O261">
        <v>0</v>
      </c>
      <c r="P261">
        <v>5</v>
      </c>
      <c r="Q261" t="s">
        <v>406</v>
      </c>
    </row>
    <row r="262" spans="1:17" x14ac:dyDescent="0.55000000000000004">
      <c r="A262">
        <v>0</v>
      </c>
      <c r="B262" t="s">
        <v>601</v>
      </c>
      <c r="C262">
        <v>0.3</v>
      </c>
      <c r="D262" t="s">
        <v>219</v>
      </c>
      <c r="E262" t="s">
        <v>650</v>
      </c>
      <c r="F262" t="s">
        <v>679</v>
      </c>
      <c r="G262" t="s">
        <v>601</v>
      </c>
      <c r="H262">
        <v>7.67</v>
      </c>
      <c r="I262" t="s">
        <v>702</v>
      </c>
      <c r="K262">
        <v>108318193</v>
      </c>
      <c r="L262" s="120">
        <v>45953</v>
      </c>
      <c r="M262">
        <v>19</v>
      </c>
      <c r="N262">
        <v>1</v>
      </c>
      <c r="O262">
        <v>0</v>
      </c>
      <c r="P262">
        <v>1</v>
      </c>
      <c r="Q262" t="s">
        <v>406</v>
      </c>
    </row>
    <row r="263" spans="1:17" x14ac:dyDescent="0.55000000000000004">
      <c r="A263">
        <v>0</v>
      </c>
      <c r="B263" t="s">
        <v>601</v>
      </c>
      <c r="C263">
        <v>0.5</v>
      </c>
      <c r="D263" t="s">
        <v>222</v>
      </c>
      <c r="E263" t="s">
        <v>650</v>
      </c>
      <c r="F263" t="s">
        <v>667</v>
      </c>
      <c r="G263" t="s">
        <v>601</v>
      </c>
      <c r="H263">
        <v>7.87</v>
      </c>
      <c r="I263" t="s">
        <v>702</v>
      </c>
      <c r="K263">
        <v>106926870</v>
      </c>
      <c r="L263" s="120">
        <v>44671</v>
      </c>
      <c r="M263">
        <v>17</v>
      </c>
      <c r="N263">
        <v>1</v>
      </c>
      <c r="O263">
        <v>0</v>
      </c>
      <c r="P263">
        <v>5</v>
      </c>
      <c r="Q263" t="s">
        <v>406</v>
      </c>
    </row>
    <row r="264" spans="1:17" x14ac:dyDescent="0.55000000000000004">
      <c r="A264">
        <v>0</v>
      </c>
      <c r="B264" t="s">
        <v>679</v>
      </c>
      <c r="C264">
        <v>0</v>
      </c>
      <c r="E264" t="s">
        <v>601</v>
      </c>
      <c r="F264" t="s">
        <v>680</v>
      </c>
      <c r="G264" t="s">
        <v>679</v>
      </c>
      <c r="H264">
        <v>1.0669999999999999</v>
      </c>
      <c r="I264" t="s">
        <v>702</v>
      </c>
      <c r="K264">
        <v>108349786</v>
      </c>
      <c r="L264" s="120">
        <v>46006</v>
      </c>
      <c r="M264">
        <v>19</v>
      </c>
      <c r="N264">
        <v>1</v>
      </c>
      <c r="O264">
        <v>8</v>
      </c>
      <c r="P264">
        <v>5</v>
      </c>
      <c r="Q264" t="s">
        <v>406</v>
      </c>
    </row>
    <row r="265" spans="1:17" x14ac:dyDescent="0.55000000000000004">
      <c r="A265">
        <v>0</v>
      </c>
      <c r="B265" t="s">
        <v>680</v>
      </c>
      <c r="C265">
        <v>1.9E-2</v>
      </c>
      <c r="D265" t="s">
        <v>147</v>
      </c>
      <c r="E265" t="s">
        <v>601</v>
      </c>
      <c r="F265" t="s">
        <v>685</v>
      </c>
      <c r="G265" t="s">
        <v>680</v>
      </c>
      <c r="H265">
        <v>0.20200000000000001</v>
      </c>
      <c r="I265" t="s">
        <v>702</v>
      </c>
      <c r="K265">
        <v>107252047</v>
      </c>
      <c r="L265" s="120">
        <v>44978</v>
      </c>
      <c r="M265">
        <v>17</v>
      </c>
      <c r="N265">
        <v>1</v>
      </c>
      <c r="O265">
        <v>0</v>
      </c>
      <c r="P265">
        <v>5</v>
      </c>
      <c r="Q265" t="s">
        <v>406</v>
      </c>
    </row>
    <row r="266" spans="1:17" x14ac:dyDescent="0.55000000000000004">
      <c r="A266">
        <v>0</v>
      </c>
      <c r="B266" t="s">
        <v>614</v>
      </c>
      <c r="C266">
        <v>0</v>
      </c>
      <c r="E266" t="s">
        <v>601</v>
      </c>
      <c r="F266" t="s">
        <v>686</v>
      </c>
      <c r="G266" t="s">
        <v>614</v>
      </c>
      <c r="H266">
        <v>0.81</v>
      </c>
      <c r="I266" t="s">
        <v>702</v>
      </c>
      <c r="K266">
        <v>106263452</v>
      </c>
      <c r="L266" s="120">
        <v>44008</v>
      </c>
      <c r="M266">
        <v>30</v>
      </c>
      <c r="N266">
        <v>1</v>
      </c>
      <c r="O266">
        <v>7</v>
      </c>
      <c r="P266">
        <v>1</v>
      </c>
      <c r="Q266" t="s">
        <v>144</v>
      </c>
    </row>
    <row r="267" spans="1:17" x14ac:dyDescent="0.55000000000000004">
      <c r="A267">
        <v>0</v>
      </c>
      <c r="B267" t="s">
        <v>614</v>
      </c>
      <c r="C267">
        <v>0</v>
      </c>
      <c r="E267" t="s">
        <v>601</v>
      </c>
      <c r="F267" t="s">
        <v>613</v>
      </c>
      <c r="G267" t="s">
        <v>614</v>
      </c>
      <c r="H267">
        <v>0.81</v>
      </c>
      <c r="I267" t="s">
        <v>702</v>
      </c>
      <c r="K267">
        <v>107025474</v>
      </c>
      <c r="L267" s="120">
        <v>44766</v>
      </c>
      <c r="M267">
        <v>30</v>
      </c>
      <c r="N267">
        <v>1</v>
      </c>
      <c r="O267">
        <v>7</v>
      </c>
      <c r="P267">
        <v>1</v>
      </c>
      <c r="Q267" t="s">
        <v>144</v>
      </c>
    </row>
    <row r="268" spans="1:17" x14ac:dyDescent="0.55000000000000004">
      <c r="A268">
        <v>0</v>
      </c>
      <c r="B268" t="s">
        <v>614</v>
      </c>
      <c r="C268">
        <v>0</v>
      </c>
      <c r="E268" t="s">
        <v>601</v>
      </c>
      <c r="F268" t="s">
        <v>613</v>
      </c>
      <c r="G268" t="s">
        <v>614</v>
      </c>
      <c r="H268">
        <v>0.81</v>
      </c>
      <c r="I268" t="s">
        <v>702</v>
      </c>
      <c r="K268">
        <v>105342677</v>
      </c>
      <c r="L268" s="120">
        <v>43105</v>
      </c>
      <c r="M268">
        <v>30</v>
      </c>
      <c r="N268">
        <v>4</v>
      </c>
      <c r="O268">
        <v>7</v>
      </c>
      <c r="P268">
        <v>1</v>
      </c>
      <c r="Q268" t="s">
        <v>406</v>
      </c>
    </row>
    <row r="269" spans="1:17" x14ac:dyDescent="0.55000000000000004">
      <c r="A269">
        <v>0</v>
      </c>
      <c r="B269" t="s">
        <v>598</v>
      </c>
      <c r="C269">
        <v>0.3</v>
      </c>
      <c r="D269" t="s">
        <v>222</v>
      </c>
      <c r="E269" t="s">
        <v>669</v>
      </c>
      <c r="F269" t="s">
        <v>646</v>
      </c>
      <c r="G269" t="s">
        <v>598</v>
      </c>
      <c r="H269">
        <v>1.081</v>
      </c>
      <c r="I269" t="s">
        <v>702</v>
      </c>
      <c r="K269">
        <v>107277962</v>
      </c>
      <c r="L269" s="120">
        <v>45006</v>
      </c>
      <c r="M269">
        <v>17</v>
      </c>
      <c r="N269">
        <v>1</v>
      </c>
      <c r="O269">
        <v>0</v>
      </c>
      <c r="P269">
        <v>3</v>
      </c>
      <c r="Q269" t="s">
        <v>406</v>
      </c>
    </row>
    <row r="270" spans="1:17" x14ac:dyDescent="0.55000000000000004">
      <c r="A270">
        <v>0</v>
      </c>
      <c r="B270" t="s">
        <v>598</v>
      </c>
      <c r="C270">
        <v>8.9999999999999993E-3</v>
      </c>
      <c r="D270" t="s">
        <v>219</v>
      </c>
      <c r="E270" t="s">
        <v>687</v>
      </c>
      <c r="F270" t="s">
        <v>688</v>
      </c>
      <c r="G270" t="s">
        <v>598</v>
      </c>
      <c r="H270">
        <v>1.0940000000000001</v>
      </c>
      <c r="I270" t="s">
        <v>702</v>
      </c>
      <c r="K270">
        <v>107076676</v>
      </c>
      <c r="L270" s="120">
        <v>44814</v>
      </c>
      <c r="M270">
        <v>19</v>
      </c>
      <c r="N270">
        <v>1</v>
      </c>
      <c r="O270">
        <v>8</v>
      </c>
      <c r="P270">
        <v>5</v>
      </c>
      <c r="Q270" t="s">
        <v>144</v>
      </c>
    </row>
    <row r="271" spans="1:17" x14ac:dyDescent="0.55000000000000004">
      <c r="A271">
        <v>0</v>
      </c>
      <c r="B271" t="s">
        <v>598</v>
      </c>
      <c r="C271">
        <v>0.1</v>
      </c>
      <c r="D271" t="s">
        <v>222</v>
      </c>
      <c r="E271" t="s">
        <v>687</v>
      </c>
      <c r="F271" t="s">
        <v>586</v>
      </c>
      <c r="G271" t="s">
        <v>598</v>
      </c>
      <c r="H271">
        <v>1.1850000000000001</v>
      </c>
      <c r="I271" t="s">
        <v>702</v>
      </c>
      <c r="K271">
        <v>108244412</v>
      </c>
      <c r="L271" s="120">
        <v>45923</v>
      </c>
      <c r="M271">
        <v>29</v>
      </c>
      <c r="N271">
        <v>1</v>
      </c>
      <c r="O271">
        <v>0</v>
      </c>
      <c r="P271">
        <v>3</v>
      </c>
      <c r="Q271" t="s">
        <v>406</v>
      </c>
    </row>
    <row r="272" spans="1:17" x14ac:dyDescent="0.55000000000000004">
      <c r="A272">
        <v>0</v>
      </c>
      <c r="B272" t="s">
        <v>598</v>
      </c>
      <c r="C272">
        <v>0.1</v>
      </c>
      <c r="D272" t="s">
        <v>222</v>
      </c>
      <c r="E272" t="s">
        <v>687</v>
      </c>
      <c r="F272" t="s">
        <v>646</v>
      </c>
      <c r="G272" t="s">
        <v>598</v>
      </c>
      <c r="H272">
        <v>1.1850000000000001</v>
      </c>
      <c r="I272" t="s">
        <v>702</v>
      </c>
      <c r="K272">
        <v>107655059</v>
      </c>
      <c r="L272" s="120">
        <v>45365</v>
      </c>
      <c r="M272">
        <v>17</v>
      </c>
      <c r="N272">
        <v>1</v>
      </c>
      <c r="O272">
        <v>0</v>
      </c>
      <c r="P272">
        <v>5</v>
      </c>
      <c r="Q272" t="s">
        <v>406</v>
      </c>
    </row>
    <row r="273" spans="1:17" x14ac:dyDescent="0.55000000000000004">
      <c r="A273">
        <v>0</v>
      </c>
      <c r="B273" t="s">
        <v>598</v>
      </c>
      <c r="C273">
        <v>0.2</v>
      </c>
      <c r="D273" t="s">
        <v>222</v>
      </c>
      <c r="E273" t="s">
        <v>687</v>
      </c>
      <c r="F273" t="s">
        <v>646</v>
      </c>
      <c r="G273" t="s">
        <v>598</v>
      </c>
      <c r="H273">
        <v>1.2849999999999999</v>
      </c>
      <c r="I273" t="s">
        <v>702</v>
      </c>
      <c r="K273">
        <v>107320813</v>
      </c>
      <c r="L273" s="120">
        <v>45034</v>
      </c>
      <c r="M273">
        <v>28</v>
      </c>
      <c r="N273">
        <v>1</v>
      </c>
      <c r="O273">
        <v>5</v>
      </c>
      <c r="P273">
        <v>1</v>
      </c>
      <c r="Q273" t="s">
        <v>406</v>
      </c>
    </row>
    <row r="274" spans="1:17" x14ac:dyDescent="0.55000000000000004">
      <c r="A274">
        <v>0</v>
      </c>
      <c r="B274" t="s">
        <v>598</v>
      </c>
      <c r="C274">
        <v>0</v>
      </c>
      <c r="E274" t="s">
        <v>646</v>
      </c>
      <c r="F274" t="s">
        <v>687</v>
      </c>
      <c r="G274" t="s">
        <v>598</v>
      </c>
      <c r="H274">
        <v>1.6140000000000001</v>
      </c>
      <c r="I274" t="s">
        <v>702</v>
      </c>
      <c r="K274">
        <v>107382334</v>
      </c>
      <c r="L274" s="120">
        <v>45095</v>
      </c>
      <c r="M274">
        <v>19</v>
      </c>
      <c r="N274">
        <v>1</v>
      </c>
      <c r="O274">
        <v>0</v>
      </c>
      <c r="P274">
        <v>1</v>
      </c>
    </row>
    <row r="275" spans="1:17" x14ac:dyDescent="0.55000000000000004">
      <c r="A275">
        <v>0</v>
      </c>
      <c r="B275" t="s">
        <v>598</v>
      </c>
      <c r="C275">
        <v>0.1</v>
      </c>
      <c r="D275" t="s">
        <v>219</v>
      </c>
      <c r="E275" t="s">
        <v>646</v>
      </c>
      <c r="F275" t="s">
        <v>662</v>
      </c>
      <c r="G275" t="s">
        <v>598</v>
      </c>
      <c r="H275">
        <v>1.714</v>
      </c>
      <c r="I275" t="s">
        <v>702</v>
      </c>
      <c r="K275">
        <v>108365986</v>
      </c>
      <c r="L275" s="120">
        <v>46020</v>
      </c>
      <c r="M275">
        <v>17</v>
      </c>
      <c r="N275">
        <v>1</v>
      </c>
      <c r="O275">
        <v>0</v>
      </c>
      <c r="P275">
        <v>5</v>
      </c>
      <c r="Q275" t="s">
        <v>406</v>
      </c>
    </row>
    <row r="276" spans="1:17" x14ac:dyDescent="0.55000000000000004">
      <c r="A276">
        <v>0</v>
      </c>
      <c r="B276" t="s">
        <v>598</v>
      </c>
      <c r="C276">
        <v>0.1</v>
      </c>
      <c r="D276" t="s">
        <v>222</v>
      </c>
      <c r="E276" t="s">
        <v>646</v>
      </c>
      <c r="F276" t="s">
        <v>611</v>
      </c>
      <c r="G276" t="s">
        <v>598</v>
      </c>
      <c r="H276">
        <v>1.714</v>
      </c>
      <c r="I276" t="s">
        <v>702</v>
      </c>
      <c r="K276">
        <v>105571251</v>
      </c>
      <c r="L276" s="120">
        <v>43323</v>
      </c>
      <c r="M276">
        <v>21</v>
      </c>
      <c r="N276">
        <v>1</v>
      </c>
      <c r="O276">
        <v>0</v>
      </c>
      <c r="P276">
        <v>1</v>
      </c>
      <c r="Q276" t="s">
        <v>406</v>
      </c>
    </row>
    <row r="277" spans="1:17" x14ac:dyDescent="0.55000000000000004">
      <c r="A277">
        <v>0</v>
      </c>
      <c r="B277" t="s">
        <v>598</v>
      </c>
      <c r="C277">
        <v>1.2</v>
      </c>
      <c r="D277" t="s">
        <v>222</v>
      </c>
      <c r="E277" t="s">
        <v>669</v>
      </c>
      <c r="F277" t="s">
        <v>611</v>
      </c>
      <c r="G277" t="s">
        <v>598</v>
      </c>
      <c r="H277">
        <v>1.9810000000000001</v>
      </c>
      <c r="I277" t="s">
        <v>702</v>
      </c>
      <c r="K277">
        <v>107369100</v>
      </c>
      <c r="L277" s="120">
        <v>45095</v>
      </c>
      <c r="M277">
        <v>19</v>
      </c>
      <c r="N277">
        <v>1</v>
      </c>
      <c r="O277">
        <v>0</v>
      </c>
      <c r="P277">
        <v>5</v>
      </c>
    </row>
    <row r="278" spans="1:17" x14ac:dyDescent="0.55000000000000004">
      <c r="A278">
        <v>0</v>
      </c>
      <c r="B278" t="s">
        <v>598</v>
      </c>
      <c r="C278">
        <v>0</v>
      </c>
      <c r="E278" t="s">
        <v>611</v>
      </c>
      <c r="F278" t="s">
        <v>689</v>
      </c>
      <c r="G278" t="s">
        <v>598</v>
      </c>
      <c r="H278">
        <v>2.1880000000000002</v>
      </c>
      <c r="I278" t="s">
        <v>702</v>
      </c>
      <c r="K278">
        <v>106445263</v>
      </c>
      <c r="L278" s="120">
        <v>44187</v>
      </c>
      <c r="M278">
        <v>24</v>
      </c>
      <c r="N278">
        <v>1</v>
      </c>
      <c r="O278">
        <v>8</v>
      </c>
      <c r="P278">
        <v>5</v>
      </c>
      <c r="Q278" t="s">
        <v>200</v>
      </c>
    </row>
    <row r="279" spans="1:17" x14ac:dyDescent="0.55000000000000004">
      <c r="A279">
        <v>0</v>
      </c>
      <c r="B279" t="s">
        <v>598</v>
      </c>
      <c r="C279">
        <v>0</v>
      </c>
      <c r="E279" t="s">
        <v>611</v>
      </c>
      <c r="F279" t="s">
        <v>669</v>
      </c>
      <c r="G279" t="s">
        <v>598</v>
      </c>
      <c r="H279">
        <v>2.1880000000000002</v>
      </c>
      <c r="I279" t="s">
        <v>702</v>
      </c>
      <c r="K279">
        <v>108002026</v>
      </c>
      <c r="L279" s="120">
        <v>45681</v>
      </c>
      <c r="M279">
        <v>24</v>
      </c>
      <c r="N279">
        <v>1</v>
      </c>
      <c r="O279">
        <v>0</v>
      </c>
      <c r="P279">
        <v>1</v>
      </c>
      <c r="Q279" t="s">
        <v>406</v>
      </c>
    </row>
    <row r="280" spans="1:17" x14ac:dyDescent="0.55000000000000004">
      <c r="A280">
        <v>0</v>
      </c>
      <c r="B280" t="s">
        <v>598</v>
      </c>
      <c r="C280">
        <v>0.1</v>
      </c>
      <c r="D280" t="s">
        <v>147</v>
      </c>
      <c r="E280" t="s">
        <v>650</v>
      </c>
      <c r="F280" t="s">
        <v>586</v>
      </c>
      <c r="G280" t="s">
        <v>598</v>
      </c>
      <c r="H280">
        <v>999.99900000000002</v>
      </c>
      <c r="I280" t="s">
        <v>702</v>
      </c>
      <c r="K280">
        <v>106980499</v>
      </c>
      <c r="L280" s="120">
        <v>44717</v>
      </c>
      <c r="M280">
        <v>17</v>
      </c>
      <c r="N280">
        <v>1</v>
      </c>
      <c r="O280">
        <v>0</v>
      </c>
      <c r="P280">
        <v>1</v>
      </c>
      <c r="Q280" t="s">
        <v>406</v>
      </c>
    </row>
    <row r="281" spans="1:17" x14ac:dyDescent="0.55000000000000004">
      <c r="A281">
        <v>0</v>
      </c>
      <c r="B281" t="s">
        <v>646</v>
      </c>
      <c r="C281">
        <v>0</v>
      </c>
      <c r="E281" t="s">
        <v>586</v>
      </c>
      <c r="F281" t="s">
        <v>642</v>
      </c>
      <c r="G281" t="s">
        <v>646</v>
      </c>
      <c r="H281">
        <v>3.08</v>
      </c>
      <c r="I281" t="s">
        <v>702</v>
      </c>
      <c r="K281">
        <v>106759493</v>
      </c>
      <c r="L281" s="120">
        <v>44492</v>
      </c>
      <c r="M281">
        <v>30</v>
      </c>
      <c r="N281">
        <v>1</v>
      </c>
      <c r="O281">
        <v>7</v>
      </c>
      <c r="P281">
        <v>1</v>
      </c>
      <c r="Q281" t="s">
        <v>405</v>
      </c>
    </row>
    <row r="282" spans="1:17" x14ac:dyDescent="0.55000000000000004">
      <c r="A282">
        <v>0</v>
      </c>
      <c r="B282" t="s">
        <v>641</v>
      </c>
      <c r="C282">
        <v>2E-3</v>
      </c>
      <c r="D282" t="s">
        <v>219</v>
      </c>
      <c r="E282" t="s">
        <v>586</v>
      </c>
      <c r="F282" t="s">
        <v>690</v>
      </c>
      <c r="G282" t="s">
        <v>641</v>
      </c>
      <c r="H282">
        <v>1.284</v>
      </c>
      <c r="I282" t="s">
        <v>702</v>
      </c>
      <c r="K282">
        <v>107519317</v>
      </c>
      <c r="L282" s="120">
        <v>45231</v>
      </c>
      <c r="M282">
        <v>24</v>
      </c>
      <c r="N282">
        <v>1</v>
      </c>
      <c r="O282">
        <v>7</v>
      </c>
      <c r="P282">
        <v>1</v>
      </c>
      <c r="Q282" t="s">
        <v>406</v>
      </c>
    </row>
    <row r="283" spans="1:17" x14ac:dyDescent="0.55000000000000004">
      <c r="A283">
        <v>0</v>
      </c>
      <c r="B283" t="s">
        <v>620</v>
      </c>
      <c r="C283">
        <v>2.4E-2</v>
      </c>
      <c r="D283" t="s">
        <v>147</v>
      </c>
      <c r="E283" t="s">
        <v>586</v>
      </c>
      <c r="F283" t="s">
        <v>619</v>
      </c>
      <c r="G283" t="s">
        <v>620</v>
      </c>
      <c r="H283">
        <v>9.7119999999999997</v>
      </c>
      <c r="I283" t="s">
        <v>702</v>
      </c>
      <c r="K283">
        <v>107890452</v>
      </c>
      <c r="L283" s="120">
        <v>45573</v>
      </c>
      <c r="M283">
        <v>19</v>
      </c>
      <c r="N283">
        <v>1</v>
      </c>
      <c r="O283">
        <v>0</v>
      </c>
      <c r="P283">
        <v>1</v>
      </c>
      <c r="Q283" t="s">
        <v>406</v>
      </c>
    </row>
    <row r="284" spans="1:17" x14ac:dyDescent="0.55000000000000004">
      <c r="A284">
        <v>0</v>
      </c>
      <c r="B284" t="s">
        <v>620</v>
      </c>
      <c r="C284">
        <v>1.9E-2</v>
      </c>
      <c r="D284" t="s">
        <v>681</v>
      </c>
      <c r="E284" t="s">
        <v>586</v>
      </c>
      <c r="F284" t="s">
        <v>613</v>
      </c>
      <c r="G284" t="s">
        <v>620</v>
      </c>
      <c r="H284">
        <v>9.7170000000000005</v>
      </c>
      <c r="I284" t="s">
        <v>702</v>
      </c>
      <c r="K284">
        <v>106062704</v>
      </c>
      <c r="L284" s="120">
        <v>43784</v>
      </c>
      <c r="M284">
        <v>21</v>
      </c>
      <c r="N284">
        <v>2</v>
      </c>
      <c r="O284">
        <v>7</v>
      </c>
      <c r="P284">
        <v>1</v>
      </c>
      <c r="Q284" t="s">
        <v>406</v>
      </c>
    </row>
    <row r="285" spans="1:17" x14ac:dyDescent="0.55000000000000004">
      <c r="A285">
        <v>0</v>
      </c>
      <c r="B285" t="s">
        <v>620</v>
      </c>
      <c r="C285">
        <v>1.9E-2</v>
      </c>
      <c r="D285" t="s">
        <v>204</v>
      </c>
      <c r="E285" t="s">
        <v>586</v>
      </c>
      <c r="F285" t="s">
        <v>691</v>
      </c>
      <c r="G285" t="s">
        <v>620</v>
      </c>
      <c r="H285">
        <v>9.7170000000000005</v>
      </c>
      <c r="I285" t="s">
        <v>702</v>
      </c>
      <c r="K285">
        <v>107516457</v>
      </c>
      <c r="L285" s="120">
        <v>45234</v>
      </c>
      <c r="M285">
        <v>17</v>
      </c>
      <c r="N285">
        <v>1</v>
      </c>
      <c r="O285">
        <v>0</v>
      </c>
      <c r="P285">
        <v>3</v>
      </c>
      <c r="Q285" t="s">
        <v>406</v>
      </c>
    </row>
    <row r="286" spans="1:17" x14ac:dyDescent="0.55000000000000004">
      <c r="A286">
        <v>0</v>
      </c>
      <c r="B286" t="s">
        <v>620</v>
      </c>
      <c r="C286">
        <v>0</v>
      </c>
      <c r="E286" t="s">
        <v>586</v>
      </c>
      <c r="F286" t="s">
        <v>613</v>
      </c>
      <c r="G286" t="s">
        <v>620</v>
      </c>
      <c r="H286">
        <v>9.7360000000000007</v>
      </c>
      <c r="I286" t="s">
        <v>702</v>
      </c>
      <c r="K286">
        <v>106772030</v>
      </c>
      <c r="L286" s="120">
        <v>44509</v>
      </c>
      <c r="M286">
        <v>21</v>
      </c>
      <c r="N286">
        <v>1</v>
      </c>
      <c r="O286">
        <v>0</v>
      </c>
      <c r="P286">
        <v>5</v>
      </c>
      <c r="Q286" t="s">
        <v>406</v>
      </c>
    </row>
    <row r="287" spans="1:17" x14ac:dyDescent="0.55000000000000004">
      <c r="A287">
        <v>0</v>
      </c>
      <c r="B287" t="s">
        <v>620</v>
      </c>
      <c r="C287">
        <v>0</v>
      </c>
      <c r="E287" t="s">
        <v>586</v>
      </c>
      <c r="F287" t="s">
        <v>618</v>
      </c>
      <c r="G287" t="s">
        <v>620</v>
      </c>
      <c r="H287">
        <v>9.7360000000000007</v>
      </c>
      <c r="I287" t="s">
        <v>702</v>
      </c>
      <c r="K287">
        <v>106203552</v>
      </c>
      <c r="L287" s="120">
        <v>43935</v>
      </c>
      <c r="M287">
        <v>30</v>
      </c>
      <c r="N287">
        <v>1</v>
      </c>
      <c r="O287">
        <v>7</v>
      </c>
      <c r="P287">
        <v>1</v>
      </c>
      <c r="Q287" t="s">
        <v>406</v>
      </c>
    </row>
    <row r="288" spans="1:17" x14ac:dyDescent="0.55000000000000004">
      <c r="A288">
        <v>0</v>
      </c>
      <c r="B288" t="s">
        <v>620</v>
      </c>
      <c r="C288">
        <v>0</v>
      </c>
      <c r="E288" t="s">
        <v>586</v>
      </c>
      <c r="F288" t="s">
        <v>691</v>
      </c>
      <c r="G288" t="s">
        <v>620</v>
      </c>
      <c r="H288">
        <v>9.7360000000000007</v>
      </c>
      <c r="I288" t="s">
        <v>702</v>
      </c>
      <c r="K288">
        <v>106054788</v>
      </c>
      <c r="L288" s="120">
        <v>43775</v>
      </c>
      <c r="M288">
        <v>30</v>
      </c>
      <c r="N288">
        <v>1</v>
      </c>
      <c r="O288">
        <v>7</v>
      </c>
      <c r="P288">
        <v>1</v>
      </c>
      <c r="Q288" t="s">
        <v>144</v>
      </c>
    </row>
    <row r="289" spans="1:17" x14ac:dyDescent="0.55000000000000004">
      <c r="A289">
        <v>0</v>
      </c>
      <c r="B289" t="s">
        <v>620</v>
      </c>
      <c r="C289">
        <v>0</v>
      </c>
      <c r="E289" t="s">
        <v>586</v>
      </c>
      <c r="F289" t="s">
        <v>617</v>
      </c>
      <c r="G289" t="s">
        <v>620</v>
      </c>
      <c r="H289">
        <v>9.7360000000000007</v>
      </c>
      <c r="I289" t="s">
        <v>702</v>
      </c>
      <c r="K289">
        <v>105700869</v>
      </c>
      <c r="L289" s="120">
        <v>43440</v>
      </c>
      <c r="M289">
        <v>23</v>
      </c>
      <c r="N289">
        <v>1</v>
      </c>
      <c r="O289">
        <v>7</v>
      </c>
      <c r="P289">
        <v>1</v>
      </c>
      <c r="Q289" t="s">
        <v>144</v>
      </c>
    </row>
    <row r="290" spans="1:17" x14ac:dyDescent="0.55000000000000004">
      <c r="A290">
        <v>0</v>
      </c>
      <c r="B290" t="s">
        <v>620</v>
      </c>
      <c r="C290">
        <v>0</v>
      </c>
      <c r="E290" t="s">
        <v>586</v>
      </c>
      <c r="F290" t="s">
        <v>617</v>
      </c>
      <c r="G290" t="s">
        <v>620</v>
      </c>
      <c r="H290">
        <v>9.7360000000000007</v>
      </c>
      <c r="I290" t="s">
        <v>702</v>
      </c>
      <c r="K290">
        <v>105491813</v>
      </c>
      <c r="L290" s="120">
        <v>43243</v>
      </c>
      <c r="M290">
        <v>25</v>
      </c>
      <c r="N290">
        <v>1</v>
      </c>
      <c r="O290">
        <v>7</v>
      </c>
      <c r="P290">
        <v>1</v>
      </c>
      <c r="Q290" t="s">
        <v>144</v>
      </c>
    </row>
    <row r="291" spans="1:17" x14ac:dyDescent="0.55000000000000004">
      <c r="A291">
        <v>0</v>
      </c>
      <c r="B291" t="s">
        <v>620</v>
      </c>
      <c r="C291">
        <v>0</v>
      </c>
      <c r="E291" t="s">
        <v>586</v>
      </c>
      <c r="F291" t="s">
        <v>617</v>
      </c>
      <c r="G291" t="s">
        <v>620</v>
      </c>
      <c r="H291">
        <v>9.7360000000000007</v>
      </c>
      <c r="I291" t="s">
        <v>702</v>
      </c>
      <c r="K291">
        <v>105545842</v>
      </c>
      <c r="L291" s="120">
        <v>43299</v>
      </c>
      <c r="M291">
        <v>30</v>
      </c>
      <c r="N291">
        <v>1</v>
      </c>
      <c r="O291">
        <v>7</v>
      </c>
      <c r="P291">
        <v>1</v>
      </c>
      <c r="Q291" t="s">
        <v>144</v>
      </c>
    </row>
    <row r="292" spans="1:17" x14ac:dyDescent="0.55000000000000004">
      <c r="A292">
        <v>0</v>
      </c>
      <c r="B292" t="s">
        <v>620</v>
      </c>
      <c r="C292">
        <v>0</v>
      </c>
      <c r="E292" t="s">
        <v>586</v>
      </c>
      <c r="F292" t="s">
        <v>618</v>
      </c>
      <c r="G292" t="s">
        <v>620</v>
      </c>
      <c r="H292">
        <v>9.7360000000000007</v>
      </c>
      <c r="I292" t="s">
        <v>702</v>
      </c>
      <c r="K292">
        <v>105402243</v>
      </c>
      <c r="L292" s="120">
        <v>43157</v>
      </c>
      <c r="M292">
        <v>30</v>
      </c>
      <c r="N292">
        <v>2</v>
      </c>
      <c r="O292">
        <v>7</v>
      </c>
      <c r="P292">
        <v>1</v>
      </c>
      <c r="Q292" t="s">
        <v>406</v>
      </c>
    </row>
    <row r="293" spans="1:17" x14ac:dyDescent="0.55000000000000004">
      <c r="A293">
        <v>0</v>
      </c>
      <c r="B293" t="s">
        <v>620</v>
      </c>
      <c r="C293">
        <v>0</v>
      </c>
      <c r="E293" t="s">
        <v>586</v>
      </c>
      <c r="F293" t="s">
        <v>618</v>
      </c>
      <c r="G293" t="s">
        <v>620</v>
      </c>
      <c r="H293">
        <v>9.7360000000000007</v>
      </c>
      <c r="I293" t="s">
        <v>702</v>
      </c>
      <c r="K293">
        <v>108257427</v>
      </c>
      <c r="L293" s="120">
        <v>45937</v>
      </c>
      <c r="M293">
        <v>23</v>
      </c>
      <c r="N293">
        <v>1</v>
      </c>
      <c r="O293">
        <v>7</v>
      </c>
      <c r="P293">
        <v>1</v>
      </c>
      <c r="Q293" t="s">
        <v>144</v>
      </c>
    </row>
    <row r="294" spans="1:17" x14ac:dyDescent="0.55000000000000004">
      <c r="A294">
        <v>0</v>
      </c>
      <c r="B294" t="s">
        <v>620</v>
      </c>
      <c r="C294">
        <v>0</v>
      </c>
      <c r="E294" t="s">
        <v>586</v>
      </c>
      <c r="F294" t="s">
        <v>691</v>
      </c>
      <c r="G294" t="s">
        <v>620</v>
      </c>
      <c r="H294">
        <v>9.7360000000000007</v>
      </c>
      <c r="I294" t="s">
        <v>702</v>
      </c>
      <c r="K294">
        <v>107952873</v>
      </c>
      <c r="L294" s="120">
        <v>45636</v>
      </c>
      <c r="M294">
        <v>30</v>
      </c>
      <c r="N294">
        <v>1</v>
      </c>
      <c r="O294">
        <v>7</v>
      </c>
      <c r="P294">
        <v>1</v>
      </c>
      <c r="Q294" t="s">
        <v>406</v>
      </c>
    </row>
    <row r="295" spans="1:17" x14ac:dyDescent="0.55000000000000004">
      <c r="A295">
        <v>0</v>
      </c>
      <c r="B295" t="s">
        <v>620</v>
      </c>
      <c r="C295">
        <v>0</v>
      </c>
      <c r="D295" t="s">
        <v>222</v>
      </c>
      <c r="E295" t="s">
        <v>586</v>
      </c>
      <c r="F295" t="s">
        <v>618</v>
      </c>
      <c r="G295" t="s">
        <v>620</v>
      </c>
      <c r="H295">
        <v>9.7360000000000007</v>
      </c>
      <c r="I295" t="s">
        <v>702</v>
      </c>
      <c r="K295">
        <v>105720914</v>
      </c>
      <c r="L295" s="120">
        <v>43444</v>
      </c>
      <c r="M295">
        <v>30</v>
      </c>
      <c r="N295">
        <v>1</v>
      </c>
      <c r="O295">
        <v>7</v>
      </c>
      <c r="P295">
        <v>1</v>
      </c>
      <c r="Q295" t="s">
        <v>201</v>
      </c>
    </row>
    <row r="296" spans="1:17" x14ac:dyDescent="0.55000000000000004">
      <c r="A296">
        <v>0</v>
      </c>
      <c r="B296" t="s">
        <v>616</v>
      </c>
      <c r="C296">
        <v>0</v>
      </c>
      <c r="E296" t="s">
        <v>586</v>
      </c>
      <c r="F296" t="s">
        <v>627</v>
      </c>
      <c r="G296" t="s">
        <v>620</v>
      </c>
      <c r="H296">
        <v>9.7360000000000007</v>
      </c>
      <c r="I296" t="s">
        <v>702</v>
      </c>
      <c r="K296">
        <v>108383848</v>
      </c>
      <c r="L296" s="120">
        <v>45995</v>
      </c>
      <c r="M296">
        <v>21</v>
      </c>
      <c r="N296">
        <v>1</v>
      </c>
      <c r="O296">
        <v>7</v>
      </c>
      <c r="P296">
        <v>5</v>
      </c>
      <c r="Q296" t="s">
        <v>406</v>
      </c>
    </row>
    <row r="297" spans="1:17" x14ac:dyDescent="0.55000000000000004">
      <c r="A297">
        <v>0</v>
      </c>
      <c r="B297" t="s">
        <v>616</v>
      </c>
      <c r="C297">
        <v>0</v>
      </c>
      <c r="E297" t="s">
        <v>586</v>
      </c>
      <c r="F297" t="s">
        <v>618</v>
      </c>
      <c r="G297" t="s">
        <v>620</v>
      </c>
      <c r="H297">
        <v>9.7360000000000007</v>
      </c>
      <c r="I297" t="s">
        <v>702</v>
      </c>
      <c r="K297">
        <v>107130989</v>
      </c>
      <c r="L297" s="120">
        <v>44866</v>
      </c>
      <c r="M297">
        <v>21</v>
      </c>
      <c r="N297">
        <v>2</v>
      </c>
      <c r="O297">
        <v>7</v>
      </c>
      <c r="P297">
        <v>1</v>
      </c>
      <c r="Q297" t="s">
        <v>406</v>
      </c>
    </row>
    <row r="298" spans="1:17" x14ac:dyDescent="0.55000000000000004">
      <c r="A298">
        <v>0</v>
      </c>
      <c r="B298" t="s">
        <v>616</v>
      </c>
      <c r="C298">
        <v>0</v>
      </c>
      <c r="E298" t="s">
        <v>586</v>
      </c>
      <c r="F298" t="s">
        <v>694</v>
      </c>
      <c r="G298" t="s">
        <v>620</v>
      </c>
      <c r="H298">
        <v>9.7360000000000007</v>
      </c>
      <c r="I298" t="s">
        <v>702</v>
      </c>
      <c r="K298">
        <v>107185266</v>
      </c>
      <c r="L298" s="120">
        <v>44891</v>
      </c>
      <c r="M298">
        <v>21</v>
      </c>
      <c r="N298">
        <v>1</v>
      </c>
      <c r="P298">
        <v>1</v>
      </c>
      <c r="Q298" t="s">
        <v>406</v>
      </c>
    </row>
    <row r="299" spans="1:17" x14ac:dyDescent="0.55000000000000004">
      <c r="A299">
        <v>0</v>
      </c>
      <c r="B299" t="s">
        <v>616</v>
      </c>
      <c r="C299">
        <v>0</v>
      </c>
      <c r="E299" t="s">
        <v>586</v>
      </c>
      <c r="F299" t="s">
        <v>695</v>
      </c>
      <c r="G299" t="s">
        <v>620</v>
      </c>
      <c r="H299">
        <v>9.7360000000000007</v>
      </c>
      <c r="I299" t="s">
        <v>702</v>
      </c>
      <c r="K299">
        <v>106944997</v>
      </c>
      <c r="L299" s="120">
        <v>44677</v>
      </c>
      <c r="M299">
        <v>26</v>
      </c>
      <c r="N299">
        <v>1</v>
      </c>
      <c r="O299">
        <v>7</v>
      </c>
      <c r="P299">
        <v>1</v>
      </c>
      <c r="Q299" t="s">
        <v>406</v>
      </c>
    </row>
    <row r="300" spans="1:17" x14ac:dyDescent="0.55000000000000004">
      <c r="A300">
        <v>0</v>
      </c>
      <c r="B300" t="s">
        <v>616</v>
      </c>
      <c r="C300">
        <v>0</v>
      </c>
      <c r="E300" t="s">
        <v>586</v>
      </c>
      <c r="F300" t="s">
        <v>613</v>
      </c>
      <c r="G300" t="s">
        <v>620</v>
      </c>
      <c r="H300">
        <v>9.7360000000000007</v>
      </c>
      <c r="I300" t="s">
        <v>702</v>
      </c>
      <c r="K300">
        <v>106820350</v>
      </c>
      <c r="L300" s="120">
        <v>44556</v>
      </c>
      <c r="M300">
        <v>30</v>
      </c>
      <c r="N300">
        <v>1</v>
      </c>
      <c r="O300">
        <v>7</v>
      </c>
      <c r="P300">
        <v>4</v>
      </c>
      <c r="Q300" t="s">
        <v>406</v>
      </c>
    </row>
    <row r="301" spans="1:17" x14ac:dyDescent="0.55000000000000004">
      <c r="A301">
        <v>0</v>
      </c>
      <c r="B301" t="s">
        <v>616</v>
      </c>
      <c r="C301">
        <v>0</v>
      </c>
      <c r="E301" t="s">
        <v>586</v>
      </c>
      <c r="F301" t="s">
        <v>620</v>
      </c>
      <c r="G301" t="s">
        <v>620</v>
      </c>
      <c r="H301">
        <v>9.7360000000000007</v>
      </c>
      <c r="I301" t="s">
        <v>702</v>
      </c>
      <c r="K301">
        <v>106702108</v>
      </c>
      <c r="L301" s="120">
        <v>44454</v>
      </c>
      <c r="M301">
        <v>21</v>
      </c>
      <c r="N301">
        <v>1</v>
      </c>
      <c r="O301">
        <v>7</v>
      </c>
      <c r="P301">
        <v>1</v>
      </c>
      <c r="Q301" t="s">
        <v>406</v>
      </c>
    </row>
    <row r="302" spans="1:17" x14ac:dyDescent="0.55000000000000004">
      <c r="A302">
        <v>0</v>
      </c>
      <c r="B302" t="s">
        <v>616</v>
      </c>
      <c r="C302">
        <v>0</v>
      </c>
      <c r="E302" t="s">
        <v>586</v>
      </c>
      <c r="F302" t="s">
        <v>618</v>
      </c>
      <c r="G302" t="s">
        <v>620</v>
      </c>
      <c r="H302">
        <v>9.7360000000000007</v>
      </c>
      <c r="I302" t="s">
        <v>702</v>
      </c>
      <c r="K302">
        <v>106735716</v>
      </c>
      <c r="L302" s="120">
        <v>44489</v>
      </c>
      <c r="M302">
        <v>21</v>
      </c>
      <c r="N302">
        <v>1</v>
      </c>
      <c r="O302">
        <v>7</v>
      </c>
      <c r="P302">
        <v>1</v>
      </c>
      <c r="Q302" t="s">
        <v>406</v>
      </c>
    </row>
    <row r="303" spans="1:17" x14ac:dyDescent="0.55000000000000004">
      <c r="A303">
        <v>0</v>
      </c>
      <c r="B303" t="s">
        <v>616</v>
      </c>
      <c r="C303">
        <v>0</v>
      </c>
      <c r="E303" t="s">
        <v>586</v>
      </c>
      <c r="F303" t="s">
        <v>617</v>
      </c>
      <c r="G303" t="s">
        <v>620</v>
      </c>
      <c r="H303">
        <v>9.7360000000000007</v>
      </c>
      <c r="I303" t="s">
        <v>702</v>
      </c>
      <c r="K303">
        <v>106568008</v>
      </c>
      <c r="L303" s="120">
        <v>44320</v>
      </c>
      <c r="M303">
        <v>30</v>
      </c>
      <c r="N303">
        <v>1</v>
      </c>
      <c r="O303">
        <v>7</v>
      </c>
      <c r="P303">
        <v>1</v>
      </c>
      <c r="Q303" t="s">
        <v>144</v>
      </c>
    </row>
    <row r="304" spans="1:17" x14ac:dyDescent="0.55000000000000004">
      <c r="A304">
        <v>0</v>
      </c>
      <c r="B304" t="s">
        <v>616</v>
      </c>
      <c r="C304">
        <v>0</v>
      </c>
      <c r="E304" t="s">
        <v>586</v>
      </c>
      <c r="G304" t="s">
        <v>620</v>
      </c>
      <c r="H304">
        <v>9.7360000000000007</v>
      </c>
      <c r="I304" t="s">
        <v>702</v>
      </c>
      <c r="K304">
        <v>106478086</v>
      </c>
      <c r="L304" s="120">
        <v>44222</v>
      </c>
      <c r="M304">
        <v>21</v>
      </c>
      <c r="N304">
        <v>2</v>
      </c>
      <c r="O304">
        <v>7</v>
      </c>
      <c r="P304">
        <v>1</v>
      </c>
      <c r="Q304" t="s">
        <v>406</v>
      </c>
    </row>
    <row r="305" spans="1:17" x14ac:dyDescent="0.55000000000000004">
      <c r="A305">
        <v>0</v>
      </c>
      <c r="B305" t="s">
        <v>616</v>
      </c>
      <c r="C305">
        <v>0</v>
      </c>
      <c r="E305" t="s">
        <v>586</v>
      </c>
      <c r="F305" t="s">
        <v>618</v>
      </c>
      <c r="G305" t="s">
        <v>620</v>
      </c>
      <c r="H305">
        <v>9.7360000000000007</v>
      </c>
      <c r="I305" t="s">
        <v>702</v>
      </c>
      <c r="K305">
        <v>106150799</v>
      </c>
      <c r="L305" s="120">
        <v>43864</v>
      </c>
      <c r="M305">
        <v>21</v>
      </c>
      <c r="N305">
        <v>1</v>
      </c>
      <c r="O305">
        <v>7</v>
      </c>
      <c r="P305">
        <v>1</v>
      </c>
      <c r="Q305" t="s">
        <v>406</v>
      </c>
    </row>
    <row r="306" spans="1:17" x14ac:dyDescent="0.55000000000000004">
      <c r="A306">
        <v>0</v>
      </c>
      <c r="B306" t="s">
        <v>616</v>
      </c>
      <c r="C306">
        <v>0</v>
      </c>
      <c r="E306" t="s">
        <v>586</v>
      </c>
      <c r="F306" t="s">
        <v>617</v>
      </c>
      <c r="G306" t="s">
        <v>620</v>
      </c>
      <c r="H306">
        <v>9.7360000000000007</v>
      </c>
      <c r="I306" t="s">
        <v>702</v>
      </c>
      <c r="K306">
        <v>105999062</v>
      </c>
      <c r="L306" s="120">
        <v>43726</v>
      </c>
      <c r="M306">
        <v>30</v>
      </c>
      <c r="N306">
        <v>1</v>
      </c>
      <c r="O306">
        <v>7</v>
      </c>
      <c r="P306">
        <v>5</v>
      </c>
      <c r="Q306" t="s">
        <v>406</v>
      </c>
    </row>
    <row r="307" spans="1:17" x14ac:dyDescent="0.55000000000000004">
      <c r="A307">
        <v>0</v>
      </c>
      <c r="B307" t="s">
        <v>616</v>
      </c>
      <c r="C307">
        <v>0</v>
      </c>
      <c r="E307" t="s">
        <v>586</v>
      </c>
      <c r="F307" t="s">
        <v>618</v>
      </c>
      <c r="G307" t="s">
        <v>620</v>
      </c>
      <c r="H307">
        <v>9.7360000000000007</v>
      </c>
      <c r="I307" t="s">
        <v>702</v>
      </c>
      <c r="K307">
        <v>105678690</v>
      </c>
      <c r="L307" s="120">
        <v>43417</v>
      </c>
      <c r="M307">
        <v>28</v>
      </c>
      <c r="N307">
        <v>2</v>
      </c>
      <c r="O307">
        <v>7</v>
      </c>
      <c r="P307">
        <v>5</v>
      </c>
      <c r="Q307" t="s">
        <v>406</v>
      </c>
    </row>
    <row r="308" spans="1:17" x14ac:dyDescent="0.55000000000000004">
      <c r="A308">
        <v>0</v>
      </c>
      <c r="B308" t="s">
        <v>616</v>
      </c>
      <c r="C308">
        <v>0</v>
      </c>
      <c r="E308" t="s">
        <v>586</v>
      </c>
      <c r="F308" t="s">
        <v>617</v>
      </c>
      <c r="G308" t="s">
        <v>620</v>
      </c>
      <c r="H308">
        <v>9.7360000000000007</v>
      </c>
      <c r="I308" t="s">
        <v>702</v>
      </c>
      <c r="K308">
        <v>105635358</v>
      </c>
      <c r="L308" s="120">
        <v>43378</v>
      </c>
      <c r="M308">
        <v>26</v>
      </c>
      <c r="N308">
        <v>1</v>
      </c>
      <c r="O308">
        <v>7</v>
      </c>
      <c r="P308">
        <v>1</v>
      </c>
      <c r="Q308" t="s">
        <v>406</v>
      </c>
    </row>
    <row r="309" spans="1:17" x14ac:dyDescent="0.55000000000000004">
      <c r="A309">
        <v>0</v>
      </c>
      <c r="B309" t="s">
        <v>616</v>
      </c>
      <c r="C309">
        <v>0</v>
      </c>
      <c r="E309" t="s">
        <v>586</v>
      </c>
      <c r="F309" t="s">
        <v>617</v>
      </c>
      <c r="G309" t="s">
        <v>620</v>
      </c>
      <c r="H309">
        <v>9.7360000000000007</v>
      </c>
      <c r="I309" t="s">
        <v>702</v>
      </c>
      <c r="K309">
        <v>105582818</v>
      </c>
      <c r="L309" s="120">
        <v>43334</v>
      </c>
      <c r="M309">
        <v>28</v>
      </c>
      <c r="N309">
        <v>1</v>
      </c>
      <c r="O309">
        <v>7</v>
      </c>
      <c r="P309">
        <v>1</v>
      </c>
      <c r="Q309" t="s">
        <v>406</v>
      </c>
    </row>
    <row r="310" spans="1:17" x14ac:dyDescent="0.55000000000000004">
      <c r="A310">
        <v>0</v>
      </c>
      <c r="B310" t="s">
        <v>616</v>
      </c>
      <c r="C310">
        <v>0</v>
      </c>
      <c r="E310" t="s">
        <v>586</v>
      </c>
      <c r="F310" t="s">
        <v>618</v>
      </c>
      <c r="G310" t="s">
        <v>620</v>
      </c>
      <c r="H310">
        <v>9.7360000000000007</v>
      </c>
      <c r="I310" t="s">
        <v>702</v>
      </c>
      <c r="K310">
        <v>107126223</v>
      </c>
      <c r="L310" s="120">
        <v>44861</v>
      </c>
      <c r="M310">
        <v>28</v>
      </c>
      <c r="N310">
        <v>1</v>
      </c>
      <c r="O310">
        <v>7</v>
      </c>
      <c r="P310">
        <v>1</v>
      </c>
      <c r="Q310" t="s">
        <v>406</v>
      </c>
    </row>
    <row r="311" spans="1:17" x14ac:dyDescent="0.55000000000000004">
      <c r="A311">
        <v>0</v>
      </c>
      <c r="B311" t="s">
        <v>616</v>
      </c>
      <c r="C311">
        <v>0</v>
      </c>
      <c r="E311" t="s">
        <v>586</v>
      </c>
      <c r="F311" t="s">
        <v>618</v>
      </c>
      <c r="G311" t="s">
        <v>620</v>
      </c>
      <c r="H311">
        <v>9.7360000000000007</v>
      </c>
      <c r="I311" t="s">
        <v>702</v>
      </c>
      <c r="K311">
        <v>108296134</v>
      </c>
      <c r="L311" s="120">
        <v>45963</v>
      </c>
      <c r="M311">
        <v>30</v>
      </c>
      <c r="N311">
        <v>1</v>
      </c>
      <c r="O311">
        <v>7</v>
      </c>
      <c r="P311">
        <v>5</v>
      </c>
      <c r="Q311" t="s">
        <v>200</v>
      </c>
    </row>
    <row r="312" spans="1:17" x14ac:dyDescent="0.55000000000000004">
      <c r="A312">
        <v>0</v>
      </c>
      <c r="B312" t="s">
        <v>616</v>
      </c>
      <c r="C312">
        <v>0</v>
      </c>
      <c r="E312" t="s">
        <v>586</v>
      </c>
      <c r="F312" t="s">
        <v>618</v>
      </c>
      <c r="G312" t="s">
        <v>620</v>
      </c>
      <c r="H312">
        <v>9.7360000000000007</v>
      </c>
      <c r="I312" t="s">
        <v>702</v>
      </c>
      <c r="K312">
        <v>107471045</v>
      </c>
      <c r="L312" s="120">
        <v>45191</v>
      </c>
      <c r="M312">
        <v>21</v>
      </c>
      <c r="N312">
        <v>2</v>
      </c>
      <c r="O312">
        <v>0</v>
      </c>
      <c r="P312">
        <v>1</v>
      </c>
      <c r="Q312" t="s">
        <v>406</v>
      </c>
    </row>
    <row r="313" spans="1:17" x14ac:dyDescent="0.55000000000000004">
      <c r="A313">
        <v>0</v>
      </c>
      <c r="B313" t="s">
        <v>616</v>
      </c>
      <c r="C313">
        <v>0</v>
      </c>
      <c r="E313" t="s">
        <v>586</v>
      </c>
      <c r="F313" t="s">
        <v>627</v>
      </c>
      <c r="G313" t="s">
        <v>620</v>
      </c>
      <c r="H313">
        <v>9.7360000000000007</v>
      </c>
      <c r="I313" t="s">
        <v>702</v>
      </c>
      <c r="K313">
        <v>107976517</v>
      </c>
      <c r="L313" s="120">
        <v>45656</v>
      </c>
      <c r="M313">
        <v>24</v>
      </c>
      <c r="N313">
        <v>1</v>
      </c>
      <c r="O313">
        <v>7</v>
      </c>
      <c r="P313">
        <v>1</v>
      </c>
      <c r="Q313" t="s">
        <v>144</v>
      </c>
    </row>
    <row r="314" spans="1:17" x14ac:dyDescent="0.55000000000000004">
      <c r="A314">
        <v>0</v>
      </c>
      <c r="B314" t="s">
        <v>616</v>
      </c>
      <c r="C314">
        <v>0</v>
      </c>
      <c r="E314" t="s">
        <v>586</v>
      </c>
      <c r="F314" t="s">
        <v>618</v>
      </c>
      <c r="G314" t="s">
        <v>620</v>
      </c>
      <c r="H314">
        <v>9.7360000000000007</v>
      </c>
      <c r="I314" t="s">
        <v>702</v>
      </c>
      <c r="K314">
        <v>107324701</v>
      </c>
      <c r="L314" s="120">
        <v>45043</v>
      </c>
      <c r="M314">
        <v>21</v>
      </c>
      <c r="N314">
        <v>1</v>
      </c>
      <c r="O314">
        <v>7</v>
      </c>
      <c r="P314">
        <v>1</v>
      </c>
      <c r="Q314" t="s">
        <v>406</v>
      </c>
    </row>
    <row r="315" spans="1:17" x14ac:dyDescent="0.55000000000000004">
      <c r="A315">
        <v>505</v>
      </c>
      <c r="B315" t="s">
        <v>616</v>
      </c>
      <c r="C315">
        <v>0</v>
      </c>
      <c r="E315" t="s">
        <v>586</v>
      </c>
      <c r="F315" t="s">
        <v>693</v>
      </c>
      <c r="G315" t="s">
        <v>620</v>
      </c>
      <c r="H315">
        <v>9.7360000000000007</v>
      </c>
      <c r="I315" t="s">
        <v>702</v>
      </c>
      <c r="K315">
        <v>108378697</v>
      </c>
      <c r="L315" s="120">
        <v>46017</v>
      </c>
      <c r="M315">
        <v>21</v>
      </c>
      <c r="N315">
        <v>1</v>
      </c>
      <c r="P315">
        <v>1</v>
      </c>
      <c r="Q315" t="s">
        <v>406</v>
      </c>
    </row>
    <row r="316" spans="1:17" x14ac:dyDescent="0.55000000000000004">
      <c r="A316">
        <v>505</v>
      </c>
      <c r="B316" t="s">
        <v>616</v>
      </c>
      <c r="C316">
        <v>0</v>
      </c>
      <c r="E316" t="s">
        <v>586</v>
      </c>
      <c r="F316" t="s">
        <v>620</v>
      </c>
      <c r="G316" t="s">
        <v>620</v>
      </c>
      <c r="H316">
        <v>9.7360000000000007</v>
      </c>
      <c r="I316" t="s">
        <v>702</v>
      </c>
      <c r="K316">
        <v>105686160</v>
      </c>
      <c r="L316" s="120">
        <v>43424</v>
      </c>
      <c r="M316">
        <v>21</v>
      </c>
      <c r="N316">
        <v>1</v>
      </c>
      <c r="O316">
        <v>0</v>
      </c>
      <c r="P316">
        <v>1</v>
      </c>
      <c r="Q316" t="s">
        <v>406</v>
      </c>
    </row>
    <row r="317" spans="1:17" x14ac:dyDescent="0.55000000000000004">
      <c r="A317">
        <v>0</v>
      </c>
      <c r="B317" t="s">
        <v>620</v>
      </c>
      <c r="C317">
        <v>4.0000000000000001E-3</v>
      </c>
      <c r="D317" t="s">
        <v>222</v>
      </c>
      <c r="E317" t="s">
        <v>586</v>
      </c>
      <c r="F317" t="s">
        <v>618</v>
      </c>
      <c r="G317" t="s">
        <v>620</v>
      </c>
      <c r="H317">
        <v>9.74</v>
      </c>
      <c r="I317" t="s">
        <v>702</v>
      </c>
      <c r="K317">
        <v>107520496</v>
      </c>
      <c r="L317" s="120">
        <v>45231</v>
      </c>
      <c r="M317">
        <v>28</v>
      </c>
      <c r="N317">
        <v>1</v>
      </c>
      <c r="O317">
        <v>7</v>
      </c>
      <c r="P317">
        <v>1</v>
      </c>
      <c r="Q317" t="s">
        <v>406</v>
      </c>
    </row>
    <row r="318" spans="1:17" x14ac:dyDescent="0.55000000000000004">
      <c r="A318">
        <v>0</v>
      </c>
      <c r="B318" t="s">
        <v>616</v>
      </c>
      <c r="C318">
        <v>8.9999999999999993E-3</v>
      </c>
      <c r="D318" t="s">
        <v>222</v>
      </c>
      <c r="E318" t="s">
        <v>586</v>
      </c>
      <c r="F318" t="s">
        <v>618</v>
      </c>
      <c r="G318" t="s">
        <v>620</v>
      </c>
      <c r="H318">
        <v>9.7449999999999992</v>
      </c>
      <c r="I318" t="s">
        <v>702</v>
      </c>
      <c r="K318">
        <v>107106540</v>
      </c>
      <c r="L318" s="120">
        <v>44841</v>
      </c>
      <c r="M318">
        <v>28</v>
      </c>
      <c r="N318">
        <v>1</v>
      </c>
      <c r="O318">
        <v>0</v>
      </c>
      <c r="P318">
        <v>5</v>
      </c>
      <c r="Q318" t="s">
        <v>406</v>
      </c>
    </row>
    <row r="319" spans="1:17" x14ac:dyDescent="0.55000000000000004">
      <c r="A319">
        <v>0</v>
      </c>
      <c r="B319" t="s">
        <v>620</v>
      </c>
      <c r="C319">
        <v>1.2999999999999999E-2</v>
      </c>
      <c r="D319" t="s">
        <v>222</v>
      </c>
      <c r="E319" t="s">
        <v>586</v>
      </c>
      <c r="F319" t="s">
        <v>618</v>
      </c>
      <c r="G319" t="s">
        <v>620</v>
      </c>
      <c r="H319">
        <v>9.7490000000000006</v>
      </c>
      <c r="I319" t="s">
        <v>702</v>
      </c>
      <c r="K319">
        <v>107050785</v>
      </c>
      <c r="L319" s="120">
        <v>44791</v>
      </c>
      <c r="M319">
        <v>21</v>
      </c>
      <c r="N319">
        <v>1</v>
      </c>
      <c r="O319">
        <v>7</v>
      </c>
      <c r="P319">
        <v>1</v>
      </c>
      <c r="Q319" t="s">
        <v>406</v>
      </c>
    </row>
    <row r="320" spans="1:17" x14ac:dyDescent="0.55000000000000004">
      <c r="A320">
        <v>0</v>
      </c>
      <c r="B320" t="s">
        <v>616</v>
      </c>
      <c r="C320">
        <v>1.2999999999999999E-2</v>
      </c>
      <c r="D320" t="s">
        <v>219</v>
      </c>
      <c r="E320" t="s">
        <v>586</v>
      </c>
      <c r="F320" t="s">
        <v>618</v>
      </c>
      <c r="G320" t="s">
        <v>620</v>
      </c>
      <c r="H320">
        <v>9.7490000000000006</v>
      </c>
      <c r="I320" t="s">
        <v>702</v>
      </c>
      <c r="K320">
        <v>105912726</v>
      </c>
      <c r="L320" s="120">
        <v>43645</v>
      </c>
      <c r="M320">
        <v>28</v>
      </c>
      <c r="N320">
        <v>1</v>
      </c>
      <c r="O320">
        <v>7</v>
      </c>
      <c r="P320">
        <v>1</v>
      </c>
      <c r="Q320" t="s">
        <v>406</v>
      </c>
    </row>
    <row r="321" spans="1:17" x14ac:dyDescent="0.55000000000000004">
      <c r="A321">
        <v>0</v>
      </c>
      <c r="B321" t="s">
        <v>586</v>
      </c>
      <c r="C321">
        <v>0</v>
      </c>
      <c r="E321" t="s">
        <v>611</v>
      </c>
      <c r="F321" t="s">
        <v>598</v>
      </c>
      <c r="G321" t="s">
        <v>611</v>
      </c>
      <c r="H321">
        <v>2.6379999999999999</v>
      </c>
      <c r="I321" t="s">
        <v>702</v>
      </c>
      <c r="J321" t="s">
        <v>8</v>
      </c>
      <c r="K321">
        <v>107519499</v>
      </c>
      <c r="L321" s="120">
        <v>45235</v>
      </c>
      <c r="M321">
        <v>19</v>
      </c>
      <c r="N321">
        <v>1</v>
      </c>
      <c r="O321">
        <v>8</v>
      </c>
      <c r="P321">
        <v>5</v>
      </c>
      <c r="Q321" t="s">
        <v>406</v>
      </c>
    </row>
    <row r="322" spans="1:17" x14ac:dyDescent="0.55000000000000004">
      <c r="A322">
        <v>0</v>
      </c>
      <c r="B322" t="s">
        <v>586</v>
      </c>
      <c r="C322">
        <v>0</v>
      </c>
      <c r="E322" t="s">
        <v>662</v>
      </c>
      <c r="F322" t="s">
        <v>598</v>
      </c>
      <c r="G322" t="s">
        <v>611</v>
      </c>
      <c r="H322">
        <v>2.6379999999999999</v>
      </c>
      <c r="I322" t="s">
        <v>702</v>
      </c>
      <c r="J322" t="s">
        <v>8</v>
      </c>
      <c r="K322">
        <v>108122323</v>
      </c>
      <c r="L322" s="120">
        <v>45803</v>
      </c>
      <c r="M322">
        <v>5</v>
      </c>
      <c r="N322">
        <v>2</v>
      </c>
      <c r="O322">
        <v>8</v>
      </c>
      <c r="P322">
        <v>5</v>
      </c>
      <c r="Q322" t="s">
        <v>201</v>
      </c>
    </row>
    <row r="323" spans="1:17" x14ac:dyDescent="0.55000000000000004">
      <c r="A323">
        <v>0</v>
      </c>
      <c r="B323" t="s">
        <v>586</v>
      </c>
      <c r="C323">
        <v>0</v>
      </c>
      <c r="E323" t="s">
        <v>662</v>
      </c>
      <c r="F323" t="s">
        <v>607</v>
      </c>
      <c r="G323" t="s">
        <v>611</v>
      </c>
      <c r="H323">
        <v>2.6379999999999999</v>
      </c>
      <c r="I323" t="s">
        <v>702</v>
      </c>
      <c r="J323" t="s">
        <v>8</v>
      </c>
      <c r="K323">
        <v>107907895</v>
      </c>
      <c r="L323" s="120">
        <v>45594</v>
      </c>
      <c r="M323">
        <v>28</v>
      </c>
      <c r="N323">
        <v>1</v>
      </c>
      <c r="O323">
        <v>8</v>
      </c>
      <c r="P323">
        <v>1</v>
      </c>
      <c r="Q323" t="s">
        <v>406</v>
      </c>
    </row>
    <row r="324" spans="1:17" x14ac:dyDescent="0.55000000000000004">
      <c r="A324">
        <v>0</v>
      </c>
      <c r="B324" t="s">
        <v>586</v>
      </c>
      <c r="C324">
        <v>2.25</v>
      </c>
      <c r="D324" t="s">
        <v>222</v>
      </c>
      <c r="E324" t="s">
        <v>598</v>
      </c>
      <c r="F324" t="s">
        <v>696</v>
      </c>
      <c r="G324" t="s">
        <v>611</v>
      </c>
      <c r="H324">
        <v>3.2210000000000001</v>
      </c>
      <c r="I324" t="s">
        <v>702</v>
      </c>
      <c r="K324">
        <v>106369921</v>
      </c>
      <c r="L324" s="120">
        <v>44118</v>
      </c>
      <c r="M324">
        <v>24</v>
      </c>
      <c r="N324">
        <v>1</v>
      </c>
      <c r="O324">
        <v>8</v>
      </c>
      <c r="P324">
        <v>1</v>
      </c>
      <c r="Q324" t="s">
        <v>406</v>
      </c>
    </row>
    <row r="325" spans="1:17" x14ac:dyDescent="0.55000000000000004">
      <c r="A325">
        <v>0</v>
      </c>
      <c r="B325" t="s">
        <v>662</v>
      </c>
      <c r="C325">
        <v>2.4E-2</v>
      </c>
      <c r="D325" t="s">
        <v>219</v>
      </c>
      <c r="E325" t="s">
        <v>586</v>
      </c>
      <c r="F325" t="s">
        <v>598</v>
      </c>
      <c r="G325" t="s">
        <v>611</v>
      </c>
      <c r="H325">
        <v>3.484</v>
      </c>
      <c r="I325" t="s">
        <v>702</v>
      </c>
      <c r="J325" t="s">
        <v>8</v>
      </c>
      <c r="K325">
        <v>107133569</v>
      </c>
      <c r="L325" s="120">
        <v>44866</v>
      </c>
      <c r="M325">
        <v>21</v>
      </c>
      <c r="N325">
        <v>1</v>
      </c>
      <c r="O325">
        <v>0</v>
      </c>
      <c r="P325">
        <v>1</v>
      </c>
      <c r="Q325" t="s">
        <v>406</v>
      </c>
    </row>
    <row r="326" spans="1:17" x14ac:dyDescent="0.55000000000000004">
      <c r="A326">
        <v>0</v>
      </c>
      <c r="B326" t="s">
        <v>611</v>
      </c>
      <c r="C326">
        <v>0</v>
      </c>
      <c r="E326" t="s">
        <v>598</v>
      </c>
      <c r="F326" t="s">
        <v>689</v>
      </c>
      <c r="G326" t="s">
        <v>611</v>
      </c>
      <c r="H326">
        <v>3.802</v>
      </c>
      <c r="I326" t="s">
        <v>702</v>
      </c>
      <c r="K326">
        <v>105955677</v>
      </c>
      <c r="L326" s="120">
        <v>43684</v>
      </c>
      <c r="M326">
        <v>24</v>
      </c>
      <c r="N326">
        <v>1</v>
      </c>
      <c r="O326">
        <v>8</v>
      </c>
      <c r="P326">
        <v>1</v>
      </c>
      <c r="Q326" t="s">
        <v>406</v>
      </c>
    </row>
    <row r="327" spans="1:17" x14ac:dyDescent="0.55000000000000004">
      <c r="A327">
        <v>0</v>
      </c>
      <c r="B327" t="s">
        <v>662</v>
      </c>
      <c r="C327">
        <v>0</v>
      </c>
      <c r="E327" t="s">
        <v>586</v>
      </c>
      <c r="F327" t="s">
        <v>609</v>
      </c>
      <c r="G327" t="s">
        <v>662</v>
      </c>
      <c r="H327">
        <v>999.99900000000002</v>
      </c>
      <c r="I327" t="s">
        <v>702</v>
      </c>
      <c r="K327">
        <v>108054774</v>
      </c>
      <c r="L327" s="120">
        <v>45735</v>
      </c>
      <c r="M327">
        <v>24</v>
      </c>
      <c r="N327">
        <v>1</v>
      </c>
      <c r="O327">
        <v>8</v>
      </c>
      <c r="P327">
        <v>1</v>
      </c>
      <c r="Q327" t="s">
        <v>406</v>
      </c>
    </row>
    <row r="328" spans="1:17" x14ac:dyDescent="0.55000000000000004">
      <c r="A328">
        <v>0</v>
      </c>
      <c r="B328" t="s">
        <v>586</v>
      </c>
      <c r="C328">
        <v>4.0000000000000001E-3</v>
      </c>
      <c r="D328" t="s">
        <v>222</v>
      </c>
      <c r="E328" t="s">
        <v>606</v>
      </c>
      <c r="F328" t="s">
        <v>607</v>
      </c>
      <c r="H328">
        <v>999.99900000000002</v>
      </c>
      <c r="I328" t="s">
        <v>702</v>
      </c>
      <c r="K328">
        <v>108153048</v>
      </c>
      <c r="L328" s="120">
        <v>45821</v>
      </c>
      <c r="M328">
        <v>19</v>
      </c>
      <c r="N328">
        <v>2</v>
      </c>
      <c r="O328">
        <v>5</v>
      </c>
      <c r="P328">
        <v>1</v>
      </c>
      <c r="Q328" t="s">
        <v>201</v>
      </c>
    </row>
    <row r="329" spans="1:17" x14ac:dyDescent="0.55000000000000004">
      <c r="A329">
        <v>576</v>
      </c>
      <c r="B329" t="s">
        <v>586</v>
      </c>
      <c r="C329">
        <v>1.6</v>
      </c>
      <c r="D329" t="s">
        <v>147</v>
      </c>
      <c r="E329" t="s">
        <v>608</v>
      </c>
      <c r="F329" t="s">
        <v>598</v>
      </c>
      <c r="H329">
        <v>999.99900000000002</v>
      </c>
      <c r="I329" t="s">
        <v>702</v>
      </c>
      <c r="K329">
        <v>107765099</v>
      </c>
      <c r="L329" s="120">
        <v>45469</v>
      </c>
      <c r="M329">
        <v>17</v>
      </c>
      <c r="N329">
        <v>1</v>
      </c>
      <c r="O329">
        <v>0</v>
      </c>
      <c r="P329">
        <v>2</v>
      </c>
      <c r="Q329" t="s">
        <v>406</v>
      </c>
    </row>
  </sheetData>
  <sortState xmlns:xlrd2="http://schemas.microsoft.com/office/spreadsheetml/2017/richdata2" ref="A3:X10">
    <sortCondition ref="L3:L10"/>
  </sortState>
  <pageMargins left="0.7" right="0.7" top="0.75" bottom="0.75" header="0.511811023622047" footer="0.511811023622047"/>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S1017"/>
  <sheetViews>
    <sheetView zoomScaleNormal="100" workbookViewId="0">
      <selection sqref="A1:M1"/>
    </sheetView>
  </sheetViews>
  <sheetFormatPr defaultColWidth="8.68359375" defaultRowHeight="14.4" x14ac:dyDescent="0.55000000000000004"/>
  <cols>
    <col min="1" max="1" width="10" style="39" customWidth="1"/>
    <col min="2" max="2" width="10.62890625" style="130" customWidth="1"/>
    <col min="3" max="7" width="3.5234375" style="39" customWidth="1"/>
    <col min="8" max="11" width="15.1015625" customWidth="1"/>
    <col min="12" max="12" width="9.1015625" style="131" customWidth="1"/>
    <col min="13" max="13" width="9.1015625" style="132" customWidth="1"/>
    <col min="14" max="14" width="2.15625" style="133" customWidth="1"/>
    <col min="15" max="15" width="7.3671875" style="39" customWidth="1"/>
    <col min="16" max="16" width="5.89453125" style="39" customWidth="1"/>
    <col min="17" max="17" width="9.1015625" style="39" customWidth="1"/>
    <col min="18" max="19" width="9.1015625" style="131" customWidth="1"/>
    <col min="20" max="21" width="9.1015625" style="134" customWidth="1"/>
    <col min="22" max="22" width="2.15625" customWidth="1"/>
    <col min="23" max="23" width="5.47265625" customWidth="1"/>
    <col min="24" max="24" width="5.5234375" customWidth="1"/>
    <col min="28" max="28" width="10.3671875" customWidth="1"/>
    <col min="29" max="30" width="11.7890625" customWidth="1"/>
    <col min="33" max="45" width="9.1015625" customWidth="1"/>
  </cols>
  <sheetData>
    <row r="1" spans="1:45" ht="37.5" customHeight="1" x14ac:dyDescent="0.55000000000000004">
      <c r="A1" s="388" t="s">
        <v>388</v>
      </c>
      <c r="B1" s="388"/>
      <c r="C1" s="388"/>
      <c r="D1" s="388"/>
      <c r="E1" s="388"/>
      <c r="F1" s="388"/>
      <c r="G1" s="388"/>
      <c r="H1" s="388"/>
      <c r="I1" s="388"/>
      <c r="J1" s="388"/>
      <c r="K1" s="388"/>
      <c r="L1" s="388"/>
      <c r="M1" s="388"/>
      <c r="N1" s="135"/>
      <c r="O1" s="389" t="s">
        <v>389</v>
      </c>
      <c r="P1" s="389"/>
      <c r="Q1" s="389"/>
      <c r="R1" s="389"/>
      <c r="S1" s="389"/>
      <c r="T1" s="389"/>
      <c r="U1" s="389"/>
      <c r="V1" s="389"/>
      <c r="W1" s="389"/>
      <c r="X1" s="389"/>
      <c r="Y1" s="389"/>
      <c r="Z1" s="389"/>
      <c r="AA1" s="389"/>
      <c r="AB1" s="389"/>
      <c r="AC1" s="389"/>
      <c r="AD1" s="389"/>
    </row>
    <row r="2" spans="1:45" s="60" customFormat="1" ht="18" customHeight="1" x14ac:dyDescent="0.55000000000000004">
      <c r="A2" s="390" t="str">
        <f>"Before Period ("&amp;TEXT('Evaluation Set-up'!D9, "mm/dd/yy")&amp;" - "&amp;TEXT('Evaluation Set-up'!E9, "mm/dd/yy")&amp;")"</f>
        <v>Before Period (11/01/17 - 10/31/21)</v>
      </c>
      <c r="B2" s="390"/>
      <c r="C2" s="390"/>
      <c r="D2" s="390"/>
      <c r="E2" s="390"/>
      <c r="F2" s="390"/>
      <c r="G2" s="390"/>
      <c r="H2" s="390"/>
      <c r="I2" s="390"/>
      <c r="J2" s="390"/>
      <c r="K2" s="390"/>
      <c r="L2" s="390"/>
      <c r="M2" s="390"/>
      <c r="N2" s="136"/>
      <c r="O2" s="391" t="s">
        <v>390</v>
      </c>
      <c r="P2" s="392" t="s">
        <v>391</v>
      </c>
      <c r="Q2" s="393" t="s">
        <v>392</v>
      </c>
      <c r="R2" s="392" t="s">
        <v>393</v>
      </c>
      <c r="S2" s="393" t="s">
        <v>394</v>
      </c>
      <c r="T2" s="392" t="s">
        <v>395</v>
      </c>
      <c r="U2" s="394" t="s">
        <v>396</v>
      </c>
      <c r="V2" s="137"/>
    </row>
    <row r="3" spans="1:45" ht="28.5" customHeight="1" x14ac:dyDescent="0.55000000000000004">
      <c r="A3" s="2" t="s">
        <v>141</v>
      </c>
      <c r="B3" s="138" t="s">
        <v>142</v>
      </c>
      <c r="C3" s="139" t="s">
        <v>143</v>
      </c>
      <c r="D3" s="139" t="s">
        <v>144</v>
      </c>
      <c r="E3" s="139" t="s">
        <v>145</v>
      </c>
      <c r="F3" s="139" t="s">
        <v>146</v>
      </c>
      <c r="G3" s="140" t="s">
        <v>147</v>
      </c>
      <c r="H3" s="141" t="s">
        <v>397</v>
      </c>
      <c r="I3" s="141" t="s">
        <v>398</v>
      </c>
      <c r="J3" s="141" t="s">
        <v>399</v>
      </c>
      <c r="K3" s="142" t="s">
        <v>400</v>
      </c>
      <c r="L3" s="143" t="s">
        <v>401</v>
      </c>
      <c r="M3" s="144" t="s">
        <v>402</v>
      </c>
      <c r="N3" s="145"/>
      <c r="O3" s="391"/>
      <c r="P3" s="392"/>
      <c r="Q3" s="393"/>
      <c r="R3" s="392"/>
      <c r="S3" s="393"/>
      <c r="T3" s="392"/>
      <c r="U3" s="394"/>
      <c r="V3" s="146"/>
      <c r="Y3" s="147" t="s">
        <v>328</v>
      </c>
      <c r="Z3" s="148" t="s">
        <v>2</v>
      </c>
      <c r="AA3" s="149" t="s">
        <v>3</v>
      </c>
      <c r="AB3" s="150" t="s">
        <v>403</v>
      </c>
      <c r="AR3" t="s">
        <v>390</v>
      </c>
      <c r="AS3" t="s">
        <v>404</v>
      </c>
    </row>
    <row r="4" spans="1:45" x14ac:dyDescent="0.55000000000000004">
      <c r="A4" s="151">
        <v>105366208</v>
      </c>
      <c r="B4" s="152">
        <v>43122</v>
      </c>
      <c r="C4" s="153">
        <v>30</v>
      </c>
      <c r="D4" s="153">
        <v>1</v>
      </c>
      <c r="E4" s="153">
        <v>7</v>
      </c>
      <c r="F4" s="153">
        <v>1</v>
      </c>
      <c r="G4" s="154" t="s">
        <v>406</v>
      </c>
      <c r="H4" s="155" t="s">
        <v>184</v>
      </c>
      <c r="I4" s="156" t="s">
        <v>718</v>
      </c>
      <c r="J4" s="156" t="s">
        <v>716</v>
      </c>
      <c r="K4" s="157"/>
      <c r="L4" s="158" t="s">
        <v>8</v>
      </c>
      <c r="M4" s="159"/>
      <c r="O4" s="160">
        <f>IF(Q4 = "", "", COUNT(Q$4:$Q4))</f>
        <v>1</v>
      </c>
      <c r="P4" s="160">
        <f t="shared" ref="P4:P67" si="0">IF(C4 &gt; 0, YEAR(B4), "")</f>
        <v>2018</v>
      </c>
      <c r="Q4" s="161">
        <f t="shared" ref="Q4:Q67" si="1">IF(A4="", "", IF(G4="",1,IF(G4="O",1,IF(G4="C",8.4,IF(G4="B",8.4,IF(G4="A",76.8,IF(G4="K",76.8,"ERR")))))))</f>
        <v>1</v>
      </c>
      <c r="R4" s="162">
        <f t="shared" ref="R4:R67" si="2">IF(L4&lt;&gt;"",Q4,"")</f>
        <v>1</v>
      </c>
      <c r="S4" s="163" t="str">
        <f t="shared" ref="S4:S67" si="3">IF(IF(L4&lt;&gt;"",G4,"")=0, "O", IF(L4&lt;&gt;"",G4,""))</f>
        <v>O</v>
      </c>
      <c r="T4" s="164" t="str">
        <f t="shared" ref="T4:T67" si="4">IF(M4&lt;&gt;"",Q4,"")</f>
        <v/>
      </c>
      <c r="U4" s="165" t="str">
        <f t="shared" ref="U4:U67" si="5">IF(IF(M4&lt;&gt;"",G4,"")=0, "O", IF(M4&lt;&gt;"",G4,""))</f>
        <v/>
      </c>
      <c r="V4" s="146"/>
      <c r="X4" s="166" t="s">
        <v>405</v>
      </c>
      <c r="Y4" s="167">
        <f>COUNTIF($G$4:$G$1048576,$X4)</f>
        <v>0</v>
      </c>
      <c r="Z4" s="168">
        <f>COUNTIF($S$4:$S$1048576,$X4)</f>
        <v>0</v>
      </c>
      <c r="AA4" s="169">
        <f>COUNTIF($U$4:$U$1048576,$X4)</f>
        <v>0</v>
      </c>
      <c r="AB4" s="170">
        <f>COUNTIF($S:$S, X4)+COUNTIF($U:$U, X4)-COUNTIFS($S:$S, X4, $U:$U, X4)</f>
        <v>0</v>
      </c>
      <c r="AR4">
        <f t="shared" ref="AR4:AR67" si="6">IF(O4&gt;0, O4, "")</f>
        <v>1</v>
      </c>
      <c r="AS4" t="str">
        <f t="shared" ref="AS4:AS67" si="7">IF(OR(L4="Y",M4="Y"),"Y","")</f>
        <v>Y</v>
      </c>
    </row>
    <row r="5" spans="1:45" x14ac:dyDescent="0.55000000000000004">
      <c r="A5" s="171">
        <v>105543910</v>
      </c>
      <c r="B5" s="172">
        <v>43297</v>
      </c>
      <c r="C5" s="173">
        <v>24</v>
      </c>
      <c r="D5" s="173">
        <v>1</v>
      </c>
      <c r="E5" s="173">
        <v>7</v>
      </c>
      <c r="F5" s="173">
        <v>1</v>
      </c>
      <c r="G5" s="174" t="s">
        <v>406</v>
      </c>
      <c r="H5" s="175" t="s">
        <v>178</v>
      </c>
      <c r="I5" s="176" t="s">
        <v>721</v>
      </c>
      <c r="J5" s="176" t="s">
        <v>716</v>
      </c>
      <c r="K5" s="177"/>
      <c r="L5" s="178" t="s">
        <v>8</v>
      </c>
      <c r="M5" s="179"/>
      <c r="O5" s="160">
        <f>IF(Q5 = "", "", COUNT(Q$4:$Q5))</f>
        <v>2</v>
      </c>
      <c r="P5" s="160">
        <f t="shared" si="0"/>
        <v>2018</v>
      </c>
      <c r="Q5" s="161">
        <f t="shared" si="1"/>
        <v>1</v>
      </c>
      <c r="R5" s="162">
        <f t="shared" si="2"/>
        <v>1</v>
      </c>
      <c r="S5" s="163" t="str">
        <f t="shared" si="3"/>
        <v>O</v>
      </c>
      <c r="T5" s="164" t="str">
        <f t="shared" si="4"/>
        <v/>
      </c>
      <c r="U5" s="165" t="str">
        <f t="shared" si="5"/>
        <v/>
      </c>
      <c r="V5" s="146"/>
      <c r="X5" s="166" t="s">
        <v>200</v>
      </c>
      <c r="Y5" s="167">
        <f>COUNTIF($G$4:$G$1048576,$X5)</f>
        <v>0</v>
      </c>
      <c r="Z5" s="168">
        <f>COUNTIF($S$4:$S$1048576,$X5)</f>
        <v>0</v>
      </c>
      <c r="AA5" s="169">
        <f>COUNTIF($U$4:$U$1048576,$X5)</f>
        <v>0</v>
      </c>
      <c r="AB5" s="170">
        <f>COUNTIF($S:$S, X5)+COUNTIF($U:$U, X5)-COUNTIFS($S:$S, X5, $U:$U, X5)</f>
        <v>0</v>
      </c>
      <c r="AR5">
        <f t="shared" si="6"/>
        <v>2</v>
      </c>
      <c r="AS5" t="str">
        <f t="shared" si="7"/>
        <v>Y</v>
      </c>
    </row>
    <row r="6" spans="1:45" x14ac:dyDescent="0.55000000000000004">
      <c r="A6" s="171">
        <v>105685815</v>
      </c>
      <c r="B6" s="172">
        <v>43422</v>
      </c>
      <c r="C6" s="173">
        <v>30</v>
      </c>
      <c r="D6" s="173">
        <v>1</v>
      </c>
      <c r="E6" s="173">
        <v>7</v>
      </c>
      <c r="F6" s="173">
        <v>1</v>
      </c>
      <c r="G6" s="174" t="s">
        <v>406</v>
      </c>
      <c r="H6" s="175" t="s">
        <v>184</v>
      </c>
      <c r="I6" s="176" t="s">
        <v>718</v>
      </c>
      <c r="J6" s="176" t="s">
        <v>716</v>
      </c>
      <c r="K6" s="177"/>
      <c r="L6" s="178" t="s">
        <v>8</v>
      </c>
      <c r="M6" s="179"/>
      <c r="O6" s="160">
        <f>IF(Q6 = "", "", COUNT(Q$4:$Q6))</f>
        <v>3</v>
      </c>
      <c r="P6" s="160">
        <f t="shared" si="0"/>
        <v>2018</v>
      </c>
      <c r="Q6" s="161">
        <f t="shared" si="1"/>
        <v>1</v>
      </c>
      <c r="R6" s="162">
        <f t="shared" si="2"/>
        <v>1</v>
      </c>
      <c r="S6" s="163" t="str">
        <f t="shared" si="3"/>
        <v>O</v>
      </c>
      <c r="T6" s="164" t="str">
        <f t="shared" si="4"/>
        <v/>
      </c>
      <c r="U6" s="165" t="str">
        <f t="shared" si="5"/>
        <v/>
      </c>
      <c r="V6" s="146"/>
      <c r="X6" s="166" t="s">
        <v>201</v>
      </c>
      <c r="Y6" s="167">
        <f>COUNTIF($G$4:$G$1048576,$X6)</f>
        <v>0</v>
      </c>
      <c r="Z6" s="168">
        <f>COUNTIF($S$4:$S$1048576,$X6)</f>
        <v>0</v>
      </c>
      <c r="AA6" s="169">
        <f>COUNTIF($U$4:$U$1048576,$X6)</f>
        <v>0</v>
      </c>
      <c r="AB6" s="170">
        <f>COUNTIF($S:$S, X6)+COUNTIF($U:$U, X6)-COUNTIFS($S:$S, X6, $U:$U, X6)</f>
        <v>0</v>
      </c>
      <c r="AR6">
        <f t="shared" si="6"/>
        <v>3</v>
      </c>
      <c r="AS6" t="str">
        <f t="shared" si="7"/>
        <v>Y</v>
      </c>
    </row>
    <row r="7" spans="1:45" x14ac:dyDescent="0.55000000000000004">
      <c r="A7" s="171">
        <v>105843862</v>
      </c>
      <c r="B7" s="172">
        <v>43571</v>
      </c>
      <c r="C7" s="173">
        <v>30</v>
      </c>
      <c r="D7" s="173">
        <v>1</v>
      </c>
      <c r="E7" s="173">
        <v>7</v>
      </c>
      <c r="F7" s="173">
        <v>1</v>
      </c>
      <c r="G7" s="174" t="s">
        <v>144</v>
      </c>
      <c r="H7" s="175" t="s">
        <v>184</v>
      </c>
      <c r="I7" s="176" t="s">
        <v>718</v>
      </c>
      <c r="J7" s="176" t="s">
        <v>716</v>
      </c>
      <c r="K7" s="177"/>
      <c r="L7" s="178" t="s">
        <v>8</v>
      </c>
      <c r="M7" s="179"/>
      <c r="O7" s="160">
        <f>IF(Q7 = "", "", COUNT(Q$4:$Q7))</f>
        <v>4</v>
      </c>
      <c r="P7" s="160">
        <f t="shared" si="0"/>
        <v>2019</v>
      </c>
      <c r="Q7" s="161">
        <f t="shared" si="1"/>
        <v>8.4</v>
      </c>
      <c r="R7" s="162">
        <f t="shared" si="2"/>
        <v>8.4</v>
      </c>
      <c r="S7" s="163" t="str">
        <f t="shared" si="3"/>
        <v>C</v>
      </c>
      <c r="T7" s="164" t="str">
        <f t="shared" si="4"/>
        <v/>
      </c>
      <c r="U7" s="165" t="str">
        <f t="shared" si="5"/>
        <v/>
      </c>
      <c r="V7" s="146"/>
      <c r="X7" s="166" t="s">
        <v>144</v>
      </c>
      <c r="Y7" s="167">
        <f>COUNTIF($G$4:$G$1048576,$X7)</f>
        <v>4</v>
      </c>
      <c r="Z7" s="168">
        <f>COUNTIF($S$4:$S$1048576,$X7)</f>
        <v>4</v>
      </c>
      <c r="AA7" s="169">
        <f>COUNTIF($U$4:$U$1048576,$X7)</f>
        <v>0</v>
      </c>
      <c r="AB7" s="170">
        <f>COUNTIF($S:$S, X7)+COUNTIF($U:$U, X7)-COUNTIFS($S:$S, X7, $U:$U, X7)</f>
        <v>4</v>
      </c>
      <c r="AR7">
        <f t="shared" si="6"/>
        <v>4</v>
      </c>
      <c r="AS7" t="str">
        <f t="shared" si="7"/>
        <v>Y</v>
      </c>
    </row>
    <row r="8" spans="1:45" x14ac:dyDescent="0.55000000000000004">
      <c r="A8" s="171">
        <v>105880887</v>
      </c>
      <c r="B8" s="172">
        <v>43614</v>
      </c>
      <c r="C8" s="173">
        <v>30</v>
      </c>
      <c r="D8" s="173">
        <v>1</v>
      </c>
      <c r="E8" s="173">
        <v>7</v>
      </c>
      <c r="F8" s="173">
        <v>1</v>
      </c>
      <c r="G8" s="174" t="s">
        <v>144</v>
      </c>
      <c r="H8" s="175" t="s">
        <v>184</v>
      </c>
      <c r="I8" s="176" t="s">
        <v>717</v>
      </c>
      <c r="J8" s="176" t="s">
        <v>716</v>
      </c>
      <c r="K8" s="177"/>
      <c r="L8" s="178" t="s">
        <v>8</v>
      </c>
      <c r="M8" s="179"/>
      <c r="O8" s="160">
        <f>IF(Q8 = "", "", COUNT(Q$4:$Q8))</f>
        <v>5</v>
      </c>
      <c r="P8" s="160">
        <f t="shared" si="0"/>
        <v>2019</v>
      </c>
      <c r="Q8" s="161">
        <f t="shared" si="1"/>
        <v>8.4</v>
      </c>
      <c r="R8" s="162">
        <f t="shared" si="2"/>
        <v>8.4</v>
      </c>
      <c r="S8" s="163" t="str">
        <f t="shared" si="3"/>
        <v>C</v>
      </c>
      <c r="T8" s="164" t="str">
        <f t="shared" si="4"/>
        <v/>
      </c>
      <c r="U8" s="165" t="str">
        <f t="shared" si="5"/>
        <v/>
      </c>
      <c r="V8" s="146"/>
      <c r="X8" s="166" t="s">
        <v>406</v>
      </c>
      <c r="Y8" s="167">
        <f>COUNTIF($G$4:$G$1048576,$X8)+COUNTIFS($G$4:$G$1048576, "", $O$4:$O$1048576, "&gt;0")</f>
        <v>4</v>
      </c>
      <c r="Z8" s="168">
        <f>COUNTIF($S$4:$S$1048576,$X8)</f>
        <v>4</v>
      </c>
      <c r="AA8" s="169">
        <f>COUNTIF($U$4:$U$1048576,$X8)</f>
        <v>0</v>
      </c>
      <c r="AB8" s="170">
        <f>COUNTIF($S:$S, X8)+COUNTIF($U:$U, X8)-COUNTIFS($S:$S, X8, $U:$U, X8)</f>
        <v>4</v>
      </c>
      <c r="AR8">
        <f t="shared" si="6"/>
        <v>5</v>
      </c>
      <c r="AS8" t="str">
        <f t="shared" si="7"/>
        <v>Y</v>
      </c>
    </row>
    <row r="9" spans="1:45" x14ac:dyDescent="0.55000000000000004">
      <c r="A9" s="171">
        <v>106014182</v>
      </c>
      <c r="B9" s="172">
        <v>43742</v>
      </c>
      <c r="C9" s="173">
        <v>30</v>
      </c>
      <c r="D9" s="173">
        <v>1</v>
      </c>
      <c r="E9" s="173">
        <v>7</v>
      </c>
      <c r="F9" s="173">
        <v>1</v>
      </c>
      <c r="G9" s="174" t="s">
        <v>144</v>
      </c>
      <c r="H9" s="175" t="s">
        <v>184</v>
      </c>
      <c r="I9" s="176" t="s">
        <v>718</v>
      </c>
      <c r="J9" s="176" t="s">
        <v>716</v>
      </c>
      <c r="K9" s="177"/>
      <c r="L9" s="178" t="s">
        <v>8</v>
      </c>
      <c r="M9" s="179"/>
      <c r="O9" s="160">
        <f>IF(Q9 = "", "", COUNT(Q$4:$Q9))</f>
        <v>6</v>
      </c>
      <c r="P9" s="160">
        <f t="shared" si="0"/>
        <v>2019</v>
      </c>
      <c r="Q9" s="161">
        <f t="shared" si="1"/>
        <v>8.4</v>
      </c>
      <c r="R9" s="162">
        <f t="shared" si="2"/>
        <v>8.4</v>
      </c>
      <c r="S9" s="163" t="str">
        <f t="shared" si="3"/>
        <v>C</v>
      </c>
      <c r="T9" s="164" t="str">
        <f t="shared" si="4"/>
        <v/>
      </c>
      <c r="U9" s="165" t="str">
        <f t="shared" si="5"/>
        <v/>
      </c>
      <c r="V9" s="146"/>
      <c r="X9" s="166" t="s">
        <v>328</v>
      </c>
      <c r="Y9" s="167">
        <f>COUNTIF(O4:O1048576, "&gt;0")</f>
        <v>8</v>
      </c>
      <c r="Z9" s="168">
        <f>COUNT(R4:R1048576)</f>
        <v>8</v>
      </c>
      <c r="AA9" s="169">
        <f>COUNT(T4:T1048576)</f>
        <v>0</v>
      </c>
      <c r="AB9" s="170">
        <f>SUM(AB4:AB8)</f>
        <v>8</v>
      </c>
      <c r="AR9">
        <f t="shared" si="6"/>
        <v>6</v>
      </c>
      <c r="AS9" t="str">
        <f t="shared" si="7"/>
        <v>Y</v>
      </c>
    </row>
    <row r="10" spans="1:45" x14ac:dyDescent="0.55000000000000004">
      <c r="A10" s="171">
        <v>106038472</v>
      </c>
      <c r="B10" s="172">
        <v>43745</v>
      </c>
      <c r="C10" s="173">
        <v>24</v>
      </c>
      <c r="D10" s="173">
        <v>1</v>
      </c>
      <c r="E10" s="173">
        <v>7</v>
      </c>
      <c r="F10" s="173">
        <v>1</v>
      </c>
      <c r="G10" s="174" t="s">
        <v>144</v>
      </c>
      <c r="H10" s="175" t="s">
        <v>178</v>
      </c>
      <c r="I10" s="176" t="s">
        <v>723</v>
      </c>
      <c r="J10" s="176" t="s">
        <v>716</v>
      </c>
      <c r="K10" s="177"/>
      <c r="L10" s="178" t="s">
        <v>8</v>
      </c>
      <c r="M10" s="179"/>
      <c r="O10" s="160">
        <f>IF(Q10 = "", "", COUNT(Q$4:$Q10))</f>
        <v>7</v>
      </c>
      <c r="P10" s="160">
        <f t="shared" si="0"/>
        <v>2019</v>
      </c>
      <c r="Q10" s="161">
        <f t="shared" si="1"/>
        <v>8.4</v>
      </c>
      <c r="R10" s="162">
        <f t="shared" si="2"/>
        <v>8.4</v>
      </c>
      <c r="S10" s="163" t="str">
        <f t="shared" si="3"/>
        <v>C</v>
      </c>
      <c r="T10" s="164" t="str">
        <f t="shared" si="4"/>
        <v/>
      </c>
      <c r="U10" s="165" t="str">
        <f t="shared" si="5"/>
        <v/>
      </c>
      <c r="V10" s="146"/>
      <c r="X10" s="166" t="s">
        <v>407</v>
      </c>
      <c r="Y10" s="180">
        <f>IFERROR(AVERAGE(Q4:Q1048576), 0)</f>
        <v>4.7</v>
      </c>
      <c r="Z10" s="181">
        <f>IFERROR(AVERAGE(R4:R1048576),0)</f>
        <v>4.7</v>
      </c>
      <c r="AA10" s="182">
        <f>IFERROR(AVERAGE(T4:T1048576),0)</f>
        <v>0</v>
      </c>
      <c r="AB10" s="183">
        <f>IFERROR(AVERAGEIF($AS$4:$AS$1048576,"Y", Q4:Q1048576 ),0)</f>
        <v>4.7</v>
      </c>
      <c r="AR10">
        <f t="shared" si="6"/>
        <v>7</v>
      </c>
      <c r="AS10" t="str">
        <f t="shared" si="7"/>
        <v>Y</v>
      </c>
    </row>
    <row r="11" spans="1:45" x14ac:dyDescent="0.55000000000000004">
      <c r="A11" s="171">
        <v>106226479</v>
      </c>
      <c r="B11" s="172">
        <v>43966</v>
      </c>
      <c r="C11" s="173">
        <v>30</v>
      </c>
      <c r="D11" s="173">
        <v>1</v>
      </c>
      <c r="E11" s="173">
        <v>7</v>
      </c>
      <c r="F11" s="173">
        <v>1</v>
      </c>
      <c r="G11" s="174" t="s">
        <v>406</v>
      </c>
      <c r="H11" s="175" t="s">
        <v>184</v>
      </c>
      <c r="I11" s="176" t="s">
        <v>717</v>
      </c>
      <c r="J11" s="176" t="s">
        <v>716</v>
      </c>
      <c r="K11" s="177"/>
      <c r="L11" s="178" t="s">
        <v>8</v>
      </c>
      <c r="M11" s="179"/>
      <c r="O11" s="160">
        <f>IF(Q11 = "", "", COUNT(Q$4:$Q11))</f>
        <v>8</v>
      </c>
      <c r="P11" s="160">
        <f t="shared" si="0"/>
        <v>2020</v>
      </c>
      <c r="Q11" s="161">
        <f t="shared" si="1"/>
        <v>1</v>
      </c>
      <c r="R11" s="162">
        <f t="shared" si="2"/>
        <v>1</v>
      </c>
      <c r="S11" s="163" t="str">
        <f t="shared" si="3"/>
        <v>O</v>
      </c>
      <c r="T11" s="164" t="str">
        <f t="shared" si="4"/>
        <v/>
      </c>
      <c r="U11" s="165" t="str">
        <f t="shared" si="5"/>
        <v/>
      </c>
      <c r="V11" s="146"/>
      <c r="AR11">
        <f t="shared" si="6"/>
        <v>8</v>
      </c>
      <c r="AS11" t="str">
        <f t="shared" si="7"/>
        <v>Y</v>
      </c>
    </row>
    <row r="12" spans="1:45" x14ac:dyDescent="0.55000000000000004">
      <c r="A12" s="171"/>
      <c r="B12" s="172"/>
      <c r="C12" s="173"/>
      <c r="D12" s="173"/>
      <c r="E12" s="173"/>
      <c r="F12" s="173"/>
      <c r="G12" s="174"/>
      <c r="H12" s="175"/>
      <c r="I12" s="176"/>
      <c r="J12" s="176"/>
      <c r="K12" s="177"/>
      <c r="L12" s="178"/>
      <c r="M12" s="179"/>
      <c r="O12" s="160" t="str">
        <f>IF(Q12 = "", "", COUNT(Q$4:$Q12))</f>
        <v/>
      </c>
      <c r="P12" s="160" t="str">
        <f t="shared" si="0"/>
        <v/>
      </c>
      <c r="Q12" s="161" t="str">
        <f t="shared" si="1"/>
        <v/>
      </c>
      <c r="R12" s="162" t="str">
        <f t="shared" si="2"/>
        <v/>
      </c>
      <c r="S12" s="163" t="str">
        <f t="shared" si="3"/>
        <v/>
      </c>
      <c r="T12" s="164" t="str">
        <f t="shared" si="4"/>
        <v/>
      </c>
      <c r="U12" s="165" t="str">
        <f t="shared" si="5"/>
        <v/>
      </c>
      <c r="V12" s="146"/>
      <c r="AR12" t="str">
        <f t="shared" si="6"/>
        <v/>
      </c>
      <c r="AS12" t="str">
        <f t="shared" si="7"/>
        <v/>
      </c>
    </row>
    <row r="13" spans="1:45" ht="14.25" customHeight="1" x14ac:dyDescent="0.55000000000000004">
      <c r="A13" s="171"/>
      <c r="B13" s="172"/>
      <c r="C13" s="173"/>
      <c r="D13" s="173"/>
      <c r="E13" s="173"/>
      <c r="F13" s="173"/>
      <c r="G13" s="174"/>
      <c r="H13" s="175"/>
      <c r="I13" s="176"/>
      <c r="J13" s="176"/>
      <c r="K13" s="177"/>
      <c r="L13" s="178"/>
      <c r="M13" s="179"/>
      <c r="O13" s="160" t="str">
        <f>IF(Q13 = "", "", COUNT(Q$4:$Q13))</f>
        <v/>
      </c>
      <c r="P13" s="160" t="str">
        <f t="shared" si="0"/>
        <v/>
      </c>
      <c r="Q13" s="161" t="str">
        <f t="shared" si="1"/>
        <v/>
      </c>
      <c r="R13" s="162" t="str">
        <f t="shared" si="2"/>
        <v/>
      </c>
      <c r="S13" s="163" t="str">
        <f t="shared" si="3"/>
        <v/>
      </c>
      <c r="T13" s="164" t="str">
        <f t="shared" si="4"/>
        <v/>
      </c>
      <c r="U13" s="165" t="str">
        <f t="shared" si="5"/>
        <v/>
      </c>
      <c r="V13" s="146"/>
      <c r="AR13" t="str">
        <f t="shared" si="6"/>
        <v/>
      </c>
      <c r="AS13" t="str">
        <f t="shared" si="7"/>
        <v/>
      </c>
    </row>
    <row r="14" spans="1:45" ht="14.25" customHeight="1" x14ac:dyDescent="0.55000000000000004">
      <c r="A14" s="171"/>
      <c r="B14" s="172"/>
      <c r="C14" s="173"/>
      <c r="D14" s="173"/>
      <c r="E14" s="173"/>
      <c r="F14" s="173"/>
      <c r="G14" s="174"/>
      <c r="H14" s="175"/>
      <c r="I14" s="176"/>
      <c r="J14" s="176"/>
      <c r="K14" s="177"/>
      <c r="L14" s="178"/>
      <c r="M14" s="179"/>
      <c r="O14" s="160" t="str">
        <f>IF(Q14 = "", "", COUNT(Q$4:$Q14))</f>
        <v/>
      </c>
      <c r="P14" s="160" t="str">
        <f t="shared" si="0"/>
        <v/>
      </c>
      <c r="Q14" s="161" t="str">
        <f t="shared" si="1"/>
        <v/>
      </c>
      <c r="R14" s="162" t="str">
        <f t="shared" si="2"/>
        <v/>
      </c>
      <c r="S14" s="163" t="str">
        <f t="shared" si="3"/>
        <v/>
      </c>
      <c r="T14" s="164" t="str">
        <f t="shared" si="4"/>
        <v/>
      </c>
      <c r="U14" s="165" t="str">
        <f t="shared" si="5"/>
        <v/>
      </c>
      <c r="V14" s="146"/>
      <c r="W14" s="395" t="s">
        <v>408</v>
      </c>
      <c r="X14" s="395"/>
      <c r="Y14" s="395"/>
      <c r="Z14" s="395"/>
      <c r="AA14" s="395"/>
      <c r="AB14" s="395"/>
      <c r="AC14" s="395"/>
      <c r="AD14" s="395"/>
      <c r="AR14" t="str">
        <f t="shared" si="6"/>
        <v/>
      </c>
      <c r="AS14" t="str">
        <f t="shared" si="7"/>
        <v/>
      </c>
    </row>
    <row r="15" spans="1:45" ht="15" customHeight="1" x14ac:dyDescent="0.55000000000000004">
      <c r="A15" s="171"/>
      <c r="B15" s="172"/>
      <c r="C15" s="173"/>
      <c r="D15" s="173"/>
      <c r="E15" s="173"/>
      <c r="F15" s="173"/>
      <c r="G15" s="174"/>
      <c r="H15" s="175"/>
      <c r="I15" s="176"/>
      <c r="J15" s="176"/>
      <c r="K15" s="177"/>
      <c r="L15" s="178"/>
      <c r="M15" s="179"/>
      <c r="O15" s="160" t="str">
        <f>IF(Q15 = "", "", COUNT(Q$4:$Q15))</f>
        <v/>
      </c>
      <c r="P15" s="160" t="str">
        <f t="shared" si="0"/>
        <v/>
      </c>
      <c r="Q15" s="161" t="str">
        <f t="shared" si="1"/>
        <v/>
      </c>
      <c r="R15" s="162" t="str">
        <f t="shared" si="2"/>
        <v/>
      </c>
      <c r="S15" s="163" t="str">
        <f t="shared" si="3"/>
        <v/>
      </c>
      <c r="T15" s="164" t="str">
        <f t="shared" si="4"/>
        <v/>
      </c>
      <c r="U15" s="165" t="str">
        <f t="shared" si="5"/>
        <v/>
      </c>
      <c r="V15" s="146"/>
      <c r="W15" s="396">
        <v>1</v>
      </c>
      <c r="X15" s="397" t="s">
        <v>409</v>
      </c>
      <c r="Y15" s="397"/>
      <c r="Z15" s="397"/>
      <c r="AA15" s="397"/>
      <c r="AB15" s="397"/>
      <c r="AC15" s="397"/>
      <c r="AD15" s="397"/>
      <c r="AR15" t="str">
        <f t="shared" si="6"/>
        <v/>
      </c>
      <c r="AS15" t="str">
        <f t="shared" si="7"/>
        <v/>
      </c>
    </row>
    <row r="16" spans="1:45" ht="15" customHeight="1" x14ac:dyDescent="0.55000000000000004">
      <c r="A16" s="171"/>
      <c r="B16" s="172"/>
      <c r="C16" s="173"/>
      <c r="D16" s="173"/>
      <c r="E16" s="173"/>
      <c r="F16" s="173"/>
      <c r="G16" s="174"/>
      <c r="H16" s="175"/>
      <c r="I16" s="176"/>
      <c r="J16" s="176"/>
      <c r="K16" s="177"/>
      <c r="L16" s="178"/>
      <c r="M16" s="179"/>
      <c r="O16" s="160" t="str">
        <f>IF(Q16 = "", "", COUNT(Q$4:$Q16))</f>
        <v/>
      </c>
      <c r="P16" s="160" t="str">
        <f t="shared" si="0"/>
        <v/>
      </c>
      <c r="Q16" s="161" t="str">
        <f t="shared" si="1"/>
        <v/>
      </c>
      <c r="R16" s="162" t="str">
        <f t="shared" si="2"/>
        <v/>
      </c>
      <c r="S16" s="163" t="str">
        <f t="shared" si="3"/>
        <v/>
      </c>
      <c r="T16" s="164" t="str">
        <f t="shared" si="4"/>
        <v/>
      </c>
      <c r="U16" s="165" t="str">
        <f t="shared" si="5"/>
        <v/>
      </c>
      <c r="V16" s="146"/>
      <c r="W16" s="396"/>
      <c r="X16" s="397"/>
      <c r="Y16" s="397"/>
      <c r="Z16" s="397"/>
      <c r="AA16" s="397"/>
      <c r="AB16" s="397"/>
      <c r="AC16" s="397"/>
      <c r="AD16" s="397"/>
      <c r="AR16" t="str">
        <f t="shared" si="6"/>
        <v/>
      </c>
      <c r="AS16" t="str">
        <f t="shared" si="7"/>
        <v/>
      </c>
    </row>
    <row r="17" spans="1:45" x14ac:dyDescent="0.55000000000000004">
      <c r="A17" s="171"/>
      <c r="B17" s="172"/>
      <c r="C17" s="173"/>
      <c r="D17" s="173"/>
      <c r="E17" s="173"/>
      <c r="F17" s="173"/>
      <c r="G17" s="174"/>
      <c r="H17" s="175"/>
      <c r="I17" s="176"/>
      <c r="J17" s="176"/>
      <c r="K17" s="177"/>
      <c r="L17" s="178"/>
      <c r="M17" s="179"/>
      <c r="O17" s="160" t="str">
        <f>IF(Q17 = "", "", COUNT(Q$4:$Q17))</f>
        <v/>
      </c>
      <c r="P17" s="160" t="str">
        <f t="shared" si="0"/>
        <v/>
      </c>
      <c r="Q17" s="161" t="str">
        <f t="shared" si="1"/>
        <v/>
      </c>
      <c r="R17" s="162" t="str">
        <f t="shared" si="2"/>
        <v/>
      </c>
      <c r="S17" s="163" t="str">
        <f t="shared" si="3"/>
        <v/>
      </c>
      <c r="T17" s="164" t="str">
        <f t="shared" si="4"/>
        <v/>
      </c>
      <c r="U17" s="165" t="str">
        <f t="shared" si="5"/>
        <v/>
      </c>
      <c r="V17" s="146"/>
      <c r="W17" s="396"/>
      <c r="X17" s="397"/>
      <c r="Y17" s="397"/>
      <c r="Z17" s="397"/>
      <c r="AA17" s="397"/>
      <c r="AB17" s="397"/>
      <c r="AC17" s="397"/>
      <c r="AD17" s="397"/>
      <c r="AR17" t="str">
        <f t="shared" si="6"/>
        <v/>
      </c>
      <c r="AS17" t="str">
        <f t="shared" si="7"/>
        <v/>
      </c>
    </row>
    <row r="18" spans="1:45" ht="15" customHeight="1" x14ac:dyDescent="0.55000000000000004">
      <c r="A18" s="171"/>
      <c r="B18" s="172"/>
      <c r="C18" s="173"/>
      <c r="D18" s="173"/>
      <c r="E18" s="173"/>
      <c r="F18" s="173"/>
      <c r="G18" s="174"/>
      <c r="H18" s="175"/>
      <c r="I18" s="176"/>
      <c r="J18" s="176"/>
      <c r="K18" s="177"/>
      <c r="L18" s="178"/>
      <c r="M18" s="179"/>
      <c r="O18" s="160" t="str">
        <f>IF(Q18 = "", "", COUNT(Q$4:$Q18))</f>
        <v/>
      </c>
      <c r="P18" s="160" t="str">
        <f t="shared" si="0"/>
        <v/>
      </c>
      <c r="Q18" s="161" t="str">
        <f t="shared" si="1"/>
        <v/>
      </c>
      <c r="R18" s="162" t="str">
        <f t="shared" si="2"/>
        <v/>
      </c>
      <c r="S18" s="163" t="str">
        <f t="shared" si="3"/>
        <v/>
      </c>
      <c r="T18" s="164" t="str">
        <f t="shared" si="4"/>
        <v/>
      </c>
      <c r="U18" s="165" t="str">
        <f t="shared" si="5"/>
        <v/>
      </c>
      <c r="V18" s="146"/>
      <c r="W18" s="396"/>
      <c r="X18" s="107" t="s">
        <v>55</v>
      </c>
      <c r="Y18" s="398" t="s">
        <v>410</v>
      </c>
      <c r="Z18" s="398"/>
      <c r="AA18" s="398"/>
      <c r="AB18" s="398"/>
      <c r="AC18" s="398"/>
      <c r="AD18" s="398"/>
      <c r="AR18" t="str">
        <f t="shared" si="6"/>
        <v/>
      </c>
      <c r="AS18" t="str">
        <f t="shared" si="7"/>
        <v/>
      </c>
    </row>
    <row r="19" spans="1:45" x14ac:dyDescent="0.55000000000000004">
      <c r="A19" s="171"/>
      <c r="B19" s="172"/>
      <c r="C19" s="173"/>
      <c r="D19" s="173"/>
      <c r="E19" s="173"/>
      <c r="F19" s="173"/>
      <c r="G19" s="174"/>
      <c r="H19" s="175"/>
      <c r="I19" s="176"/>
      <c r="J19" s="176"/>
      <c r="K19" s="177"/>
      <c r="L19" s="178"/>
      <c r="M19" s="179"/>
      <c r="O19" s="160" t="str">
        <f>IF(Q19 = "", "", COUNT(Q$4:$Q19))</f>
        <v/>
      </c>
      <c r="P19" s="160" t="str">
        <f t="shared" si="0"/>
        <v/>
      </c>
      <c r="Q19" s="161" t="str">
        <f t="shared" si="1"/>
        <v/>
      </c>
      <c r="R19" s="162" t="str">
        <f t="shared" si="2"/>
        <v/>
      </c>
      <c r="S19" s="163" t="str">
        <f t="shared" si="3"/>
        <v/>
      </c>
      <c r="T19" s="164" t="str">
        <f t="shared" si="4"/>
        <v/>
      </c>
      <c r="U19" s="165" t="str">
        <f t="shared" si="5"/>
        <v/>
      </c>
      <c r="V19" s="146"/>
      <c r="W19" s="396"/>
      <c r="X19" s="108"/>
      <c r="Y19" s="398"/>
      <c r="Z19" s="398"/>
      <c r="AA19" s="398"/>
      <c r="AB19" s="398"/>
      <c r="AC19" s="398"/>
      <c r="AD19" s="398"/>
      <c r="AR19" t="str">
        <f t="shared" si="6"/>
        <v/>
      </c>
      <c r="AS19" t="str">
        <f t="shared" si="7"/>
        <v/>
      </c>
    </row>
    <row r="20" spans="1:45" ht="15" customHeight="1" x14ac:dyDescent="0.55000000000000004">
      <c r="A20" s="171"/>
      <c r="B20" s="172"/>
      <c r="C20" s="173"/>
      <c r="D20" s="173"/>
      <c r="E20" s="173"/>
      <c r="F20" s="173"/>
      <c r="G20" s="174"/>
      <c r="H20" s="175"/>
      <c r="I20" s="176"/>
      <c r="J20" s="176"/>
      <c r="K20" s="177"/>
      <c r="L20" s="178"/>
      <c r="M20" s="179"/>
      <c r="O20" s="160" t="str">
        <f>IF(Q20 = "", "", COUNT(Q$4:$Q20))</f>
        <v/>
      </c>
      <c r="P20" s="160" t="str">
        <f t="shared" si="0"/>
        <v/>
      </c>
      <c r="Q20" s="161" t="str">
        <f t="shared" si="1"/>
        <v/>
      </c>
      <c r="R20" s="162" t="str">
        <f t="shared" si="2"/>
        <v/>
      </c>
      <c r="S20" s="163" t="str">
        <f t="shared" si="3"/>
        <v/>
      </c>
      <c r="T20" s="164" t="str">
        <f t="shared" si="4"/>
        <v/>
      </c>
      <c r="U20" s="165" t="str">
        <f t="shared" si="5"/>
        <v/>
      </c>
      <c r="V20" s="146"/>
      <c r="W20" s="396"/>
      <c r="X20" s="107" t="s">
        <v>55</v>
      </c>
      <c r="Y20" s="398" t="s">
        <v>411</v>
      </c>
      <c r="Z20" s="398"/>
      <c r="AA20" s="398"/>
      <c r="AB20" s="398"/>
      <c r="AC20" s="398"/>
      <c r="AD20" s="398"/>
      <c r="AR20" t="str">
        <f t="shared" si="6"/>
        <v/>
      </c>
      <c r="AS20" t="str">
        <f t="shared" si="7"/>
        <v/>
      </c>
    </row>
    <row r="21" spans="1:45" ht="15" customHeight="1" x14ac:dyDescent="0.55000000000000004">
      <c r="A21" s="171"/>
      <c r="B21" s="172"/>
      <c r="C21" s="173"/>
      <c r="D21" s="173"/>
      <c r="E21" s="173"/>
      <c r="F21" s="173"/>
      <c r="G21" s="174"/>
      <c r="H21" s="175"/>
      <c r="I21" s="176"/>
      <c r="J21" s="176"/>
      <c r="K21" s="177"/>
      <c r="L21" s="178"/>
      <c r="M21" s="179"/>
      <c r="O21" s="160" t="str">
        <f>IF(Q21 = "", "", COUNT(Q$4:$Q21))</f>
        <v/>
      </c>
      <c r="P21" s="160" t="str">
        <f t="shared" si="0"/>
        <v/>
      </c>
      <c r="Q21" s="161" t="str">
        <f t="shared" si="1"/>
        <v/>
      </c>
      <c r="R21" s="162" t="str">
        <f t="shared" si="2"/>
        <v/>
      </c>
      <c r="S21" s="163" t="str">
        <f t="shared" si="3"/>
        <v/>
      </c>
      <c r="T21" s="164" t="str">
        <f t="shared" si="4"/>
        <v/>
      </c>
      <c r="U21" s="165" t="str">
        <f t="shared" si="5"/>
        <v/>
      </c>
      <c r="V21" s="146"/>
      <c r="W21" s="396"/>
      <c r="X21" s="108"/>
      <c r="Y21" s="398"/>
      <c r="Z21" s="398"/>
      <c r="AA21" s="398"/>
      <c r="AB21" s="398"/>
      <c r="AC21" s="398"/>
      <c r="AD21" s="398"/>
      <c r="AR21" t="str">
        <f t="shared" si="6"/>
        <v/>
      </c>
      <c r="AS21" t="str">
        <f t="shared" si="7"/>
        <v/>
      </c>
    </row>
    <row r="22" spans="1:45" ht="15" customHeight="1" x14ac:dyDescent="0.55000000000000004">
      <c r="A22" s="171"/>
      <c r="B22" s="172"/>
      <c r="C22" s="173"/>
      <c r="D22" s="173"/>
      <c r="E22" s="173"/>
      <c r="F22" s="173"/>
      <c r="G22" s="174"/>
      <c r="H22" s="175"/>
      <c r="I22" s="176"/>
      <c r="J22" s="176"/>
      <c r="K22" s="177"/>
      <c r="L22" s="178"/>
      <c r="M22" s="179"/>
      <c r="O22" s="160" t="str">
        <f>IF(Q22 = "", "", COUNT(Q$4:$Q22))</f>
        <v/>
      </c>
      <c r="P22" s="160" t="str">
        <f t="shared" si="0"/>
        <v/>
      </c>
      <c r="Q22" s="161" t="str">
        <f t="shared" si="1"/>
        <v/>
      </c>
      <c r="R22" s="162" t="str">
        <f t="shared" si="2"/>
        <v/>
      </c>
      <c r="S22" s="163" t="str">
        <f t="shared" si="3"/>
        <v/>
      </c>
      <c r="T22" s="164" t="str">
        <f t="shared" si="4"/>
        <v/>
      </c>
      <c r="U22" s="165" t="str">
        <f t="shared" si="5"/>
        <v/>
      </c>
      <c r="V22" s="146"/>
      <c r="W22" s="396"/>
      <c r="X22" s="109"/>
      <c r="Y22" s="398"/>
      <c r="Z22" s="398"/>
      <c r="AA22" s="398"/>
      <c r="AB22" s="398"/>
      <c r="AC22" s="398"/>
      <c r="AD22" s="398"/>
      <c r="AR22" t="str">
        <f t="shared" si="6"/>
        <v/>
      </c>
      <c r="AS22" t="str">
        <f t="shared" si="7"/>
        <v/>
      </c>
    </row>
    <row r="23" spans="1:45" ht="15" customHeight="1" x14ac:dyDescent="0.55000000000000004">
      <c r="A23" s="171"/>
      <c r="B23" s="172"/>
      <c r="C23" s="173"/>
      <c r="D23" s="173"/>
      <c r="E23" s="173"/>
      <c r="F23" s="173"/>
      <c r="G23" s="174"/>
      <c r="H23" s="175"/>
      <c r="I23" s="176"/>
      <c r="J23" s="176"/>
      <c r="K23" s="177"/>
      <c r="L23" s="178"/>
      <c r="M23" s="179"/>
      <c r="O23" s="160" t="str">
        <f>IF(Q23 = "", "", COUNT(Q$4:$Q23))</f>
        <v/>
      </c>
      <c r="P23" s="160" t="str">
        <f t="shared" si="0"/>
        <v/>
      </c>
      <c r="Q23" s="161" t="str">
        <f t="shared" si="1"/>
        <v/>
      </c>
      <c r="R23" s="162" t="str">
        <f t="shared" si="2"/>
        <v/>
      </c>
      <c r="S23" s="163" t="str">
        <f t="shared" si="3"/>
        <v/>
      </c>
      <c r="T23" s="164" t="str">
        <f t="shared" si="4"/>
        <v/>
      </c>
      <c r="U23" s="165" t="str">
        <f t="shared" si="5"/>
        <v/>
      </c>
      <c r="V23" s="146"/>
      <c r="W23" s="396"/>
      <c r="X23" s="109"/>
      <c r="Y23" s="398"/>
      <c r="Z23" s="398"/>
      <c r="AA23" s="398"/>
      <c r="AB23" s="398"/>
      <c r="AC23" s="398"/>
      <c r="AD23" s="398"/>
      <c r="AR23" t="str">
        <f t="shared" si="6"/>
        <v/>
      </c>
      <c r="AS23" t="str">
        <f t="shared" si="7"/>
        <v/>
      </c>
    </row>
    <row r="24" spans="1:45" ht="15" customHeight="1" x14ac:dyDescent="0.55000000000000004">
      <c r="A24" s="171"/>
      <c r="B24" s="172"/>
      <c r="C24" s="173"/>
      <c r="D24" s="173"/>
      <c r="E24" s="173"/>
      <c r="F24" s="173"/>
      <c r="G24" s="174"/>
      <c r="H24" s="175"/>
      <c r="I24" s="176"/>
      <c r="J24" s="176"/>
      <c r="K24" s="177"/>
      <c r="L24" s="178"/>
      <c r="M24" s="179"/>
      <c r="O24" s="160" t="str">
        <f>IF(Q24 = "", "", COUNT(Q$4:$Q24))</f>
        <v/>
      </c>
      <c r="P24" s="160" t="str">
        <f t="shared" si="0"/>
        <v/>
      </c>
      <c r="Q24" s="161" t="str">
        <f t="shared" si="1"/>
        <v/>
      </c>
      <c r="R24" s="162" t="str">
        <f t="shared" si="2"/>
        <v/>
      </c>
      <c r="S24" s="163" t="str">
        <f t="shared" si="3"/>
        <v/>
      </c>
      <c r="T24" s="164" t="str">
        <f t="shared" si="4"/>
        <v/>
      </c>
      <c r="U24" s="165" t="str">
        <f t="shared" si="5"/>
        <v/>
      </c>
      <c r="V24" s="146"/>
      <c r="W24" s="396"/>
      <c r="X24" s="109"/>
      <c r="Y24" s="398"/>
      <c r="Z24" s="398"/>
      <c r="AA24" s="398"/>
      <c r="AB24" s="398"/>
      <c r="AC24" s="398"/>
      <c r="AD24" s="398"/>
      <c r="AR24" t="str">
        <f t="shared" si="6"/>
        <v/>
      </c>
      <c r="AS24" t="str">
        <f t="shared" si="7"/>
        <v/>
      </c>
    </row>
    <row r="25" spans="1:45" ht="14.25" customHeight="1" x14ac:dyDescent="0.55000000000000004">
      <c r="A25" s="171"/>
      <c r="B25" s="172"/>
      <c r="C25" s="173"/>
      <c r="D25" s="173"/>
      <c r="E25" s="173"/>
      <c r="F25" s="173"/>
      <c r="G25" s="174"/>
      <c r="H25" s="175"/>
      <c r="I25" s="176"/>
      <c r="J25" s="176"/>
      <c r="K25" s="177"/>
      <c r="L25" s="178"/>
      <c r="M25" s="179"/>
      <c r="O25" s="160" t="str">
        <f>IF(Q25 = "", "", COUNT(Q$4:$Q25))</f>
        <v/>
      </c>
      <c r="P25" s="160" t="str">
        <f t="shared" si="0"/>
        <v/>
      </c>
      <c r="Q25" s="161" t="str">
        <f t="shared" si="1"/>
        <v/>
      </c>
      <c r="R25" s="162" t="str">
        <f t="shared" si="2"/>
        <v/>
      </c>
      <c r="S25" s="163" t="str">
        <f t="shared" si="3"/>
        <v/>
      </c>
      <c r="T25" s="164" t="str">
        <f t="shared" si="4"/>
        <v/>
      </c>
      <c r="U25" s="165" t="str">
        <f t="shared" si="5"/>
        <v/>
      </c>
      <c r="V25" s="146"/>
      <c r="W25" s="396"/>
      <c r="X25" s="107" t="s">
        <v>55</v>
      </c>
      <c r="Y25" s="398" t="s">
        <v>412</v>
      </c>
      <c r="Z25" s="398"/>
      <c r="AA25" s="398"/>
      <c r="AB25" s="398"/>
      <c r="AC25" s="398"/>
      <c r="AD25" s="398"/>
      <c r="AR25" t="str">
        <f t="shared" si="6"/>
        <v/>
      </c>
      <c r="AS25" t="str">
        <f t="shared" si="7"/>
        <v/>
      </c>
    </row>
    <row r="26" spans="1:45" x14ac:dyDescent="0.55000000000000004">
      <c r="A26" s="171"/>
      <c r="B26" s="172"/>
      <c r="C26" s="173"/>
      <c r="D26" s="173"/>
      <c r="E26" s="173"/>
      <c r="F26" s="173"/>
      <c r="G26" s="174"/>
      <c r="H26" s="175"/>
      <c r="I26" s="176"/>
      <c r="J26" s="176"/>
      <c r="K26" s="177"/>
      <c r="L26" s="178"/>
      <c r="M26" s="179"/>
      <c r="O26" s="160" t="str">
        <f>IF(Q26 = "", "", COUNT(Q$4:$Q26))</f>
        <v/>
      </c>
      <c r="P26" s="160" t="str">
        <f t="shared" si="0"/>
        <v/>
      </c>
      <c r="Q26" s="161" t="str">
        <f t="shared" si="1"/>
        <v/>
      </c>
      <c r="R26" s="162" t="str">
        <f t="shared" si="2"/>
        <v/>
      </c>
      <c r="S26" s="163" t="str">
        <f t="shared" si="3"/>
        <v/>
      </c>
      <c r="T26" s="164" t="str">
        <f t="shared" si="4"/>
        <v/>
      </c>
      <c r="U26" s="165" t="str">
        <f t="shared" si="5"/>
        <v/>
      </c>
      <c r="V26" s="146"/>
      <c r="W26" s="396"/>
      <c r="X26" s="109"/>
      <c r="Y26" s="398"/>
      <c r="Z26" s="398"/>
      <c r="AA26" s="398"/>
      <c r="AB26" s="398"/>
      <c r="AC26" s="398"/>
      <c r="AD26" s="398"/>
      <c r="AR26" t="str">
        <f t="shared" si="6"/>
        <v/>
      </c>
      <c r="AS26" t="str">
        <f t="shared" si="7"/>
        <v/>
      </c>
    </row>
    <row r="27" spans="1:45" ht="14.25" customHeight="1" x14ac:dyDescent="0.55000000000000004">
      <c r="A27" s="171"/>
      <c r="B27" s="172"/>
      <c r="C27" s="173"/>
      <c r="D27" s="173"/>
      <c r="E27" s="173"/>
      <c r="F27" s="173"/>
      <c r="G27" s="174"/>
      <c r="H27" s="175"/>
      <c r="I27" s="176"/>
      <c r="J27" s="176"/>
      <c r="K27" s="177"/>
      <c r="L27" s="178"/>
      <c r="M27" s="179"/>
      <c r="O27" s="160" t="str">
        <f>IF(Q27 = "", "", COUNT(Q$4:$Q27))</f>
        <v/>
      </c>
      <c r="P27" s="160" t="str">
        <f t="shared" si="0"/>
        <v/>
      </c>
      <c r="Q27" s="161" t="str">
        <f t="shared" si="1"/>
        <v/>
      </c>
      <c r="R27" s="162" t="str">
        <f t="shared" si="2"/>
        <v/>
      </c>
      <c r="S27" s="163" t="str">
        <f t="shared" si="3"/>
        <v/>
      </c>
      <c r="T27" s="164" t="str">
        <f t="shared" si="4"/>
        <v/>
      </c>
      <c r="U27" s="165" t="str">
        <f t="shared" si="5"/>
        <v/>
      </c>
      <c r="V27" s="146"/>
      <c r="W27" s="396"/>
      <c r="X27" s="107" t="s">
        <v>55</v>
      </c>
      <c r="Y27" s="399" t="s">
        <v>413</v>
      </c>
      <c r="Z27" s="399"/>
      <c r="AA27" s="399"/>
      <c r="AB27" s="399"/>
      <c r="AC27" s="399"/>
      <c r="AD27" s="399"/>
      <c r="AR27" t="str">
        <f t="shared" si="6"/>
        <v/>
      </c>
      <c r="AS27" t="str">
        <f t="shared" si="7"/>
        <v/>
      </c>
    </row>
    <row r="28" spans="1:45" ht="15" customHeight="1" x14ac:dyDescent="0.55000000000000004">
      <c r="A28" s="171"/>
      <c r="B28" s="172"/>
      <c r="C28" s="173"/>
      <c r="D28" s="173"/>
      <c r="E28" s="173"/>
      <c r="F28" s="173"/>
      <c r="G28" s="174"/>
      <c r="H28" s="175"/>
      <c r="I28" s="176"/>
      <c r="J28" s="176"/>
      <c r="K28" s="177"/>
      <c r="L28" s="178"/>
      <c r="M28" s="179"/>
      <c r="O28" s="160" t="str">
        <f>IF(Q28 = "", "", COUNT(Q$4:$Q28))</f>
        <v/>
      </c>
      <c r="P28" s="160" t="str">
        <f t="shared" si="0"/>
        <v/>
      </c>
      <c r="Q28" s="161" t="str">
        <f t="shared" si="1"/>
        <v/>
      </c>
      <c r="R28" s="162" t="str">
        <f t="shared" si="2"/>
        <v/>
      </c>
      <c r="S28" s="163" t="str">
        <f t="shared" si="3"/>
        <v/>
      </c>
      <c r="T28" s="164" t="str">
        <f t="shared" si="4"/>
        <v/>
      </c>
      <c r="U28" s="165" t="str">
        <f t="shared" si="5"/>
        <v/>
      </c>
      <c r="V28" s="146"/>
      <c r="W28" s="396"/>
      <c r="X28" s="109"/>
      <c r="Y28" s="399"/>
      <c r="Z28" s="399"/>
      <c r="AA28" s="399"/>
      <c r="AB28" s="399"/>
      <c r="AC28" s="399"/>
      <c r="AD28" s="399"/>
      <c r="AR28" t="str">
        <f t="shared" si="6"/>
        <v/>
      </c>
      <c r="AS28" t="str">
        <f t="shared" si="7"/>
        <v/>
      </c>
    </row>
    <row r="29" spans="1:45" x14ac:dyDescent="0.55000000000000004">
      <c r="A29" s="171"/>
      <c r="B29" s="172"/>
      <c r="C29" s="173"/>
      <c r="D29" s="173"/>
      <c r="E29" s="173"/>
      <c r="F29" s="173"/>
      <c r="G29" s="174"/>
      <c r="H29" s="175"/>
      <c r="I29" s="176"/>
      <c r="J29" s="176"/>
      <c r="K29" s="177"/>
      <c r="L29" s="178"/>
      <c r="M29" s="179"/>
      <c r="O29" s="160" t="str">
        <f>IF(Q29 = "", "", COUNT(Q$4:$Q29))</f>
        <v/>
      </c>
      <c r="P29" s="160" t="str">
        <f t="shared" si="0"/>
        <v/>
      </c>
      <c r="Q29" s="161" t="str">
        <f t="shared" si="1"/>
        <v/>
      </c>
      <c r="R29" s="162" t="str">
        <f t="shared" si="2"/>
        <v/>
      </c>
      <c r="S29" s="163" t="str">
        <f t="shared" si="3"/>
        <v/>
      </c>
      <c r="T29" s="164" t="str">
        <f t="shared" si="4"/>
        <v/>
      </c>
      <c r="U29" s="165" t="str">
        <f t="shared" si="5"/>
        <v/>
      </c>
      <c r="V29" s="146"/>
      <c r="W29" s="396"/>
      <c r="X29" s="109"/>
      <c r="Y29" s="399"/>
      <c r="Z29" s="399"/>
      <c r="AA29" s="399"/>
      <c r="AB29" s="399"/>
      <c r="AC29" s="399"/>
      <c r="AD29" s="399"/>
      <c r="AR29" t="str">
        <f t="shared" si="6"/>
        <v/>
      </c>
      <c r="AS29" t="str">
        <f t="shared" si="7"/>
        <v/>
      </c>
    </row>
    <row r="30" spans="1:45" ht="14.25" customHeight="1" x14ac:dyDescent="0.55000000000000004">
      <c r="A30" s="171"/>
      <c r="B30" s="172"/>
      <c r="C30" s="173"/>
      <c r="D30" s="173"/>
      <c r="E30" s="173"/>
      <c r="F30" s="173"/>
      <c r="G30" s="174"/>
      <c r="H30" s="175"/>
      <c r="I30" s="176"/>
      <c r="J30" s="176"/>
      <c r="K30" s="177"/>
      <c r="L30" s="178"/>
      <c r="M30" s="179"/>
      <c r="O30" s="160" t="str">
        <f>IF(Q30 = "", "", COUNT(Q$4:$Q30))</f>
        <v/>
      </c>
      <c r="P30" s="160" t="str">
        <f t="shared" si="0"/>
        <v/>
      </c>
      <c r="Q30" s="161" t="str">
        <f t="shared" si="1"/>
        <v/>
      </c>
      <c r="R30" s="162" t="str">
        <f t="shared" si="2"/>
        <v/>
      </c>
      <c r="S30" s="163" t="str">
        <f t="shared" si="3"/>
        <v/>
      </c>
      <c r="T30" s="164" t="str">
        <f t="shared" si="4"/>
        <v/>
      </c>
      <c r="U30" s="165" t="str">
        <f t="shared" si="5"/>
        <v/>
      </c>
      <c r="V30" s="146"/>
      <c r="W30" s="402">
        <v>2</v>
      </c>
      <c r="X30" s="403" t="s">
        <v>414</v>
      </c>
      <c r="Y30" s="403"/>
      <c r="Z30" s="403"/>
      <c r="AA30" s="403"/>
      <c r="AB30" s="403"/>
      <c r="AC30" s="403"/>
      <c r="AD30" s="403"/>
      <c r="AR30" t="str">
        <f t="shared" si="6"/>
        <v/>
      </c>
      <c r="AS30" t="str">
        <f t="shared" si="7"/>
        <v/>
      </c>
    </row>
    <row r="31" spans="1:45" x14ac:dyDescent="0.55000000000000004">
      <c r="A31" s="171"/>
      <c r="B31" s="172"/>
      <c r="C31" s="173"/>
      <c r="D31" s="173"/>
      <c r="E31" s="173"/>
      <c r="F31" s="173"/>
      <c r="G31" s="174"/>
      <c r="H31" s="175"/>
      <c r="I31" s="176"/>
      <c r="J31" s="176"/>
      <c r="K31" s="177"/>
      <c r="L31" s="178"/>
      <c r="M31" s="179"/>
      <c r="O31" s="160" t="str">
        <f>IF(Q31 = "", "", COUNT(Q$4:$Q31))</f>
        <v/>
      </c>
      <c r="P31" s="160" t="str">
        <f t="shared" si="0"/>
        <v/>
      </c>
      <c r="Q31" s="161" t="str">
        <f t="shared" si="1"/>
        <v/>
      </c>
      <c r="R31" s="162" t="str">
        <f t="shared" si="2"/>
        <v/>
      </c>
      <c r="S31" s="163" t="str">
        <f t="shared" si="3"/>
        <v/>
      </c>
      <c r="T31" s="164" t="str">
        <f t="shared" si="4"/>
        <v/>
      </c>
      <c r="U31" s="165" t="str">
        <f t="shared" si="5"/>
        <v/>
      </c>
      <c r="V31" s="146"/>
      <c r="W31" s="402"/>
      <c r="X31" s="403"/>
      <c r="Y31" s="403"/>
      <c r="Z31" s="403"/>
      <c r="AA31" s="403"/>
      <c r="AB31" s="403"/>
      <c r="AC31" s="403"/>
      <c r="AD31" s="403"/>
      <c r="AR31" t="str">
        <f t="shared" si="6"/>
        <v/>
      </c>
      <c r="AS31" t="str">
        <f t="shared" si="7"/>
        <v/>
      </c>
    </row>
    <row r="32" spans="1:45" x14ac:dyDescent="0.55000000000000004">
      <c r="A32" s="171"/>
      <c r="B32" s="172"/>
      <c r="C32" s="173"/>
      <c r="D32" s="173"/>
      <c r="E32" s="173"/>
      <c r="F32" s="173"/>
      <c r="G32" s="174"/>
      <c r="H32" s="175"/>
      <c r="I32" s="176"/>
      <c r="J32" s="176"/>
      <c r="K32" s="177"/>
      <c r="L32" s="178"/>
      <c r="M32" s="179"/>
      <c r="O32" s="160" t="str">
        <f>IF(Q32 = "", "", COUNT(Q$4:$Q32))</f>
        <v/>
      </c>
      <c r="P32" s="160" t="str">
        <f t="shared" si="0"/>
        <v/>
      </c>
      <c r="Q32" s="161" t="str">
        <f t="shared" si="1"/>
        <v/>
      </c>
      <c r="R32" s="162" t="str">
        <f t="shared" si="2"/>
        <v/>
      </c>
      <c r="S32" s="163" t="str">
        <f t="shared" si="3"/>
        <v/>
      </c>
      <c r="T32" s="164" t="str">
        <f t="shared" si="4"/>
        <v/>
      </c>
      <c r="U32" s="165" t="str">
        <f t="shared" si="5"/>
        <v/>
      </c>
      <c r="V32" s="146"/>
      <c r="W32" s="402"/>
      <c r="X32" s="403"/>
      <c r="Y32" s="403"/>
      <c r="Z32" s="403"/>
      <c r="AA32" s="403"/>
      <c r="AB32" s="403"/>
      <c r="AC32" s="403"/>
      <c r="AD32" s="403"/>
      <c r="AR32" t="str">
        <f t="shared" si="6"/>
        <v/>
      </c>
      <c r="AS32" t="str">
        <f t="shared" si="7"/>
        <v/>
      </c>
    </row>
    <row r="33" spans="1:45" x14ac:dyDescent="0.55000000000000004">
      <c r="A33" s="171"/>
      <c r="B33" s="172"/>
      <c r="C33" s="173"/>
      <c r="D33" s="173"/>
      <c r="E33" s="173"/>
      <c r="F33" s="173"/>
      <c r="G33" s="174"/>
      <c r="H33" s="175"/>
      <c r="I33" s="176"/>
      <c r="J33" s="176"/>
      <c r="K33" s="177"/>
      <c r="L33" s="178"/>
      <c r="M33" s="179"/>
      <c r="O33" s="160" t="str">
        <f>IF(Q33 = "", "", COUNT(Q$4:$Q33))</f>
        <v/>
      </c>
      <c r="P33" s="160" t="str">
        <f t="shared" si="0"/>
        <v/>
      </c>
      <c r="Q33" s="161" t="str">
        <f t="shared" si="1"/>
        <v/>
      </c>
      <c r="R33" s="162" t="str">
        <f t="shared" si="2"/>
        <v/>
      </c>
      <c r="S33" s="163" t="str">
        <f t="shared" si="3"/>
        <v/>
      </c>
      <c r="T33" s="164" t="str">
        <f t="shared" si="4"/>
        <v/>
      </c>
      <c r="U33" s="165" t="str">
        <f t="shared" si="5"/>
        <v/>
      </c>
      <c r="V33" s="146"/>
      <c r="W33" s="402">
        <v>3</v>
      </c>
      <c r="X33" s="404" t="s">
        <v>415</v>
      </c>
      <c r="Y33" s="404"/>
      <c r="Z33" s="404"/>
      <c r="AA33" s="404"/>
      <c r="AB33" s="404"/>
      <c r="AC33" s="404"/>
      <c r="AD33" s="404"/>
      <c r="AR33" t="str">
        <f t="shared" si="6"/>
        <v/>
      </c>
      <c r="AS33" t="str">
        <f t="shared" si="7"/>
        <v/>
      </c>
    </row>
    <row r="34" spans="1:45" x14ac:dyDescent="0.55000000000000004">
      <c r="A34" s="171"/>
      <c r="B34" s="172"/>
      <c r="C34" s="173"/>
      <c r="D34" s="173"/>
      <c r="E34" s="173"/>
      <c r="F34" s="173"/>
      <c r="G34" s="174"/>
      <c r="H34" s="175"/>
      <c r="I34" s="176"/>
      <c r="J34" s="176"/>
      <c r="K34" s="177"/>
      <c r="L34" s="178"/>
      <c r="M34" s="179"/>
      <c r="O34" s="160" t="str">
        <f>IF(Q34 = "", "", COUNT(Q$4:$Q34))</f>
        <v/>
      </c>
      <c r="P34" s="160" t="str">
        <f t="shared" si="0"/>
        <v/>
      </c>
      <c r="Q34" s="161" t="str">
        <f t="shared" si="1"/>
        <v/>
      </c>
      <c r="R34" s="162" t="str">
        <f t="shared" si="2"/>
        <v/>
      </c>
      <c r="S34" s="163" t="str">
        <f t="shared" si="3"/>
        <v/>
      </c>
      <c r="T34" s="164" t="str">
        <f t="shared" si="4"/>
        <v/>
      </c>
      <c r="U34" s="165" t="str">
        <f t="shared" si="5"/>
        <v/>
      </c>
      <c r="V34" s="146"/>
      <c r="W34" s="402"/>
      <c r="X34" s="184" t="s">
        <v>55</v>
      </c>
      <c r="Y34" s="44" t="s">
        <v>416</v>
      </c>
      <c r="Z34" s="44"/>
      <c r="AA34" s="44"/>
      <c r="AB34" s="44"/>
      <c r="AC34" s="44"/>
      <c r="AD34" s="7"/>
      <c r="AR34" t="str">
        <f t="shared" si="6"/>
        <v/>
      </c>
      <c r="AS34" t="str">
        <f t="shared" si="7"/>
        <v/>
      </c>
    </row>
    <row r="35" spans="1:45" x14ac:dyDescent="0.55000000000000004">
      <c r="A35" s="171"/>
      <c r="B35" s="172"/>
      <c r="C35" s="173"/>
      <c r="D35" s="173"/>
      <c r="E35" s="173"/>
      <c r="F35" s="173"/>
      <c r="G35" s="174"/>
      <c r="H35" s="175"/>
      <c r="I35" s="176"/>
      <c r="J35" s="176"/>
      <c r="K35" s="177"/>
      <c r="L35" s="178"/>
      <c r="M35" s="179"/>
      <c r="O35" s="160" t="str">
        <f>IF(Q35 = "", "", COUNT(Q$4:$Q35))</f>
        <v/>
      </c>
      <c r="P35" s="160" t="str">
        <f t="shared" si="0"/>
        <v/>
      </c>
      <c r="Q35" s="161" t="str">
        <f t="shared" si="1"/>
        <v/>
      </c>
      <c r="R35" s="162" t="str">
        <f t="shared" si="2"/>
        <v/>
      </c>
      <c r="S35" s="163" t="str">
        <f t="shared" si="3"/>
        <v/>
      </c>
      <c r="T35" s="164" t="str">
        <f t="shared" si="4"/>
        <v/>
      </c>
      <c r="U35" s="165" t="str">
        <f t="shared" si="5"/>
        <v/>
      </c>
      <c r="V35" s="146"/>
      <c r="W35" s="402"/>
      <c r="X35" s="184" t="s">
        <v>55</v>
      </c>
      <c r="Y35" s="44" t="s">
        <v>417</v>
      </c>
      <c r="Z35" s="44"/>
      <c r="AA35" s="44"/>
      <c r="AB35" s="44"/>
      <c r="AC35" s="44"/>
      <c r="AD35" s="7"/>
      <c r="AR35" t="str">
        <f t="shared" si="6"/>
        <v/>
      </c>
      <c r="AS35" t="str">
        <f t="shared" si="7"/>
        <v/>
      </c>
    </row>
    <row r="36" spans="1:45" x14ac:dyDescent="0.55000000000000004">
      <c r="A36" s="171"/>
      <c r="B36" s="172"/>
      <c r="C36" s="173"/>
      <c r="D36" s="173"/>
      <c r="E36" s="173"/>
      <c r="F36" s="173"/>
      <c r="G36" s="174"/>
      <c r="H36" s="175"/>
      <c r="I36" s="176"/>
      <c r="J36" s="176"/>
      <c r="K36" s="177"/>
      <c r="L36" s="178"/>
      <c r="M36" s="179"/>
      <c r="O36" s="160" t="str">
        <f>IF(Q36 = "", "", COUNT(Q$4:$Q36))</f>
        <v/>
      </c>
      <c r="P36" s="160" t="str">
        <f t="shared" si="0"/>
        <v/>
      </c>
      <c r="Q36" s="161" t="str">
        <f t="shared" si="1"/>
        <v/>
      </c>
      <c r="R36" s="162" t="str">
        <f t="shared" si="2"/>
        <v/>
      </c>
      <c r="S36" s="163" t="str">
        <f t="shared" si="3"/>
        <v/>
      </c>
      <c r="T36" s="164" t="str">
        <f t="shared" si="4"/>
        <v/>
      </c>
      <c r="U36" s="165" t="str">
        <f t="shared" si="5"/>
        <v/>
      </c>
      <c r="V36" s="146"/>
      <c r="W36" s="402"/>
      <c r="X36" s="184" t="s">
        <v>55</v>
      </c>
      <c r="Y36" s="44" t="s">
        <v>418</v>
      </c>
      <c r="Z36" s="44"/>
      <c r="AA36" s="44"/>
      <c r="AB36" s="44"/>
      <c r="AC36" s="44"/>
      <c r="AD36" s="7"/>
      <c r="AR36" t="str">
        <f t="shared" si="6"/>
        <v/>
      </c>
      <c r="AS36" t="str">
        <f t="shared" si="7"/>
        <v/>
      </c>
    </row>
    <row r="37" spans="1:45" ht="14.25" customHeight="1" x14ac:dyDescent="0.55000000000000004">
      <c r="A37" s="171"/>
      <c r="B37" s="172"/>
      <c r="C37" s="173"/>
      <c r="D37" s="173"/>
      <c r="E37" s="173"/>
      <c r="F37" s="173"/>
      <c r="G37" s="174"/>
      <c r="H37" s="175"/>
      <c r="I37" s="176"/>
      <c r="J37" s="176"/>
      <c r="K37" s="177"/>
      <c r="L37" s="178"/>
      <c r="M37" s="179"/>
      <c r="O37" s="160" t="str">
        <f>IF(Q37 = "", "", COUNT(Q$4:$Q37))</f>
        <v/>
      </c>
      <c r="P37" s="160" t="str">
        <f t="shared" si="0"/>
        <v/>
      </c>
      <c r="Q37" s="161" t="str">
        <f t="shared" si="1"/>
        <v/>
      </c>
      <c r="R37" s="162" t="str">
        <f t="shared" si="2"/>
        <v/>
      </c>
      <c r="S37" s="163" t="str">
        <f t="shared" si="3"/>
        <v/>
      </c>
      <c r="T37" s="164" t="str">
        <f t="shared" si="4"/>
        <v/>
      </c>
      <c r="U37" s="165" t="str">
        <f t="shared" si="5"/>
        <v/>
      </c>
      <c r="V37" s="146"/>
      <c r="W37" s="402"/>
      <c r="X37" s="184" t="s">
        <v>55</v>
      </c>
      <c r="Y37" s="405" t="s">
        <v>419</v>
      </c>
      <c r="Z37" s="405"/>
      <c r="AA37" s="405"/>
      <c r="AB37" s="405"/>
      <c r="AC37" s="405"/>
      <c r="AD37" s="405"/>
      <c r="AR37" t="str">
        <f t="shared" si="6"/>
        <v/>
      </c>
      <c r="AS37" t="str">
        <f t="shared" si="7"/>
        <v/>
      </c>
    </row>
    <row r="38" spans="1:45" x14ac:dyDescent="0.55000000000000004">
      <c r="A38" s="171"/>
      <c r="B38" s="172"/>
      <c r="C38" s="173"/>
      <c r="D38" s="173"/>
      <c r="E38" s="173"/>
      <c r="F38" s="173"/>
      <c r="G38" s="174"/>
      <c r="H38" s="175"/>
      <c r="I38" s="176"/>
      <c r="J38" s="176"/>
      <c r="K38" s="177"/>
      <c r="L38" s="178"/>
      <c r="M38" s="179"/>
      <c r="O38" s="160" t="str">
        <f>IF(Q38 = "", "", COUNT(Q$4:$Q38))</f>
        <v/>
      </c>
      <c r="P38" s="160" t="str">
        <f t="shared" si="0"/>
        <v/>
      </c>
      <c r="Q38" s="161" t="str">
        <f t="shared" si="1"/>
        <v/>
      </c>
      <c r="R38" s="162" t="str">
        <f t="shared" si="2"/>
        <v/>
      </c>
      <c r="S38" s="163" t="str">
        <f t="shared" si="3"/>
        <v/>
      </c>
      <c r="T38" s="164" t="str">
        <f t="shared" si="4"/>
        <v/>
      </c>
      <c r="U38" s="165" t="str">
        <f t="shared" si="5"/>
        <v/>
      </c>
      <c r="V38" s="146"/>
      <c r="W38" s="402"/>
      <c r="X38" s="185"/>
      <c r="Y38" s="405"/>
      <c r="Z38" s="405"/>
      <c r="AA38" s="405"/>
      <c r="AB38" s="405"/>
      <c r="AC38" s="405"/>
      <c r="AD38" s="405"/>
      <c r="AR38" t="str">
        <f t="shared" si="6"/>
        <v/>
      </c>
      <c r="AS38" t="str">
        <f t="shared" si="7"/>
        <v/>
      </c>
    </row>
    <row r="39" spans="1:45" x14ac:dyDescent="0.55000000000000004">
      <c r="A39" s="171"/>
      <c r="B39" s="172"/>
      <c r="C39" s="173"/>
      <c r="D39" s="173"/>
      <c r="E39" s="173"/>
      <c r="F39" s="173"/>
      <c r="G39" s="174"/>
      <c r="H39" s="175"/>
      <c r="I39" s="176"/>
      <c r="J39" s="176"/>
      <c r="K39" s="177"/>
      <c r="L39" s="178"/>
      <c r="M39" s="179"/>
      <c r="O39" s="160" t="str">
        <f>IF(Q39 = "", "", COUNT(Q$4:$Q39))</f>
        <v/>
      </c>
      <c r="P39" s="160" t="str">
        <f t="shared" si="0"/>
        <v/>
      </c>
      <c r="Q39" s="161" t="str">
        <f t="shared" si="1"/>
        <v/>
      </c>
      <c r="R39" s="162" t="str">
        <f t="shared" si="2"/>
        <v/>
      </c>
      <c r="S39" s="163" t="str">
        <f t="shared" si="3"/>
        <v/>
      </c>
      <c r="T39" s="164" t="str">
        <f t="shared" si="4"/>
        <v/>
      </c>
      <c r="U39" s="165" t="str">
        <f t="shared" si="5"/>
        <v/>
      </c>
      <c r="V39" s="146"/>
      <c r="W39" s="402"/>
      <c r="X39" s="185"/>
      <c r="Y39" s="405"/>
      <c r="Z39" s="405"/>
      <c r="AA39" s="405"/>
      <c r="AB39" s="405"/>
      <c r="AC39" s="405"/>
      <c r="AD39" s="405"/>
      <c r="AR39" t="str">
        <f t="shared" si="6"/>
        <v/>
      </c>
      <c r="AS39" t="str">
        <f t="shared" si="7"/>
        <v/>
      </c>
    </row>
    <row r="40" spans="1:45" x14ac:dyDescent="0.55000000000000004">
      <c r="A40" s="171"/>
      <c r="B40" s="172"/>
      <c r="C40" s="173"/>
      <c r="D40" s="173"/>
      <c r="E40" s="173"/>
      <c r="F40" s="173"/>
      <c r="G40" s="174"/>
      <c r="H40" s="175"/>
      <c r="I40" s="176"/>
      <c r="J40" s="176"/>
      <c r="K40" s="177"/>
      <c r="L40" s="178"/>
      <c r="M40" s="179"/>
      <c r="O40" s="160" t="str">
        <f>IF(Q40 = "", "", COUNT(Q$4:$Q40))</f>
        <v/>
      </c>
      <c r="P40" s="160" t="str">
        <f t="shared" si="0"/>
        <v/>
      </c>
      <c r="Q40" s="161" t="str">
        <f t="shared" si="1"/>
        <v/>
      </c>
      <c r="R40" s="162" t="str">
        <f t="shared" si="2"/>
        <v/>
      </c>
      <c r="S40" s="163" t="str">
        <f t="shared" si="3"/>
        <v/>
      </c>
      <c r="T40" s="164" t="str">
        <f t="shared" si="4"/>
        <v/>
      </c>
      <c r="U40" s="165" t="str">
        <f t="shared" si="5"/>
        <v/>
      </c>
      <c r="V40" s="146"/>
      <c r="W40" s="402"/>
      <c r="X40" s="186"/>
      <c r="Y40" s="405"/>
      <c r="Z40" s="405"/>
      <c r="AA40" s="405"/>
      <c r="AB40" s="405"/>
      <c r="AC40" s="405"/>
      <c r="AD40" s="405"/>
      <c r="AR40" t="str">
        <f t="shared" si="6"/>
        <v/>
      </c>
      <c r="AS40" t="str">
        <f t="shared" si="7"/>
        <v/>
      </c>
    </row>
    <row r="41" spans="1:45" ht="14.25" customHeight="1" x14ac:dyDescent="0.55000000000000004">
      <c r="A41" s="171"/>
      <c r="B41" s="172"/>
      <c r="C41" s="173"/>
      <c r="D41" s="173"/>
      <c r="E41" s="173"/>
      <c r="F41" s="173"/>
      <c r="G41" s="174"/>
      <c r="H41" s="175"/>
      <c r="I41" s="176"/>
      <c r="J41" s="176"/>
      <c r="K41" s="177"/>
      <c r="L41" s="178"/>
      <c r="M41" s="179"/>
      <c r="O41" s="160" t="str">
        <f>IF(Q41 = "", "", COUNT(Q$4:$Q41))</f>
        <v/>
      </c>
      <c r="P41" s="160" t="str">
        <f t="shared" si="0"/>
        <v/>
      </c>
      <c r="Q41" s="161" t="str">
        <f t="shared" si="1"/>
        <v/>
      </c>
      <c r="R41" s="162" t="str">
        <f t="shared" si="2"/>
        <v/>
      </c>
      <c r="S41" s="163" t="str">
        <f t="shared" si="3"/>
        <v/>
      </c>
      <c r="T41" s="164" t="str">
        <f t="shared" si="4"/>
        <v/>
      </c>
      <c r="U41" s="165" t="str">
        <f t="shared" si="5"/>
        <v/>
      </c>
      <c r="V41" s="146"/>
      <c r="W41" s="400">
        <v>4</v>
      </c>
      <c r="X41" s="401" t="s">
        <v>420</v>
      </c>
      <c r="Y41" s="401"/>
      <c r="Z41" s="401"/>
      <c r="AA41" s="401"/>
      <c r="AB41" s="401"/>
      <c r="AC41" s="401"/>
      <c r="AD41" s="401"/>
      <c r="AR41" t="str">
        <f t="shared" si="6"/>
        <v/>
      </c>
      <c r="AS41" t="str">
        <f t="shared" si="7"/>
        <v/>
      </c>
    </row>
    <row r="42" spans="1:45" ht="14.25" customHeight="1" x14ac:dyDescent="0.55000000000000004">
      <c r="A42" s="171"/>
      <c r="B42" s="172"/>
      <c r="C42" s="173"/>
      <c r="D42" s="173"/>
      <c r="E42" s="173"/>
      <c r="F42" s="173"/>
      <c r="G42" s="174"/>
      <c r="H42" s="175"/>
      <c r="I42" s="176"/>
      <c r="J42" s="176"/>
      <c r="K42" s="177"/>
      <c r="L42" s="178"/>
      <c r="M42" s="179"/>
      <c r="O42" s="160" t="str">
        <f>IF(Q42 = "", "", COUNT(Q$4:$Q42))</f>
        <v/>
      </c>
      <c r="P42" s="160" t="str">
        <f t="shared" si="0"/>
        <v/>
      </c>
      <c r="Q42" s="161" t="str">
        <f t="shared" si="1"/>
        <v/>
      </c>
      <c r="R42" s="162" t="str">
        <f t="shared" si="2"/>
        <v/>
      </c>
      <c r="S42" s="163" t="str">
        <f t="shared" si="3"/>
        <v/>
      </c>
      <c r="T42" s="164" t="str">
        <f t="shared" si="4"/>
        <v/>
      </c>
      <c r="U42" s="165" t="str">
        <f t="shared" si="5"/>
        <v/>
      </c>
      <c r="V42" s="146"/>
      <c r="W42" s="400"/>
      <c r="X42" s="401"/>
      <c r="Y42" s="401"/>
      <c r="Z42" s="401"/>
      <c r="AA42" s="401"/>
      <c r="AB42" s="401"/>
      <c r="AC42" s="401"/>
      <c r="AD42" s="401"/>
      <c r="AR42" t="str">
        <f t="shared" si="6"/>
        <v/>
      </c>
      <c r="AS42" t="str">
        <f t="shared" si="7"/>
        <v/>
      </c>
    </row>
    <row r="43" spans="1:45" x14ac:dyDescent="0.55000000000000004">
      <c r="A43" s="171"/>
      <c r="B43" s="172"/>
      <c r="C43" s="173"/>
      <c r="D43" s="173"/>
      <c r="E43" s="173"/>
      <c r="F43" s="173"/>
      <c r="G43" s="174"/>
      <c r="H43" s="175"/>
      <c r="I43" s="176"/>
      <c r="J43" s="176"/>
      <c r="K43" s="177"/>
      <c r="L43" s="178"/>
      <c r="M43" s="179"/>
      <c r="O43" s="160" t="str">
        <f>IF(Q43 = "", "", COUNT(Q$4:$Q43))</f>
        <v/>
      </c>
      <c r="P43" s="160" t="str">
        <f t="shared" si="0"/>
        <v/>
      </c>
      <c r="Q43" s="161" t="str">
        <f t="shared" si="1"/>
        <v/>
      </c>
      <c r="R43" s="162" t="str">
        <f t="shared" si="2"/>
        <v/>
      </c>
      <c r="S43" s="163" t="str">
        <f t="shared" si="3"/>
        <v/>
      </c>
      <c r="T43" s="164" t="str">
        <f t="shared" si="4"/>
        <v/>
      </c>
      <c r="U43" s="165" t="str">
        <f t="shared" si="5"/>
        <v/>
      </c>
      <c r="V43" s="146"/>
      <c r="AR43" t="str">
        <f t="shared" si="6"/>
        <v/>
      </c>
      <c r="AS43" t="str">
        <f t="shared" si="7"/>
        <v/>
      </c>
    </row>
    <row r="44" spans="1:45" x14ac:dyDescent="0.55000000000000004">
      <c r="A44" s="171"/>
      <c r="B44" s="172"/>
      <c r="C44" s="173"/>
      <c r="D44" s="173"/>
      <c r="E44" s="173"/>
      <c r="F44" s="173"/>
      <c r="G44" s="174"/>
      <c r="H44" s="175"/>
      <c r="I44" s="176"/>
      <c r="J44" s="176"/>
      <c r="K44" s="177"/>
      <c r="L44" s="178"/>
      <c r="M44" s="179"/>
      <c r="O44" s="160" t="str">
        <f>IF(Q44 = "", "", COUNT(Q$4:$Q44))</f>
        <v/>
      </c>
      <c r="P44" s="160" t="str">
        <f t="shared" si="0"/>
        <v/>
      </c>
      <c r="Q44" s="161" t="str">
        <f t="shared" si="1"/>
        <v/>
      </c>
      <c r="R44" s="162" t="str">
        <f t="shared" si="2"/>
        <v/>
      </c>
      <c r="S44" s="163" t="str">
        <f t="shared" si="3"/>
        <v/>
      </c>
      <c r="T44" s="164" t="str">
        <f t="shared" si="4"/>
        <v/>
      </c>
      <c r="U44" s="165" t="str">
        <f t="shared" si="5"/>
        <v/>
      </c>
      <c r="V44" s="146"/>
      <c r="AR44" t="str">
        <f t="shared" si="6"/>
        <v/>
      </c>
      <c r="AS44" t="str">
        <f t="shared" si="7"/>
        <v/>
      </c>
    </row>
    <row r="45" spans="1:45" x14ac:dyDescent="0.55000000000000004">
      <c r="A45" s="171"/>
      <c r="B45" s="172"/>
      <c r="C45" s="173"/>
      <c r="D45" s="173"/>
      <c r="E45" s="173"/>
      <c r="F45" s="173"/>
      <c r="G45" s="174"/>
      <c r="H45" s="175"/>
      <c r="I45" s="176"/>
      <c r="J45" s="176"/>
      <c r="K45" s="177"/>
      <c r="L45" s="178"/>
      <c r="M45" s="179"/>
      <c r="O45" s="160" t="str">
        <f>IF(Q45 = "", "", COUNT(Q$4:$Q45))</f>
        <v/>
      </c>
      <c r="P45" s="160" t="str">
        <f t="shared" si="0"/>
        <v/>
      </c>
      <c r="Q45" s="161" t="str">
        <f t="shared" si="1"/>
        <v/>
      </c>
      <c r="R45" s="162" t="str">
        <f t="shared" si="2"/>
        <v/>
      </c>
      <c r="S45" s="163" t="str">
        <f t="shared" si="3"/>
        <v/>
      </c>
      <c r="T45" s="164" t="str">
        <f t="shared" si="4"/>
        <v/>
      </c>
      <c r="U45" s="165" t="str">
        <f t="shared" si="5"/>
        <v/>
      </c>
      <c r="V45" s="146"/>
      <c r="AR45" t="str">
        <f t="shared" si="6"/>
        <v/>
      </c>
      <c r="AS45" t="str">
        <f t="shared" si="7"/>
        <v/>
      </c>
    </row>
    <row r="46" spans="1:45" x14ac:dyDescent="0.55000000000000004">
      <c r="A46" s="171"/>
      <c r="B46" s="172"/>
      <c r="C46" s="173"/>
      <c r="D46" s="173"/>
      <c r="E46" s="173"/>
      <c r="F46" s="173"/>
      <c r="G46" s="174"/>
      <c r="H46" s="175"/>
      <c r="I46" s="176"/>
      <c r="J46" s="176"/>
      <c r="K46" s="177"/>
      <c r="L46" s="178"/>
      <c r="M46" s="179"/>
      <c r="O46" s="160" t="str">
        <f>IF(Q46 = "", "", COUNT(Q$4:$Q46))</f>
        <v/>
      </c>
      <c r="P46" s="160" t="str">
        <f t="shared" si="0"/>
        <v/>
      </c>
      <c r="Q46" s="161" t="str">
        <f t="shared" si="1"/>
        <v/>
      </c>
      <c r="R46" s="162" t="str">
        <f t="shared" si="2"/>
        <v/>
      </c>
      <c r="S46" s="163" t="str">
        <f t="shared" si="3"/>
        <v/>
      </c>
      <c r="T46" s="164" t="str">
        <f t="shared" si="4"/>
        <v/>
      </c>
      <c r="U46" s="165" t="str">
        <f t="shared" si="5"/>
        <v/>
      </c>
      <c r="V46" s="146"/>
      <c r="AR46" t="str">
        <f t="shared" si="6"/>
        <v/>
      </c>
      <c r="AS46" t="str">
        <f t="shared" si="7"/>
        <v/>
      </c>
    </row>
    <row r="47" spans="1:45" x14ac:dyDescent="0.55000000000000004">
      <c r="A47" s="171"/>
      <c r="B47" s="172"/>
      <c r="C47" s="173"/>
      <c r="D47" s="173"/>
      <c r="E47" s="173"/>
      <c r="F47" s="173"/>
      <c r="G47" s="174"/>
      <c r="H47" s="175"/>
      <c r="I47" s="176"/>
      <c r="J47" s="176"/>
      <c r="K47" s="177"/>
      <c r="L47" s="178"/>
      <c r="M47" s="179"/>
      <c r="O47" s="160" t="str">
        <f>IF(Q47 = "", "", COUNT(Q$4:$Q47))</f>
        <v/>
      </c>
      <c r="P47" s="160" t="str">
        <f t="shared" si="0"/>
        <v/>
      </c>
      <c r="Q47" s="161" t="str">
        <f t="shared" si="1"/>
        <v/>
      </c>
      <c r="R47" s="162" t="str">
        <f t="shared" si="2"/>
        <v/>
      </c>
      <c r="S47" s="163" t="str">
        <f t="shared" si="3"/>
        <v/>
      </c>
      <c r="T47" s="164" t="str">
        <f t="shared" si="4"/>
        <v/>
      </c>
      <c r="U47" s="165" t="str">
        <f t="shared" si="5"/>
        <v/>
      </c>
      <c r="V47" s="146"/>
      <c r="AR47" t="str">
        <f t="shared" si="6"/>
        <v/>
      </c>
      <c r="AS47" t="str">
        <f t="shared" si="7"/>
        <v/>
      </c>
    </row>
    <row r="48" spans="1:45" x14ac:dyDescent="0.55000000000000004">
      <c r="A48" s="171"/>
      <c r="B48" s="172"/>
      <c r="C48" s="173"/>
      <c r="D48" s="173"/>
      <c r="E48" s="173"/>
      <c r="F48" s="173"/>
      <c r="G48" s="174"/>
      <c r="H48" s="175"/>
      <c r="I48" s="176"/>
      <c r="J48" s="176"/>
      <c r="K48" s="177"/>
      <c r="L48" s="178"/>
      <c r="M48" s="179"/>
      <c r="O48" s="160" t="str">
        <f>IF(Q48 = "", "", COUNT(Q$4:$Q48))</f>
        <v/>
      </c>
      <c r="P48" s="160" t="str">
        <f t="shared" si="0"/>
        <v/>
      </c>
      <c r="Q48" s="161" t="str">
        <f t="shared" si="1"/>
        <v/>
      </c>
      <c r="R48" s="162" t="str">
        <f t="shared" si="2"/>
        <v/>
      </c>
      <c r="S48" s="163" t="str">
        <f t="shared" si="3"/>
        <v/>
      </c>
      <c r="T48" s="164" t="str">
        <f t="shared" si="4"/>
        <v/>
      </c>
      <c r="U48" s="165" t="str">
        <f t="shared" si="5"/>
        <v/>
      </c>
      <c r="V48" s="146"/>
      <c r="AR48" t="str">
        <f t="shared" si="6"/>
        <v/>
      </c>
      <c r="AS48" t="str">
        <f t="shared" si="7"/>
        <v/>
      </c>
    </row>
    <row r="49" spans="1:45" x14ac:dyDescent="0.55000000000000004">
      <c r="A49" s="171"/>
      <c r="B49" s="172"/>
      <c r="C49" s="173"/>
      <c r="D49" s="173"/>
      <c r="E49" s="173"/>
      <c r="F49" s="173"/>
      <c r="G49" s="174"/>
      <c r="H49" s="175"/>
      <c r="I49" s="176"/>
      <c r="J49" s="176"/>
      <c r="K49" s="177"/>
      <c r="L49" s="178"/>
      <c r="M49" s="179"/>
      <c r="O49" s="160" t="str">
        <f>IF(Q49 = "", "", COUNT(Q$4:$Q49))</f>
        <v/>
      </c>
      <c r="P49" s="160" t="str">
        <f t="shared" si="0"/>
        <v/>
      </c>
      <c r="Q49" s="161" t="str">
        <f t="shared" si="1"/>
        <v/>
      </c>
      <c r="R49" s="162" t="str">
        <f t="shared" si="2"/>
        <v/>
      </c>
      <c r="S49" s="163" t="str">
        <f t="shared" si="3"/>
        <v/>
      </c>
      <c r="T49" s="164" t="str">
        <f t="shared" si="4"/>
        <v/>
      </c>
      <c r="U49" s="165" t="str">
        <f t="shared" si="5"/>
        <v/>
      </c>
      <c r="V49" s="146"/>
      <c r="AR49" t="str">
        <f t="shared" si="6"/>
        <v/>
      </c>
      <c r="AS49" t="str">
        <f t="shared" si="7"/>
        <v/>
      </c>
    </row>
    <row r="50" spans="1:45" x14ac:dyDescent="0.55000000000000004">
      <c r="A50" s="171"/>
      <c r="B50" s="172"/>
      <c r="C50" s="173"/>
      <c r="D50" s="173"/>
      <c r="E50" s="173"/>
      <c r="F50" s="173"/>
      <c r="G50" s="174"/>
      <c r="H50" s="175"/>
      <c r="I50" s="176"/>
      <c r="J50" s="176"/>
      <c r="K50" s="177"/>
      <c r="L50" s="178"/>
      <c r="M50" s="179"/>
      <c r="O50" s="160" t="str">
        <f>IF(Q50 = "", "", COUNT(Q$4:$Q50))</f>
        <v/>
      </c>
      <c r="P50" s="160" t="str">
        <f t="shared" si="0"/>
        <v/>
      </c>
      <c r="Q50" s="161" t="str">
        <f t="shared" si="1"/>
        <v/>
      </c>
      <c r="R50" s="162" t="str">
        <f t="shared" si="2"/>
        <v/>
      </c>
      <c r="S50" s="163" t="str">
        <f t="shared" si="3"/>
        <v/>
      </c>
      <c r="T50" s="164" t="str">
        <f t="shared" si="4"/>
        <v/>
      </c>
      <c r="U50" s="165" t="str">
        <f t="shared" si="5"/>
        <v/>
      </c>
      <c r="V50" s="146"/>
      <c r="AR50" t="str">
        <f t="shared" si="6"/>
        <v/>
      </c>
      <c r="AS50" t="str">
        <f t="shared" si="7"/>
        <v/>
      </c>
    </row>
    <row r="51" spans="1:45" x14ac:dyDescent="0.55000000000000004">
      <c r="A51" s="171"/>
      <c r="B51" s="172"/>
      <c r="C51" s="173"/>
      <c r="D51" s="173"/>
      <c r="E51" s="173"/>
      <c r="F51" s="173"/>
      <c r="G51" s="174"/>
      <c r="H51" s="175"/>
      <c r="I51" s="176"/>
      <c r="J51" s="176"/>
      <c r="K51" s="177"/>
      <c r="L51" s="178"/>
      <c r="M51" s="179"/>
      <c r="O51" s="160" t="str">
        <f>IF(Q51 = "", "", COUNT(Q$4:$Q51))</f>
        <v/>
      </c>
      <c r="P51" s="160" t="str">
        <f t="shared" si="0"/>
        <v/>
      </c>
      <c r="Q51" s="161" t="str">
        <f t="shared" si="1"/>
        <v/>
      </c>
      <c r="R51" s="162" t="str">
        <f t="shared" si="2"/>
        <v/>
      </c>
      <c r="S51" s="163" t="str">
        <f t="shared" si="3"/>
        <v/>
      </c>
      <c r="T51" s="164" t="str">
        <f t="shared" si="4"/>
        <v/>
      </c>
      <c r="U51" s="165" t="str">
        <f t="shared" si="5"/>
        <v/>
      </c>
      <c r="V51" s="146"/>
      <c r="AR51" t="str">
        <f t="shared" si="6"/>
        <v/>
      </c>
      <c r="AS51" t="str">
        <f t="shared" si="7"/>
        <v/>
      </c>
    </row>
    <row r="52" spans="1:45" x14ac:dyDescent="0.55000000000000004">
      <c r="A52" s="171"/>
      <c r="B52" s="172"/>
      <c r="C52" s="173"/>
      <c r="D52" s="173"/>
      <c r="E52" s="173"/>
      <c r="F52" s="173"/>
      <c r="G52" s="174"/>
      <c r="H52" s="175"/>
      <c r="I52" s="176"/>
      <c r="J52" s="176"/>
      <c r="K52" s="177"/>
      <c r="L52" s="178"/>
      <c r="M52" s="179"/>
      <c r="O52" s="160" t="str">
        <f>IF(Q52 = "", "", COUNT(Q$4:$Q52))</f>
        <v/>
      </c>
      <c r="P52" s="160" t="str">
        <f t="shared" si="0"/>
        <v/>
      </c>
      <c r="Q52" s="161" t="str">
        <f t="shared" si="1"/>
        <v/>
      </c>
      <c r="R52" s="162" t="str">
        <f t="shared" si="2"/>
        <v/>
      </c>
      <c r="S52" s="163" t="str">
        <f t="shared" si="3"/>
        <v/>
      </c>
      <c r="T52" s="164" t="str">
        <f t="shared" si="4"/>
        <v/>
      </c>
      <c r="U52" s="165" t="str">
        <f t="shared" si="5"/>
        <v/>
      </c>
      <c r="V52" s="146"/>
      <c r="AR52" t="str">
        <f t="shared" si="6"/>
        <v/>
      </c>
      <c r="AS52" t="str">
        <f t="shared" si="7"/>
        <v/>
      </c>
    </row>
    <row r="53" spans="1:45" x14ac:dyDescent="0.55000000000000004">
      <c r="A53" s="171"/>
      <c r="B53" s="172"/>
      <c r="C53" s="173"/>
      <c r="D53" s="173"/>
      <c r="E53" s="173"/>
      <c r="F53" s="173"/>
      <c r="G53" s="174"/>
      <c r="H53" s="175"/>
      <c r="I53" s="176"/>
      <c r="J53" s="176"/>
      <c r="K53" s="177"/>
      <c r="L53" s="178"/>
      <c r="M53" s="179"/>
      <c r="O53" s="160" t="str">
        <f>IF(Q53 = "", "", COUNT(Q$4:$Q53))</f>
        <v/>
      </c>
      <c r="P53" s="160" t="str">
        <f t="shared" si="0"/>
        <v/>
      </c>
      <c r="Q53" s="161" t="str">
        <f t="shared" si="1"/>
        <v/>
      </c>
      <c r="R53" s="162" t="str">
        <f t="shared" si="2"/>
        <v/>
      </c>
      <c r="S53" s="163" t="str">
        <f t="shared" si="3"/>
        <v/>
      </c>
      <c r="T53" s="164" t="str">
        <f t="shared" si="4"/>
        <v/>
      </c>
      <c r="U53" s="165" t="str">
        <f t="shared" si="5"/>
        <v/>
      </c>
      <c r="V53" s="146"/>
      <c r="AR53" t="str">
        <f t="shared" si="6"/>
        <v/>
      </c>
      <c r="AS53" t="str">
        <f t="shared" si="7"/>
        <v/>
      </c>
    </row>
    <row r="54" spans="1:45" x14ac:dyDescent="0.55000000000000004">
      <c r="A54" s="171"/>
      <c r="B54" s="172"/>
      <c r="C54" s="173"/>
      <c r="D54" s="173"/>
      <c r="E54" s="173"/>
      <c r="F54" s="173"/>
      <c r="G54" s="174"/>
      <c r="H54" s="175"/>
      <c r="I54" s="176"/>
      <c r="J54" s="176"/>
      <c r="K54" s="177"/>
      <c r="L54" s="178"/>
      <c r="M54" s="179"/>
      <c r="O54" s="160" t="str">
        <f>IF(Q54 = "", "", COUNT(Q$4:$Q54))</f>
        <v/>
      </c>
      <c r="P54" s="160" t="str">
        <f t="shared" si="0"/>
        <v/>
      </c>
      <c r="Q54" s="161" t="str">
        <f t="shared" si="1"/>
        <v/>
      </c>
      <c r="R54" s="162" t="str">
        <f t="shared" si="2"/>
        <v/>
      </c>
      <c r="S54" s="163" t="str">
        <f t="shared" si="3"/>
        <v/>
      </c>
      <c r="T54" s="164" t="str">
        <f t="shared" si="4"/>
        <v/>
      </c>
      <c r="U54" s="165" t="str">
        <f t="shared" si="5"/>
        <v/>
      </c>
      <c r="V54" s="146"/>
      <c r="AR54" t="str">
        <f t="shared" si="6"/>
        <v/>
      </c>
      <c r="AS54" t="str">
        <f t="shared" si="7"/>
        <v/>
      </c>
    </row>
    <row r="55" spans="1:45" x14ac:dyDescent="0.55000000000000004">
      <c r="A55" s="171"/>
      <c r="B55" s="172"/>
      <c r="C55" s="173"/>
      <c r="D55" s="173"/>
      <c r="E55" s="173"/>
      <c r="F55" s="173"/>
      <c r="G55" s="174"/>
      <c r="H55" s="175"/>
      <c r="I55" s="176"/>
      <c r="J55" s="176"/>
      <c r="K55" s="177"/>
      <c r="L55" s="178"/>
      <c r="M55" s="179"/>
      <c r="O55" s="160" t="str">
        <f>IF(Q55 = "", "", COUNT(Q$4:$Q55))</f>
        <v/>
      </c>
      <c r="P55" s="160" t="str">
        <f t="shared" si="0"/>
        <v/>
      </c>
      <c r="Q55" s="161" t="str">
        <f t="shared" si="1"/>
        <v/>
      </c>
      <c r="R55" s="162" t="str">
        <f t="shared" si="2"/>
        <v/>
      </c>
      <c r="S55" s="163" t="str">
        <f t="shared" si="3"/>
        <v/>
      </c>
      <c r="T55" s="164" t="str">
        <f t="shared" si="4"/>
        <v/>
      </c>
      <c r="U55" s="165" t="str">
        <f t="shared" si="5"/>
        <v/>
      </c>
      <c r="V55" s="146"/>
      <c r="AR55" t="str">
        <f t="shared" si="6"/>
        <v/>
      </c>
      <c r="AS55" t="str">
        <f t="shared" si="7"/>
        <v/>
      </c>
    </row>
    <row r="56" spans="1:45" x14ac:dyDescent="0.55000000000000004">
      <c r="A56" s="171"/>
      <c r="B56" s="172"/>
      <c r="C56" s="173"/>
      <c r="D56" s="173"/>
      <c r="E56" s="173"/>
      <c r="F56" s="173"/>
      <c r="G56" s="174"/>
      <c r="H56" s="175"/>
      <c r="I56" s="176"/>
      <c r="J56" s="176"/>
      <c r="K56" s="177"/>
      <c r="L56" s="178"/>
      <c r="M56" s="179"/>
      <c r="O56" s="160" t="str">
        <f>IF(Q56 = "", "", COUNT(Q$4:$Q56))</f>
        <v/>
      </c>
      <c r="P56" s="160" t="str">
        <f t="shared" si="0"/>
        <v/>
      </c>
      <c r="Q56" s="161" t="str">
        <f t="shared" si="1"/>
        <v/>
      </c>
      <c r="R56" s="162" t="str">
        <f t="shared" si="2"/>
        <v/>
      </c>
      <c r="S56" s="163" t="str">
        <f t="shared" si="3"/>
        <v/>
      </c>
      <c r="T56" s="164" t="str">
        <f t="shared" si="4"/>
        <v/>
      </c>
      <c r="U56" s="165" t="str">
        <f t="shared" si="5"/>
        <v/>
      </c>
      <c r="V56" s="146"/>
      <c r="AR56" t="str">
        <f t="shared" si="6"/>
        <v/>
      </c>
      <c r="AS56" t="str">
        <f t="shared" si="7"/>
        <v/>
      </c>
    </row>
    <row r="57" spans="1:45" x14ac:dyDescent="0.55000000000000004">
      <c r="A57" s="171"/>
      <c r="B57" s="172"/>
      <c r="C57" s="173"/>
      <c r="D57" s="173"/>
      <c r="E57" s="173"/>
      <c r="F57" s="173"/>
      <c r="G57" s="174"/>
      <c r="H57" s="175"/>
      <c r="I57" s="176"/>
      <c r="J57" s="176"/>
      <c r="K57" s="177"/>
      <c r="L57" s="178"/>
      <c r="M57" s="179"/>
      <c r="O57" s="160" t="str">
        <f>IF(Q57 = "", "", COUNT(Q$4:$Q57))</f>
        <v/>
      </c>
      <c r="P57" s="160" t="str">
        <f t="shared" si="0"/>
        <v/>
      </c>
      <c r="Q57" s="161" t="str">
        <f t="shared" si="1"/>
        <v/>
      </c>
      <c r="R57" s="162" t="str">
        <f t="shared" si="2"/>
        <v/>
      </c>
      <c r="S57" s="163" t="str">
        <f t="shared" si="3"/>
        <v/>
      </c>
      <c r="T57" s="164" t="str">
        <f t="shared" si="4"/>
        <v/>
      </c>
      <c r="U57" s="165" t="str">
        <f t="shared" si="5"/>
        <v/>
      </c>
      <c r="V57" s="146"/>
      <c r="AR57" t="str">
        <f t="shared" si="6"/>
        <v/>
      </c>
      <c r="AS57" t="str">
        <f t="shared" si="7"/>
        <v/>
      </c>
    </row>
    <row r="58" spans="1:45" x14ac:dyDescent="0.55000000000000004">
      <c r="A58" s="171"/>
      <c r="B58" s="172"/>
      <c r="C58" s="173"/>
      <c r="D58" s="173"/>
      <c r="E58" s="173"/>
      <c r="F58" s="173"/>
      <c r="G58" s="174"/>
      <c r="H58" s="175"/>
      <c r="I58" s="176"/>
      <c r="J58" s="176"/>
      <c r="K58" s="177"/>
      <c r="L58" s="178"/>
      <c r="M58" s="179"/>
      <c r="O58" s="160" t="str">
        <f>IF(Q58 = "", "", COUNT(Q$4:$Q58))</f>
        <v/>
      </c>
      <c r="P58" s="160" t="str">
        <f t="shared" si="0"/>
        <v/>
      </c>
      <c r="Q58" s="161" t="str">
        <f t="shared" si="1"/>
        <v/>
      </c>
      <c r="R58" s="162" t="str">
        <f t="shared" si="2"/>
        <v/>
      </c>
      <c r="S58" s="163" t="str">
        <f t="shared" si="3"/>
        <v/>
      </c>
      <c r="T58" s="164" t="str">
        <f t="shared" si="4"/>
        <v/>
      </c>
      <c r="U58" s="165" t="str">
        <f t="shared" si="5"/>
        <v/>
      </c>
      <c r="V58" s="146"/>
      <c r="AR58" t="str">
        <f t="shared" si="6"/>
        <v/>
      </c>
      <c r="AS58" t="str">
        <f t="shared" si="7"/>
        <v/>
      </c>
    </row>
    <row r="59" spans="1:45" x14ac:dyDescent="0.55000000000000004">
      <c r="A59" s="171"/>
      <c r="B59" s="172"/>
      <c r="C59" s="173"/>
      <c r="D59" s="173"/>
      <c r="E59" s="173"/>
      <c r="F59" s="173"/>
      <c r="G59" s="174"/>
      <c r="H59" s="175"/>
      <c r="I59" s="176"/>
      <c r="J59" s="176"/>
      <c r="K59" s="177"/>
      <c r="L59" s="178"/>
      <c r="M59" s="179"/>
      <c r="O59" s="160" t="str">
        <f>IF(Q59 = "", "", COUNT(Q$4:$Q59))</f>
        <v/>
      </c>
      <c r="P59" s="160" t="str">
        <f t="shared" si="0"/>
        <v/>
      </c>
      <c r="Q59" s="161" t="str">
        <f t="shared" si="1"/>
        <v/>
      </c>
      <c r="R59" s="162" t="str">
        <f t="shared" si="2"/>
        <v/>
      </c>
      <c r="S59" s="163" t="str">
        <f t="shared" si="3"/>
        <v/>
      </c>
      <c r="T59" s="164" t="str">
        <f t="shared" si="4"/>
        <v/>
      </c>
      <c r="U59" s="165" t="str">
        <f t="shared" si="5"/>
        <v/>
      </c>
      <c r="V59" s="146"/>
      <c r="AR59" t="str">
        <f t="shared" si="6"/>
        <v/>
      </c>
      <c r="AS59" t="str">
        <f t="shared" si="7"/>
        <v/>
      </c>
    </row>
    <row r="60" spans="1:45" x14ac:dyDescent="0.55000000000000004">
      <c r="A60" s="171"/>
      <c r="B60" s="172"/>
      <c r="C60" s="173"/>
      <c r="D60" s="173"/>
      <c r="E60" s="173"/>
      <c r="F60" s="173"/>
      <c r="G60" s="174"/>
      <c r="H60" s="175"/>
      <c r="I60" s="176"/>
      <c r="J60" s="176"/>
      <c r="K60" s="177"/>
      <c r="L60" s="178"/>
      <c r="M60" s="179"/>
      <c r="O60" s="160" t="str">
        <f>IF(Q60 = "", "", COUNT(Q$4:$Q60))</f>
        <v/>
      </c>
      <c r="P60" s="160" t="str">
        <f t="shared" si="0"/>
        <v/>
      </c>
      <c r="Q60" s="161" t="str">
        <f t="shared" si="1"/>
        <v/>
      </c>
      <c r="R60" s="162" t="str">
        <f t="shared" si="2"/>
        <v/>
      </c>
      <c r="S60" s="163" t="str">
        <f t="shared" si="3"/>
        <v/>
      </c>
      <c r="T60" s="164" t="str">
        <f t="shared" si="4"/>
        <v/>
      </c>
      <c r="U60" s="165" t="str">
        <f t="shared" si="5"/>
        <v/>
      </c>
      <c r="V60" s="146"/>
      <c r="AR60" t="str">
        <f t="shared" si="6"/>
        <v/>
      </c>
      <c r="AS60" t="str">
        <f t="shared" si="7"/>
        <v/>
      </c>
    </row>
    <row r="61" spans="1:45" x14ac:dyDescent="0.55000000000000004">
      <c r="A61" s="171"/>
      <c r="B61" s="172"/>
      <c r="C61" s="173"/>
      <c r="D61" s="173"/>
      <c r="E61" s="173"/>
      <c r="F61" s="173"/>
      <c r="G61" s="174"/>
      <c r="H61" s="175"/>
      <c r="I61" s="176"/>
      <c r="J61" s="176"/>
      <c r="K61" s="177"/>
      <c r="L61" s="178"/>
      <c r="M61" s="179"/>
      <c r="O61" s="160" t="str">
        <f>IF(Q61 = "", "", COUNT(Q$4:$Q61))</f>
        <v/>
      </c>
      <c r="P61" s="160" t="str">
        <f t="shared" si="0"/>
        <v/>
      </c>
      <c r="Q61" s="161" t="str">
        <f t="shared" si="1"/>
        <v/>
      </c>
      <c r="R61" s="162" t="str">
        <f t="shared" si="2"/>
        <v/>
      </c>
      <c r="S61" s="163" t="str">
        <f t="shared" si="3"/>
        <v/>
      </c>
      <c r="T61" s="164" t="str">
        <f t="shared" si="4"/>
        <v/>
      </c>
      <c r="U61" s="165" t="str">
        <f t="shared" si="5"/>
        <v/>
      </c>
      <c r="V61" s="146"/>
      <c r="AR61" t="str">
        <f t="shared" si="6"/>
        <v/>
      </c>
      <c r="AS61" t="str">
        <f t="shared" si="7"/>
        <v/>
      </c>
    </row>
    <row r="62" spans="1:45" x14ac:dyDescent="0.55000000000000004">
      <c r="A62" s="171"/>
      <c r="B62" s="172"/>
      <c r="C62" s="173"/>
      <c r="D62" s="173"/>
      <c r="E62" s="173"/>
      <c r="F62" s="173"/>
      <c r="G62" s="174"/>
      <c r="H62" s="175"/>
      <c r="I62" s="176"/>
      <c r="J62" s="176"/>
      <c r="K62" s="177"/>
      <c r="L62" s="178"/>
      <c r="M62" s="179"/>
      <c r="O62" s="160" t="str">
        <f>IF(Q62 = "", "", COUNT(Q$4:$Q62))</f>
        <v/>
      </c>
      <c r="P62" s="160" t="str">
        <f t="shared" si="0"/>
        <v/>
      </c>
      <c r="Q62" s="161" t="str">
        <f t="shared" si="1"/>
        <v/>
      </c>
      <c r="R62" s="162" t="str">
        <f t="shared" si="2"/>
        <v/>
      </c>
      <c r="S62" s="163" t="str">
        <f t="shared" si="3"/>
        <v/>
      </c>
      <c r="T62" s="164" t="str">
        <f t="shared" si="4"/>
        <v/>
      </c>
      <c r="U62" s="165" t="str">
        <f t="shared" si="5"/>
        <v/>
      </c>
      <c r="V62" s="146"/>
      <c r="AR62" t="str">
        <f t="shared" si="6"/>
        <v/>
      </c>
      <c r="AS62" t="str">
        <f t="shared" si="7"/>
        <v/>
      </c>
    </row>
    <row r="63" spans="1:45" x14ac:dyDescent="0.55000000000000004">
      <c r="A63" s="171"/>
      <c r="B63" s="172"/>
      <c r="C63" s="173"/>
      <c r="D63" s="173"/>
      <c r="E63" s="173"/>
      <c r="F63" s="173"/>
      <c r="G63" s="174"/>
      <c r="H63" s="175"/>
      <c r="I63" s="176"/>
      <c r="J63" s="176"/>
      <c r="K63" s="177"/>
      <c r="L63" s="178"/>
      <c r="M63" s="179"/>
      <c r="O63" s="160" t="str">
        <f>IF(Q63 = "", "", COUNT(Q$4:$Q63))</f>
        <v/>
      </c>
      <c r="P63" s="160" t="str">
        <f t="shared" si="0"/>
        <v/>
      </c>
      <c r="Q63" s="161" t="str">
        <f t="shared" si="1"/>
        <v/>
      </c>
      <c r="R63" s="162" t="str">
        <f t="shared" si="2"/>
        <v/>
      </c>
      <c r="S63" s="163" t="str">
        <f t="shared" si="3"/>
        <v/>
      </c>
      <c r="T63" s="164" t="str">
        <f t="shared" si="4"/>
        <v/>
      </c>
      <c r="U63" s="165" t="str">
        <f t="shared" si="5"/>
        <v/>
      </c>
      <c r="V63" s="146"/>
      <c r="AR63" t="str">
        <f t="shared" si="6"/>
        <v/>
      </c>
      <c r="AS63" t="str">
        <f t="shared" si="7"/>
        <v/>
      </c>
    </row>
    <row r="64" spans="1:45" x14ac:dyDescent="0.55000000000000004">
      <c r="A64" s="171"/>
      <c r="B64" s="172"/>
      <c r="C64" s="173"/>
      <c r="D64" s="173"/>
      <c r="E64" s="173"/>
      <c r="F64" s="173"/>
      <c r="G64" s="174"/>
      <c r="H64" s="175"/>
      <c r="I64" s="176"/>
      <c r="J64" s="176"/>
      <c r="K64" s="177"/>
      <c r="L64" s="178"/>
      <c r="M64" s="179"/>
      <c r="O64" s="160" t="str">
        <f>IF(Q64 = "", "", COUNT(Q$4:$Q64))</f>
        <v/>
      </c>
      <c r="P64" s="160" t="str">
        <f t="shared" si="0"/>
        <v/>
      </c>
      <c r="Q64" s="161" t="str">
        <f t="shared" si="1"/>
        <v/>
      </c>
      <c r="R64" s="162" t="str">
        <f t="shared" si="2"/>
        <v/>
      </c>
      <c r="S64" s="163" t="str">
        <f t="shared" si="3"/>
        <v/>
      </c>
      <c r="T64" s="164" t="str">
        <f t="shared" si="4"/>
        <v/>
      </c>
      <c r="U64" s="165" t="str">
        <f t="shared" si="5"/>
        <v/>
      </c>
      <c r="V64" s="146"/>
      <c r="AR64" t="str">
        <f t="shared" si="6"/>
        <v/>
      </c>
      <c r="AS64" t="str">
        <f t="shared" si="7"/>
        <v/>
      </c>
    </row>
    <row r="65" spans="1:45" x14ac:dyDescent="0.55000000000000004">
      <c r="A65" s="171"/>
      <c r="B65" s="172"/>
      <c r="C65" s="173"/>
      <c r="D65" s="173"/>
      <c r="E65" s="173"/>
      <c r="F65" s="173"/>
      <c r="G65" s="174"/>
      <c r="H65" s="175"/>
      <c r="I65" s="176"/>
      <c r="J65" s="176"/>
      <c r="K65" s="177"/>
      <c r="L65" s="178"/>
      <c r="M65" s="179"/>
      <c r="O65" s="160" t="str">
        <f>IF(Q65 = "", "", COUNT(Q$4:$Q65))</f>
        <v/>
      </c>
      <c r="P65" s="160" t="str">
        <f t="shared" si="0"/>
        <v/>
      </c>
      <c r="Q65" s="161" t="str">
        <f t="shared" si="1"/>
        <v/>
      </c>
      <c r="R65" s="162" t="str">
        <f t="shared" si="2"/>
        <v/>
      </c>
      <c r="S65" s="163" t="str">
        <f t="shared" si="3"/>
        <v/>
      </c>
      <c r="T65" s="164" t="str">
        <f t="shared" si="4"/>
        <v/>
      </c>
      <c r="U65" s="165" t="str">
        <f t="shared" si="5"/>
        <v/>
      </c>
      <c r="V65" s="146"/>
      <c r="AR65" t="str">
        <f t="shared" si="6"/>
        <v/>
      </c>
      <c r="AS65" t="str">
        <f t="shared" si="7"/>
        <v/>
      </c>
    </row>
    <row r="66" spans="1:45" x14ac:dyDescent="0.55000000000000004">
      <c r="A66" s="171"/>
      <c r="B66" s="172"/>
      <c r="C66" s="173"/>
      <c r="D66" s="173"/>
      <c r="E66" s="173"/>
      <c r="F66" s="173"/>
      <c r="G66" s="174"/>
      <c r="H66" s="175"/>
      <c r="I66" s="176"/>
      <c r="J66" s="176"/>
      <c r="K66" s="177"/>
      <c r="L66" s="178"/>
      <c r="M66" s="179"/>
      <c r="O66" s="160" t="str">
        <f>IF(Q66 = "", "", COUNT(Q$4:$Q66))</f>
        <v/>
      </c>
      <c r="P66" s="160" t="str">
        <f t="shared" si="0"/>
        <v/>
      </c>
      <c r="Q66" s="161" t="str">
        <f t="shared" si="1"/>
        <v/>
      </c>
      <c r="R66" s="162" t="str">
        <f t="shared" si="2"/>
        <v/>
      </c>
      <c r="S66" s="163" t="str">
        <f t="shared" si="3"/>
        <v/>
      </c>
      <c r="T66" s="164" t="str">
        <f t="shared" si="4"/>
        <v/>
      </c>
      <c r="U66" s="165" t="str">
        <f t="shared" si="5"/>
        <v/>
      </c>
      <c r="V66" s="146"/>
      <c r="AR66" t="str">
        <f t="shared" si="6"/>
        <v/>
      </c>
      <c r="AS66" t="str">
        <f t="shared" si="7"/>
        <v/>
      </c>
    </row>
    <row r="67" spans="1:45" x14ac:dyDescent="0.55000000000000004">
      <c r="A67" s="171"/>
      <c r="B67" s="172"/>
      <c r="C67" s="173"/>
      <c r="D67" s="173"/>
      <c r="E67" s="173"/>
      <c r="F67" s="173"/>
      <c r="G67" s="174"/>
      <c r="H67" s="175"/>
      <c r="I67" s="176"/>
      <c r="J67" s="176"/>
      <c r="K67" s="177"/>
      <c r="L67" s="178"/>
      <c r="M67" s="179"/>
      <c r="O67" s="160" t="str">
        <f>IF(Q67 = "", "", COUNT(Q$4:$Q67))</f>
        <v/>
      </c>
      <c r="P67" s="160" t="str">
        <f t="shared" si="0"/>
        <v/>
      </c>
      <c r="Q67" s="161" t="str">
        <f t="shared" si="1"/>
        <v/>
      </c>
      <c r="R67" s="162" t="str">
        <f t="shared" si="2"/>
        <v/>
      </c>
      <c r="S67" s="163" t="str">
        <f t="shared" si="3"/>
        <v/>
      </c>
      <c r="T67" s="164" t="str">
        <f t="shared" si="4"/>
        <v/>
      </c>
      <c r="U67" s="165" t="str">
        <f t="shared" si="5"/>
        <v/>
      </c>
      <c r="V67" s="146"/>
      <c r="AR67" t="str">
        <f t="shared" si="6"/>
        <v/>
      </c>
      <c r="AS67" t="str">
        <f t="shared" si="7"/>
        <v/>
      </c>
    </row>
    <row r="68" spans="1:45" x14ac:dyDescent="0.55000000000000004">
      <c r="A68" s="171"/>
      <c r="B68" s="172"/>
      <c r="C68" s="173"/>
      <c r="D68" s="173"/>
      <c r="E68" s="173"/>
      <c r="F68" s="173"/>
      <c r="G68" s="174"/>
      <c r="H68" s="175"/>
      <c r="I68" s="176"/>
      <c r="J68" s="176"/>
      <c r="K68" s="177"/>
      <c r="L68" s="178"/>
      <c r="M68" s="179"/>
      <c r="O68" s="160" t="str">
        <f>IF(Q68 = "", "", COUNT(Q$4:$Q68))</f>
        <v/>
      </c>
      <c r="P68" s="160" t="str">
        <f t="shared" ref="P68:P131" si="8">IF(C68 &gt; 0, YEAR(B68), "")</f>
        <v/>
      </c>
      <c r="Q68" s="161" t="str">
        <f t="shared" ref="Q68:Q131" si="9">IF(A68="", "", IF(G68="",1,IF(G68="O",1,IF(G68="C",8.4,IF(G68="B",8.4,IF(G68="A",76.8,IF(G68="K",76.8,"ERR")))))))</f>
        <v/>
      </c>
      <c r="R68" s="162" t="str">
        <f t="shared" ref="R68:R131" si="10">IF(L68&lt;&gt;"",Q68,"")</f>
        <v/>
      </c>
      <c r="S68" s="163" t="str">
        <f t="shared" ref="S68:S131" si="11">IF(IF(L68&lt;&gt;"",G68,"")=0, "O", IF(L68&lt;&gt;"",G68,""))</f>
        <v/>
      </c>
      <c r="T68" s="164" t="str">
        <f t="shared" ref="T68:T131" si="12">IF(M68&lt;&gt;"",Q68,"")</f>
        <v/>
      </c>
      <c r="U68" s="165" t="str">
        <f t="shared" ref="U68:U131" si="13">IF(IF(M68&lt;&gt;"",G68,"")=0, "O", IF(M68&lt;&gt;"",G68,""))</f>
        <v/>
      </c>
      <c r="V68" s="146"/>
      <c r="AR68" t="str">
        <f t="shared" ref="AR68:AR131" si="14">IF(O68&gt;0, O68, "")</f>
        <v/>
      </c>
      <c r="AS68" t="str">
        <f t="shared" ref="AS68:AS131" si="15">IF(OR(L68="Y",M68="Y"),"Y","")</f>
        <v/>
      </c>
    </row>
    <row r="69" spans="1:45" x14ac:dyDescent="0.55000000000000004">
      <c r="A69" s="171"/>
      <c r="B69" s="172"/>
      <c r="C69" s="173"/>
      <c r="D69" s="173"/>
      <c r="E69" s="173"/>
      <c r="F69" s="173"/>
      <c r="G69" s="174"/>
      <c r="H69" s="175"/>
      <c r="I69" s="176"/>
      <c r="J69" s="176"/>
      <c r="K69" s="177"/>
      <c r="L69" s="178"/>
      <c r="M69" s="179"/>
      <c r="O69" s="160" t="str">
        <f>IF(Q69 = "", "", COUNT(Q$4:$Q69))</f>
        <v/>
      </c>
      <c r="P69" s="160" t="str">
        <f t="shared" si="8"/>
        <v/>
      </c>
      <c r="Q69" s="161" t="str">
        <f t="shared" si="9"/>
        <v/>
      </c>
      <c r="R69" s="162" t="str">
        <f t="shared" si="10"/>
        <v/>
      </c>
      <c r="S69" s="163" t="str">
        <f t="shared" si="11"/>
        <v/>
      </c>
      <c r="T69" s="164" t="str">
        <f t="shared" si="12"/>
        <v/>
      </c>
      <c r="U69" s="165" t="str">
        <f t="shared" si="13"/>
        <v/>
      </c>
      <c r="V69" s="146"/>
      <c r="AR69" t="str">
        <f t="shared" si="14"/>
        <v/>
      </c>
      <c r="AS69" t="str">
        <f t="shared" si="15"/>
        <v/>
      </c>
    </row>
    <row r="70" spans="1:45" x14ac:dyDescent="0.55000000000000004">
      <c r="A70" s="171"/>
      <c r="B70" s="172"/>
      <c r="C70" s="173"/>
      <c r="D70" s="173"/>
      <c r="E70" s="173"/>
      <c r="F70" s="173"/>
      <c r="G70" s="174"/>
      <c r="H70" s="175"/>
      <c r="I70" s="176"/>
      <c r="J70" s="176"/>
      <c r="K70" s="177"/>
      <c r="L70" s="178"/>
      <c r="M70" s="179"/>
      <c r="O70" s="160" t="str">
        <f>IF(Q70 = "", "", COUNT(Q$4:$Q70))</f>
        <v/>
      </c>
      <c r="P70" s="160" t="str">
        <f t="shared" si="8"/>
        <v/>
      </c>
      <c r="Q70" s="161" t="str">
        <f t="shared" si="9"/>
        <v/>
      </c>
      <c r="R70" s="162" t="str">
        <f t="shared" si="10"/>
        <v/>
      </c>
      <c r="S70" s="163" t="str">
        <f t="shared" si="11"/>
        <v/>
      </c>
      <c r="T70" s="164" t="str">
        <f t="shared" si="12"/>
        <v/>
      </c>
      <c r="U70" s="165" t="str">
        <f t="shared" si="13"/>
        <v/>
      </c>
      <c r="V70" s="146"/>
      <c r="AR70" t="str">
        <f t="shared" si="14"/>
        <v/>
      </c>
      <c r="AS70" t="str">
        <f t="shared" si="15"/>
        <v/>
      </c>
    </row>
    <row r="71" spans="1:45" x14ac:dyDescent="0.55000000000000004">
      <c r="A71" s="171"/>
      <c r="B71" s="172"/>
      <c r="C71" s="173"/>
      <c r="D71" s="173"/>
      <c r="E71" s="173"/>
      <c r="F71" s="173"/>
      <c r="G71" s="174"/>
      <c r="H71" s="175"/>
      <c r="I71" s="176"/>
      <c r="J71" s="176"/>
      <c r="K71" s="177"/>
      <c r="L71" s="178"/>
      <c r="M71" s="179"/>
      <c r="O71" s="160" t="str">
        <f>IF(Q71 = "", "", COUNT(Q$4:$Q71))</f>
        <v/>
      </c>
      <c r="P71" s="160" t="str">
        <f t="shared" si="8"/>
        <v/>
      </c>
      <c r="Q71" s="161" t="str">
        <f t="shared" si="9"/>
        <v/>
      </c>
      <c r="R71" s="162" t="str">
        <f t="shared" si="10"/>
        <v/>
      </c>
      <c r="S71" s="163" t="str">
        <f t="shared" si="11"/>
        <v/>
      </c>
      <c r="T71" s="164" t="str">
        <f t="shared" si="12"/>
        <v/>
      </c>
      <c r="U71" s="165" t="str">
        <f t="shared" si="13"/>
        <v/>
      </c>
      <c r="V71" s="146"/>
      <c r="AR71" t="str">
        <f t="shared" si="14"/>
        <v/>
      </c>
      <c r="AS71" t="str">
        <f t="shared" si="15"/>
        <v/>
      </c>
    </row>
    <row r="72" spans="1:45" x14ac:dyDescent="0.55000000000000004">
      <c r="A72" s="171"/>
      <c r="B72" s="172"/>
      <c r="C72" s="173"/>
      <c r="D72" s="173"/>
      <c r="E72" s="173"/>
      <c r="F72" s="173"/>
      <c r="G72" s="174"/>
      <c r="H72" s="175"/>
      <c r="I72" s="176"/>
      <c r="J72" s="176"/>
      <c r="K72" s="177"/>
      <c r="L72" s="178"/>
      <c r="M72" s="179"/>
      <c r="O72" s="160" t="str">
        <f>IF(Q72 = "", "", COUNT(Q$4:$Q72))</f>
        <v/>
      </c>
      <c r="P72" s="160" t="str">
        <f t="shared" si="8"/>
        <v/>
      </c>
      <c r="Q72" s="161" t="str">
        <f t="shared" si="9"/>
        <v/>
      </c>
      <c r="R72" s="162" t="str">
        <f t="shared" si="10"/>
        <v/>
      </c>
      <c r="S72" s="163" t="str">
        <f t="shared" si="11"/>
        <v/>
      </c>
      <c r="T72" s="164" t="str">
        <f t="shared" si="12"/>
        <v/>
      </c>
      <c r="U72" s="165" t="str">
        <f t="shared" si="13"/>
        <v/>
      </c>
      <c r="V72" s="146"/>
      <c r="AR72" t="str">
        <f t="shared" si="14"/>
        <v/>
      </c>
      <c r="AS72" t="str">
        <f t="shared" si="15"/>
        <v/>
      </c>
    </row>
    <row r="73" spans="1:45" x14ac:dyDescent="0.55000000000000004">
      <c r="A73" s="171"/>
      <c r="B73" s="172"/>
      <c r="C73" s="173"/>
      <c r="D73" s="173"/>
      <c r="E73" s="173"/>
      <c r="F73" s="173"/>
      <c r="G73" s="174"/>
      <c r="H73" s="175"/>
      <c r="I73" s="176"/>
      <c r="J73" s="176"/>
      <c r="K73" s="177"/>
      <c r="L73" s="178"/>
      <c r="M73" s="179"/>
      <c r="O73" s="160" t="str">
        <f>IF(Q73 = "", "", COUNT(Q$4:$Q73))</f>
        <v/>
      </c>
      <c r="P73" s="160" t="str">
        <f t="shared" si="8"/>
        <v/>
      </c>
      <c r="Q73" s="161" t="str">
        <f t="shared" si="9"/>
        <v/>
      </c>
      <c r="R73" s="162" t="str">
        <f t="shared" si="10"/>
        <v/>
      </c>
      <c r="S73" s="163" t="str">
        <f t="shared" si="11"/>
        <v/>
      </c>
      <c r="T73" s="164" t="str">
        <f t="shared" si="12"/>
        <v/>
      </c>
      <c r="U73" s="165" t="str">
        <f t="shared" si="13"/>
        <v/>
      </c>
      <c r="V73" s="146"/>
      <c r="AR73" t="str">
        <f t="shared" si="14"/>
        <v/>
      </c>
      <c r="AS73" t="str">
        <f t="shared" si="15"/>
        <v/>
      </c>
    </row>
    <row r="74" spans="1:45" x14ac:dyDescent="0.55000000000000004">
      <c r="A74" s="171"/>
      <c r="B74" s="172"/>
      <c r="C74" s="173"/>
      <c r="D74" s="173"/>
      <c r="E74" s="173"/>
      <c r="F74" s="173"/>
      <c r="G74" s="174"/>
      <c r="H74" s="175"/>
      <c r="I74" s="176"/>
      <c r="J74" s="176"/>
      <c r="K74" s="177"/>
      <c r="L74" s="178"/>
      <c r="M74" s="179"/>
      <c r="O74" s="160" t="str">
        <f>IF(Q74 = "", "", COUNT(Q$4:$Q74))</f>
        <v/>
      </c>
      <c r="P74" s="160" t="str">
        <f t="shared" si="8"/>
        <v/>
      </c>
      <c r="Q74" s="161" t="str">
        <f t="shared" si="9"/>
        <v/>
      </c>
      <c r="R74" s="162" t="str">
        <f t="shared" si="10"/>
        <v/>
      </c>
      <c r="S74" s="163" t="str">
        <f t="shared" si="11"/>
        <v/>
      </c>
      <c r="T74" s="164" t="str">
        <f t="shared" si="12"/>
        <v/>
      </c>
      <c r="U74" s="165" t="str">
        <f t="shared" si="13"/>
        <v/>
      </c>
      <c r="V74" s="146"/>
      <c r="AR74" t="str">
        <f t="shared" si="14"/>
        <v/>
      </c>
      <c r="AS74" t="str">
        <f t="shared" si="15"/>
        <v/>
      </c>
    </row>
    <row r="75" spans="1:45" x14ac:dyDescent="0.55000000000000004">
      <c r="A75" s="171"/>
      <c r="B75" s="172"/>
      <c r="C75" s="173"/>
      <c r="D75" s="173"/>
      <c r="E75" s="173"/>
      <c r="F75" s="173"/>
      <c r="G75" s="174"/>
      <c r="H75" s="175"/>
      <c r="I75" s="176"/>
      <c r="J75" s="176"/>
      <c r="K75" s="177"/>
      <c r="L75" s="178"/>
      <c r="M75" s="179"/>
      <c r="O75" s="160" t="str">
        <f>IF(Q75 = "", "", COUNT(Q$4:$Q75))</f>
        <v/>
      </c>
      <c r="P75" s="160" t="str">
        <f t="shared" si="8"/>
        <v/>
      </c>
      <c r="Q75" s="161" t="str">
        <f t="shared" si="9"/>
        <v/>
      </c>
      <c r="R75" s="162" t="str">
        <f t="shared" si="10"/>
        <v/>
      </c>
      <c r="S75" s="163" t="str">
        <f t="shared" si="11"/>
        <v/>
      </c>
      <c r="T75" s="164" t="str">
        <f t="shared" si="12"/>
        <v/>
      </c>
      <c r="U75" s="165" t="str">
        <f t="shared" si="13"/>
        <v/>
      </c>
      <c r="V75" s="146"/>
      <c r="AR75" t="str">
        <f t="shared" si="14"/>
        <v/>
      </c>
      <c r="AS75" t="str">
        <f t="shared" si="15"/>
        <v/>
      </c>
    </row>
    <row r="76" spans="1:45" x14ac:dyDescent="0.55000000000000004">
      <c r="A76" s="171"/>
      <c r="B76" s="172"/>
      <c r="C76" s="173"/>
      <c r="D76" s="173"/>
      <c r="E76" s="173"/>
      <c r="F76" s="173"/>
      <c r="G76" s="174"/>
      <c r="H76" s="175"/>
      <c r="I76" s="176"/>
      <c r="J76" s="176"/>
      <c r="K76" s="177"/>
      <c r="L76" s="178"/>
      <c r="M76" s="179"/>
      <c r="O76" s="160" t="str">
        <f>IF(Q76 = "", "", COUNT(Q$4:$Q76))</f>
        <v/>
      </c>
      <c r="P76" s="160" t="str">
        <f t="shared" si="8"/>
        <v/>
      </c>
      <c r="Q76" s="161" t="str">
        <f t="shared" si="9"/>
        <v/>
      </c>
      <c r="R76" s="162" t="str">
        <f t="shared" si="10"/>
        <v/>
      </c>
      <c r="S76" s="163" t="str">
        <f t="shared" si="11"/>
        <v/>
      </c>
      <c r="T76" s="164" t="str">
        <f t="shared" si="12"/>
        <v/>
      </c>
      <c r="U76" s="165" t="str">
        <f t="shared" si="13"/>
        <v/>
      </c>
      <c r="V76" s="146"/>
      <c r="AR76" t="str">
        <f t="shared" si="14"/>
        <v/>
      </c>
      <c r="AS76" t="str">
        <f t="shared" si="15"/>
        <v/>
      </c>
    </row>
    <row r="77" spans="1:45" x14ac:dyDescent="0.55000000000000004">
      <c r="A77" s="171"/>
      <c r="B77" s="172"/>
      <c r="C77" s="173"/>
      <c r="D77" s="173"/>
      <c r="E77" s="173"/>
      <c r="F77" s="173"/>
      <c r="G77" s="174"/>
      <c r="H77" s="175"/>
      <c r="I77" s="176"/>
      <c r="J77" s="176"/>
      <c r="K77" s="177"/>
      <c r="L77" s="178"/>
      <c r="M77" s="179"/>
      <c r="O77" s="160" t="str">
        <f>IF(Q77 = "", "", COUNT(Q$4:$Q77))</f>
        <v/>
      </c>
      <c r="P77" s="160" t="str">
        <f t="shared" si="8"/>
        <v/>
      </c>
      <c r="Q77" s="161" t="str">
        <f t="shared" si="9"/>
        <v/>
      </c>
      <c r="R77" s="162" t="str">
        <f t="shared" si="10"/>
        <v/>
      </c>
      <c r="S77" s="163" t="str">
        <f t="shared" si="11"/>
        <v/>
      </c>
      <c r="T77" s="164" t="str">
        <f t="shared" si="12"/>
        <v/>
      </c>
      <c r="U77" s="165" t="str">
        <f t="shared" si="13"/>
        <v/>
      </c>
      <c r="V77" s="146"/>
      <c r="AR77" t="str">
        <f t="shared" si="14"/>
        <v/>
      </c>
      <c r="AS77" t="str">
        <f t="shared" si="15"/>
        <v/>
      </c>
    </row>
    <row r="78" spans="1:45" x14ac:dyDescent="0.55000000000000004">
      <c r="A78" s="171"/>
      <c r="B78" s="172"/>
      <c r="C78" s="173"/>
      <c r="D78" s="173"/>
      <c r="E78" s="173"/>
      <c r="F78" s="173"/>
      <c r="G78" s="174"/>
      <c r="H78" s="175"/>
      <c r="I78" s="176"/>
      <c r="J78" s="176"/>
      <c r="K78" s="177"/>
      <c r="L78" s="178"/>
      <c r="M78" s="179"/>
      <c r="O78" s="160" t="str">
        <f>IF(Q78 = "", "", COUNT(Q$4:$Q78))</f>
        <v/>
      </c>
      <c r="P78" s="160" t="str">
        <f t="shared" si="8"/>
        <v/>
      </c>
      <c r="Q78" s="161" t="str">
        <f t="shared" si="9"/>
        <v/>
      </c>
      <c r="R78" s="162" t="str">
        <f t="shared" si="10"/>
        <v/>
      </c>
      <c r="S78" s="163" t="str">
        <f t="shared" si="11"/>
        <v/>
      </c>
      <c r="T78" s="164" t="str">
        <f t="shared" si="12"/>
        <v/>
      </c>
      <c r="U78" s="165" t="str">
        <f t="shared" si="13"/>
        <v/>
      </c>
      <c r="V78" s="146"/>
      <c r="AR78" t="str">
        <f t="shared" si="14"/>
        <v/>
      </c>
      <c r="AS78" t="str">
        <f t="shared" si="15"/>
        <v/>
      </c>
    </row>
    <row r="79" spans="1:45" x14ac:dyDescent="0.55000000000000004">
      <c r="A79" s="171"/>
      <c r="B79" s="172"/>
      <c r="C79" s="173"/>
      <c r="D79" s="173"/>
      <c r="E79" s="173"/>
      <c r="F79" s="173"/>
      <c r="G79" s="174"/>
      <c r="H79" s="175"/>
      <c r="I79" s="176"/>
      <c r="J79" s="176"/>
      <c r="K79" s="177"/>
      <c r="L79" s="178"/>
      <c r="M79" s="179"/>
      <c r="O79" s="160" t="str">
        <f>IF(Q79 = "", "", COUNT(Q$4:$Q79))</f>
        <v/>
      </c>
      <c r="P79" s="160" t="str">
        <f t="shared" si="8"/>
        <v/>
      </c>
      <c r="Q79" s="161" t="str">
        <f t="shared" si="9"/>
        <v/>
      </c>
      <c r="R79" s="162" t="str">
        <f t="shared" si="10"/>
        <v/>
      </c>
      <c r="S79" s="163" t="str">
        <f t="shared" si="11"/>
        <v/>
      </c>
      <c r="T79" s="164" t="str">
        <f t="shared" si="12"/>
        <v/>
      </c>
      <c r="U79" s="165" t="str">
        <f t="shared" si="13"/>
        <v/>
      </c>
      <c r="V79" s="146"/>
      <c r="AR79" t="str">
        <f t="shared" si="14"/>
        <v/>
      </c>
      <c r="AS79" t="str">
        <f t="shared" si="15"/>
        <v/>
      </c>
    </row>
    <row r="80" spans="1:45" x14ac:dyDescent="0.55000000000000004">
      <c r="A80" s="171"/>
      <c r="B80" s="172"/>
      <c r="C80" s="173"/>
      <c r="D80" s="173"/>
      <c r="E80" s="173"/>
      <c r="F80" s="173"/>
      <c r="G80" s="174"/>
      <c r="H80" s="175"/>
      <c r="I80" s="176"/>
      <c r="J80" s="176"/>
      <c r="K80" s="177"/>
      <c r="L80" s="178"/>
      <c r="M80" s="179"/>
      <c r="O80" s="160" t="str">
        <f>IF(Q80 = "", "", COUNT(Q$4:$Q80))</f>
        <v/>
      </c>
      <c r="P80" s="160" t="str">
        <f t="shared" si="8"/>
        <v/>
      </c>
      <c r="Q80" s="161" t="str">
        <f t="shared" si="9"/>
        <v/>
      </c>
      <c r="R80" s="162" t="str">
        <f t="shared" si="10"/>
        <v/>
      </c>
      <c r="S80" s="163" t="str">
        <f t="shared" si="11"/>
        <v/>
      </c>
      <c r="T80" s="164" t="str">
        <f t="shared" si="12"/>
        <v/>
      </c>
      <c r="U80" s="165" t="str">
        <f t="shared" si="13"/>
        <v/>
      </c>
      <c r="V80" s="146"/>
      <c r="AR80" t="str">
        <f t="shared" si="14"/>
        <v/>
      </c>
      <c r="AS80" t="str">
        <f t="shared" si="15"/>
        <v/>
      </c>
    </row>
    <row r="81" spans="1:45" x14ac:dyDescent="0.55000000000000004">
      <c r="A81" s="171"/>
      <c r="B81" s="172"/>
      <c r="C81" s="173"/>
      <c r="D81" s="173"/>
      <c r="E81" s="173"/>
      <c r="F81" s="173"/>
      <c r="G81" s="174"/>
      <c r="H81" s="175"/>
      <c r="I81" s="176"/>
      <c r="J81" s="176"/>
      <c r="K81" s="177"/>
      <c r="L81" s="178"/>
      <c r="M81" s="179"/>
      <c r="O81" s="160" t="str">
        <f>IF(Q81 = "", "", COUNT(Q$4:$Q81))</f>
        <v/>
      </c>
      <c r="P81" s="160" t="str">
        <f t="shared" si="8"/>
        <v/>
      </c>
      <c r="Q81" s="161" t="str">
        <f t="shared" si="9"/>
        <v/>
      </c>
      <c r="R81" s="162" t="str">
        <f t="shared" si="10"/>
        <v/>
      </c>
      <c r="S81" s="163" t="str">
        <f t="shared" si="11"/>
        <v/>
      </c>
      <c r="T81" s="164" t="str">
        <f t="shared" si="12"/>
        <v/>
      </c>
      <c r="U81" s="165" t="str">
        <f t="shared" si="13"/>
        <v/>
      </c>
      <c r="V81" s="146"/>
      <c r="AR81" t="str">
        <f t="shared" si="14"/>
        <v/>
      </c>
      <c r="AS81" t="str">
        <f t="shared" si="15"/>
        <v/>
      </c>
    </row>
    <row r="82" spans="1:45" x14ac:dyDescent="0.55000000000000004">
      <c r="A82" s="171"/>
      <c r="B82" s="172"/>
      <c r="C82" s="173"/>
      <c r="D82" s="173"/>
      <c r="E82" s="173"/>
      <c r="F82" s="173"/>
      <c r="G82" s="174"/>
      <c r="H82" s="175"/>
      <c r="I82" s="176"/>
      <c r="J82" s="176"/>
      <c r="K82" s="177"/>
      <c r="L82" s="178"/>
      <c r="M82" s="179"/>
      <c r="O82" s="160" t="str">
        <f>IF(Q82 = "", "", COUNT(Q$4:$Q82))</f>
        <v/>
      </c>
      <c r="P82" s="160" t="str">
        <f t="shared" si="8"/>
        <v/>
      </c>
      <c r="Q82" s="161" t="str">
        <f t="shared" si="9"/>
        <v/>
      </c>
      <c r="R82" s="162" t="str">
        <f t="shared" si="10"/>
        <v/>
      </c>
      <c r="S82" s="163" t="str">
        <f t="shared" si="11"/>
        <v/>
      </c>
      <c r="T82" s="164" t="str">
        <f t="shared" si="12"/>
        <v/>
      </c>
      <c r="U82" s="165" t="str">
        <f t="shared" si="13"/>
        <v/>
      </c>
      <c r="V82" s="146"/>
      <c r="AR82" t="str">
        <f t="shared" si="14"/>
        <v/>
      </c>
      <c r="AS82" t="str">
        <f t="shared" si="15"/>
        <v/>
      </c>
    </row>
    <row r="83" spans="1:45" x14ac:dyDescent="0.55000000000000004">
      <c r="A83" s="171"/>
      <c r="B83" s="172"/>
      <c r="C83" s="173"/>
      <c r="D83" s="173"/>
      <c r="E83" s="173"/>
      <c r="F83" s="173"/>
      <c r="G83" s="174"/>
      <c r="H83" s="175"/>
      <c r="I83" s="176"/>
      <c r="J83" s="176"/>
      <c r="K83" s="177"/>
      <c r="L83" s="178"/>
      <c r="M83" s="179"/>
      <c r="O83" s="160" t="str">
        <f>IF(Q83 = "", "", COUNT(Q$4:$Q83))</f>
        <v/>
      </c>
      <c r="P83" s="160" t="str">
        <f t="shared" si="8"/>
        <v/>
      </c>
      <c r="Q83" s="161" t="str">
        <f t="shared" si="9"/>
        <v/>
      </c>
      <c r="R83" s="162" t="str">
        <f t="shared" si="10"/>
        <v/>
      </c>
      <c r="S83" s="163" t="str">
        <f t="shared" si="11"/>
        <v/>
      </c>
      <c r="T83" s="164" t="str">
        <f t="shared" si="12"/>
        <v/>
      </c>
      <c r="U83" s="165" t="str">
        <f t="shared" si="13"/>
        <v/>
      </c>
      <c r="V83" s="146"/>
      <c r="AR83" t="str">
        <f t="shared" si="14"/>
        <v/>
      </c>
      <c r="AS83" t="str">
        <f t="shared" si="15"/>
        <v/>
      </c>
    </row>
    <row r="84" spans="1:45" x14ac:dyDescent="0.55000000000000004">
      <c r="A84" s="171"/>
      <c r="B84" s="172"/>
      <c r="C84" s="173"/>
      <c r="D84" s="173"/>
      <c r="E84" s="173"/>
      <c r="F84" s="173"/>
      <c r="G84" s="174"/>
      <c r="H84" s="175"/>
      <c r="I84" s="176"/>
      <c r="J84" s="176"/>
      <c r="K84" s="177"/>
      <c r="L84" s="178"/>
      <c r="M84" s="179"/>
      <c r="O84" s="160" t="str">
        <f>IF(Q84 = "", "", COUNT(Q$4:$Q84))</f>
        <v/>
      </c>
      <c r="P84" s="160" t="str">
        <f t="shared" si="8"/>
        <v/>
      </c>
      <c r="Q84" s="161" t="str">
        <f t="shared" si="9"/>
        <v/>
      </c>
      <c r="R84" s="162" t="str">
        <f t="shared" si="10"/>
        <v/>
      </c>
      <c r="S84" s="163" t="str">
        <f t="shared" si="11"/>
        <v/>
      </c>
      <c r="T84" s="164" t="str">
        <f t="shared" si="12"/>
        <v/>
      </c>
      <c r="U84" s="165" t="str">
        <f t="shared" si="13"/>
        <v/>
      </c>
      <c r="V84" s="146"/>
      <c r="AR84" t="str">
        <f t="shared" si="14"/>
        <v/>
      </c>
      <c r="AS84" t="str">
        <f t="shared" si="15"/>
        <v/>
      </c>
    </row>
    <row r="85" spans="1:45" x14ac:dyDescent="0.55000000000000004">
      <c r="A85" s="171"/>
      <c r="B85" s="172"/>
      <c r="C85" s="173"/>
      <c r="D85" s="173"/>
      <c r="E85" s="173"/>
      <c r="F85" s="173"/>
      <c r="G85" s="174"/>
      <c r="H85" s="175"/>
      <c r="I85" s="176"/>
      <c r="J85" s="176"/>
      <c r="K85" s="177"/>
      <c r="L85" s="178"/>
      <c r="M85" s="179"/>
      <c r="O85" s="160" t="str">
        <f>IF(Q85 = "", "", COUNT(Q$4:$Q85))</f>
        <v/>
      </c>
      <c r="P85" s="160" t="str">
        <f t="shared" si="8"/>
        <v/>
      </c>
      <c r="Q85" s="161" t="str">
        <f t="shared" si="9"/>
        <v/>
      </c>
      <c r="R85" s="162" t="str">
        <f t="shared" si="10"/>
        <v/>
      </c>
      <c r="S85" s="163" t="str">
        <f t="shared" si="11"/>
        <v/>
      </c>
      <c r="T85" s="164" t="str">
        <f t="shared" si="12"/>
        <v/>
      </c>
      <c r="U85" s="165" t="str">
        <f t="shared" si="13"/>
        <v/>
      </c>
      <c r="V85" s="146"/>
      <c r="AR85" t="str">
        <f t="shared" si="14"/>
        <v/>
      </c>
      <c r="AS85" t="str">
        <f t="shared" si="15"/>
        <v/>
      </c>
    </row>
    <row r="86" spans="1:45" x14ac:dyDescent="0.55000000000000004">
      <c r="A86" s="171"/>
      <c r="B86" s="172"/>
      <c r="C86" s="173"/>
      <c r="D86" s="173"/>
      <c r="E86" s="173"/>
      <c r="F86" s="173"/>
      <c r="G86" s="174"/>
      <c r="H86" s="175"/>
      <c r="I86" s="176"/>
      <c r="J86" s="176"/>
      <c r="K86" s="177"/>
      <c r="L86" s="178"/>
      <c r="M86" s="179"/>
      <c r="O86" s="160" t="str">
        <f>IF(Q86 = "", "", COUNT(Q$4:$Q86))</f>
        <v/>
      </c>
      <c r="P86" s="160" t="str">
        <f t="shared" si="8"/>
        <v/>
      </c>
      <c r="Q86" s="161" t="str">
        <f t="shared" si="9"/>
        <v/>
      </c>
      <c r="R86" s="162" t="str">
        <f t="shared" si="10"/>
        <v/>
      </c>
      <c r="S86" s="163" t="str">
        <f t="shared" si="11"/>
        <v/>
      </c>
      <c r="T86" s="164" t="str">
        <f t="shared" si="12"/>
        <v/>
      </c>
      <c r="U86" s="165" t="str">
        <f t="shared" si="13"/>
        <v/>
      </c>
      <c r="V86" s="146"/>
      <c r="AR86" t="str">
        <f t="shared" si="14"/>
        <v/>
      </c>
      <c r="AS86" t="str">
        <f t="shared" si="15"/>
        <v/>
      </c>
    </row>
    <row r="87" spans="1:45" x14ac:dyDescent="0.55000000000000004">
      <c r="A87" s="171"/>
      <c r="B87" s="172"/>
      <c r="C87" s="173"/>
      <c r="D87" s="173"/>
      <c r="E87" s="173"/>
      <c r="F87" s="173"/>
      <c r="G87" s="174"/>
      <c r="H87" s="175"/>
      <c r="I87" s="176"/>
      <c r="J87" s="176"/>
      <c r="K87" s="177"/>
      <c r="L87" s="178"/>
      <c r="M87" s="179"/>
      <c r="O87" s="160" t="str">
        <f>IF(Q87 = "", "", COUNT(Q$4:$Q87))</f>
        <v/>
      </c>
      <c r="P87" s="160" t="str">
        <f t="shared" si="8"/>
        <v/>
      </c>
      <c r="Q87" s="161" t="str">
        <f t="shared" si="9"/>
        <v/>
      </c>
      <c r="R87" s="162" t="str">
        <f t="shared" si="10"/>
        <v/>
      </c>
      <c r="S87" s="163" t="str">
        <f t="shared" si="11"/>
        <v/>
      </c>
      <c r="T87" s="164" t="str">
        <f t="shared" si="12"/>
        <v/>
      </c>
      <c r="U87" s="165" t="str">
        <f t="shared" si="13"/>
        <v/>
      </c>
      <c r="V87" s="146"/>
      <c r="AR87" t="str">
        <f t="shared" si="14"/>
        <v/>
      </c>
      <c r="AS87" t="str">
        <f t="shared" si="15"/>
        <v/>
      </c>
    </row>
    <row r="88" spans="1:45" x14ac:dyDescent="0.55000000000000004">
      <c r="A88" s="171"/>
      <c r="B88" s="172"/>
      <c r="C88" s="173"/>
      <c r="D88" s="173"/>
      <c r="E88" s="173"/>
      <c r="F88" s="173"/>
      <c r="G88" s="174"/>
      <c r="H88" s="175"/>
      <c r="I88" s="176"/>
      <c r="J88" s="176"/>
      <c r="K88" s="177"/>
      <c r="L88" s="178"/>
      <c r="M88" s="179"/>
      <c r="O88" s="160" t="str">
        <f>IF(Q88 = "", "", COUNT(Q$4:$Q88))</f>
        <v/>
      </c>
      <c r="P88" s="160" t="str">
        <f t="shared" si="8"/>
        <v/>
      </c>
      <c r="Q88" s="161" t="str">
        <f t="shared" si="9"/>
        <v/>
      </c>
      <c r="R88" s="162" t="str">
        <f t="shared" si="10"/>
        <v/>
      </c>
      <c r="S88" s="163" t="str">
        <f t="shared" si="11"/>
        <v/>
      </c>
      <c r="T88" s="164" t="str">
        <f t="shared" si="12"/>
        <v/>
      </c>
      <c r="U88" s="165" t="str">
        <f t="shared" si="13"/>
        <v/>
      </c>
      <c r="V88" s="146"/>
      <c r="AR88" t="str">
        <f t="shared" si="14"/>
        <v/>
      </c>
      <c r="AS88" t="str">
        <f t="shared" si="15"/>
        <v/>
      </c>
    </row>
    <row r="89" spans="1:45" x14ac:dyDescent="0.55000000000000004">
      <c r="A89" s="171"/>
      <c r="B89" s="172"/>
      <c r="C89" s="173"/>
      <c r="D89" s="173"/>
      <c r="E89" s="173"/>
      <c r="F89" s="173"/>
      <c r="G89" s="174"/>
      <c r="H89" s="175"/>
      <c r="I89" s="176"/>
      <c r="J89" s="176"/>
      <c r="K89" s="177"/>
      <c r="L89" s="178"/>
      <c r="M89" s="179"/>
      <c r="O89" s="160" t="str">
        <f>IF(Q89 = "", "", COUNT(Q$4:$Q89))</f>
        <v/>
      </c>
      <c r="P89" s="160" t="str">
        <f t="shared" si="8"/>
        <v/>
      </c>
      <c r="Q89" s="161" t="str">
        <f t="shared" si="9"/>
        <v/>
      </c>
      <c r="R89" s="162" t="str">
        <f t="shared" si="10"/>
        <v/>
      </c>
      <c r="S89" s="163" t="str">
        <f t="shared" si="11"/>
        <v/>
      </c>
      <c r="T89" s="164" t="str">
        <f t="shared" si="12"/>
        <v/>
      </c>
      <c r="U89" s="165" t="str">
        <f t="shared" si="13"/>
        <v/>
      </c>
      <c r="V89" s="146"/>
      <c r="AR89" t="str">
        <f t="shared" si="14"/>
        <v/>
      </c>
      <c r="AS89" t="str">
        <f t="shared" si="15"/>
        <v/>
      </c>
    </row>
    <row r="90" spans="1:45" x14ac:dyDescent="0.55000000000000004">
      <c r="A90" s="171"/>
      <c r="B90" s="172"/>
      <c r="C90" s="173"/>
      <c r="D90" s="173"/>
      <c r="E90" s="173"/>
      <c r="F90" s="173"/>
      <c r="G90" s="174"/>
      <c r="H90" s="175"/>
      <c r="I90" s="176"/>
      <c r="J90" s="176"/>
      <c r="K90" s="177"/>
      <c r="L90" s="178"/>
      <c r="M90" s="179"/>
      <c r="O90" s="160" t="str">
        <f>IF(Q90 = "", "", COUNT(Q$4:$Q90))</f>
        <v/>
      </c>
      <c r="P90" s="160" t="str">
        <f t="shared" si="8"/>
        <v/>
      </c>
      <c r="Q90" s="161" t="str">
        <f t="shared" si="9"/>
        <v/>
      </c>
      <c r="R90" s="162" t="str">
        <f t="shared" si="10"/>
        <v/>
      </c>
      <c r="S90" s="163" t="str">
        <f t="shared" si="11"/>
        <v/>
      </c>
      <c r="T90" s="164" t="str">
        <f t="shared" si="12"/>
        <v/>
      </c>
      <c r="U90" s="165" t="str">
        <f t="shared" si="13"/>
        <v/>
      </c>
      <c r="V90" s="146"/>
      <c r="AR90" t="str">
        <f t="shared" si="14"/>
        <v/>
      </c>
      <c r="AS90" t="str">
        <f t="shared" si="15"/>
        <v/>
      </c>
    </row>
    <row r="91" spans="1:45" x14ac:dyDescent="0.55000000000000004">
      <c r="A91" s="171"/>
      <c r="B91" s="172"/>
      <c r="C91" s="173"/>
      <c r="D91" s="173"/>
      <c r="E91" s="173"/>
      <c r="F91" s="173"/>
      <c r="G91" s="174"/>
      <c r="H91" s="175"/>
      <c r="I91" s="176"/>
      <c r="J91" s="176"/>
      <c r="K91" s="177"/>
      <c r="L91" s="178"/>
      <c r="M91" s="179"/>
      <c r="O91" s="160" t="str">
        <f>IF(Q91 = "", "", COUNT(Q$4:$Q91))</f>
        <v/>
      </c>
      <c r="P91" s="160" t="str">
        <f t="shared" si="8"/>
        <v/>
      </c>
      <c r="Q91" s="161" t="str">
        <f t="shared" si="9"/>
        <v/>
      </c>
      <c r="R91" s="162" t="str">
        <f t="shared" si="10"/>
        <v/>
      </c>
      <c r="S91" s="163" t="str">
        <f t="shared" si="11"/>
        <v/>
      </c>
      <c r="T91" s="164" t="str">
        <f t="shared" si="12"/>
        <v/>
      </c>
      <c r="U91" s="165" t="str">
        <f t="shared" si="13"/>
        <v/>
      </c>
      <c r="V91" s="146"/>
      <c r="AR91" t="str">
        <f t="shared" si="14"/>
        <v/>
      </c>
      <c r="AS91" t="str">
        <f t="shared" si="15"/>
        <v/>
      </c>
    </row>
    <row r="92" spans="1:45" x14ac:dyDescent="0.55000000000000004">
      <c r="A92" s="171"/>
      <c r="B92" s="172"/>
      <c r="C92" s="173"/>
      <c r="D92" s="173"/>
      <c r="E92" s="173"/>
      <c r="F92" s="173"/>
      <c r="G92" s="174"/>
      <c r="H92" s="175"/>
      <c r="I92" s="176"/>
      <c r="J92" s="176"/>
      <c r="K92" s="177"/>
      <c r="L92" s="178"/>
      <c r="M92" s="179"/>
      <c r="O92" s="160" t="str">
        <f>IF(Q92 = "", "", COUNT(Q$4:$Q92))</f>
        <v/>
      </c>
      <c r="P92" s="160" t="str">
        <f t="shared" si="8"/>
        <v/>
      </c>
      <c r="Q92" s="161" t="str">
        <f t="shared" si="9"/>
        <v/>
      </c>
      <c r="R92" s="162" t="str">
        <f t="shared" si="10"/>
        <v/>
      </c>
      <c r="S92" s="163" t="str">
        <f t="shared" si="11"/>
        <v/>
      </c>
      <c r="T92" s="164" t="str">
        <f t="shared" si="12"/>
        <v/>
      </c>
      <c r="U92" s="165" t="str">
        <f t="shared" si="13"/>
        <v/>
      </c>
      <c r="V92" s="146"/>
      <c r="AR92" t="str">
        <f t="shared" si="14"/>
        <v/>
      </c>
      <c r="AS92" t="str">
        <f t="shared" si="15"/>
        <v/>
      </c>
    </row>
    <row r="93" spans="1:45" x14ac:dyDescent="0.55000000000000004">
      <c r="A93" s="171"/>
      <c r="B93" s="172"/>
      <c r="C93" s="173"/>
      <c r="D93" s="173"/>
      <c r="E93" s="173"/>
      <c r="F93" s="173"/>
      <c r="G93" s="174"/>
      <c r="H93" s="175"/>
      <c r="I93" s="176"/>
      <c r="J93" s="176"/>
      <c r="K93" s="177"/>
      <c r="L93" s="178"/>
      <c r="M93" s="179"/>
      <c r="O93" s="160" t="str">
        <f>IF(Q93 = "", "", COUNT(Q$4:$Q93))</f>
        <v/>
      </c>
      <c r="P93" s="160" t="str">
        <f t="shared" si="8"/>
        <v/>
      </c>
      <c r="Q93" s="161" t="str">
        <f t="shared" si="9"/>
        <v/>
      </c>
      <c r="R93" s="162" t="str">
        <f t="shared" si="10"/>
        <v/>
      </c>
      <c r="S93" s="163" t="str">
        <f t="shared" si="11"/>
        <v/>
      </c>
      <c r="T93" s="164" t="str">
        <f t="shared" si="12"/>
        <v/>
      </c>
      <c r="U93" s="165" t="str">
        <f t="shared" si="13"/>
        <v/>
      </c>
      <c r="V93" s="146"/>
      <c r="AR93" t="str">
        <f t="shared" si="14"/>
        <v/>
      </c>
      <c r="AS93" t="str">
        <f t="shared" si="15"/>
        <v/>
      </c>
    </row>
    <row r="94" spans="1:45" x14ac:dyDescent="0.55000000000000004">
      <c r="A94" s="171"/>
      <c r="B94" s="172"/>
      <c r="C94" s="173"/>
      <c r="D94" s="173"/>
      <c r="E94" s="173"/>
      <c r="F94" s="173"/>
      <c r="G94" s="174"/>
      <c r="H94" s="175"/>
      <c r="I94" s="176"/>
      <c r="J94" s="176"/>
      <c r="K94" s="177"/>
      <c r="L94" s="178"/>
      <c r="M94" s="179"/>
      <c r="O94" s="160" t="str">
        <f>IF(Q94 = "", "", COUNT(Q$4:$Q94))</f>
        <v/>
      </c>
      <c r="P94" s="160" t="str">
        <f t="shared" si="8"/>
        <v/>
      </c>
      <c r="Q94" s="161" t="str">
        <f t="shared" si="9"/>
        <v/>
      </c>
      <c r="R94" s="162" t="str">
        <f t="shared" si="10"/>
        <v/>
      </c>
      <c r="S94" s="163" t="str">
        <f t="shared" si="11"/>
        <v/>
      </c>
      <c r="T94" s="164" t="str">
        <f t="shared" si="12"/>
        <v/>
      </c>
      <c r="U94" s="165" t="str">
        <f t="shared" si="13"/>
        <v/>
      </c>
      <c r="V94" s="146"/>
      <c r="AR94" t="str">
        <f t="shared" si="14"/>
        <v/>
      </c>
      <c r="AS94" t="str">
        <f t="shared" si="15"/>
        <v/>
      </c>
    </row>
    <row r="95" spans="1:45" x14ac:dyDescent="0.55000000000000004">
      <c r="A95" s="171"/>
      <c r="B95" s="172"/>
      <c r="C95" s="173"/>
      <c r="D95" s="173"/>
      <c r="E95" s="173"/>
      <c r="F95" s="173"/>
      <c r="G95" s="174"/>
      <c r="H95" s="175"/>
      <c r="I95" s="176"/>
      <c r="J95" s="176"/>
      <c r="K95" s="177"/>
      <c r="L95" s="178"/>
      <c r="M95" s="179"/>
      <c r="O95" s="160" t="str">
        <f>IF(Q95 = "", "", COUNT(Q$4:$Q95))</f>
        <v/>
      </c>
      <c r="P95" s="160" t="str">
        <f t="shared" si="8"/>
        <v/>
      </c>
      <c r="Q95" s="161" t="str">
        <f t="shared" si="9"/>
        <v/>
      </c>
      <c r="R95" s="162" t="str">
        <f t="shared" si="10"/>
        <v/>
      </c>
      <c r="S95" s="163" t="str">
        <f t="shared" si="11"/>
        <v/>
      </c>
      <c r="T95" s="164" t="str">
        <f t="shared" si="12"/>
        <v/>
      </c>
      <c r="U95" s="165" t="str">
        <f t="shared" si="13"/>
        <v/>
      </c>
      <c r="V95" s="146"/>
      <c r="AR95" t="str">
        <f t="shared" si="14"/>
        <v/>
      </c>
      <c r="AS95" t="str">
        <f t="shared" si="15"/>
        <v/>
      </c>
    </row>
    <row r="96" spans="1:45" x14ac:dyDescent="0.55000000000000004">
      <c r="A96" s="171"/>
      <c r="B96" s="172"/>
      <c r="C96" s="173"/>
      <c r="D96" s="173"/>
      <c r="E96" s="173"/>
      <c r="F96" s="173"/>
      <c r="G96" s="174"/>
      <c r="H96" s="175"/>
      <c r="I96" s="176"/>
      <c r="J96" s="176"/>
      <c r="K96" s="177"/>
      <c r="L96" s="178"/>
      <c r="M96" s="179"/>
      <c r="O96" s="160" t="str">
        <f>IF(Q96 = "", "", COUNT(Q$4:$Q96))</f>
        <v/>
      </c>
      <c r="P96" s="160" t="str">
        <f t="shared" si="8"/>
        <v/>
      </c>
      <c r="Q96" s="161" t="str">
        <f t="shared" si="9"/>
        <v/>
      </c>
      <c r="R96" s="162" t="str">
        <f t="shared" si="10"/>
        <v/>
      </c>
      <c r="S96" s="163" t="str">
        <f t="shared" si="11"/>
        <v/>
      </c>
      <c r="T96" s="164" t="str">
        <f t="shared" si="12"/>
        <v/>
      </c>
      <c r="U96" s="165" t="str">
        <f t="shared" si="13"/>
        <v/>
      </c>
      <c r="V96" s="146"/>
      <c r="AR96" t="str">
        <f t="shared" si="14"/>
        <v/>
      </c>
      <c r="AS96" t="str">
        <f t="shared" si="15"/>
        <v/>
      </c>
    </row>
    <row r="97" spans="1:45" x14ac:dyDescent="0.55000000000000004">
      <c r="A97" s="171"/>
      <c r="B97" s="172"/>
      <c r="C97" s="173"/>
      <c r="D97" s="173"/>
      <c r="E97" s="173"/>
      <c r="F97" s="173"/>
      <c r="G97" s="174"/>
      <c r="H97" s="175"/>
      <c r="I97" s="176"/>
      <c r="J97" s="176"/>
      <c r="K97" s="177"/>
      <c r="L97" s="178"/>
      <c r="M97" s="179"/>
      <c r="O97" s="160" t="str">
        <f>IF(Q97 = "", "", COUNT(Q$4:$Q97))</f>
        <v/>
      </c>
      <c r="P97" s="160" t="str">
        <f t="shared" si="8"/>
        <v/>
      </c>
      <c r="Q97" s="161" t="str">
        <f t="shared" si="9"/>
        <v/>
      </c>
      <c r="R97" s="162" t="str">
        <f t="shared" si="10"/>
        <v/>
      </c>
      <c r="S97" s="163" t="str">
        <f t="shared" si="11"/>
        <v/>
      </c>
      <c r="T97" s="164" t="str">
        <f t="shared" si="12"/>
        <v/>
      </c>
      <c r="U97" s="165" t="str">
        <f t="shared" si="13"/>
        <v/>
      </c>
      <c r="V97" s="146"/>
      <c r="AR97" t="str">
        <f t="shared" si="14"/>
        <v/>
      </c>
      <c r="AS97" t="str">
        <f t="shared" si="15"/>
        <v/>
      </c>
    </row>
    <row r="98" spans="1:45" x14ac:dyDescent="0.55000000000000004">
      <c r="A98" s="171"/>
      <c r="B98" s="172"/>
      <c r="C98" s="173"/>
      <c r="D98" s="173"/>
      <c r="E98" s="173"/>
      <c r="F98" s="173"/>
      <c r="G98" s="174"/>
      <c r="H98" s="175"/>
      <c r="I98" s="176"/>
      <c r="J98" s="176"/>
      <c r="K98" s="177"/>
      <c r="L98" s="178"/>
      <c r="M98" s="179"/>
      <c r="O98" s="160" t="str">
        <f>IF(Q98 = "", "", COUNT(Q$4:$Q98))</f>
        <v/>
      </c>
      <c r="P98" s="160" t="str">
        <f t="shared" si="8"/>
        <v/>
      </c>
      <c r="Q98" s="161" t="str">
        <f t="shared" si="9"/>
        <v/>
      </c>
      <c r="R98" s="162" t="str">
        <f t="shared" si="10"/>
        <v/>
      </c>
      <c r="S98" s="163" t="str">
        <f t="shared" si="11"/>
        <v/>
      </c>
      <c r="T98" s="164" t="str">
        <f t="shared" si="12"/>
        <v/>
      </c>
      <c r="U98" s="165" t="str">
        <f t="shared" si="13"/>
        <v/>
      </c>
      <c r="V98" s="146"/>
      <c r="AR98" t="str">
        <f t="shared" si="14"/>
        <v/>
      </c>
      <c r="AS98" t="str">
        <f t="shared" si="15"/>
        <v/>
      </c>
    </row>
    <row r="99" spans="1:45" x14ac:dyDescent="0.55000000000000004">
      <c r="A99" s="171"/>
      <c r="B99" s="172"/>
      <c r="C99" s="173"/>
      <c r="D99" s="173"/>
      <c r="E99" s="173"/>
      <c r="F99" s="173"/>
      <c r="G99" s="174"/>
      <c r="H99" s="175"/>
      <c r="I99" s="176"/>
      <c r="J99" s="176"/>
      <c r="K99" s="177"/>
      <c r="L99" s="178"/>
      <c r="M99" s="179"/>
      <c r="O99" s="160" t="str">
        <f>IF(Q99 = "", "", COUNT(Q$4:$Q99))</f>
        <v/>
      </c>
      <c r="P99" s="160" t="str">
        <f t="shared" si="8"/>
        <v/>
      </c>
      <c r="Q99" s="161" t="str">
        <f t="shared" si="9"/>
        <v/>
      </c>
      <c r="R99" s="162" t="str">
        <f t="shared" si="10"/>
        <v/>
      </c>
      <c r="S99" s="163" t="str">
        <f t="shared" si="11"/>
        <v/>
      </c>
      <c r="T99" s="164" t="str">
        <f t="shared" si="12"/>
        <v/>
      </c>
      <c r="U99" s="165" t="str">
        <f t="shared" si="13"/>
        <v/>
      </c>
      <c r="V99" s="146"/>
      <c r="AR99" t="str">
        <f t="shared" si="14"/>
        <v/>
      </c>
      <c r="AS99" t="str">
        <f t="shared" si="15"/>
        <v/>
      </c>
    </row>
    <row r="100" spans="1:45" x14ac:dyDescent="0.55000000000000004">
      <c r="A100" s="171"/>
      <c r="B100" s="172"/>
      <c r="C100" s="173"/>
      <c r="D100" s="173"/>
      <c r="E100" s="173"/>
      <c r="F100" s="173"/>
      <c r="G100" s="174"/>
      <c r="H100" s="175"/>
      <c r="I100" s="176"/>
      <c r="J100" s="176"/>
      <c r="K100" s="177"/>
      <c r="L100" s="178"/>
      <c r="M100" s="179"/>
      <c r="O100" s="160" t="str">
        <f>IF(Q100 = "", "", COUNT(Q$4:$Q100))</f>
        <v/>
      </c>
      <c r="P100" s="160" t="str">
        <f t="shared" si="8"/>
        <v/>
      </c>
      <c r="Q100" s="161" t="str">
        <f t="shared" si="9"/>
        <v/>
      </c>
      <c r="R100" s="162" t="str">
        <f t="shared" si="10"/>
        <v/>
      </c>
      <c r="S100" s="163" t="str">
        <f t="shared" si="11"/>
        <v/>
      </c>
      <c r="T100" s="164" t="str">
        <f t="shared" si="12"/>
        <v/>
      </c>
      <c r="U100" s="165" t="str">
        <f t="shared" si="13"/>
        <v/>
      </c>
      <c r="V100" s="146"/>
      <c r="AR100" t="str">
        <f t="shared" si="14"/>
        <v/>
      </c>
      <c r="AS100" t="str">
        <f t="shared" si="15"/>
        <v/>
      </c>
    </row>
    <row r="101" spans="1:45" x14ac:dyDescent="0.55000000000000004">
      <c r="A101" s="171"/>
      <c r="B101" s="172"/>
      <c r="C101" s="173"/>
      <c r="D101" s="173"/>
      <c r="E101" s="173"/>
      <c r="F101" s="173"/>
      <c r="G101" s="174"/>
      <c r="H101" s="175"/>
      <c r="I101" s="176"/>
      <c r="J101" s="176"/>
      <c r="K101" s="177"/>
      <c r="L101" s="178"/>
      <c r="M101" s="179"/>
      <c r="O101" s="160" t="str">
        <f>IF(Q101 = "", "", COUNT(Q$4:$Q101))</f>
        <v/>
      </c>
      <c r="P101" s="160" t="str">
        <f t="shared" si="8"/>
        <v/>
      </c>
      <c r="Q101" s="161" t="str">
        <f t="shared" si="9"/>
        <v/>
      </c>
      <c r="R101" s="162" t="str">
        <f t="shared" si="10"/>
        <v/>
      </c>
      <c r="S101" s="163" t="str">
        <f t="shared" si="11"/>
        <v/>
      </c>
      <c r="T101" s="164" t="str">
        <f t="shared" si="12"/>
        <v/>
      </c>
      <c r="U101" s="165" t="str">
        <f t="shared" si="13"/>
        <v/>
      </c>
      <c r="V101" s="146"/>
      <c r="AR101" t="str">
        <f t="shared" si="14"/>
        <v/>
      </c>
      <c r="AS101" t="str">
        <f t="shared" si="15"/>
        <v/>
      </c>
    </row>
    <row r="102" spans="1:45" x14ac:dyDescent="0.55000000000000004">
      <c r="A102" s="171"/>
      <c r="B102" s="172"/>
      <c r="C102" s="173"/>
      <c r="D102" s="173"/>
      <c r="E102" s="173"/>
      <c r="F102" s="173"/>
      <c r="G102" s="174"/>
      <c r="H102" s="175"/>
      <c r="I102" s="176"/>
      <c r="J102" s="176"/>
      <c r="K102" s="177"/>
      <c r="L102" s="178"/>
      <c r="M102" s="179"/>
      <c r="O102" s="160" t="str">
        <f>IF(Q102 = "", "", COUNT(Q$4:$Q102))</f>
        <v/>
      </c>
      <c r="P102" s="160" t="str">
        <f t="shared" si="8"/>
        <v/>
      </c>
      <c r="Q102" s="161" t="str">
        <f t="shared" si="9"/>
        <v/>
      </c>
      <c r="R102" s="162" t="str">
        <f t="shared" si="10"/>
        <v/>
      </c>
      <c r="S102" s="163" t="str">
        <f t="shared" si="11"/>
        <v/>
      </c>
      <c r="T102" s="164" t="str">
        <f t="shared" si="12"/>
        <v/>
      </c>
      <c r="U102" s="165" t="str">
        <f t="shared" si="13"/>
        <v/>
      </c>
      <c r="V102" s="146"/>
      <c r="AR102" t="str">
        <f t="shared" si="14"/>
        <v/>
      </c>
      <c r="AS102" t="str">
        <f t="shared" si="15"/>
        <v/>
      </c>
    </row>
    <row r="103" spans="1:45" x14ac:dyDescent="0.55000000000000004">
      <c r="A103" s="171"/>
      <c r="B103" s="172"/>
      <c r="C103" s="173"/>
      <c r="D103" s="173"/>
      <c r="E103" s="173"/>
      <c r="F103" s="173"/>
      <c r="G103" s="174"/>
      <c r="H103" s="175"/>
      <c r="I103" s="176"/>
      <c r="J103" s="176"/>
      <c r="K103" s="177"/>
      <c r="L103" s="178"/>
      <c r="M103" s="179"/>
      <c r="O103" s="160" t="str">
        <f>IF(Q103 = "", "", COUNT(Q$4:$Q103))</f>
        <v/>
      </c>
      <c r="P103" s="160" t="str">
        <f t="shared" si="8"/>
        <v/>
      </c>
      <c r="Q103" s="161" t="str">
        <f t="shared" si="9"/>
        <v/>
      </c>
      <c r="R103" s="162" t="str">
        <f t="shared" si="10"/>
        <v/>
      </c>
      <c r="S103" s="163" t="str">
        <f t="shared" si="11"/>
        <v/>
      </c>
      <c r="T103" s="164" t="str">
        <f t="shared" si="12"/>
        <v/>
      </c>
      <c r="U103" s="165" t="str">
        <f t="shared" si="13"/>
        <v/>
      </c>
      <c r="V103" s="146"/>
      <c r="AR103" t="str">
        <f t="shared" si="14"/>
        <v/>
      </c>
      <c r="AS103" t="str">
        <f t="shared" si="15"/>
        <v/>
      </c>
    </row>
    <row r="104" spans="1:45" x14ac:dyDescent="0.55000000000000004">
      <c r="A104" s="171"/>
      <c r="B104" s="172"/>
      <c r="C104" s="173"/>
      <c r="D104" s="173"/>
      <c r="E104" s="173"/>
      <c r="F104" s="173"/>
      <c r="G104" s="174"/>
      <c r="H104" s="175"/>
      <c r="I104" s="176"/>
      <c r="J104" s="176"/>
      <c r="K104" s="177"/>
      <c r="L104" s="178"/>
      <c r="M104" s="179"/>
      <c r="O104" s="160" t="str">
        <f>IF(Q104 = "", "", COUNT(Q$4:$Q104))</f>
        <v/>
      </c>
      <c r="P104" s="160" t="str">
        <f t="shared" si="8"/>
        <v/>
      </c>
      <c r="Q104" s="161" t="str">
        <f t="shared" si="9"/>
        <v/>
      </c>
      <c r="R104" s="162" t="str">
        <f t="shared" si="10"/>
        <v/>
      </c>
      <c r="S104" s="163" t="str">
        <f t="shared" si="11"/>
        <v/>
      </c>
      <c r="T104" s="164" t="str">
        <f t="shared" si="12"/>
        <v/>
      </c>
      <c r="U104" s="165" t="str">
        <f t="shared" si="13"/>
        <v/>
      </c>
      <c r="V104" s="146"/>
      <c r="AR104" t="str">
        <f t="shared" si="14"/>
        <v/>
      </c>
      <c r="AS104" t="str">
        <f t="shared" si="15"/>
        <v/>
      </c>
    </row>
    <row r="105" spans="1:45" x14ac:dyDescent="0.55000000000000004">
      <c r="A105" s="171"/>
      <c r="B105" s="172"/>
      <c r="C105" s="173"/>
      <c r="D105" s="173"/>
      <c r="E105" s="173"/>
      <c r="F105" s="173"/>
      <c r="G105" s="174"/>
      <c r="H105" s="175"/>
      <c r="I105" s="176"/>
      <c r="J105" s="176"/>
      <c r="K105" s="177"/>
      <c r="L105" s="178"/>
      <c r="M105" s="179"/>
      <c r="O105" s="160" t="str">
        <f>IF(Q105 = "", "", COUNT(Q$4:$Q105))</f>
        <v/>
      </c>
      <c r="P105" s="160" t="str">
        <f t="shared" si="8"/>
        <v/>
      </c>
      <c r="Q105" s="161" t="str">
        <f t="shared" si="9"/>
        <v/>
      </c>
      <c r="R105" s="162" t="str">
        <f t="shared" si="10"/>
        <v/>
      </c>
      <c r="S105" s="163" t="str">
        <f t="shared" si="11"/>
        <v/>
      </c>
      <c r="T105" s="164" t="str">
        <f t="shared" si="12"/>
        <v/>
      </c>
      <c r="U105" s="165" t="str">
        <f t="shared" si="13"/>
        <v/>
      </c>
      <c r="V105" s="146"/>
      <c r="AR105" t="str">
        <f t="shared" si="14"/>
        <v/>
      </c>
      <c r="AS105" t="str">
        <f t="shared" si="15"/>
        <v/>
      </c>
    </row>
    <row r="106" spans="1:45" x14ac:dyDescent="0.55000000000000004">
      <c r="A106" s="171"/>
      <c r="B106" s="172"/>
      <c r="C106" s="173"/>
      <c r="D106" s="173"/>
      <c r="E106" s="173"/>
      <c r="F106" s="173"/>
      <c r="G106" s="174"/>
      <c r="H106" s="175"/>
      <c r="I106" s="176"/>
      <c r="J106" s="176"/>
      <c r="K106" s="177"/>
      <c r="L106" s="178"/>
      <c r="M106" s="179"/>
      <c r="O106" s="160" t="str">
        <f>IF(Q106 = "", "", COUNT(Q$4:$Q106))</f>
        <v/>
      </c>
      <c r="P106" s="160" t="str">
        <f t="shared" si="8"/>
        <v/>
      </c>
      <c r="Q106" s="161" t="str">
        <f t="shared" si="9"/>
        <v/>
      </c>
      <c r="R106" s="162" t="str">
        <f t="shared" si="10"/>
        <v/>
      </c>
      <c r="S106" s="163" t="str">
        <f t="shared" si="11"/>
        <v/>
      </c>
      <c r="T106" s="164" t="str">
        <f t="shared" si="12"/>
        <v/>
      </c>
      <c r="U106" s="165" t="str">
        <f t="shared" si="13"/>
        <v/>
      </c>
      <c r="V106" s="146"/>
      <c r="AR106" t="str">
        <f t="shared" si="14"/>
        <v/>
      </c>
      <c r="AS106" t="str">
        <f t="shared" si="15"/>
        <v/>
      </c>
    </row>
    <row r="107" spans="1:45" x14ac:dyDescent="0.55000000000000004">
      <c r="A107" s="171"/>
      <c r="B107" s="172"/>
      <c r="C107" s="173"/>
      <c r="D107" s="173"/>
      <c r="E107" s="173"/>
      <c r="F107" s="173"/>
      <c r="G107" s="174"/>
      <c r="H107" s="175"/>
      <c r="I107" s="176"/>
      <c r="J107" s="176"/>
      <c r="K107" s="177"/>
      <c r="L107" s="178"/>
      <c r="M107" s="179"/>
      <c r="O107" s="160" t="str">
        <f>IF(Q107 = "", "", COUNT(Q$4:$Q107))</f>
        <v/>
      </c>
      <c r="P107" s="160" t="str">
        <f t="shared" si="8"/>
        <v/>
      </c>
      <c r="Q107" s="161" t="str">
        <f t="shared" si="9"/>
        <v/>
      </c>
      <c r="R107" s="162" t="str">
        <f t="shared" si="10"/>
        <v/>
      </c>
      <c r="S107" s="163" t="str">
        <f t="shared" si="11"/>
        <v/>
      </c>
      <c r="T107" s="164" t="str">
        <f t="shared" si="12"/>
        <v/>
      </c>
      <c r="U107" s="165" t="str">
        <f t="shared" si="13"/>
        <v/>
      </c>
      <c r="V107" s="146"/>
      <c r="AR107" t="str">
        <f t="shared" si="14"/>
        <v/>
      </c>
      <c r="AS107" t="str">
        <f t="shared" si="15"/>
        <v/>
      </c>
    </row>
    <row r="108" spans="1:45" x14ac:dyDescent="0.55000000000000004">
      <c r="A108" s="171"/>
      <c r="B108" s="172"/>
      <c r="C108" s="173"/>
      <c r="D108" s="173"/>
      <c r="E108" s="173"/>
      <c r="F108" s="173"/>
      <c r="G108" s="174"/>
      <c r="H108" s="175"/>
      <c r="I108" s="176"/>
      <c r="J108" s="176"/>
      <c r="K108" s="177"/>
      <c r="L108" s="178"/>
      <c r="M108" s="179"/>
      <c r="O108" s="160" t="str">
        <f>IF(Q108 = "", "", COUNT(Q$4:$Q108))</f>
        <v/>
      </c>
      <c r="P108" s="160" t="str">
        <f t="shared" si="8"/>
        <v/>
      </c>
      <c r="Q108" s="161" t="str">
        <f t="shared" si="9"/>
        <v/>
      </c>
      <c r="R108" s="162" t="str">
        <f t="shared" si="10"/>
        <v/>
      </c>
      <c r="S108" s="163" t="str">
        <f t="shared" si="11"/>
        <v/>
      </c>
      <c r="T108" s="164" t="str">
        <f t="shared" si="12"/>
        <v/>
      </c>
      <c r="U108" s="165" t="str">
        <f t="shared" si="13"/>
        <v/>
      </c>
      <c r="V108" s="146"/>
      <c r="AR108" t="str">
        <f t="shared" si="14"/>
        <v/>
      </c>
      <c r="AS108" t="str">
        <f t="shared" si="15"/>
        <v/>
      </c>
    </row>
    <row r="109" spans="1:45" x14ac:dyDescent="0.55000000000000004">
      <c r="A109" s="171"/>
      <c r="B109" s="172"/>
      <c r="C109" s="173"/>
      <c r="D109" s="173"/>
      <c r="E109" s="173"/>
      <c r="F109" s="173"/>
      <c r="G109" s="174"/>
      <c r="H109" s="175"/>
      <c r="I109" s="176"/>
      <c r="J109" s="176"/>
      <c r="K109" s="177"/>
      <c r="L109" s="178"/>
      <c r="M109" s="179"/>
      <c r="O109" s="160" t="str">
        <f>IF(Q109 = "", "", COUNT(Q$4:$Q109))</f>
        <v/>
      </c>
      <c r="P109" s="160" t="str">
        <f t="shared" si="8"/>
        <v/>
      </c>
      <c r="Q109" s="161" t="str">
        <f t="shared" si="9"/>
        <v/>
      </c>
      <c r="R109" s="162" t="str">
        <f t="shared" si="10"/>
        <v/>
      </c>
      <c r="S109" s="163" t="str">
        <f t="shared" si="11"/>
        <v/>
      </c>
      <c r="T109" s="164" t="str">
        <f t="shared" si="12"/>
        <v/>
      </c>
      <c r="U109" s="165" t="str">
        <f t="shared" si="13"/>
        <v/>
      </c>
      <c r="V109" s="146"/>
      <c r="AR109" t="str">
        <f t="shared" si="14"/>
        <v/>
      </c>
      <c r="AS109" t="str">
        <f t="shared" si="15"/>
        <v/>
      </c>
    </row>
    <row r="110" spans="1:45" x14ac:dyDescent="0.55000000000000004">
      <c r="A110" s="171"/>
      <c r="B110" s="172"/>
      <c r="C110" s="173"/>
      <c r="D110" s="173"/>
      <c r="E110" s="173"/>
      <c r="F110" s="173"/>
      <c r="G110" s="174"/>
      <c r="H110" s="175"/>
      <c r="I110" s="176"/>
      <c r="J110" s="176"/>
      <c r="K110" s="177"/>
      <c r="L110" s="178"/>
      <c r="M110" s="179"/>
      <c r="O110" s="160" t="str">
        <f>IF(Q110 = "", "", COUNT(Q$4:$Q110))</f>
        <v/>
      </c>
      <c r="P110" s="160" t="str">
        <f t="shared" si="8"/>
        <v/>
      </c>
      <c r="Q110" s="161" t="str">
        <f t="shared" si="9"/>
        <v/>
      </c>
      <c r="R110" s="162" t="str">
        <f t="shared" si="10"/>
        <v/>
      </c>
      <c r="S110" s="163" t="str">
        <f t="shared" si="11"/>
        <v/>
      </c>
      <c r="T110" s="164" t="str">
        <f t="shared" si="12"/>
        <v/>
      </c>
      <c r="U110" s="165" t="str">
        <f t="shared" si="13"/>
        <v/>
      </c>
      <c r="V110" s="146"/>
      <c r="AR110" t="str">
        <f t="shared" si="14"/>
        <v/>
      </c>
      <c r="AS110" t="str">
        <f t="shared" si="15"/>
        <v/>
      </c>
    </row>
    <row r="111" spans="1:45" x14ac:dyDescent="0.55000000000000004">
      <c r="A111" s="171"/>
      <c r="B111" s="172"/>
      <c r="C111" s="173"/>
      <c r="D111" s="173"/>
      <c r="E111" s="173"/>
      <c r="F111" s="173"/>
      <c r="G111" s="174"/>
      <c r="H111" s="175"/>
      <c r="I111" s="176"/>
      <c r="J111" s="176"/>
      <c r="K111" s="177"/>
      <c r="L111" s="178"/>
      <c r="M111" s="179"/>
      <c r="O111" s="160" t="str">
        <f>IF(Q111 = "", "", COUNT(Q$4:$Q111))</f>
        <v/>
      </c>
      <c r="P111" s="160" t="str">
        <f t="shared" si="8"/>
        <v/>
      </c>
      <c r="Q111" s="161" t="str">
        <f t="shared" si="9"/>
        <v/>
      </c>
      <c r="R111" s="162" t="str">
        <f t="shared" si="10"/>
        <v/>
      </c>
      <c r="S111" s="163" t="str">
        <f t="shared" si="11"/>
        <v/>
      </c>
      <c r="T111" s="164" t="str">
        <f t="shared" si="12"/>
        <v/>
      </c>
      <c r="U111" s="165" t="str">
        <f t="shared" si="13"/>
        <v/>
      </c>
      <c r="V111" s="146"/>
      <c r="AR111" t="str">
        <f t="shared" si="14"/>
        <v/>
      </c>
      <c r="AS111" t="str">
        <f t="shared" si="15"/>
        <v/>
      </c>
    </row>
    <row r="112" spans="1:45" x14ac:dyDescent="0.55000000000000004">
      <c r="A112" s="171"/>
      <c r="B112" s="172"/>
      <c r="C112" s="173"/>
      <c r="D112" s="173"/>
      <c r="E112" s="173"/>
      <c r="F112" s="173"/>
      <c r="G112" s="174"/>
      <c r="H112" s="175"/>
      <c r="I112" s="176"/>
      <c r="J112" s="176"/>
      <c r="K112" s="177"/>
      <c r="L112" s="178"/>
      <c r="M112" s="179"/>
      <c r="O112" s="160" t="str">
        <f>IF(Q112 = "", "", COUNT(Q$4:$Q112))</f>
        <v/>
      </c>
      <c r="P112" s="160" t="str">
        <f t="shared" si="8"/>
        <v/>
      </c>
      <c r="Q112" s="161" t="str">
        <f t="shared" si="9"/>
        <v/>
      </c>
      <c r="R112" s="162" t="str">
        <f t="shared" si="10"/>
        <v/>
      </c>
      <c r="S112" s="163" t="str">
        <f t="shared" si="11"/>
        <v/>
      </c>
      <c r="T112" s="164" t="str">
        <f t="shared" si="12"/>
        <v/>
      </c>
      <c r="U112" s="165" t="str">
        <f t="shared" si="13"/>
        <v/>
      </c>
      <c r="V112" s="146"/>
      <c r="AR112" t="str">
        <f t="shared" si="14"/>
        <v/>
      </c>
      <c r="AS112" t="str">
        <f t="shared" si="15"/>
        <v/>
      </c>
    </row>
    <row r="113" spans="1:45" x14ac:dyDescent="0.55000000000000004">
      <c r="A113" s="171"/>
      <c r="B113" s="172"/>
      <c r="C113" s="173"/>
      <c r="D113" s="173"/>
      <c r="E113" s="173"/>
      <c r="F113" s="173"/>
      <c r="G113" s="174"/>
      <c r="H113" s="175"/>
      <c r="I113" s="176"/>
      <c r="J113" s="176"/>
      <c r="K113" s="177"/>
      <c r="L113" s="178"/>
      <c r="M113" s="179"/>
      <c r="O113" s="160" t="str">
        <f>IF(Q113 = "", "", COUNT(Q$4:$Q113))</f>
        <v/>
      </c>
      <c r="P113" s="160" t="str">
        <f t="shared" si="8"/>
        <v/>
      </c>
      <c r="Q113" s="161" t="str">
        <f t="shared" si="9"/>
        <v/>
      </c>
      <c r="R113" s="162" t="str">
        <f t="shared" si="10"/>
        <v/>
      </c>
      <c r="S113" s="163" t="str">
        <f t="shared" si="11"/>
        <v/>
      </c>
      <c r="T113" s="164" t="str">
        <f t="shared" si="12"/>
        <v/>
      </c>
      <c r="U113" s="165" t="str">
        <f t="shared" si="13"/>
        <v/>
      </c>
      <c r="V113" s="146"/>
      <c r="AR113" t="str">
        <f t="shared" si="14"/>
        <v/>
      </c>
      <c r="AS113" t="str">
        <f t="shared" si="15"/>
        <v/>
      </c>
    </row>
    <row r="114" spans="1:45" x14ac:dyDescent="0.55000000000000004">
      <c r="A114" s="171"/>
      <c r="B114" s="172"/>
      <c r="C114" s="173"/>
      <c r="D114" s="173"/>
      <c r="E114" s="173"/>
      <c r="F114" s="173"/>
      <c r="G114" s="174"/>
      <c r="H114" s="175"/>
      <c r="I114" s="176"/>
      <c r="J114" s="176"/>
      <c r="K114" s="177"/>
      <c r="L114" s="178"/>
      <c r="M114" s="179"/>
      <c r="O114" s="160" t="str">
        <f>IF(Q114 = "", "", COUNT(Q$4:$Q114))</f>
        <v/>
      </c>
      <c r="P114" s="160" t="str">
        <f t="shared" si="8"/>
        <v/>
      </c>
      <c r="Q114" s="161" t="str">
        <f t="shared" si="9"/>
        <v/>
      </c>
      <c r="R114" s="162" t="str">
        <f t="shared" si="10"/>
        <v/>
      </c>
      <c r="S114" s="163" t="str">
        <f t="shared" si="11"/>
        <v/>
      </c>
      <c r="T114" s="164" t="str">
        <f t="shared" si="12"/>
        <v/>
      </c>
      <c r="U114" s="165" t="str">
        <f t="shared" si="13"/>
        <v/>
      </c>
      <c r="V114" s="146"/>
      <c r="AR114" t="str">
        <f t="shared" si="14"/>
        <v/>
      </c>
      <c r="AS114" t="str">
        <f t="shared" si="15"/>
        <v/>
      </c>
    </row>
    <row r="115" spans="1:45" x14ac:dyDescent="0.55000000000000004">
      <c r="A115" s="171"/>
      <c r="B115" s="172"/>
      <c r="C115" s="173"/>
      <c r="D115" s="173"/>
      <c r="E115" s="173"/>
      <c r="F115" s="173"/>
      <c r="G115" s="174"/>
      <c r="H115" s="175"/>
      <c r="I115" s="176"/>
      <c r="J115" s="176"/>
      <c r="K115" s="177"/>
      <c r="L115" s="178"/>
      <c r="M115" s="179"/>
      <c r="O115" s="160" t="str">
        <f>IF(Q115 = "", "", COUNT(Q$4:$Q115))</f>
        <v/>
      </c>
      <c r="P115" s="160" t="str">
        <f t="shared" si="8"/>
        <v/>
      </c>
      <c r="Q115" s="161" t="str">
        <f t="shared" si="9"/>
        <v/>
      </c>
      <c r="R115" s="162" t="str">
        <f t="shared" si="10"/>
        <v/>
      </c>
      <c r="S115" s="163" t="str">
        <f t="shared" si="11"/>
        <v/>
      </c>
      <c r="T115" s="164" t="str">
        <f t="shared" si="12"/>
        <v/>
      </c>
      <c r="U115" s="165" t="str">
        <f t="shared" si="13"/>
        <v/>
      </c>
      <c r="V115" s="146"/>
      <c r="AR115" t="str">
        <f t="shared" si="14"/>
        <v/>
      </c>
      <c r="AS115" t="str">
        <f t="shared" si="15"/>
        <v/>
      </c>
    </row>
    <row r="116" spans="1:45" x14ac:dyDescent="0.55000000000000004">
      <c r="A116" s="171"/>
      <c r="B116" s="172"/>
      <c r="C116" s="173"/>
      <c r="D116" s="173"/>
      <c r="E116" s="173"/>
      <c r="F116" s="173"/>
      <c r="G116" s="174"/>
      <c r="H116" s="175"/>
      <c r="I116" s="176"/>
      <c r="J116" s="176"/>
      <c r="K116" s="177"/>
      <c r="L116" s="178"/>
      <c r="M116" s="179"/>
      <c r="O116" s="160" t="str">
        <f>IF(Q116 = "", "", COUNT(Q$4:$Q116))</f>
        <v/>
      </c>
      <c r="P116" s="160" t="str">
        <f t="shared" si="8"/>
        <v/>
      </c>
      <c r="Q116" s="161" t="str">
        <f t="shared" si="9"/>
        <v/>
      </c>
      <c r="R116" s="162" t="str">
        <f t="shared" si="10"/>
        <v/>
      </c>
      <c r="S116" s="163" t="str">
        <f t="shared" si="11"/>
        <v/>
      </c>
      <c r="T116" s="164" t="str">
        <f t="shared" si="12"/>
        <v/>
      </c>
      <c r="U116" s="165" t="str">
        <f t="shared" si="13"/>
        <v/>
      </c>
      <c r="V116" s="146"/>
      <c r="AR116" t="str">
        <f t="shared" si="14"/>
        <v/>
      </c>
      <c r="AS116" t="str">
        <f t="shared" si="15"/>
        <v/>
      </c>
    </row>
    <row r="117" spans="1:45" x14ac:dyDescent="0.55000000000000004">
      <c r="A117" s="171"/>
      <c r="B117" s="172"/>
      <c r="C117" s="173"/>
      <c r="D117" s="173"/>
      <c r="E117" s="173"/>
      <c r="F117" s="173"/>
      <c r="G117" s="174"/>
      <c r="H117" s="175"/>
      <c r="I117" s="176"/>
      <c r="J117" s="176"/>
      <c r="K117" s="177"/>
      <c r="L117" s="178"/>
      <c r="M117" s="179"/>
      <c r="O117" s="160" t="str">
        <f>IF(Q117 = "", "", COUNT(Q$4:$Q117))</f>
        <v/>
      </c>
      <c r="P117" s="160" t="str">
        <f t="shared" si="8"/>
        <v/>
      </c>
      <c r="Q117" s="161" t="str">
        <f t="shared" si="9"/>
        <v/>
      </c>
      <c r="R117" s="162" t="str">
        <f t="shared" si="10"/>
        <v/>
      </c>
      <c r="S117" s="163" t="str">
        <f t="shared" si="11"/>
        <v/>
      </c>
      <c r="T117" s="164" t="str">
        <f t="shared" si="12"/>
        <v/>
      </c>
      <c r="U117" s="165" t="str">
        <f t="shared" si="13"/>
        <v/>
      </c>
      <c r="V117" s="146"/>
      <c r="AR117" t="str">
        <f t="shared" si="14"/>
        <v/>
      </c>
      <c r="AS117" t="str">
        <f t="shared" si="15"/>
        <v/>
      </c>
    </row>
    <row r="118" spans="1:45" x14ac:dyDescent="0.55000000000000004">
      <c r="A118" s="171"/>
      <c r="B118" s="172"/>
      <c r="C118" s="173"/>
      <c r="D118" s="173"/>
      <c r="E118" s="173"/>
      <c r="F118" s="173"/>
      <c r="G118" s="174"/>
      <c r="H118" s="175"/>
      <c r="I118" s="176"/>
      <c r="J118" s="176"/>
      <c r="K118" s="177"/>
      <c r="L118" s="178"/>
      <c r="M118" s="179"/>
      <c r="O118" s="160" t="str">
        <f>IF(Q118 = "", "", COUNT(Q$4:$Q118))</f>
        <v/>
      </c>
      <c r="P118" s="160" t="str">
        <f t="shared" si="8"/>
        <v/>
      </c>
      <c r="Q118" s="161" t="str">
        <f t="shared" si="9"/>
        <v/>
      </c>
      <c r="R118" s="162" t="str">
        <f t="shared" si="10"/>
        <v/>
      </c>
      <c r="S118" s="163" t="str">
        <f t="shared" si="11"/>
        <v/>
      </c>
      <c r="T118" s="164" t="str">
        <f t="shared" si="12"/>
        <v/>
      </c>
      <c r="U118" s="165" t="str">
        <f t="shared" si="13"/>
        <v/>
      </c>
      <c r="V118" s="146"/>
      <c r="AR118" t="str">
        <f t="shared" si="14"/>
        <v/>
      </c>
      <c r="AS118" t="str">
        <f t="shared" si="15"/>
        <v/>
      </c>
    </row>
    <row r="119" spans="1:45" x14ac:dyDescent="0.55000000000000004">
      <c r="A119" s="171"/>
      <c r="B119" s="172"/>
      <c r="C119" s="173"/>
      <c r="D119" s="173"/>
      <c r="E119" s="173"/>
      <c r="F119" s="173"/>
      <c r="G119" s="174"/>
      <c r="H119" s="175"/>
      <c r="I119" s="176"/>
      <c r="J119" s="176"/>
      <c r="K119" s="177"/>
      <c r="L119" s="178"/>
      <c r="M119" s="179"/>
      <c r="O119" s="160" t="str">
        <f>IF(Q119 = "", "", COUNT(Q$4:$Q119))</f>
        <v/>
      </c>
      <c r="P119" s="160" t="str">
        <f t="shared" si="8"/>
        <v/>
      </c>
      <c r="Q119" s="161" t="str">
        <f t="shared" si="9"/>
        <v/>
      </c>
      <c r="R119" s="162" t="str">
        <f t="shared" si="10"/>
        <v/>
      </c>
      <c r="S119" s="163" t="str">
        <f t="shared" si="11"/>
        <v/>
      </c>
      <c r="T119" s="164" t="str">
        <f t="shared" si="12"/>
        <v/>
      </c>
      <c r="U119" s="165" t="str">
        <f t="shared" si="13"/>
        <v/>
      </c>
      <c r="V119" s="146"/>
      <c r="AR119" t="str">
        <f t="shared" si="14"/>
        <v/>
      </c>
      <c r="AS119" t="str">
        <f t="shared" si="15"/>
        <v/>
      </c>
    </row>
    <row r="120" spans="1:45" x14ac:dyDescent="0.55000000000000004">
      <c r="A120" s="171"/>
      <c r="B120" s="172"/>
      <c r="C120" s="173"/>
      <c r="D120" s="173"/>
      <c r="E120" s="173"/>
      <c r="F120" s="173"/>
      <c r="G120" s="174"/>
      <c r="H120" s="175"/>
      <c r="I120" s="176"/>
      <c r="J120" s="176"/>
      <c r="K120" s="177"/>
      <c r="L120" s="178"/>
      <c r="M120" s="179"/>
      <c r="O120" s="160" t="str">
        <f>IF(Q120 = "", "", COUNT(Q$4:$Q120))</f>
        <v/>
      </c>
      <c r="P120" s="160" t="str">
        <f t="shared" si="8"/>
        <v/>
      </c>
      <c r="Q120" s="161" t="str">
        <f t="shared" si="9"/>
        <v/>
      </c>
      <c r="R120" s="162" t="str">
        <f t="shared" si="10"/>
        <v/>
      </c>
      <c r="S120" s="163" t="str">
        <f t="shared" si="11"/>
        <v/>
      </c>
      <c r="T120" s="164" t="str">
        <f t="shared" si="12"/>
        <v/>
      </c>
      <c r="U120" s="165" t="str">
        <f t="shared" si="13"/>
        <v/>
      </c>
      <c r="V120" s="146"/>
      <c r="AR120" t="str">
        <f t="shared" si="14"/>
        <v/>
      </c>
      <c r="AS120" t="str">
        <f t="shared" si="15"/>
        <v/>
      </c>
    </row>
    <row r="121" spans="1:45" x14ac:dyDescent="0.55000000000000004">
      <c r="A121" s="171"/>
      <c r="B121" s="172"/>
      <c r="C121" s="173"/>
      <c r="D121" s="173"/>
      <c r="E121" s="173"/>
      <c r="F121" s="173"/>
      <c r="G121" s="174"/>
      <c r="H121" s="175"/>
      <c r="I121" s="176"/>
      <c r="J121" s="176"/>
      <c r="K121" s="177"/>
      <c r="L121" s="178"/>
      <c r="M121" s="179"/>
      <c r="O121" s="160" t="str">
        <f>IF(Q121 = "", "", COUNT(Q$4:$Q121))</f>
        <v/>
      </c>
      <c r="P121" s="160" t="str">
        <f t="shared" si="8"/>
        <v/>
      </c>
      <c r="Q121" s="161" t="str">
        <f t="shared" si="9"/>
        <v/>
      </c>
      <c r="R121" s="162" t="str">
        <f t="shared" si="10"/>
        <v/>
      </c>
      <c r="S121" s="163" t="str">
        <f t="shared" si="11"/>
        <v/>
      </c>
      <c r="T121" s="164" t="str">
        <f t="shared" si="12"/>
        <v/>
      </c>
      <c r="U121" s="165" t="str">
        <f t="shared" si="13"/>
        <v/>
      </c>
      <c r="V121" s="146"/>
      <c r="AR121" t="str">
        <f t="shared" si="14"/>
        <v/>
      </c>
      <c r="AS121" t="str">
        <f t="shared" si="15"/>
        <v/>
      </c>
    </row>
    <row r="122" spans="1:45" x14ac:dyDescent="0.55000000000000004">
      <c r="A122" s="171"/>
      <c r="B122" s="172"/>
      <c r="C122" s="173"/>
      <c r="D122" s="173"/>
      <c r="E122" s="173"/>
      <c r="F122" s="173"/>
      <c r="G122" s="174"/>
      <c r="H122" s="175"/>
      <c r="I122" s="176"/>
      <c r="J122" s="176"/>
      <c r="K122" s="177"/>
      <c r="L122" s="178"/>
      <c r="M122" s="179"/>
      <c r="O122" s="160" t="str">
        <f>IF(Q122 = "", "", COUNT(Q$4:$Q122))</f>
        <v/>
      </c>
      <c r="P122" s="160" t="str">
        <f t="shared" si="8"/>
        <v/>
      </c>
      <c r="Q122" s="161" t="str">
        <f t="shared" si="9"/>
        <v/>
      </c>
      <c r="R122" s="162" t="str">
        <f t="shared" si="10"/>
        <v/>
      </c>
      <c r="S122" s="163" t="str">
        <f t="shared" si="11"/>
        <v/>
      </c>
      <c r="T122" s="164" t="str">
        <f t="shared" si="12"/>
        <v/>
      </c>
      <c r="U122" s="165" t="str">
        <f t="shared" si="13"/>
        <v/>
      </c>
      <c r="V122" s="146"/>
      <c r="AR122" t="str">
        <f t="shared" si="14"/>
        <v/>
      </c>
      <c r="AS122" t="str">
        <f t="shared" si="15"/>
        <v/>
      </c>
    </row>
    <row r="123" spans="1:45" x14ac:dyDescent="0.55000000000000004">
      <c r="A123" s="171"/>
      <c r="B123" s="172"/>
      <c r="C123" s="173"/>
      <c r="D123" s="173"/>
      <c r="E123" s="173"/>
      <c r="F123" s="173"/>
      <c r="G123" s="174"/>
      <c r="H123" s="175"/>
      <c r="I123" s="176"/>
      <c r="J123" s="176"/>
      <c r="K123" s="177"/>
      <c r="L123" s="178"/>
      <c r="M123" s="179"/>
      <c r="O123" s="160" t="str">
        <f>IF(Q123 = "", "", COUNT(Q$4:$Q123))</f>
        <v/>
      </c>
      <c r="P123" s="160" t="str">
        <f t="shared" si="8"/>
        <v/>
      </c>
      <c r="Q123" s="161" t="str">
        <f t="shared" si="9"/>
        <v/>
      </c>
      <c r="R123" s="162" t="str">
        <f t="shared" si="10"/>
        <v/>
      </c>
      <c r="S123" s="163" t="str">
        <f t="shared" si="11"/>
        <v/>
      </c>
      <c r="T123" s="164" t="str">
        <f t="shared" si="12"/>
        <v/>
      </c>
      <c r="U123" s="165" t="str">
        <f t="shared" si="13"/>
        <v/>
      </c>
      <c r="V123" s="146"/>
      <c r="AR123" t="str">
        <f t="shared" si="14"/>
        <v/>
      </c>
      <c r="AS123" t="str">
        <f t="shared" si="15"/>
        <v/>
      </c>
    </row>
    <row r="124" spans="1:45" x14ac:dyDescent="0.55000000000000004">
      <c r="A124" s="171"/>
      <c r="B124" s="172"/>
      <c r="C124" s="173"/>
      <c r="D124" s="173"/>
      <c r="E124" s="173"/>
      <c r="F124" s="173"/>
      <c r="G124" s="174"/>
      <c r="H124" s="175"/>
      <c r="I124" s="176"/>
      <c r="J124" s="176"/>
      <c r="K124" s="177"/>
      <c r="L124" s="178"/>
      <c r="M124" s="179"/>
      <c r="O124" s="160" t="str">
        <f>IF(Q124 = "", "", COUNT(Q$4:$Q124))</f>
        <v/>
      </c>
      <c r="P124" s="160" t="str">
        <f t="shared" si="8"/>
        <v/>
      </c>
      <c r="Q124" s="161" t="str">
        <f t="shared" si="9"/>
        <v/>
      </c>
      <c r="R124" s="162" t="str">
        <f t="shared" si="10"/>
        <v/>
      </c>
      <c r="S124" s="163" t="str">
        <f t="shared" si="11"/>
        <v/>
      </c>
      <c r="T124" s="164" t="str">
        <f t="shared" si="12"/>
        <v/>
      </c>
      <c r="U124" s="165" t="str">
        <f t="shared" si="13"/>
        <v/>
      </c>
      <c r="V124" s="146"/>
      <c r="AR124" t="str">
        <f t="shared" si="14"/>
        <v/>
      </c>
      <c r="AS124" t="str">
        <f t="shared" si="15"/>
        <v/>
      </c>
    </row>
    <row r="125" spans="1:45" x14ac:dyDescent="0.55000000000000004">
      <c r="A125" s="171"/>
      <c r="B125" s="172"/>
      <c r="C125" s="173"/>
      <c r="D125" s="173"/>
      <c r="E125" s="173"/>
      <c r="F125" s="173"/>
      <c r="G125" s="174"/>
      <c r="H125" s="175"/>
      <c r="I125" s="176"/>
      <c r="J125" s="176"/>
      <c r="K125" s="177"/>
      <c r="L125" s="178"/>
      <c r="M125" s="179"/>
      <c r="O125" s="160" t="str">
        <f>IF(Q125 = "", "", COUNT(Q$4:$Q125))</f>
        <v/>
      </c>
      <c r="P125" s="160" t="str">
        <f t="shared" si="8"/>
        <v/>
      </c>
      <c r="Q125" s="161" t="str">
        <f t="shared" si="9"/>
        <v/>
      </c>
      <c r="R125" s="162" t="str">
        <f t="shared" si="10"/>
        <v/>
      </c>
      <c r="S125" s="163" t="str">
        <f t="shared" si="11"/>
        <v/>
      </c>
      <c r="T125" s="164" t="str">
        <f t="shared" si="12"/>
        <v/>
      </c>
      <c r="U125" s="165" t="str">
        <f t="shared" si="13"/>
        <v/>
      </c>
      <c r="V125" s="146"/>
      <c r="AR125" t="str">
        <f t="shared" si="14"/>
        <v/>
      </c>
      <c r="AS125" t="str">
        <f t="shared" si="15"/>
        <v/>
      </c>
    </row>
    <row r="126" spans="1:45" x14ac:dyDescent="0.55000000000000004">
      <c r="A126" s="171"/>
      <c r="B126" s="172"/>
      <c r="C126" s="173"/>
      <c r="D126" s="173"/>
      <c r="E126" s="173"/>
      <c r="F126" s="173"/>
      <c r="G126" s="174"/>
      <c r="H126" s="175"/>
      <c r="I126" s="176"/>
      <c r="J126" s="176"/>
      <c r="K126" s="177"/>
      <c r="L126" s="178"/>
      <c r="M126" s="179"/>
      <c r="O126" s="160" t="str">
        <f>IF(Q126 = "", "", COUNT(Q$4:$Q126))</f>
        <v/>
      </c>
      <c r="P126" s="160" t="str">
        <f t="shared" si="8"/>
        <v/>
      </c>
      <c r="Q126" s="161" t="str">
        <f t="shared" si="9"/>
        <v/>
      </c>
      <c r="R126" s="162" t="str">
        <f t="shared" si="10"/>
        <v/>
      </c>
      <c r="S126" s="163" t="str">
        <f t="shared" si="11"/>
        <v/>
      </c>
      <c r="T126" s="164" t="str">
        <f t="shared" si="12"/>
        <v/>
      </c>
      <c r="U126" s="165" t="str">
        <f t="shared" si="13"/>
        <v/>
      </c>
      <c r="V126" s="146"/>
      <c r="AR126" t="str">
        <f t="shared" si="14"/>
        <v/>
      </c>
      <c r="AS126" t="str">
        <f t="shared" si="15"/>
        <v/>
      </c>
    </row>
    <row r="127" spans="1:45" x14ac:dyDescent="0.55000000000000004">
      <c r="A127" s="171"/>
      <c r="B127" s="172"/>
      <c r="C127" s="173"/>
      <c r="D127" s="173"/>
      <c r="E127" s="173"/>
      <c r="F127" s="173"/>
      <c r="G127" s="174"/>
      <c r="H127" s="175"/>
      <c r="I127" s="176"/>
      <c r="J127" s="176"/>
      <c r="K127" s="177"/>
      <c r="L127" s="178"/>
      <c r="M127" s="179"/>
      <c r="O127" s="160" t="str">
        <f>IF(Q127 = "", "", COUNT(Q$4:$Q127))</f>
        <v/>
      </c>
      <c r="P127" s="160" t="str">
        <f t="shared" si="8"/>
        <v/>
      </c>
      <c r="Q127" s="161" t="str">
        <f t="shared" si="9"/>
        <v/>
      </c>
      <c r="R127" s="162" t="str">
        <f t="shared" si="10"/>
        <v/>
      </c>
      <c r="S127" s="163" t="str">
        <f t="shared" si="11"/>
        <v/>
      </c>
      <c r="T127" s="164" t="str">
        <f t="shared" si="12"/>
        <v/>
      </c>
      <c r="U127" s="165" t="str">
        <f t="shared" si="13"/>
        <v/>
      </c>
      <c r="V127" s="146"/>
      <c r="AR127" t="str">
        <f t="shared" si="14"/>
        <v/>
      </c>
      <c r="AS127" t="str">
        <f t="shared" si="15"/>
        <v/>
      </c>
    </row>
    <row r="128" spans="1:45" x14ac:dyDescent="0.55000000000000004">
      <c r="A128" s="171"/>
      <c r="B128" s="172"/>
      <c r="C128" s="173"/>
      <c r="D128" s="173"/>
      <c r="E128" s="173"/>
      <c r="F128" s="173"/>
      <c r="G128" s="174"/>
      <c r="H128" s="175"/>
      <c r="I128" s="176"/>
      <c r="J128" s="176"/>
      <c r="K128" s="177"/>
      <c r="L128" s="178"/>
      <c r="M128" s="179"/>
      <c r="O128" s="160" t="str">
        <f>IF(Q128 = "", "", COUNT(Q$4:$Q128))</f>
        <v/>
      </c>
      <c r="P128" s="160" t="str">
        <f t="shared" si="8"/>
        <v/>
      </c>
      <c r="Q128" s="161" t="str">
        <f t="shared" si="9"/>
        <v/>
      </c>
      <c r="R128" s="162" t="str">
        <f t="shared" si="10"/>
        <v/>
      </c>
      <c r="S128" s="163" t="str">
        <f t="shared" si="11"/>
        <v/>
      </c>
      <c r="T128" s="164" t="str">
        <f t="shared" si="12"/>
        <v/>
      </c>
      <c r="U128" s="165" t="str">
        <f t="shared" si="13"/>
        <v/>
      </c>
      <c r="V128" s="146"/>
      <c r="AR128" t="str">
        <f t="shared" si="14"/>
        <v/>
      </c>
      <c r="AS128" t="str">
        <f t="shared" si="15"/>
        <v/>
      </c>
    </row>
    <row r="129" spans="1:45" x14ac:dyDescent="0.55000000000000004">
      <c r="A129" s="171"/>
      <c r="B129" s="172"/>
      <c r="C129" s="173"/>
      <c r="D129" s="173"/>
      <c r="E129" s="173"/>
      <c r="F129" s="173"/>
      <c r="G129" s="174"/>
      <c r="H129" s="175"/>
      <c r="I129" s="176"/>
      <c r="J129" s="176"/>
      <c r="K129" s="177"/>
      <c r="L129" s="178"/>
      <c r="M129" s="179"/>
      <c r="O129" s="160" t="str">
        <f>IF(Q129 = "", "", COUNT(Q$4:$Q129))</f>
        <v/>
      </c>
      <c r="P129" s="160" t="str">
        <f t="shared" si="8"/>
        <v/>
      </c>
      <c r="Q129" s="161" t="str">
        <f t="shared" si="9"/>
        <v/>
      </c>
      <c r="R129" s="162" t="str">
        <f t="shared" si="10"/>
        <v/>
      </c>
      <c r="S129" s="163" t="str">
        <f t="shared" si="11"/>
        <v/>
      </c>
      <c r="T129" s="164" t="str">
        <f t="shared" si="12"/>
        <v/>
      </c>
      <c r="U129" s="165" t="str">
        <f t="shared" si="13"/>
        <v/>
      </c>
      <c r="V129" s="146"/>
      <c r="AR129" t="str">
        <f t="shared" si="14"/>
        <v/>
      </c>
      <c r="AS129" t="str">
        <f t="shared" si="15"/>
        <v/>
      </c>
    </row>
    <row r="130" spans="1:45" x14ac:dyDescent="0.55000000000000004">
      <c r="A130" s="171"/>
      <c r="B130" s="172"/>
      <c r="C130" s="173"/>
      <c r="D130" s="173"/>
      <c r="E130" s="173"/>
      <c r="F130" s="173"/>
      <c r="G130" s="174"/>
      <c r="H130" s="175"/>
      <c r="I130" s="176"/>
      <c r="J130" s="176"/>
      <c r="K130" s="177"/>
      <c r="L130" s="178"/>
      <c r="M130" s="179"/>
      <c r="O130" s="160" t="str">
        <f>IF(Q130 = "", "", COUNT(Q$4:$Q130))</f>
        <v/>
      </c>
      <c r="P130" s="160" t="str">
        <f t="shared" si="8"/>
        <v/>
      </c>
      <c r="Q130" s="161" t="str">
        <f t="shared" si="9"/>
        <v/>
      </c>
      <c r="R130" s="162" t="str">
        <f t="shared" si="10"/>
        <v/>
      </c>
      <c r="S130" s="163" t="str">
        <f t="shared" si="11"/>
        <v/>
      </c>
      <c r="T130" s="164" t="str">
        <f t="shared" si="12"/>
        <v/>
      </c>
      <c r="U130" s="165" t="str">
        <f t="shared" si="13"/>
        <v/>
      </c>
      <c r="V130" s="146"/>
      <c r="AR130" t="str">
        <f t="shared" si="14"/>
        <v/>
      </c>
      <c r="AS130" t="str">
        <f t="shared" si="15"/>
        <v/>
      </c>
    </row>
    <row r="131" spans="1:45" x14ac:dyDescent="0.55000000000000004">
      <c r="A131" s="171"/>
      <c r="B131" s="172"/>
      <c r="C131" s="173"/>
      <c r="D131" s="173"/>
      <c r="E131" s="173"/>
      <c r="F131" s="173"/>
      <c r="G131" s="174"/>
      <c r="H131" s="175"/>
      <c r="I131" s="176"/>
      <c r="J131" s="176"/>
      <c r="K131" s="177"/>
      <c r="L131" s="178"/>
      <c r="M131" s="179"/>
      <c r="O131" s="160" t="str">
        <f>IF(Q131 = "", "", COUNT(Q$4:$Q131))</f>
        <v/>
      </c>
      <c r="P131" s="160" t="str">
        <f t="shared" si="8"/>
        <v/>
      </c>
      <c r="Q131" s="161" t="str">
        <f t="shared" si="9"/>
        <v/>
      </c>
      <c r="R131" s="162" t="str">
        <f t="shared" si="10"/>
        <v/>
      </c>
      <c r="S131" s="163" t="str">
        <f t="shared" si="11"/>
        <v/>
      </c>
      <c r="T131" s="164" t="str">
        <f t="shared" si="12"/>
        <v/>
      </c>
      <c r="U131" s="165" t="str">
        <f t="shared" si="13"/>
        <v/>
      </c>
      <c r="V131" s="146"/>
      <c r="AR131" t="str">
        <f t="shared" si="14"/>
        <v/>
      </c>
      <c r="AS131" t="str">
        <f t="shared" si="15"/>
        <v/>
      </c>
    </row>
    <row r="132" spans="1:45" x14ac:dyDescent="0.55000000000000004">
      <c r="A132" s="171"/>
      <c r="B132" s="172"/>
      <c r="C132" s="173"/>
      <c r="D132" s="173"/>
      <c r="E132" s="173"/>
      <c r="F132" s="173"/>
      <c r="G132" s="174"/>
      <c r="H132" s="175"/>
      <c r="I132" s="176"/>
      <c r="J132" s="176"/>
      <c r="K132" s="177"/>
      <c r="L132" s="178"/>
      <c r="M132" s="179"/>
      <c r="O132" s="160" t="str">
        <f>IF(Q132 = "", "", COUNT(Q$4:$Q132))</f>
        <v/>
      </c>
      <c r="P132" s="160" t="str">
        <f t="shared" ref="P132:P195" si="16">IF(C132 &gt; 0, YEAR(B132), "")</f>
        <v/>
      </c>
      <c r="Q132" s="161" t="str">
        <f t="shared" ref="Q132:Q195" si="17">IF(A132="", "", IF(G132="",1,IF(G132="O",1,IF(G132="C",8.4,IF(G132="B",8.4,IF(G132="A",76.8,IF(G132="K",76.8,"ERR")))))))</f>
        <v/>
      </c>
      <c r="R132" s="162" t="str">
        <f t="shared" ref="R132:R195" si="18">IF(L132&lt;&gt;"",Q132,"")</f>
        <v/>
      </c>
      <c r="S132" s="163" t="str">
        <f t="shared" ref="S132:S195" si="19">IF(IF(L132&lt;&gt;"",G132,"")=0, "O", IF(L132&lt;&gt;"",G132,""))</f>
        <v/>
      </c>
      <c r="T132" s="164" t="str">
        <f t="shared" ref="T132:T195" si="20">IF(M132&lt;&gt;"",Q132,"")</f>
        <v/>
      </c>
      <c r="U132" s="165" t="str">
        <f t="shared" ref="U132:U195" si="21">IF(IF(M132&lt;&gt;"",G132,"")=0, "O", IF(M132&lt;&gt;"",G132,""))</f>
        <v/>
      </c>
      <c r="V132" s="146"/>
      <c r="AR132" t="str">
        <f t="shared" ref="AR132:AR195" si="22">IF(O132&gt;0, O132, "")</f>
        <v/>
      </c>
      <c r="AS132" t="str">
        <f t="shared" ref="AS132:AS195" si="23">IF(OR(L132="Y",M132="Y"),"Y","")</f>
        <v/>
      </c>
    </row>
    <row r="133" spans="1:45" x14ac:dyDescent="0.55000000000000004">
      <c r="A133" s="171"/>
      <c r="B133" s="172"/>
      <c r="C133" s="173"/>
      <c r="D133" s="173"/>
      <c r="E133" s="173"/>
      <c r="F133" s="173"/>
      <c r="G133" s="174"/>
      <c r="H133" s="175"/>
      <c r="I133" s="176"/>
      <c r="J133" s="176"/>
      <c r="K133" s="177"/>
      <c r="L133" s="178"/>
      <c r="M133" s="179"/>
      <c r="O133" s="160" t="str">
        <f>IF(Q133 = "", "", COUNT(Q$4:$Q133))</f>
        <v/>
      </c>
      <c r="P133" s="160" t="str">
        <f t="shared" si="16"/>
        <v/>
      </c>
      <c r="Q133" s="161" t="str">
        <f t="shared" si="17"/>
        <v/>
      </c>
      <c r="R133" s="162" t="str">
        <f t="shared" si="18"/>
        <v/>
      </c>
      <c r="S133" s="163" t="str">
        <f t="shared" si="19"/>
        <v/>
      </c>
      <c r="T133" s="164" t="str">
        <f t="shared" si="20"/>
        <v/>
      </c>
      <c r="U133" s="165" t="str">
        <f t="shared" si="21"/>
        <v/>
      </c>
      <c r="V133" s="146"/>
      <c r="AR133" t="str">
        <f t="shared" si="22"/>
        <v/>
      </c>
      <c r="AS133" t="str">
        <f t="shared" si="23"/>
        <v/>
      </c>
    </row>
    <row r="134" spans="1:45" x14ac:dyDescent="0.55000000000000004">
      <c r="A134" s="171"/>
      <c r="B134" s="172"/>
      <c r="C134" s="173"/>
      <c r="D134" s="173"/>
      <c r="E134" s="173"/>
      <c r="F134" s="173"/>
      <c r="G134" s="174"/>
      <c r="H134" s="175"/>
      <c r="I134" s="176"/>
      <c r="J134" s="176"/>
      <c r="K134" s="177"/>
      <c r="L134" s="178"/>
      <c r="M134" s="179"/>
      <c r="O134" s="160" t="str">
        <f>IF(Q134 = "", "", COUNT(Q$4:$Q134))</f>
        <v/>
      </c>
      <c r="P134" s="160" t="str">
        <f t="shared" si="16"/>
        <v/>
      </c>
      <c r="Q134" s="161" t="str">
        <f t="shared" si="17"/>
        <v/>
      </c>
      <c r="R134" s="162" t="str">
        <f t="shared" si="18"/>
        <v/>
      </c>
      <c r="S134" s="163" t="str">
        <f t="shared" si="19"/>
        <v/>
      </c>
      <c r="T134" s="164" t="str">
        <f t="shared" si="20"/>
        <v/>
      </c>
      <c r="U134" s="165" t="str">
        <f t="shared" si="21"/>
        <v/>
      </c>
      <c r="V134" s="146"/>
      <c r="AR134" t="str">
        <f t="shared" si="22"/>
        <v/>
      </c>
      <c r="AS134" t="str">
        <f t="shared" si="23"/>
        <v/>
      </c>
    </row>
    <row r="135" spans="1:45" x14ac:dyDescent="0.55000000000000004">
      <c r="A135" s="171"/>
      <c r="B135" s="172"/>
      <c r="C135" s="173"/>
      <c r="D135" s="173"/>
      <c r="E135" s="173"/>
      <c r="F135" s="173"/>
      <c r="G135" s="174"/>
      <c r="H135" s="175"/>
      <c r="I135" s="176"/>
      <c r="J135" s="176"/>
      <c r="K135" s="177"/>
      <c r="L135" s="178"/>
      <c r="M135" s="179"/>
      <c r="O135" s="160" t="str">
        <f>IF(Q135 = "", "", COUNT(Q$4:$Q135))</f>
        <v/>
      </c>
      <c r="P135" s="160" t="str">
        <f t="shared" si="16"/>
        <v/>
      </c>
      <c r="Q135" s="161" t="str">
        <f t="shared" si="17"/>
        <v/>
      </c>
      <c r="R135" s="162" t="str">
        <f t="shared" si="18"/>
        <v/>
      </c>
      <c r="S135" s="163" t="str">
        <f t="shared" si="19"/>
        <v/>
      </c>
      <c r="T135" s="164" t="str">
        <f t="shared" si="20"/>
        <v/>
      </c>
      <c r="U135" s="165" t="str">
        <f t="shared" si="21"/>
        <v/>
      </c>
      <c r="V135" s="146"/>
      <c r="AR135" t="str">
        <f t="shared" si="22"/>
        <v/>
      </c>
      <c r="AS135" t="str">
        <f t="shared" si="23"/>
        <v/>
      </c>
    </row>
    <row r="136" spans="1:45" x14ac:dyDescent="0.55000000000000004">
      <c r="A136" s="171"/>
      <c r="B136" s="172"/>
      <c r="C136" s="173"/>
      <c r="D136" s="173"/>
      <c r="E136" s="173"/>
      <c r="F136" s="173"/>
      <c r="G136" s="174"/>
      <c r="H136" s="175"/>
      <c r="I136" s="176"/>
      <c r="J136" s="176"/>
      <c r="K136" s="177"/>
      <c r="L136" s="178"/>
      <c r="M136" s="179"/>
      <c r="O136" s="160" t="str">
        <f>IF(Q136 = "", "", COUNT(Q$4:$Q136))</f>
        <v/>
      </c>
      <c r="P136" s="160" t="str">
        <f t="shared" si="16"/>
        <v/>
      </c>
      <c r="Q136" s="161" t="str">
        <f t="shared" si="17"/>
        <v/>
      </c>
      <c r="R136" s="162" t="str">
        <f t="shared" si="18"/>
        <v/>
      </c>
      <c r="S136" s="163" t="str">
        <f t="shared" si="19"/>
        <v/>
      </c>
      <c r="T136" s="164" t="str">
        <f t="shared" si="20"/>
        <v/>
      </c>
      <c r="U136" s="165" t="str">
        <f t="shared" si="21"/>
        <v/>
      </c>
      <c r="V136" s="146"/>
      <c r="AR136" t="str">
        <f t="shared" si="22"/>
        <v/>
      </c>
      <c r="AS136" t="str">
        <f t="shared" si="23"/>
        <v/>
      </c>
    </row>
    <row r="137" spans="1:45" x14ac:dyDescent="0.55000000000000004">
      <c r="A137" s="171"/>
      <c r="B137" s="172"/>
      <c r="C137" s="173"/>
      <c r="D137" s="173"/>
      <c r="E137" s="173"/>
      <c r="F137" s="173"/>
      <c r="G137" s="174"/>
      <c r="H137" s="175"/>
      <c r="I137" s="176"/>
      <c r="J137" s="176"/>
      <c r="K137" s="177"/>
      <c r="L137" s="178"/>
      <c r="M137" s="179"/>
      <c r="O137" s="160" t="str">
        <f>IF(Q137 = "", "", COUNT(Q$4:$Q137))</f>
        <v/>
      </c>
      <c r="P137" s="160" t="str">
        <f t="shared" si="16"/>
        <v/>
      </c>
      <c r="Q137" s="161" t="str">
        <f t="shared" si="17"/>
        <v/>
      </c>
      <c r="R137" s="162" t="str">
        <f t="shared" si="18"/>
        <v/>
      </c>
      <c r="S137" s="163" t="str">
        <f t="shared" si="19"/>
        <v/>
      </c>
      <c r="T137" s="164" t="str">
        <f t="shared" si="20"/>
        <v/>
      </c>
      <c r="U137" s="165" t="str">
        <f t="shared" si="21"/>
        <v/>
      </c>
      <c r="V137" s="146"/>
      <c r="AR137" t="str">
        <f t="shared" si="22"/>
        <v/>
      </c>
      <c r="AS137" t="str">
        <f t="shared" si="23"/>
        <v/>
      </c>
    </row>
    <row r="138" spans="1:45" x14ac:dyDescent="0.55000000000000004">
      <c r="A138" s="171"/>
      <c r="B138" s="172"/>
      <c r="C138" s="173"/>
      <c r="D138" s="173"/>
      <c r="E138" s="173"/>
      <c r="F138" s="173"/>
      <c r="G138" s="174"/>
      <c r="H138" s="175"/>
      <c r="I138" s="176"/>
      <c r="J138" s="176"/>
      <c r="K138" s="177"/>
      <c r="L138" s="178"/>
      <c r="M138" s="179"/>
      <c r="O138" s="160" t="str">
        <f>IF(Q138 = "", "", COUNT(Q$4:$Q138))</f>
        <v/>
      </c>
      <c r="P138" s="160" t="str">
        <f t="shared" si="16"/>
        <v/>
      </c>
      <c r="Q138" s="161" t="str">
        <f t="shared" si="17"/>
        <v/>
      </c>
      <c r="R138" s="162" t="str">
        <f t="shared" si="18"/>
        <v/>
      </c>
      <c r="S138" s="163" t="str">
        <f t="shared" si="19"/>
        <v/>
      </c>
      <c r="T138" s="164" t="str">
        <f t="shared" si="20"/>
        <v/>
      </c>
      <c r="U138" s="165" t="str">
        <f t="shared" si="21"/>
        <v/>
      </c>
      <c r="V138" s="146"/>
      <c r="AR138" t="str">
        <f t="shared" si="22"/>
        <v/>
      </c>
      <c r="AS138" t="str">
        <f t="shared" si="23"/>
        <v/>
      </c>
    </row>
    <row r="139" spans="1:45" x14ac:dyDescent="0.55000000000000004">
      <c r="A139" s="171"/>
      <c r="B139" s="172"/>
      <c r="C139" s="173"/>
      <c r="D139" s="173"/>
      <c r="E139" s="173"/>
      <c r="F139" s="173"/>
      <c r="G139" s="174"/>
      <c r="H139" s="175"/>
      <c r="I139" s="176"/>
      <c r="J139" s="176"/>
      <c r="K139" s="177"/>
      <c r="L139" s="178"/>
      <c r="M139" s="179"/>
      <c r="O139" s="160" t="str">
        <f>IF(Q139 = "", "", COUNT(Q$4:$Q139))</f>
        <v/>
      </c>
      <c r="P139" s="160" t="str">
        <f t="shared" si="16"/>
        <v/>
      </c>
      <c r="Q139" s="161" t="str">
        <f t="shared" si="17"/>
        <v/>
      </c>
      <c r="R139" s="162" t="str">
        <f t="shared" si="18"/>
        <v/>
      </c>
      <c r="S139" s="163" t="str">
        <f t="shared" si="19"/>
        <v/>
      </c>
      <c r="T139" s="164" t="str">
        <f t="shared" si="20"/>
        <v/>
      </c>
      <c r="U139" s="165" t="str">
        <f t="shared" si="21"/>
        <v/>
      </c>
      <c r="V139" s="146"/>
      <c r="AR139" t="str">
        <f t="shared" si="22"/>
        <v/>
      </c>
      <c r="AS139" t="str">
        <f t="shared" si="23"/>
        <v/>
      </c>
    </row>
    <row r="140" spans="1:45" x14ac:dyDescent="0.55000000000000004">
      <c r="A140" s="171"/>
      <c r="B140" s="172"/>
      <c r="C140" s="173"/>
      <c r="D140" s="173"/>
      <c r="E140" s="173"/>
      <c r="F140" s="173"/>
      <c r="G140" s="174"/>
      <c r="H140" s="175"/>
      <c r="I140" s="176"/>
      <c r="J140" s="176"/>
      <c r="K140" s="177"/>
      <c r="L140" s="178"/>
      <c r="M140" s="179"/>
      <c r="O140" s="160" t="str">
        <f>IF(Q140 = "", "", COUNT(Q$4:$Q140))</f>
        <v/>
      </c>
      <c r="P140" s="160" t="str">
        <f t="shared" si="16"/>
        <v/>
      </c>
      <c r="Q140" s="161" t="str">
        <f t="shared" si="17"/>
        <v/>
      </c>
      <c r="R140" s="162" t="str">
        <f t="shared" si="18"/>
        <v/>
      </c>
      <c r="S140" s="163" t="str">
        <f t="shared" si="19"/>
        <v/>
      </c>
      <c r="T140" s="164" t="str">
        <f t="shared" si="20"/>
        <v/>
      </c>
      <c r="U140" s="165" t="str">
        <f t="shared" si="21"/>
        <v/>
      </c>
      <c r="V140" s="146"/>
      <c r="AR140" t="str">
        <f t="shared" si="22"/>
        <v/>
      </c>
      <c r="AS140" t="str">
        <f t="shared" si="23"/>
        <v/>
      </c>
    </row>
    <row r="141" spans="1:45" x14ac:dyDescent="0.55000000000000004">
      <c r="A141" s="171"/>
      <c r="B141" s="172"/>
      <c r="C141" s="173"/>
      <c r="D141" s="173"/>
      <c r="E141" s="173"/>
      <c r="F141" s="173"/>
      <c r="G141" s="174"/>
      <c r="H141" s="175"/>
      <c r="I141" s="176"/>
      <c r="J141" s="176"/>
      <c r="K141" s="177"/>
      <c r="L141" s="178"/>
      <c r="M141" s="179"/>
      <c r="O141" s="160" t="str">
        <f>IF(Q141 = "", "", COUNT(Q$4:$Q141))</f>
        <v/>
      </c>
      <c r="P141" s="160" t="str">
        <f t="shared" si="16"/>
        <v/>
      </c>
      <c r="Q141" s="161" t="str">
        <f t="shared" si="17"/>
        <v/>
      </c>
      <c r="R141" s="162" t="str">
        <f t="shared" si="18"/>
        <v/>
      </c>
      <c r="S141" s="163" t="str">
        <f t="shared" si="19"/>
        <v/>
      </c>
      <c r="T141" s="164" t="str">
        <f t="shared" si="20"/>
        <v/>
      </c>
      <c r="U141" s="165" t="str">
        <f t="shared" si="21"/>
        <v/>
      </c>
      <c r="V141" s="146"/>
      <c r="AR141" t="str">
        <f t="shared" si="22"/>
        <v/>
      </c>
      <c r="AS141" t="str">
        <f t="shared" si="23"/>
        <v/>
      </c>
    </row>
    <row r="142" spans="1:45" x14ac:dyDescent="0.55000000000000004">
      <c r="A142" s="171"/>
      <c r="B142" s="172"/>
      <c r="C142" s="173"/>
      <c r="D142" s="173"/>
      <c r="E142" s="173"/>
      <c r="F142" s="173"/>
      <c r="G142" s="174"/>
      <c r="H142" s="175"/>
      <c r="I142" s="176"/>
      <c r="J142" s="176"/>
      <c r="K142" s="177"/>
      <c r="L142" s="178"/>
      <c r="M142" s="179"/>
      <c r="O142" s="160" t="str">
        <f>IF(Q142 = "", "", COUNT(Q$4:$Q142))</f>
        <v/>
      </c>
      <c r="P142" s="160" t="str">
        <f t="shared" si="16"/>
        <v/>
      </c>
      <c r="Q142" s="161" t="str">
        <f t="shared" si="17"/>
        <v/>
      </c>
      <c r="R142" s="162" t="str">
        <f t="shared" si="18"/>
        <v/>
      </c>
      <c r="S142" s="163" t="str">
        <f t="shared" si="19"/>
        <v/>
      </c>
      <c r="T142" s="164" t="str">
        <f t="shared" si="20"/>
        <v/>
      </c>
      <c r="U142" s="165" t="str">
        <f t="shared" si="21"/>
        <v/>
      </c>
      <c r="V142" s="146"/>
      <c r="AR142" t="str">
        <f t="shared" si="22"/>
        <v/>
      </c>
      <c r="AS142" t="str">
        <f t="shared" si="23"/>
        <v/>
      </c>
    </row>
    <row r="143" spans="1:45" x14ac:dyDescent="0.55000000000000004">
      <c r="A143" s="171"/>
      <c r="B143" s="172"/>
      <c r="C143" s="173"/>
      <c r="D143" s="173"/>
      <c r="E143" s="173"/>
      <c r="F143" s="173"/>
      <c r="G143" s="174"/>
      <c r="H143" s="175"/>
      <c r="I143" s="176"/>
      <c r="J143" s="176"/>
      <c r="K143" s="177"/>
      <c r="L143" s="178"/>
      <c r="M143" s="179"/>
      <c r="O143" s="160" t="str">
        <f>IF(Q143 = "", "", COUNT(Q$4:$Q143))</f>
        <v/>
      </c>
      <c r="P143" s="160" t="str">
        <f t="shared" si="16"/>
        <v/>
      </c>
      <c r="Q143" s="161" t="str">
        <f t="shared" si="17"/>
        <v/>
      </c>
      <c r="R143" s="162" t="str">
        <f t="shared" si="18"/>
        <v/>
      </c>
      <c r="S143" s="163" t="str">
        <f t="shared" si="19"/>
        <v/>
      </c>
      <c r="T143" s="164" t="str">
        <f t="shared" si="20"/>
        <v/>
      </c>
      <c r="U143" s="165" t="str">
        <f t="shared" si="21"/>
        <v/>
      </c>
      <c r="V143" s="146"/>
      <c r="AR143" t="str">
        <f t="shared" si="22"/>
        <v/>
      </c>
      <c r="AS143" t="str">
        <f t="shared" si="23"/>
        <v/>
      </c>
    </row>
    <row r="144" spans="1:45" x14ac:dyDescent="0.55000000000000004">
      <c r="A144" s="171"/>
      <c r="B144" s="172"/>
      <c r="C144" s="173"/>
      <c r="D144" s="173"/>
      <c r="E144" s="173"/>
      <c r="F144" s="173"/>
      <c r="G144" s="174"/>
      <c r="H144" s="175"/>
      <c r="I144" s="176"/>
      <c r="J144" s="176"/>
      <c r="K144" s="177"/>
      <c r="L144" s="178"/>
      <c r="M144" s="179"/>
      <c r="O144" s="160" t="str">
        <f>IF(Q144 = "", "", COUNT(Q$4:$Q144))</f>
        <v/>
      </c>
      <c r="P144" s="160" t="str">
        <f t="shared" si="16"/>
        <v/>
      </c>
      <c r="Q144" s="161" t="str">
        <f t="shared" si="17"/>
        <v/>
      </c>
      <c r="R144" s="162" t="str">
        <f t="shared" si="18"/>
        <v/>
      </c>
      <c r="S144" s="163" t="str">
        <f t="shared" si="19"/>
        <v/>
      </c>
      <c r="T144" s="164" t="str">
        <f t="shared" si="20"/>
        <v/>
      </c>
      <c r="U144" s="165" t="str">
        <f t="shared" si="21"/>
        <v/>
      </c>
      <c r="V144" s="146"/>
      <c r="AR144" t="str">
        <f t="shared" si="22"/>
        <v/>
      </c>
      <c r="AS144" t="str">
        <f t="shared" si="23"/>
        <v/>
      </c>
    </row>
    <row r="145" spans="1:45" x14ac:dyDescent="0.55000000000000004">
      <c r="A145" s="171"/>
      <c r="B145" s="172"/>
      <c r="C145" s="173"/>
      <c r="D145" s="173"/>
      <c r="E145" s="173"/>
      <c r="F145" s="173"/>
      <c r="G145" s="174"/>
      <c r="H145" s="175"/>
      <c r="I145" s="176"/>
      <c r="J145" s="176"/>
      <c r="K145" s="177"/>
      <c r="L145" s="178"/>
      <c r="M145" s="179"/>
      <c r="O145" s="160" t="str">
        <f>IF(Q145 = "", "", COUNT(Q$4:$Q145))</f>
        <v/>
      </c>
      <c r="P145" s="160" t="str">
        <f t="shared" si="16"/>
        <v/>
      </c>
      <c r="Q145" s="161" t="str">
        <f t="shared" si="17"/>
        <v/>
      </c>
      <c r="R145" s="162" t="str">
        <f t="shared" si="18"/>
        <v/>
      </c>
      <c r="S145" s="163" t="str">
        <f t="shared" si="19"/>
        <v/>
      </c>
      <c r="T145" s="164" t="str">
        <f t="shared" si="20"/>
        <v/>
      </c>
      <c r="U145" s="165" t="str">
        <f t="shared" si="21"/>
        <v/>
      </c>
      <c r="V145" s="146"/>
      <c r="AR145" t="str">
        <f t="shared" si="22"/>
        <v/>
      </c>
      <c r="AS145" t="str">
        <f t="shared" si="23"/>
        <v/>
      </c>
    </row>
    <row r="146" spans="1:45" x14ac:dyDescent="0.55000000000000004">
      <c r="A146" s="171"/>
      <c r="B146" s="172"/>
      <c r="C146" s="173"/>
      <c r="D146" s="173"/>
      <c r="E146" s="173"/>
      <c r="F146" s="173"/>
      <c r="G146" s="174"/>
      <c r="H146" s="175"/>
      <c r="I146" s="176"/>
      <c r="J146" s="176"/>
      <c r="K146" s="177"/>
      <c r="L146" s="178"/>
      <c r="M146" s="179"/>
      <c r="O146" s="160" t="str">
        <f>IF(Q146 = "", "", COUNT(Q$4:$Q146))</f>
        <v/>
      </c>
      <c r="P146" s="160" t="str">
        <f t="shared" si="16"/>
        <v/>
      </c>
      <c r="Q146" s="161" t="str">
        <f t="shared" si="17"/>
        <v/>
      </c>
      <c r="R146" s="162" t="str">
        <f t="shared" si="18"/>
        <v/>
      </c>
      <c r="S146" s="163" t="str">
        <f t="shared" si="19"/>
        <v/>
      </c>
      <c r="T146" s="164" t="str">
        <f t="shared" si="20"/>
        <v/>
      </c>
      <c r="U146" s="165" t="str">
        <f t="shared" si="21"/>
        <v/>
      </c>
      <c r="V146" s="146"/>
      <c r="AR146" t="str">
        <f t="shared" si="22"/>
        <v/>
      </c>
      <c r="AS146" t="str">
        <f t="shared" si="23"/>
        <v/>
      </c>
    </row>
    <row r="147" spans="1:45" x14ac:dyDescent="0.55000000000000004">
      <c r="A147" s="171"/>
      <c r="B147" s="172"/>
      <c r="C147" s="173"/>
      <c r="D147" s="173"/>
      <c r="E147" s="173"/>
      <c r="F147" s="173"/>
      <c r="G147" s="174"/>
      <c r="H147" s="175"/>
      <c r="I147" s="176"/>
      <c r="J147" s="176"/>
      <c r="K147" s="177"/>
      <c r="L147" s="178"/>
      <c r="M147" s="179"/>
      <c r="O147" s="160" t="str">
        <f>IF(Q147 = "", "", COUNT(Q$4:$Q147))</f>
        <v/>
      </c>
      <c r="P147" s="160" t="str">
        <f t="shared" si="16"/>
        <v/>
      </c>
      <c r="Q147" s="161" t="str">
        <f t="shared" si="17"/>
        <v/>
      </c>
      <c r="R147" s="162" t="str">
        <f t="shared" si="18"/>
        <v/>
      </c>
      <c r="S147" s="163" t="str">
        <f t="shared" si="19"/>
        <v/>
      </c>
      <c r="T147" s="164" t="str">
        <f t="shared" si="20"/>
        <v/>
      </c>
      <c r="U147" s="165" t="str">
        <f t="shared" si="21"/>
        <v/>
      </c>
      <c r="V147" s="146"/>
      <c r="AR147" t="str">
        <f t="shared" si="22"/>
        <v/>
      </c>
      <c r="AS147" t="str">
        <f t="shared" si="23"/>
        <v/>
      </c>
    </row>
    <row r="148" spans="1:45" x14ac:dyDescent="0.55000000000000004">
      <c r="A148" s="171"/>
      <c r="B148" s="172"/>
      <c r="C148" s="173"/>
      <c r="D148" s="173"/>
      <c r="E148" s="173"/>
      <c r="F148" s="173"/>
      <c r="G148" s="174"/>
      <c r="H148" s="175"/>
      <c r="I148" s="176"/>
      <c r="J148" s="176"/>
      <c r="K148" s="177"/>
      <c r="L148" s="178"/>
      <c r="M148" s="179"/>
      <c r="O148" s="160" t="str">
        <f>IF(Q148 = "", "", COUNT(Q$4:$Q148))</f>
        <v/>
      </c>
      <c r="P148" s="160" t="str">
        <f t="shared" si="16"/>
        <v/>
      </c>
      <c r="Q148" s="161" t="str">
        <f t="shared" si="17"/>
        <v/>
      </c>
      <c r="R148" s="162" t="str">
        <f t="shared" si="18"/>
        <v/>
      </c>
      <c r="S148" s="163" t="str">
        <f t="shared" si="19"/>
        <v/>
      </c>
      <c r="T148" s="164" t="str">
        <f t="shared" si="20"/>
        <v/>
      </c>
      <c r="U148" s="165" t="str">
        <f t="shared" si="21"/>
        <v/>
      </c>
      <c r="V148" s="146"/>
      <c r="AR148" t="str">
        <f t="shared" si="22"/>
        <v/>
      </c>
      <c r="AS148" t="str">
        <f t="shared" si="23"/>
        <v/>
      </c>
    </row>
    <row r="149" spans="1:45" x14ac:dyDescent="0.55000000000000004">
      <c r="A149" s="171"/>
      <c r="B149" s="172"/>
      <c r="C149" s="173"/>
      <c r="D149" s="173"/>
      <c r="E149" s="173"/>
      <c r="F149" s="173"/>
      <c r="G149" s="174"/>
      <c r="H149" s="175"/>
      <c r="I149" s="176"/>
      <c r="J149" s="176"/>
      <c r="K149" s="177"/>
      <c r="L149" s="178"/>
      <c r="M149" s="179"/>
      <c r="O149" s="160" t="str">
        <f>IF(Q149 = "", "", COUNT(Q$4:$Q149))</f>
        <v/>
      </c>
      <c r="P149" s="160" t="str">
        <f t="shared" si="16"/>
        <v/>
      </c>
      <c r="Q149" s="161" t="str">
        <f t="shared" si="17"/>
        <v/>
      </c>
      <c r="R149" s="162" t="str">
        <f t="shared" si="18"/>
        <v/>
      </c>
      <c r="S149" s="163" t="str">
        <f t="shared" si="19"/>
        <v/>
      </c>
      <c r="T149" s="164" t="str">
        <f t="shared" si="20"/>
        <v/>
      </c>
      <c r="U149" s="165" t="str">
        <f t="shared" si="21"/>
        <v/>
      </c>
      <c r="V149" s="146"/>
      <c r="AR149" t="str">
        <f t="shared" si="22"/>
        <v/>
      </c>
      <c r="AS149" t="str">
        <f t="shared" si="23"/>
        <v/>
      </c>
    </row>
    <row r="150" spans="1:45" x14ac:dyDescent="0.55000000000000004">
      <c r="A150" s="171"/>
      <c r="B150" s="172"/>
      <c r="C150" s="173"/>
      <c r="D150" s="173"/>
      <c r="E150" s="173"/>
      <c r="F150" s="173"/>
      <c r="G150" s="174"/>
      <c r="H150" s="175"/>
      <c r="I150" s="176"/>
      <c r="J150" s="176"/>
      <c r="K150" s="177"/>
      <c r="L150" s="178"/>
      <c r="M150" s="179"/>
      <c r="O150" s="160" t="str">
        <f>IF(Q150 = "", "", COUNT(Q$4:$Q150))</f>
        <v/>
      </c>
      <c r="P150" s="160" t="str">
        <f t="shared" si="16"/>
        <v/>
      </c>
      <c r="Q150" s="161" t="str">
        <f t="shared" si="17"/>
        <v/>
      </c>
      <c r="R150" s="162" t="str">
        <f t="shared" si="18"/>
        <v/>
      </c>
      <c r="S150" s="163" t="str">
        <f t="shared" si="19"/>
        <v/>
      </c>
      <c r="T150" s="164" t="str">
        <f t="shared" si="20"/>
        <v/>
      </c>
      <c r="U150" s="165" t="str">
        <f t="shared" si="21"/>
        <v/>
      </c>
      <c r="V150" s="146"/>
      <c r="AR150" t="str">
        <f t="shared" si="22"/>
        <v/>
      </c>
      <c r="AS150" t="str">
        <f t="shared" si="23"/>
        <v/>
      </c>
    </row>
    <row r="151" spans="1:45" x14ac:dyDescent="0.55000000000000004">
      <c r="A151" s="171"/>
      <c r="B151" s="172"/>
      <c r="C151" s="173"/>
      <c r="D151" s="173"/>
      <c r="E151" s="173"/>
      <c r="F151" s="173"/>
      <c r="G151" s="174"/>
      <c r="H151" s="175"/>
      <c r="I151" s="176"/>
      <c r="J151" s="176"/>
      <c r="K151" s="177"/>
      <c r="L151" s="178"/>
      <c r="M151" s="179"/>
      <c r="O151" s="160" t="str">
        <f>IF(Q151 = "", "", COUNT(Q$4:$Q151))</f>
        <v/>
      </c>
      <c r="P151" s="160" t="str">
        <f t="shared" si="16"/>
        <v/>
      </c>
      <c r="Q151" s="161" t="str">
        <f t="shared" si="17"/>
        <v/>
      </c>
      <c r="R151" s="162" t="str">
        <f t="shared" si="18"/>
        <v/>
      </c>
      <c r="S151" s="163" t="str">
        <f t="shared" si="19"/>
        <v/>
      </c>
      <c r="T151" s="164" t="str">
        <f t="shared" si="20"/>
        <v/>
      </c>
      <c r="U151" s="165" t="str">
        <f t="shared" si="21"/>
        <v/>
      </c>
      <c r="V151" s="146"/>
      <c r="AR151" t="str">
        <f t="shared" si="22"/>
        <v/>
      </c>
      <c r="AS151" t="str">
        <f t="shared" si="23"/>
        <v/>
      </c>
    </row>
    <row r="152" spans="1:45" x14ac:dyDescent="0.55000000000000004">
      <c r="A152" s="171"/>
      <c r="B152" s="172"/>
      <c r="C152" s="173"/>
      <c r="D152" s="173"/>
      <c r="E152" s="173"/>
      <c r="F152" s="173"/>
      <c r="G152" s="174"/>
      <c r="H152" s="175"/>
      <c r="I152" s="176"/>
      <c r="J152" s="176"/>
      <c r="K152" s="177"/>
      <c r="L152" s="178"/>
      <c r="M152" s="179"/>
      <c r="O152" s="160" t="str">
        <f>IF(Q152 = "", "", COUNT(Q$4:$Q152))</f>
        <v/>
      </c>
      <c r="P152" s="160" t="str">
        <f t="shared" si="16"/>
        <v/>
      </c>
      <c r="Q152" s="161" t="str">
        <f t="shared" si="17"/>
        <v/>
      </c>
      <c r="R152" s="162" t="str">
        <f t="shared" si="18"/>
        <v/>
      </c>
      <c r="S152" s="163" t="str">
        <f t="shared" si="19"/>
        <v/>
      </c>
      <c r="T152" s="164" t="str">
        <f t="shared" si="20"/>
        <v/>
      </c>
      <c r="U152" s="165" t="str">
        <f t="shared" si="21"/>
        <v/>
      </c>
      <c r="V152" s="146"/>
      <c r="AR152" t="str">
        <f t="shared" si="22"/>
        <v/>
      </c>
      <c r="AS152" t="str">
        <f t="shared" si="23"/>
        <v/>
      </c>
    </row>
    <row r="153" spans="1:45" x14ac:dyDescent="0.55000000000000004">
      <c r="A153" s="171"/>
      <c r="B153" s="172"/>
      <c r="C153" s="173"/>
      <c r="D153" s="173"/>
      <c r="E153" s="173"/>
      <c r="F153" s="173"/>
      <c r="G153" s="174"/>
      <c r="H153" s="175"/>
      <c r="I153" s="176"/>
      <c r="J153" s="176"/>
      <c r="K153" s="177"/>
      <c r="L153" s="178"/>
      <c r="M153" s="179"/>
      <c r="O153" s="160" t="str">
        <f>IF(Q153 = "", "", COUNT(Q$4:$Q153))</f>
        <v/>
      </c>
      <c r="P153" s="160" t="str">
        <f t="shared" si="16"/>
        <v/>
      </c>
      <c r="Q153" s="161" t="str">
        <f t="shared" si="17"/>
        <v/>
      </c>
      <c r="R153" s="162" t="str">
        <f t="shared" si="18"/>
        <v/>
      </c>
      <c r="S153" s="163" t="str">
        <f t="shared" si="19"/>
        <v/>
      </c>
      <c r="T153" s="164" t="str">
        <f t="shared" si="20"/>
        <v/>
      </c>
      <c r="U153" s="165" t="str">
        <f t="shared" si="21"/>
        <v/>
      </c>
      <c r="V153" s="146"/>
      <c r="AR153" t="str">
        <f t="shared" si="22"/>
        <v/>
      </c>
      <c r="AS153" t="str">
        <f t="shared" si="23"/>
        <v/>
      </c>
    </row>
    <row r="154" spans="1:45" x14ac:dyDescent="0.55000000000000004">
      <c r="A154" s="171"/>
      <c r="B154" s="172"/>
      <c r="C154" s="173"/>
      <c r="D154" s="173"/>
      <c r="E154" s="173"/>
      <c r="F154" s="173"/>
      <c r="G154" s="174"/>
      <c r="H154" s="175"/>
      <c r="I154" s="176"/>
      <c r="J154" s="176"/>
      <c r="K154" s="177"/>
      <c r="L154" s="178"/>
      <c r="M154" s="179"/>
      <c r="O154" s="160" t="str">
        <f>IF(Q154 = "", "", COUNT(Q$4:$Q154))</f>
        <v/>
      </c>
      <c r="P154" s="160" t="str">
        <f t="shared" si="16"/>
        <v/>
      </c>
      <c r="Q154" s="161" t="str">
        <f t="shared" si="17"/>
        <v/>
      </c>
      <c r="R154" s="162" t="str">
        <f t="shared" si="18"/>
        <v/>
      </c>
      <c r="S154" s="163" t="str">
        <f t="shared" si="19"/>
        <v/>
      </c>
      <c r="T154" s="164" t="str">
        <f t="shared" si="20"/>
        <v/>
      </c>
      <c r="U154" s="165" t="str">
        <f t="shared" si="21"/>
        <v/>
      </c>
      <c r="V154" s="146"/>
      <c r="AR154" t="str">
        <f t="shared" si="22"/>
        <v/>
      </c>
      <c r="AS154" t="str">
        <f t="shared" si="23"/>
        <v/>
      </c>
    </row>
    <row r="155" spans="1:45" x14ac:dyDescent="0.55000000000000004">
      <c r="A155" s="171"/>
      <c r="B155" s="172"/>
      <c r="C155" s="173"/>
      <c r="D155" s="173"/>
      <c r="E155" s="173"/>
      <c r="F155" s="173"/>
      <c r="G155" s="174"/>
      <c r="H155" s="175"/>
      <c r="I155" s="176"/>
      <c r="J155" s="176"/>
      <c r="K155" s="177"/>
      <c r="L155" s="178"/>
      <c r="M155" s="179"/>
      <c r="O155" s="160" t="str">
        <f>IF(Q155 = "", "", COUNT(Q$4:$Q155))</f>
        <v/>
      </c>
      <c r="P155" s="160" t="str">
        <f t="shared" si="16"/>
        <v/>
      </c>
      <c r="Q155" s="161" t="str">
        <f t="shared" si="17"/>
        <v/>
      </c>
      <c r="R155" s="162" t="str">
        <f t="shared" si="18"/>
        <v/>
      </c>
      <c r="S155" s="163" t="str">
        <f t="shared" si="19"/>
        <v/>
      </c>
      <c r="T155" s="164" t="str">
        <f t="shared" si="20"/>
        <v/>
      </c>
      <c r="U155" s="165" t="str">
        <f t="shared" si="21"/>
        <v/>
      </c>
      <c r="V155" s="146"/>
      <c r="AR155" t="str">
        <f t="shared" si="22"/>
        <v/>
      </c>
      <c r="AS155" t="str">
        <f t="shared" si="23"/>
        <v/>
      </c>
    </row>
    <row r="156" spans="1:45" x14ac:dyDescent="0.55000000000000004">
      <c r="A156" s="171"/>
      <c r="B156" s="172"/>
      <c r="C156" s="173"/>
      <c r="D156" s="173"/>
      <c r="E156" s="173"/>
      <c r="F156" s="173"/>
      <c r="G156" s="174"/>
      <c r="H156" s="175"/>
      <c r="I156" s="176"/>
      <c r="J156" s="176"/>
      <c r="K156" s="177"/>
      <c r="L156" s="178"/>
      <c r="M156" s="179"/>
      <c r="O156" s="160" t="str">
        <f>IF(Q156 = "", "", COUNT(Q$4:$Q156))</f>
        <v/>
      </c>
      <c r="P156" s="160" t="str">
        <f t="shared" si="16"/>
        <v/>
      </c>
      <c r="Q156" s="161" t="str">
        <f t="shared" si="17"/>
        <v/>
      </c>
      <c r="R156" s="162" t="str">
        <f t="shared" si="18"/>
        <v/>
      </c>
      <c r="S156" s="163" t="str">
        <f t="shared" si="19"/>
        <v/>
      </c>
      <c r="T156" s="164" t="str">
        <f t="shared" si="20"/>
        <v/>
      </c>
      <c r="U156" s="165" t="str">
        <f t="shared" si="21"/>
        <v/>
      </c>
      <c r="V156" s="146"/>
      <c r="AR156" t="str">
        <f t="shared" si="22"/>
        <v/>
      </c>
      <c r="AS156" t="str">
        <f t="shared" si="23"/>
        <v/>
      </c>
    </row>
    <row r="157" spans="1:45" x14ac:dyDescent="0.55000000000000004">
      <c r="A157" s="171"/>
      <c r="B157" s="172"/>
      <c r="C157" s="173"/>
      <c r="D157" s="173"/>
      <c r="E157" s="173"/>
      <c r="F157" s="173"/>
      <c r="G157" s="174"/>
      <c r="H157" s="175"/>
      <c r="I157" s="176"/>
      <c r="J157" s="176"/>
      <c r="K157" s="177"/>
      <c r="L157" s="178"/>
      <c r="M157" s="179"/>
      <c r="O157" s="160" t="str">
        <f>IF(Q157 = "", "", COUNT(Q$4:$Q157))</f>
        <v/>
      </c>
      <c r="P157" s="160" t="str">
        <f t="shared" si="16"/>
        <v/>
      </c>
      <c r="Q157" s="161" t="str">
        <f t="shared" si="17"/>
        <v/>
      </c>
      <c r="R157" s="162" t="str">
        <f t="shared" si="18"/>
        <v/>
      </c>
      <c r="S157" s="163" t="str">
        <f t="shared" si="19"/>
        <v/>
      </c>
      <c r="T157" s="164" t="str">
        <f t="shared" si="20"/>
        <v/>
      </c>
      <c r="U157" s="165" t="str">
        <f t="shared" si="21"/>
        <v/>
      </c>
      <c r="V157" s="146"/>
      <c r="AR157" t="str">
        <f t="shared" si="22"/>
        <v/>
      </c>
      <c r="AS157" t="str">
        <f t="shared" si="23"/>
        <v/>
      </c>
    </row>
    <row r="158" spans="1:45" x14ac:dyDescent="0.55000000000000004">
      <c r="A158" s="171"/>
      <c r="B158" s="172"/>
      <c r="C158" s="173"/>
      <c r="D158" s="173"/>
      <c r="E158" s="173"/>
      <c r="F158" s="173"/>
      <c r="G158" s="174"/>
      <c r="H158" s="175"/>
      <c r="I158" s="176"/>
      <c r="J158" s="176"/>
      <c r="K158" s="177"/>
      <c r="L158" s="178"/>
      <c r="M158" s="179"/>
      <c r="O158" s="160" t="str">
        <f>IF(Q158 = "", "", COUNT(Q$4:$Q158))</f>
        <v/>
      </c>
      <c r="P158" s="160" t="str">
        <f t="shared" si="16"/>
        <v/>
      </c>
      <c r="Q158" s="161" t="str">
        <f t="shared" si="17"/>
        <v/>
      </c>
      <c r="R158" s="162" t="str">
        <f t="shared" si="18"/>
        <v/>
      </c>
      <c r="S158" s="163" t="str">
        <f t="shared" si="19"/>
        <v/>
      </c>
      <c r="T158" s="164" t="str">
        <f t="shared" si="20"/>
        <v/>
      </c>
      <c r="U158" s="165" t="str">
        <f t="shared" si="21"/>
        <v/>
      </c>
      <c r="V158" s="146"/>
      <c r="AR158" t="str">
        <f t="shared" si="22"/>
        <v/>
      </c>
      <c r="AS158" t="str">
        <f t="shared" si="23"/>
        <v/>
      </c>
    </row>
    <row r="159" spans="1:45" x14ac:dyDescent="0.55000000000000004">
      <c r="A159" s="171"/>
      <c r="B159" s="172"/>
      <c r="C159" s="173"/>
      <c r="D159" s="173"/>
      <c r="E159" s="173"/>
      <c r="F159" s="173"/>
      <c r="G159" s="174"/>
      <c r="H159" s="175"/>
      <c r="I159" s="176"/>
      <c r="J159" s="176"/>
      <c r="K159" s="177"/>
      <c r="L159" s="178"/>
      <c r="M159" s="179"/>
      <c r="O159" s="160" t="str">
        <f>IF(Q159 = "", "", COUNT(Q$4:$Q159))</f>
        <v/>
      </c>
      <c r="P159" s="160" t="str">
        <f t="shared" si="16"/>
        <v/>
      </c>
      <c r="Q159" s="161" t="str">
        <f t="shared" si="17"/>
        <v/>
      </c>
      <c r="R159" s="162" t="str">
        <f t="shared" si="18"/>
        <v/>
      </c>
      <c r="S159" s="163" t="str">
        <f t="shared" si="19"/>
        <v/>
      </c>
      <c r="T159" s="164" t="str">
        <f t="shared" si="20"/>
        <v/>
      </c>
      <c r="U159" s="165" t="str">
        <f t="shared" si="21"/>
        <v/>
      </c>
      <c r="V159" s="146"/>
      <c r="AR159" t="str">
        <f t="shared" si="22"/>
        <v/>
      </c>
      <c r="AS159" t="str">
        <f t="shared" si="23"/>
        <v/>
      </c>
    </row>
    <row r="160" spans="1:45" x14ac:dyDescent="0.55000000000000004">
      <c r="A160" s="171"/>
      <c r="B160" s="172"/>
      <c r="C160" s="173"/>
      <c r="D160" s="173"/>
      <c r="E160" s="173"/>
      <c r="F160" s="173"/>
      <c r="G160" s="174"/>
      <c r="H160" s="175"/>
      <c r="I160" s="176"/>
      <c r="J160" s="176"/>
      <c r="K160" s="177"/>
      <c r="L160" s="178"/>
      <c r="M160" s="179"/>
      <c r="O160" s="160" t="str">
        <f>IF(Q160 = "", "", COUNT(Q$4:$Q160))</f>
        <v/>
      </c>
      <c r="P160" s="160" t="str">
        <f t="shared" si="16"/>
        <v/>
      </c>
      <c r="Q160" s="161" t="str">
        <f t="shared" si="17"/>
        <v/>
      </c>
      <c r="R160" s="162" t="str">
        <f t="shared" si="18"/>
        <v/>
      </c>
      <c r="S160" s="163" t="str">
        <f t="shared" si="19"/>
        <v/>
      </c>
      <c r="T160" s="164" t="str">
        <f t="shared" si="20"/>
        <v/>
      </c>
      <c r="U160" s="165" t="str">
        <f t="shared" si="21"/>
        <v/>
      </c>
      <c r="V160" s="146"/>
      <c r="AR160" t="str">
        <f t="shared" si="22"/>
        <v/>
      </c>
      <c r="AS160" t="str">
        <f t="shared" si="23"/>
        <v/>
      </c>
    </row>
    <row r="161" spans="1:45" x14ac:dyDescent="0.55000000000000004">
      <c r="A161" s="171"/>
      <c r="B161" s="172"/>
      <c r="C161" s="173"/>
      <c r="D161" s="173"/>
      <c r="E161" s="173"/>
      <c r="F161" s="173"/>
      <c r="G161" s="174"/>
      <c r="H161" s="175"/>
      <c r="I161" s="176"/>
      <c r="J161" s="176"/>
      <c r="K161" s="177"/>
      <c r="L161" s="178"/>
      <c r="M161" s="179"/>
      <c r="O161" s="160" t="str">
        <f>IF(Q161 = "", "", COUNT(Q$4:$Q161))</f>
        <v/>
      </c>
      <c r="P161" s="160" t="str">
        <f t="shared" si="16"/>
        <v/>
      </c>
      <c r="Q161" s="161" t="str">
        <f t="shared" si="17"/>
        <v/>
      </c>
      <c r="R161" s="162" t="str">
        <f t="shared" si="18"/>
        <v/>
      </c>
      <c r="S161" s="163" t="str">
        <f t="shared" si="19"/>
        <v/>
      </c>
      <c r="T161" s="164" t="str">
        <f t="shared" si="20"/>
        <v/>
      </c>
      <c r="U161" s="165" t="str">
        <f t="shared" si="21"/>
        <v/>
      </c>
      <c r="V161" s="146"/>
      <c r="AR161" t="str">
        <f t="shared" si="22"/>
        <v/>
      </c>
      <c r="AS161" t="str">
        <f t="shared" si="23"/>
        <v/>
      </c>
    </row>
    <row r="162" spans="1:45" x14ac:dyDescent="0.55000000000000004">
      <c r="A162" s="171"/>
      <c r="B162" s="172"/>
      <c r="C162" s="173"/>
      <c r="D162" s="173"/>
      <c r="E162" s="173"/>
      <c r="F162" s="173"/>
      <c r="G162" s="174"/>
      <c r="H162" s="175"/>
      <c r="I162" s="176"/>
      <c r="J162" s="176"/>
      <c r="K162" s="177"/>
      <c r="L162" s="178"/>
      <c r="M162" s="179"/>
      <c r="O162" s="160" t="str">
        <f>IF(Q162 = "", "", COUNT(Q$4:$Q162))</f>
        <v/>
      </c>
      <c r="P162" s="160" t="str">
        <f t="shared" si="16"/>
        <v/>
      </c>
      <c r="Q162" s="161" t="str">
        <f t="shared" si="17"/>
        <v/>
      </c>
      <c r="R162" s="162" t="str">
        <f t="shared" si="18"/>
        <v/>
      </c>
      <c r="S162" s="163" t="str">
        <f t="shared" si="19"/>
        <v/>
      </c>
      <c r="T162" s="164" t="str">
        <f t="shared" si="20"/>
        <v/>
      </c>
      <c r="U162" s="165" t="str">
        <f t="shared" si="21"/>
        <v/>
      </c>
      <c r="V162" s="146"/>
      <c r="AR162" t="str">
        <f t="shared" si="22"/>
        <v/>
      </c>
      <c r="AS162" t="str">
        <f t="shared" si="23"/>
        <v/>
      </c>
    </row>
    <row r="163" spans="1:45" x14ac:dyDescent="0.55000000000000004">
      <c r="A163" s="171"/>
      <c r="B163" s="172"/>
      <c r="C163" s="173"/>
      <c r="D163" s="173"/>
      <c r="E163" s="173"/>
      <c r="F163" s="173"/>
      <c r="G163" s="174"/>
      <c r="H163" s="175"/>
      <c r="I163" s="176"/>
      <c r="J163" s="176"/>
      <c r="K163" s="177"/>
      <c r="L163" s="178"/>
      <c r="M163" s="179"/>
      <c r="O163" s="160" t="str">
        <f>IF(Q163 = "", "", COUNT(Q$4:$Q163))</f>
        <v/>
      </c>
      <c r="P163" s="160" t="str">
        <f t="shared" si="16"/>
        <v/>
      </c>
      <c r="Q163" s="161" t="str">
        <f t="shared" si="17"/>
        <v/>
      </c>
      <c r="R163" s="162" t="str">
        <f t="shared" si="18"/>
        <v/>
      </c>
      <c r="S163" s="163" t="str">
        <f t="shared" si="19"/>
        <v/>
      </c>
      <c r="T163" s="164" t="str">
        <f t="shared" si="20"/>
        <v/>
      </c>
      <c r="U163" s="165" t="str">
        <f t="shared" si="21"/>
        <v/>
      </c>
      <c r="V163" s="146"/>
      <c r="AR163" t="str">
        <f t="shared" si="22"/>
        <v/>
      </c>
      <c r="AS163" t="str">
        <f t="shared" si="23"/>
        <v/>
      </c>
    </row>
    <row r="164" spans="1:45" x14ac:dyDescent="0.55000000000000004">
      <c r="A164" s="171"/>
      <c r="B164" s="172"/>
      <c r="C164" s="173"/>
      <c r="D164" s="173"/>
      <c r="E164" s="173"/>
      <c r="F164" s="173"/>
      <c r="G164" s="174"/>
      <c r="H164" s="175"/>
      <c r="I164" s="176"/>
      <c r="J164" s="176"/>
      <c r="K164" s="177"/>
      <c r="L164" s="178"/>
      <c r="M164" s="179"/>
      <c r="O164" s="160" t="str">
        <f>IF(Q164 = "", "", COUNT(Q$4:$Q164))</f>
        <v/>
      </c>
      <c r="P164" s="160" t="str">
        <f t="shared" si="16"/>
        <v/>
      </c>
      <c r="Q164" s="161" t="str">
        <f t="shared" si="17"/>
        <v/>
      </c>
      <c r="R164" s="162" t="str">
        <f t="shared" si="18"/>
        <v/>
      </c>
      <c r="S164" s="163" t="str">
        <f t="shared" si="19"/>
        <v/>
      </c>
      <c r="T164" s="164" t="str">
        <f t="shared" si="20"/>
        <v/>
      </c>
      <c r="U164" s="165" t="str">
        <f t="shared" si="21"/>
        <v/>
      </c>
      <c r="V164" s="146"/>
      <c r="AR164" t="str">
        <f t="shared" si="22"/>
        <v/>
      </c>
      <c r="AS164" t="str">
        <f t="shared" si="23"/>
        <v/>
      </c>
    </row>
    <row r="165" spans="1:45" x14ac:dyDescent="0.55000000000000004">
      <c r="A165" s="171"/>
      <c r="B165" s="172"/>
      <c r="C165" s="173"/>
      <c r="D165" s="173"/>
      <c r="E165" s="173"/>
      <c r="F165" s="173"/>
      <c r="G165" s="174"/>
      <c r="H165" s="175"/>
      <c r="I165" s="176"/>
      <c r="J165" s="176"/>
      <c r="K165" s="177"/>
      <c r="L165" s="178"/>
      <c r="M165" s="179"/>
      <c r="O165" s="160" t="str">
        <f>IF(Q165 = "", "", COUNT(Q$4:$Q165))</f>
        <v/>
      </c>
      <c r="P165" s="160" t="str">
        <f t="shared" si="16"/>
        <v/>
      </c>
      <c r="Q165" s="161" t="str">
        <f t="shared" si="17"/>
        <v/>
      </c>
      <c r="R165" s="162" t="str">
        <f t="shared" si="18"/>
        <v/>
      </c>
      <c r="S165" s="163" t="str">
        <f t="shared" si="19"/>
        <v/>
      </c>
      <c r="T165" s="164" t="str">
        <f t="shared" si="20"/>
        <v/>
      </c>
      <c r="U165" s="165" t="str">
        <f t="shared" si="21"/>
        <v/>
      </c>
      <c r="V165" s="146"/>
      <c r="AR165" t="str">
        <f t="shared" si="22"/>
        <v/>
      </c>
      <c r="AS165" t="str">
        <f t="shared" si="23"/>
        <v/>
      </c>
    </row>
    <row r="166" spans="1:45" x14ac:dyDescent="0.55000000000000004">
      <c r="A166" s="171"/>
      <c r="B166" s="172"/>
      <c r="C166" s="173"/>
      <c r="D166" s="173"/>
      <c r="E166" s="173"/>
      <c r="F166" s="173"/>
      <c r="G166" s="174"/>
      <c r="H166" s="175"/>
      <c r="I166" s="176"/>
      <c r="J166" s="176"/>
      <c r="K166" s="177"/>
      <c r="L166" s="178"/>
      <c r="M166" s="179"/>
      <c r="O166" s="160" t="str">
        <f>IF(Q166 = "", "", COUNT(Q$4:$Q166))</f>
        <v/>
      </c>
      <c r="P166" s="160" t="str">
        <f t="shared" si="16"/>
        <v/>
      </c>
      <c r="Q166" s="161" t="str">
        <f t="shared" si="17"/>
        <v/>
      </c>
      <c r="R166" s="162" t="str">
        <f t="shared" si="18"/>
        <v/>
      </c>
      <c r="S166" s="163" t="str">
        <f t="shared" si="19"/>
        <v/>
      </c>
      <c r="T166" s="164" t="str">
        <f t="shared" si="20"/>
        <v/>
      </c>
      <c r="U166" s="165" t="str">
        <f t="shared" si="21"/>
        <v/>
      </c>
      <c r="V166" s="146"/>
      <c r="AR166" t="str">
        <f t="shared" si="22"/>
        <v/>
      </c>
      <c r="AS166" t="str">
        <f t="shared" si="23"/>
        <v/>
      </c>
    </row>
    <row r="167" spans="1:45" x14ac:dyDescent="0.55000000000000004">
      <c r="A167" s="171"/>
      <c r="B167" s="172"/>
      <c r="C167" s="173"/>
      <c r="D167" s="173"/>
      <c r="E167" s="173"/>
      <c r="F167" s="173"/>
      <c r="G167" s="174"/>
      <c r="H167" s="175"/>
      <c r="I167" s="176"/>
      <c r="J167" s="176"/>
      <c r="K167" s="177"/>
      <c r="L167" s="178"/>
      <c r="M167" s="179"/>
      <c r="O167" s="160" t="str">
        <f>IF(Q167 = "", "", COUNT(Q$4:$Q167))</f>
        <v/>
      </c>
      <c r="P167" s="160" t="str">
        <f t="shared" si="16"/>
        <v/>
      </c>
      <c r="Q167" s="161" t="str">
        <f t="shared" si="17"/>
        <v/>
      </c>
      <c r="R167" s="162" t="str">
        <f t="shared" si="18"/>
        <v/>
      </c>
      <c r="S167" s="163" t="str">
        <f t="shared" si="19"/>
        <v/>
      </c>
      <c r="T167" s="164" t="str">
        <f t="shared" si="20"/>
        <v/>
      </c>
      <c r="U167" s="165" t="str">
        <f t="shared" si="21"/>
        <v/>
      </c>
      <c r="V167" s="146"/>
      <c r="AR167" t="str">
        <f t="shared" si="22"/>
        <v/>
      </c>
      <c r="AS167" t="str">
        <f t="shared" si="23"/>
        <v/>
      </c>
    </row>
    <row r="168" spans="1:45" x14ac:dyDescent="0.55000000000000004">
      <c r="A168" s="171"/>
      <c r="B168" s="172"/>
      <c r="C168" s="173"/>
      <c r="D168" s="173"/>
      <c r="E168" s="173"/>
      <c r="F168" s="173"/>
      <c r="G168" s="174"/>
      <c r="H168" s="175"/>
      <c r="I168" s="176"/>
      <c r="J168" s="176"/>
      <c r="K168" s="177"/>
      <c r="L168" s="178"/>
      <c r="M168" s="179"/>
      <c r="O168" s="160" t="str">
        <f>IF(Q168 = "", "", COUNT(Q$4:$Q168))</f>
        <v/>
      </c>
      <c r="P168" s="160" t="str">
        <f t="shared" si="16"/>
        <v/>
      </c>
      <c r="Q168" s="161" t="str">
        <f t="shared" si="17"/>
        <v/>
      </c>
      <c r="R168" s="162" t="str">
        <f t="shared" si="18"/>
        <v/>
      </c>
      <c r="S168" s="163" t="str">
        <f t="shared" si="19"/>
        <v/>
      </c>
      <c r="T168" s="164" t="str">
        <f t="shared" si="20"/>
        <v/>
      </c>
      <c r="U168" s="165" t="str">
        <f t="shared" si="21"/>
        <v/>
      </c>
      <c r="V168" s="146"/>
      <c r="AR168" t="str">
        <f t="shared" si="22"/>
        <v/>
      </c>
      <c r="AS168" t="str">
        <f t="shared" si="23"/>
        <v/>
      </c>
    </row>
    <row r="169" spans="1:45" x14ac:dyDescent="0.55000000000000004">
      <c r="A169" s="171"/>
      <c r="B169" s="172"/>
      <c r="C169" s="173"/>
      <c r="D169" s="173"/>
      <c r="E169" s="173"/>
      <c r="F169" s="173"/>
      <c r="G169" s="174"/>
      <c r="H169" s="175"/>
      <c r="I169" s="176"/>
      <c r="J169" s="176"/>
      <c r="K169" s="177"/>
      <c r="L169" s="178"/>
      <c r="M169" s="179"/>
      <c r="O169" s="160" t="str">
        <f>IF(Q169 = "", "", COUNT(Q$4:$Q169))</f>
        <v/>
      </c>
      <c r="P169" s="160" t="str">
        <f t="shared" si="16"/>
        <v/>
      </c>
      <c r="Q169" s="161" t="str">
        <f t="shared" si="17"/>
        <v/>
      </c>
      <c r="R169" s="162" t="str">
        <f t="shared" si="18"/>
        <v/>
      </c>
      <c r="S169" s="163" t="str">
        <f t="shared" si="19"/>
        <v/>
      </c>
      <c r="T169" s="164" t="str">
        <f t="shared" si="20"/>
        <v/>
      </c>
      <c r="U169" s="165" t="str">
        <f t="shared" si="21"/>
        <v/>
      </c>
      <c r="V169" s="146"/>
      <c r="AR169" t="str">
        <f t="shared" si="22"/>
        <v/>
      </c>
      <c r="AS169" t="str">
        <f t="shared" si="23"/>
        <v/>
      </c>
    </row>
    <row r="170" spans="1:45" x14ac:dyDescent="0.55000000000000004">
      <c r="A170" s="171"/>
      <c r="B170" s="172"/>
      <c r="C170" s="173"/>
      <c r="D170" s="173"/>
      <c r="E170" s="173"/>
      <c r="F170" s="173"/>
      <c r="G170" s="174"/>
      <c r="H170" s="175"/>
      <c r="I170" s="176"/>
      <c r="J170" s="176"/>
      <c r="K170" s="177"/>
      <c r="L170" s="178"/>
      <c r="M170" s="179"/>
      <c r="O170" s="160" t="str">
        <f>IF(Q170 = "", "", COUNT(Q$4:$Q170))</f>
        <v/>
      </c>
      <c r="P170" s="160" t="str">
        <f t="shared" si="16"/>
        <v/>
      </c>
      <c r="Q170" s="161" t="str">
        <f t="shared" si="17"/>
        <v/>
      </c>
      <c r="R170" s="162" t="str">
        <f t="shared" si="18"/>
        <v/>
      </c>
      <c r="S170" s="163" t="str">
        <f t="shared" si="19"/>
        <v/>
      </c>
      <c r="T170" s="164" t="str">
        <f t="shared" si="20"/>
        <v/>
      </c>
      <c r="U170" s="165" t="str">
        <f t="shared" si="21"/>
        <v/>
      </c>
      <c r="V170" s="146"/>
      <c r="AR170" t="str">
        <f t="shared" si="22"/>
        <v/>
      </c>
      <c r="AS170" t="str">
        <f t="shared" si="23"/>
        <v/>
      </c>
    </row>
    <row r="171" spans="1:45" x14ac:dyDescent="0.55000000000000004">
      <c r="A171" s="171"/>
      <c r="B171" s="172"/>
      <c r="C171" s="173"/>
      <c r="D171" s="173"/>
      <c r="E171" s="173"/>
      <c r="F171" s="173"/>
      <c r="G171" s="174"/>
      <c r="H171" s="175"/>
      <c r="I171" s="176"/>
      <c r="J171" s="176"/>
      <c r="K171" s="177"/>
      <c r="L171" s="178"/>
      <c r="M171" s="179"/>
      <c r="O171" s="160" t="str">
        <f>IF(Q171 = "", "", COUNT(Q$4:$Q171))</f>
        <v/>
      </c>
      <c r="P171" s="160" t="str">
        <f t="shared" si="16"/>
        <v/>
      </c>
      <c r="Q171" s="161" t="str">
        <f t="shared" si="17"/>
        <v/>
      </c>
      <c r="R171" s="162" t="str">
        <f t="shared" si="18"/>
        <v/>
      </c>
      <c r="S171" s="163" t="str">
        <f t="shared" si="19"/>
        <v/>
      </c>
      <c r="T171" s="164" t="str">
        <f t="shared" si="20"/>
        <v/>
      </c>
      <c r="U171" s="165" t="str">
        <f t="shared" si="21"/>
        <v/>
      </c>
      <c r="V171" s="146"/>
      <c r="AR171" t="str">
        <f t="shared" si="22"/>
        <v/>
      </c>
      <c r="AS171" t="str">
        <f t="shared" si="23"/>
        <v/>
      </c>
    </row>
    <row r="172" spans="1:45" x14ac:dyDescent="0.55000000000000004">
      <c r="A172" s="171"/>
      <c r="B172" s="172"/>
      <c r="C172" s="173"/>
      <c r="D172" s="173"/>
      <c r="E172" s="173"/>
      <c r="F172" s="173"/>
      <c r="G172" s="174"/>
      <c r="H172" s="175"/>
      <c r="I172" s="176"/>
      <c r="J172" s="176"/>
      <c r="K172" s="177"/>
      <c r="L172" s="178"/>
      <c r="M172" s="179"/>
      <c r="O172" s="160" t="str">
        <f>IF(Q172 = "", "", COUNT(Q$4:$Q172))</f>
        <v/>
      </c>
      <c r="P172" s="160" t="str">
        <f t="shared" si="16"/>
        <v/>
      </c>
      <c r="Q172" s="161" t="str">
        <f t="shared" si="17"/>
        <v/>
      </c>
      <c r="R172" s="162" t="str">
        <f t="shared" si="18"/>
        <v/>
      </c>
      <c r="S172" s="163" t="str">
        <f t="shared" si="19"/>
        <v/>
      </c>
      <c r="T172" s="164" t="str">
        <f t="shared" si="20"/>
        <v/>
      </c>
      <c r="U172" s="165" t="str">
        <f t="shared" si="21"/>
        <v/>
      </c>
      <c r="V172" s="146"/>
      <c r="AR172" t="str">
        <f t="shared" si="22"/>
        <v/>
      </c>
      <c r="AS172" t="str">
        <f t="shared" si="23"/>
        <v/>
      </c>
    </row>
    <row r="173" spans="1:45" x14ac:dyDescent="0.55000000000000004">
      <c r="A173" s="171"/>
      <c r="B173" s="172"/>
      <c r="C173" s="173"/>
      <c r="D173" s="173"/>
      <c r="E173" s="173"/>
      <c r="F173" s="173"/>
      <c r="G173" s="174"/>
      <c r="H173" s="175"/>
      <c r="I173" s="176"/>
      <c r="J173" s="176"/>
      <c r="K173" s="177"/>
      <c r="L173" s="178"/>
      <c r="M173" s="179"/>
      <c r="O173" s="160" t="str">
        <f>IF(Q173 = "", "", COUNT(Q$4:$Q173))</f>
        <v/>
      </c>
      <c r="P173" s="160" t="str">
        <f t="shared" si="16"/>
        <v/>
      </c>
      <c r="Q173" s="161" t="str">
        <f t="shared" si="17"/>
        <v/>
      </c>
      <c r="R173" s="162" t="str">
        <f t="shared" si="18"/>
        <v/>
      </c>
      <c r="S173" s="163" t="str">
        <f t="shared" si="19"/>
        <v/>
      </c>
      <c r="T173" s="164" t="str">
        <f t="shared" si="20"/>
        <v/>
      </c>
      <c r="U173" s="165" t="str">
        <f t="shared" si="21"/>
        <v/>
      </c>
      <c r="V173" s="146"/>
      <c r="AR173" t="str">
        <f t="shared" si="22"/>
        <v/>
      </c>
      <c r="AS173" t="str">
        <f t="shared" si="23"/>
        <v/>
      </c>
    </row>
    <row r="174" spans="1:45" x14ac:dyDescent="0.55000000000000004">
      <c r="A174" s="171"/>
      <c r="B174" s="172"/>
      <c r="C174" s="173"/>
      <c r="D174" s="173"/>
      <c r="E174" s="173"/>
      <c r="F174" s="173"/>
      <c r="G174" s="174"/>
      <c r="H174" s="175"/>
      <c r="I174" s="176"/>
      <c r="J174" s="176"/>
      <c r="K174" s="177"/>
      <c r="L174" s="178"/>
      <c r="M174" s="179"/>
      <c r="O174" s="160" t="str">
        <f>IF(Q174 = "", "", COUNT(Q$4:$Q174))</f>
        <v/>
      </c>
      <c r="P174" s="160" t="str">
        <f t="shared" si="16"/>
        <v/>
      </c>
      <c r="Q174" s="161" t="str">
        <f t="shared" si="17"/>
        <v/>
      </c>
      <c r="R174" s="162" t="str">
        <f t="shared" si="18"/>
        <v/>
      </c>
      <c r="S174" s="163" t="str">
        <f t="shared" si="19"/>
        <v/>
      </c>
      <c r="T174" s="164" t="str">
        <f t="shared" si="20"/>
        <v/>
      </c>
      <c r="U174" s="165" t="str">
        <f t="shared" si="21"/>
        <v/>
      </c>
      <c r="V174" s="146"/>
      <c r="AR174" t="str">
        <f t="shared" si="22"/>
        <v/>
      </c>
      <c r="AS174" t="str">
        <f t="shared" si="23"/>
        <v/>
      </c>
    </row>
    <row r="175" spans="1:45" x14ac:dyDescent="0.55000000000000004">
      <c r="A175" s="171"/>
      <c r="B175" s="172"/>
      <c r="C175" s="173"/>
      <c r="D175" s="173"/>
      <c r="E175" s="173"/>
      <c r="F175" s="173"/>
      <c r="G175" s="174"/>
      <c r="H175" s="175"/>
      <c r="I175" s="176"/>
      <c r="J175" s="176"/>
      <c r="K175" s="177"/>
      <c r="L175" s="178"/>
      <c r="M175" s="179"/>
      <c r="O175" s="160" t="str">
        <f>IF(Q175 = "", "", COUNT(Q$4:$Q175))</f>
        <v/>
      </c>
      <c r="P175" s="160" t="str">
        <f t="shared" si="16"/>
        <v/>
      </c>
      <c r="Q175" s="161" t="str">
        <f t="shared" si="17"/>
        <v/>
      </c>
      <c r="R175" s="162" t="str">
        <f t="shared" si="18"/>
        <v/>
      </c>
      <c r="S175" s="163" t="str">
        <f t="shared" si="19"/>
        <v/>
      </c>
      <c r="T175" s="164" t="str">
        <f t="shared" si="20"/>
        <v/>
      </c>
      <c r="U175" s="165" t="str">
        <f t="shared" si="21"/>
        <v/>
      </c>
      <c r="V175" s="146"/>
      <c r="AR175" t="str">
        <f t="shared" si="22"/>
        <v/>
      </c>
      <c r="AS175" t="str">
        <f t="shared" si="23"/>
        <v/>
      </c>
    </row>
    <row r="176" spans="1:45" x14ac:dyDescent="0.55000000000000004">
      <c r="A176" s="171"/>
      <c r="B176" s="172"/>
      <c r="C176" s="173"/>
      <c r="D176" s="173"/>
      <c r="E176" s="173"/>
      <c r="F176" s="173"/>
      <c r="G176" s="174"/>
      <c r="H176" s="175"/>
      <c r="I176" s="176"/>
      <c r="J176" s="176"/>
      <c r="K176" s="177"/>
      <c r="L176" s="178"/>
      <c r="M176" s="179"/>
      <c r="O176" s="160" t="str">
        <f>IF(Q176 = "", "", COUNT(Q$4:$Q176))</f>
        <v/>
      </c>
      <c r="P176" s="160" t="str">
        <f t="shared" si="16"/>
        <v/>
      </c>
      <c r="Q176" s="161" t="str">
        <f t="shared" si="17"/>
        <v/>
      </c>
      <c r="R176" s="162" t="str">
        <f t="shared" si="18"/>
        <v/>
      </c>
      <c r="S176" s="163" t="str">
        <f t="shared" si="19"/>
        <v/>
      </c>
      <c r="T176" s="164" t="str">
        <f t="shared" si="20"/>
        <v/>
      </c>
      <c r="U176" s="165" t="str">
        <f t="shared" si="21"/>
        <v/>
      </c>
      <c r="V176" s="146"/>
      <c r="AR176" t="str">
        <f t="shared" si="22"/>
        <v/>
      </c>
      <c r="AS176" t="str">
        <f t="shared" si="23"/>
        <v/>
      </c>
    </row>
    <row r="177" spans="1:45" x14ac:dyDescent="0.55000000000000004">
      <c r="A177" s="171"/>
      <c r="B177" s="172"/>
      <c r="C177" s="173"/>
      <c r="D177" s="173"/>
      <c r="E177" s="173"/>
      <c r="F177" s="173"/>
      <c r="G177" s="174"/>
      <c r="H177" s="175"/>
      <c r="I177" s="176"/>
      <c r="J177" s="176"/>
      <c r="K177" s="177"/>
      <c r="L177" s="178"/>
      <c r="M177" s="179"/>
      <c r="O177" s="160" t="str">
        <f>IF(Q177 = "", "", COUNT(Q$4:$Q177))</f>
        <v/>
      </c>
      <c r="P177" s="160" t="str">
        <f t="shared" si="16"/>
        <v/>
      </c>
      <c r="Q177" s="161" t="str">
        <f t="shared" si="17"/>
        <v/>
      </c>
      <c r="R177" s="162" t="str">
        <f t="shared" si="18"/>
        <v/>
      </c>
      <c r="S177" s="163" t="str">
        <f t="shared" si="19"/>
        <v/>
      </c>
      <c r="T177" s="164" t="str">
        <f t="shared" si="20"/>
        <v/>
      </c>
      <c r="U177" s="165" t="str">
        <f t="shared" si="21"/>
        <v/>
      </c>
      <c r="V177" s="146"/>
      <c r="AR177" t="str">
        <f t="shared" si="22"/>
        <v/>
      </c>
      <c r="AS177" t="str">
        <f t="shared" si="23"/>
        <v/>
      </c>
    </row>
    <row r="178" spans="1:45" x14ac:dyDescent="0.55000000000000004">
      <c r="A178" s="171"/>
      <c r="B178" s="172"/>
      <c r="C178" s="173"/>
      <c r="D178" s="173"/>
      <c r="E178" s="173"/>
      <c r="F178" s="173"/>
      <c r="G178" s="174"/>
      <c r="H178" s="175"/>
      <c r="I178" s="176"/>
      <c r="J178" s="176"/>
      <c r="K178" s="177"/>
      <c r="L178" s="178"/>
      <c r="M178" s="179"/>
      <c r="O178" s="160" t="str">
        <f>IF(Q178 = "", "", COUNT(Q$4:$Q178))</f>
        <v/>
      </c>
      <c r="P178" s="160" t="str">
        <f t="shared" si="16"/>
        <v/>
      </c>
      <c r="Q178" s="161" t="str">
        <f t="shared" si="17"/>
        <v/>
      </c>
      <c r="R178" s="162" t="str">
        <f t="shared" si="18"/>
        <v/>
      </c>
      <c r="S178" s="163" t="str">
        <f t="shared" si="19"/>
        <v/>
      </c>
      <c r="T178" s="164" t="str">
        <f t="shared" si="20"/>
        <v/>
      </c>
      <c r="U178" s="165" t="str">
        <f t="shared" si="21"/>
        <v/>
      </c>
      <c r="V178" s="146"/>
      <c r="AR178" t="str">
        <f t="shared" si="22"/>
        <v/>
      </c>
      <c r="AS178" t="str">
        <f t="shared" si="23"/>
        <v/>
      </c>
    </row>
    <row r="179" spans="1:45" x14ac:dyDescent="0.55000000000000004">
      <c r="A179" s="171"/>
      <c r="B179" s="172"/>
      <c r="C179" s="173"/>
      <c r="D179" s="173"/>
      <c r="E179" s="173"/>
      <c r="F179" s="173"/>
      <c r="G179" s="174"/>
      <c r="H179" s="175"/>
      <c r="I179" s="176"/>
      <c r="J179" s="176"/>
      <c r="K179" s="177"/>
      <c r="L179" s="178"/>
      <c r="M179" s="179"/>
      <c r="O179" s="160" t="str">
        <f>IF(Q179 = "", "", COUNT(Q$4:$Q179))</f>
        <v/>
      </c>
      <c r="P179" s="160" t="str">
        <f t="shared" si="16"/>
        <v/>
      </c>
      <c r="Q179" s="161" t="str">
        <f t="shared" si="17"/>
        <v/>
      </c>
      <c r="R179" s="162" t="str">
        <f t="shared" si="18"/>
        <v/>
      </c>
      <c r="S179" s="163" t="str">
        <f t="shared" si="19"/>
        <v/>
      </c>
      <c r="T179" s="164" t="str">
        <f t="shared" si="20"/>
        <v/>
      </c>
      <c r="U179" s="165" t="str">
        <f t="shared" si="21"/>
        <v/>
      </c>
      <c r="V179" s="146"/>
      <c r="AR179" t="str">
        <f t="shared" si="22"/>
        <v/>
      </c>
      <c r="AS179" t="str">
        <f t="shared" si="23"/>
        <v/>
      </c>
    </row>
    <row r="180" spans="1:45" x14ac:dyDescent="0.55000000000000004">
      <c r="A180" s="171"/>
      <c r="B180" s="172"/>
      <c r="C180" s="173"/>
      <c r="D180" s="173"/>
      <c r="E180" s="173"/>
      <c r="F180" s="173"/>
      <c r="G180" s="174"/>
      <c r="H180" s="175"/>
      <c r="I180" s="176"/>
      <c r="J180" s="176"/>
      <c r="K180" s="177"/>
      <c r="L180" s="178"/>
      <c r="M180" s="179"/>
      <c r="O180" s="160" t="str">
        <f>IF(Q180 = "", "", COUNT(Q$4:$Q180))</f>
        <v/>
      </c>
      <c r="P180" s="160" t="str">
        <f t="shared" si="16"/>
        <v/>
      </c>
      <c r="Q180" s="161" t="str">
        <f t="shared" si="17"/>
        <v/>
      </c>
      <c r="R180" s="162" t="str">
        <f t="shared" si="18"/>
        <v/>
      </c>
      <c r="S180" s="163" t="str">
        <f t="shared" si="19"/>
        <v/>
      </c>
      <c r="T180" s="164" t="str">
        <f t="shared" si="20"/>
        <v/>
      </c>
      <c r="U180" s="165" t="str">
        <f t="shared" si="21"/>
        <v/>
      </c>
      <c r="V180" s="146"/>
      <c r="AR180" t="str">
        <f t="shared" si="22"/>
        <v/>
      </c>
      <c r="AS180" t="str">
        <f t="shared" si="23"/>
        <v/>
      </c>
    </row>
    <row r="181" spans="1:45" x14ac:dyDescent="0.55000000000000004">
      <c r="A181" s="171"/>
      <c r="B181" s="172"/>
      <c r="C181" s="173"/>
      <c r="D181" s="173"/>
      <c r="E181" s="173"/>
      <c r="F181" s="173"/>
      <c r="G181" s="174"/>
      <c r="H181" s="175"/>
      <c r="I181" s="176"/>
      <c r="J181" s="176"/>
      <c r="K181" s="177"/>
      <c r="L181" s="178"/>
      <c r="M181" s="179"/>
      <c r="O181" s="160" t="str">
        <f>IF(Q181 = "", "", COUNT(Q$4:$Q181))</f>
        <v/>
      </c>
      <c r="P181" s="160" t="str">
        <f t="shared" si="16"/>
        <v/>
      </c>
      <c r="Q181" s="161" t="str">
        <f t="shared" si="17"/>
        <v/>
      </c>
      <c r="R181" s="162" t="str">
        <f t="shared" si="18"/>
        <v/>
      </c>
      <c r="S181" s="163" t="str">
        <f t="shared" si="19"/>
        <v/>
      </c>
      <c r="T181" s="164" t="str">
        <f t="shared" si="20"/>
        <v/>
      </c>
      <c r="U181" s="165" t="str">
        <f t="shared" si="21"/>
        <v/>
      </c>
      <c r="V181" s="146"/>
      <c r="AR181" t="str">
        <f t="shared" si="22"/>
        <v/>
      </c>
      <c r="AS181" t="str">
        <f t="shared" si="23"/>
        <v/>
      </c>
    </row>
    <row r="182" spans="1:45" x14ac:dyDescent="0.55000000000000004">
      <c r="A182" s="171"/>
      <c r="B182" s="172"/>
      <c r="C182" s="173"/>
      <c r="D182" s="173"/>
      <c r="E182" s="173"/>
      <c r="F182" s="173"/>
      <c r="G182" s="174"/>
      <c r="H182" s="175"/>
      <c r="I182" s="176"/>
      <c r="J182" s="176"/>
      <c r="K182" s="177"/>
      <c r="L182" s="178"/>
      <c r="M182" s="179"/>
      <c r="O182" s="160" t="str">
        <f>IF(Q182 = "", "", COUNT(Q$4:$Q182))</f>
        <v/>
      </c>
      <c r="P182" s="160" t="str">
        <f t="shared" si="16"/>
        <v/>
      </c>
      <c r="Q182" s="161" t="str">
        <f t="shared" si="17"/>
        <v/>
      </c>
      <c r="R182" s="162" t="str">
        <f t="shared" si="18"/>
        <v/>
      </c>
      <c r="S182" s="163" t="str">
        <f t="shared" si="19"/>
        <v/>
      </c>
      <c r="T182" s="164" t="str">
        <f t="shared" si="20"/>
        <v/>
      </c>
      <c r="U182" s="165" t="str">
        <f t="shared" si="21"/>
        <v/>
      </c>
      <c r="V182" s="146"/>
      <c r="AR182" t="str">
        <f t="shared" si="22"/>
        <v/>
      </c>
      <c r="AS182" t="str">
        <f t="shared" si="23"/>
        <v/>
      </c>
    </row>
    <row r="183" spans="1:45" x14ac:dyDescent="0.55000000000000004">
      <c r="A183" s="171"/>
      <c r="B183" s="172"/>
      <c r="C183" s="173"/>
      <c r="D183" s="173"/>
      <c r="E183" s="173"/>
      <c r="F183" s="173"/>
      <c r="G183" s="174"/>
      <c r="H183" s="175"/>
      <c r="I183" s="176"/>
      <c r="J183" s="176"/>
      <c r="K183" s="177"/>
      <c r="L183" s="178"/>
      <c r="M183" s="179"/>
      <c r="O183" s="160" t="str">
        <f>IF(Q183 = "", "", COUNT(Q$4:$Q183))</f>
        <v/>
      </c>
      <c r="P183" s="160" t="str">
        <f t="shared" si="16"/>
        <v/>
      </c>
      <c r="Q183" s="161" t="str">
        <f t="shared" si="17"/>
        <v/>
      </c>
      <c r="R183" s="162" t="str">
        <f t="shared" si="18"/>
        <v/>
      </c>
      <c r="S183" s="163" t="str">
        <f t="shared" si="19"/>
        <v/>
      </c>
      <c r="T183" s="164" t="str">
        <f t="shared" si="20"/>
        <v/>
      </c>
      <c r="U183" s="165" t="str">
        <f t="shared" si="21"/>
        <v/>
      </c>
      <c r="V183" s="146"/>
      <c r="AR183" t="str">
        <f t="shared" si="22"/>
        <v/>
      </c>
      <c r="AS183" t="str">
        <f t="shared" si="23"/>
        <v/>
      </c>
    </row>
    <row r="184" spans="1:45" x14ac:dyDescent="0.55000000000000004">
      <c r="A184" s="171"/>
      <c r="B184" s="172"/>
      <c r="C184" s="173"/>
      <c r="D184" s="173"/>
      <c r="E184" s="173"/>
      <c r="F184" s="173"/>
      <c r="G184" s="174"/>
      <c r="H184" s="175"/>
      <c r="I184" s="176"/>
      <c r="J184" s="176"/>
      <c r="K184" s="177"/>
      <c r="L184" s="178"/>
      <c r="M184" s="179"/>
      <c r="O184" s="160" t="str">
        <f>IF(Q184 = "", "", COUNT(Q$4:$Q184))</f>
        <v/>
      </c>
      <c r="P184" s="160" t="str">
        <f t="shared" si="16"/>
        <v/>
      </c>
      <c r="Q184" s="161" t="str">
        <f t="shared" si="17"/>
        <v/>
      </c>
      <c r="R184" s="162" t="str">
        <f t="shared" si="18"/>
        <v/>
      </c>
      <c r="S184" s="163" t="str">
        <f t="shared" si="19"/>
        <v/>
      </c>
      <c r="T184" s="164" t="str">
        <f t="shared" si="20"/>
        <v/>
      </c>
      <c r="U184" s="165" t="str">
        <f t="shared" si="21"/>
        <v/>
      </c>
      <c r="V184" s="146"/>
      <c r="AR184" t="str">
        <f t="shared" si="22"/>
        <v/>
      </c>
      <c r="AS184" t="str">
        <f t="shared" si="23"/>
        <v/>
      </c>
    </row>
    <row r="185" spans="1:45" x14ac:dyDescent="0.55000000000000004">
      <c r="A185" s="171"/>
      <c r="B185" s="172"/>
      <c r="C185" s="173"/>
      <c r="D185" s="173"/>
      <c r="E185" s="173"/>
      <c r="F185" s="173"/>
      <c r="G185" s="174"/>
      <c r="H185" s="175"/>
      <c r="I185" s="176"/>
      <c r="J185" s="176"/>
      <c r="K185" s="177"/>
      <c r="L185" s="178"/>
      <c r="M185" s="179"/>
      <c r="O185" s="160" t="str">
        <f>IF(Q185 = "", "", COUNT(Q$4:$Q185))</f>
        <v/>
      </c>
      <c r="P185" s="160" t="str">
        <f t="shared" si="16"/>
        <v/>
      </c>
      <c r="Q185" s="161" t="str">
        <f t="shared" si="17"/>
        <v/>
      </c>
      <c r="R185" s="162" t="str">
        <f t="shared" si="18"/>
        <v/>
      </c>
      <c r="S185" s="163" t="str">
        <f t="shared" si="19"/>
        <v/>
      </c>
      <c r="T185" s="164" t="str">
        <f t="shared" si="20"/>
        <v/>
      </c>
      <c r="U185" s="165" t="str">
        <f t="shared" si="21"/>
        <v/>
      </c>
      <c r="V185" s="146"/>
      <c r="AR185" t="str">
        <f t="shared" si="22"/>
        <v/>
      </c>
      <c r="AS185" t="str">
        <f t="shared" si="23"/>
        <v/>
      </c>
    </row>
    <row r="186" spans="1:45" x14ac:dyDescent="0.55000000000000004">
      <c r="A186" s="171"/>
      <c r="B186" s="172"/>
      <c r="C186" s="173"/>
      <c r="D186" s="173"/>
      <c r="E186" s="173"/>
      <c r="F186" s="173"/>
      <c r="G186" s="174"/>
      <c r="H186" s="175"/>
      <c r="I186" s="176"/>
      <c r="J186" s="176"/>
      <c r="K186" s="177"/>
      <c r="L186" s="178"/>
      <c r="M186" s="179"/>
      <c r="O186" s="160" t="str">
        <f>IF(Q186 = "", "", COUNT(Q$4:$Q186))</f>
        <v/>
      </c>
      <c r="P186" s="160" t="str">
        <f t="shared" si="16"/>
        <v/>
      </c>
      <c r="Q186" s="161" t="str">
        <f t="shared" si="17"/>
        <v/>
      </c>
      <c r="R186" s="162" t="str">
        <f t="shared" si="18"/>
        <v/>
      </c>
      <c r="S186" s="163" t="str">
        <f t="shared" si="19"/>
        <v/>
      </c>
      <c r="T186" s="164" t="str">
        <f t="shared" si="20"/>
        <v/>
      </c>
      <c r="U186" s="165" t="str">
        <f t="shared" si="21"/>
        <v/>
      </c>
      <c r="V186" s="146"/>
      <c r="AR186" t="str">
        <f t="shared" si="22"/>
        <v/>
      </c>
      <c r="AS186" t="str">
        <f t="shared" si="23"/>
        <v/>
      </c>
    </row>
    <row r="187" spans="1:45" x14ac:dyDescent="0.55000000000000004">
      <c r="A187" s="171"/>
      <c r="B187" s="172"/>
      <c r="C187" s="173"/>
      <c r="D187" s="173"/>
      <c r="E187" s="173"/>
      <c r="F187" s="173"/>
      <c r="G187" s="174"/>
      <c r="H187" s="175"/>
      <c r="I187" s="176"/>
      <c r="J187" s="176"/>
      <c r="K187" s="177"/>
      <c r="L187" s="178"/>
      <c r="M187" s="179"/>
      <c r="O187" s="160" t="str">
        <f>IF(Q187 = "", "", COUNT(Q$4:$Q187))</f>
        <v/>
      </c>
      <c r="P187" s="160" t="str">
        <f t="shared" si="16"/>
        <v/>
      </c>
      <c r="Q187" s="161" t="str">
        <f t="shared" si="17"/>
        <v/>
      </c>
      <c r="R187" s="162" t="str">
        <f t="shared" si="18"/>
        <v/>
      </c>
      <c r="S187" s="163" t="str">
        <f t="shared" si="19"/>
        <v/>
      </c>
      <c r="T187" s="164" t="str">
        <f t="shared" si="20"/>
        <v/>
      </c>
      <c r="U187" s="165" t="str">
        <f t="shared" si="21"/>
        <v/>
      </c>
      <c r="V187" s="146"/>
      <c r="AR187" t="str">
        <f t="shared" si="22"/>
        <v/>
      </c>
      <c r="AS187" t="str">
        <f t="shared" si="23"/>
        <v/>
      </c>
    </row>
    <row r="188" spans="1:45" x14ac:dyDescent="0.55000000000000004">
      <c r="A188" s="171"/>
      <c r="B188" s="172"/>
      <c r="C188" s="173"/>
      <c r="D188" s="173"/>
      <c r="E188" s="173"/>
      <c r="F188" s="173"/>
      <c r="G188" s="174"/>
      <c r="H188" s="175"/>
      <c r="I188" s="176"/>
      <c r="J188" s="176"/>
      <c r="K188" s="177"/>
      <c r="L188" s="178"/>
      <c r="M188" s="179"/>
      <c r="O188" s="160" t="str">
        <f>IF(Q188 = "", "", COUNT(Q$4:$Q188))</f>
        <v/>
      </c>
      <c r="P188" s="160" t="str">
        <f t="shared" si="16"/>
        <v/>
      </c>
      <c r="Q188" s="161" t="str">
        <f t="shared" si="17"/>
        <v/>
      </c>
      <c r="R188" s="162" t="str">
        <f t="shared" si="18"/>
        <v/>
      </c>
      <c r="S188" s="163" t="str">
        <f t="shared" si="19"/>
        <v/>
      </c>
      <c r="T188" s="164" t="str">
        <f t="shared" si="20"/>
        <v/>
      </c>
      <c r="U188" s="165" t="str">
        <f t="shared" si="21"/>
        <v/>
      </c>
      <c r="V188" s="146"/>
      <c r="AR188" t="str">
        <f t="shared" si="22"/>
        <v/>
      </c>
      <c r="AS188" t="str">
        <f t="shared" si="23"/>
        <v/>
      </c>
    </row>
    <row r="189" spans="1:45" x14ac:dyDescent="0.55000000000000004">
      <c r="A189" s="171"/>
      <c r="B189" s="172"/>
      <c r="C189" s="173"/>
      <c r="D189" s="173"/>
      <c r="E189" s="173"/>
      <c r="F189" s="173"/>
      <c r="G189" s="174"/>
      <c r="H189" s="175"/>
      <c r="I189" s="176"/>
      <c r="J189" s="176"/>
      <c r="K189" s="177"/>
      <c r="L189" s="178"/>
      <c r="M189" s="179"/>
      <c r="O189" s="160" t="str">
        <f>IF(Q189 = "", "", COUNT(Q$4:$Q189))</f>
        <v/>
      </c>
      <c r="P189" s="160" t="str">
        <f t="shared" si="16"/>
        <v/>
      </c>
      <c r="Q189" s="161" t="str">
        <f t="shared" si="17"/>
        <v/>
      </c>
      <c r="R189" s="162" t="str">
        <f t="shared" si="18"/>
        <v/>
      </c>
      <c r="S189" s="163" t="str">
        <f t="shared" si="19"/>
        <v/>
      </c>
      <c r="T189" s="164" t="str">
        <f t="shared" si="20"/>
        <v/>
      </c>
      <c r="U189" s="165" t="str">
        <f t="shared" si="21"/>
        <v/>
      </c>
      <c r="V189" s="146"/>
      <c r="AR189" t="str">
        <f t="shared" si="22"/>
        <v/>
      </c>
      <c r="AS189" t="str">
        <f t="shared" si="23"/>
        <v/>
      </c>
    </row>
    <row r="190" spans="1:45" x14ac:dyDescent="0.55000000000000004">
      <c r="A190" s="171"/>
      <c r="B190" s="172"/>
      <c r="C190" s="173"/>
      <c r="D190" s="173"/>
      <c r="E190" s="173"/>
      <c r="F190" s="173"/>
      <c r="G190" s="174"/>
      <c r="H190" s="175"/>
      <c r="I190" s="176"/>
      <c r="J190" s="176"/>
      <c r="K190" s="177"/>
      <c r="L190" s="178"/>
      <c r="M190" s="179"/>
      <c r="O190" s="160" t="str">
        <f>IF(Q190 = "", "", COUNT(Q$4:$Q190))</f>
        <v/>
      </c>
      <c r="P190" s="160" t="str">
        <f t="shared" si="16"/>
        <v/>
      </c>
      <c r="Q190" s="161" t="str">
        <f t="shared" si="17"/>
        <v/>
      </c>
      <c r="R190" s="162" t="str">
        <f t="shared" si="18"/>
        <v/>
      </c>
      <c r="S190" s="163" t="str">
        <f t="shared" si="19"/>
        <v/>
      </c>
      <c r="T190" s="164" t="str">
        <f t="shared" si="20"/>
        <v/>
      </c>
      <c r="U190" s="165" t="str">
        <f t="shared" si="21"/>
        <v/>
      </c>
      <c r="V190" s="146"/>
      <c r="AR190" t="str">
        <f t="shared" si="22"/>
        <v/>
      </c>
      <c r="AS190" t="str">
        <f t="shared" si="23"/>
        <v/>
      </c>
    </row>
    <row r="191" spans="1:45" x14ac:dyDescent="0.55000000000000004">
      <c r="A191" s="171"/>
      <c r="B191" s="172"/>
      <c r="C191" s="173"/>
      <c r="D191" s="173"/>
      <c r="E191" s="173"/>
      <c r="F191" s="173"/>
      <c r="G191" s="174"/>
      <c r="H191" s="175"/>
      <c r="I191" s="176"/>
      <c r="J191" s="176"/>
      <c r="K191" s="177"/>
      <c r="L191" s="178"/>
      <c r="M191" s="179"/>
      <c r="O191" s="160" t="str">
        <f>IF(Q191 = "", "", COUNT(Q$4:$Q191))</f>
        <v/>
      </c>
      <c r="P191" s="160" t="str">
        <f t="shared" si="16"/>
        <v/>
      </c>
      <c r="Q191" s="161" t="str">
        <f t="shared" si="17"/>
        <v/>
      </c>
      <c r="R191" s="162" t="str">
        <f t="shared" si="18"/>
        <v/>
      </c>
      <c r="S191" s="163" t="str">
        <f t="shared" si="19"/>
        <v/>
      </c>
      <c r="T191" s="164" t="str">
        <f t="shared" si="20"/>
        <v/>
      </c>
      <c r="U191" s="165" t="str">
        <f t="shared" si="21"/>
        <v/>
      </c>
      <c r="V191" s="146"/>
      <c r="AR191" t="str">
        <f t="shared" si="22"/>
        <v/>
      </c>
      <c r="AS191" t="str">
        <f t="shared" si="23"/>
        <v/>
      </c>
    </row>
    <row r="192" spans="1:45" x14ac:dyDescent="0.55000000000000004">
      <c r="A192" s="171"/>
      <c r="B192" s="172"/>
      <c r="C192" s="173"/>
      <c r="D192" s="173"/>
      <c r="E192" s="173"/>
      <c r="F192" s="173"/>
      <c r="G192" s="174"/>
      <c r="H192" s="175"/>
      <c r="I192" s="176"/>
      <c r="J192" s="176"/>
      <c r="K192" s="177"/>
      <c r="L192" s="178"/>
      <c r="M192" s="179"/>
      <c r="O192" s="160" t="str">
        <f>IF(Q192 = "", "", COUNT(Q$4:$Q192))</f>
        <v/>
      </c>
      <c r="P192" s="160" t="str">
        <f t="shared" si="16"/>
        <v/>
      </c>
      <c r="Q192" s="161" t="str">
        <f t="shared" si="17"/>
        <v/>
      </c>
      <c r="R192" s="162" t="str">
        <f t="shared" si="18"/>
        <v/>
      </c>
      <c r="S192" s="163" t="str">
        <f t="shared" si="19"/>
        <v/>
      </c>
      <c r="T192" s="164" t="str">
        <f t="shared" si="20"/>
        <v/>
      </c>
      <c r="U192" s="165" t="str">
        <f t="shared" si="21"/>
        <v/>
      </c>
      <c r="V192" s="146"/>
      <c r="AR192" t="str">
        <f t="shared" si="22"/>
        <v/>
      </c>
      <c r="AS192" t="str">
        <f t="shared" si="23"/>
        <v/>
      </c>
    </row>
    <row r="193" spans="1:45" x14ac:dyDescent="0.55000000000000004">
      <c r="A193" s="171"/>
      <c r="B193" s="172"/>
      <c r="C193" s="173"/>
      <c r="D193" s="173"/>
      <c r="E193" s="173"/>
      <c r="F193" s="173"/>
      <c r="G193" s="174"/>
      <c r="H193" s="175"/>
      <c r="I193" s="176"/>
      <c r="J193" s="176"/>
      <c r="K193" s="177"/>
      <c r="L193" s="178"/>
      <c r="M193" s="179"/>
      <c r="O193" s="160" t="str">
        <f>IF(Q193 = "", "", COUNT(Q$4:$Q193))</f>
        <v/>
      </c>
      <c r="P193" s="160" t="str">
        <f t="shared" si="16"/>
        <v/>
      </c>
      <c r="Q193" s="161" t="str">
        <f t="shared" si="17"/>
        <v/>
      </c>
      <c r="R193" s="162" t="str">
        <f t="shared" si="18"/>
        <v/>
      </c>
      <c r="S193" s="163" t="str">
        <f t="shared" si="19"/>
        <v/>
      </c>
      <c r="T193" s="164" t="str">
        <f t="shared" si="20"/>
        <v/>
      </c>
      <c r="U193" s="165" t="str">
        <f t="shared" si="21"/>
        <v/>
      </c>
      <c r="V193" s="146"/>
      <c r="AR193" t="str">
        <f t="shared" si="22"/>
        <v/>
      </c>
      <c r="AS193" t="str">
        <f t="shared" si="23"/>
        <v/>
      </c>
    </row>
    <row r="194" spans="1:45" x14ac:dyDescent="0.55000000000000004">
      <c r="A194" s="171"/>
      <c r="B194" s="172"/>
      <c r="C194" s="173"/>
      <c r="D194" s="173"/>
      <c r="E194" s="173"/>
      <c r="F194" s="173"/>
      <c r="G194" s="174"/>
      <c r="H194" s="175"/>
      <c r="I194" s="176"/>
      <c r="J194" s="176"/>
      <c r="K194" s="177"/>
      <c r="L194" s="178"/>
      <c r="M194" s="179"/>
      <c r="O194" s="160" t="str">
        <f>IF(Q194 = "", "", COUNT(Q$4:$Q194))</f>
        <v/>
      </c>
      <c r="P194" s="160" t="str">
        <f t="shared" si="16"/>
        <v/>
      </c>
      <c r="Q194" s="161" t="str">
        <f t="shared" si="17"/>
        <v/>
      </c>
      <c r="R194" s="162" t="str">
        <f t="shared" si="18"/>
        <v/>
      </c>
      <c r="S194" s="163" t="str">
        <f t="shared" si="19"/>
        <v/>
      </c>
      <c r="T194" s="164" t="str">
        <f t="shared" si="20"/>
        <v/>
      </c>
      <c r="U194" s="165" t="str">
        <f t="shared" si="21"/>
        <v/>
      </c>
      <c r="V194" s="146"/>
      <c r="AR194" t="str">
        <f t="shared" si="22"/>
        <v/>
      </c>
      <c r="AS194" t="str">
        <f t="shared" si="23"/>
        <v/>
      </c>
    </row>
    <row r="195" spans="1:45" x14ac:dyDescent="0.55000000000000004">
      <c r="A195" s="171"/>
      <c r="B195" s="172"/>
      <c r="C195" s="173"/>
      <c r="D195" s="173"/>
      <c r="E195" s="173"/>
      <c r="F195" s="173"/>
      <c r="G195" s="174"/>
      <c r="H195" s="175"/>
      <c r="I195" s="176"/>
      <c r="J195" s="176"/>
      <c r="K195" s="177"/>
      <c r="L195" s="178"/>
      <c r="M195" s="179"/>
      <c r="O195" s="160" t="str">
        <f>IF(Q195 = "", "", COUNT(Q$4:$Q195))</f>
        <v/>
      </c>
      <c r="P195" s="160" t="str">
        <f t="shared" si="16"/>
        <v/>
      </c>
      <c r="Q195" s="161" t="str">
        <f t="shared" si="17"/>
        <v/>
      </c>
      <c r="R195" s="162" t="str">
        <f t="shared" si="18"/>
        <v/>
      </c>
      <c r="S195" s="163" t="str">
        <f t="shared" si="19"/>
        <v/>
      </c>
      <c r="T195" s="164" t="str">
        <f t="shared" si="20"/>
        <v/>
      </c>
      <c r="U195" s="165" t="str">
        <f t="shared" si="21"/>
        <v/>
      </c>
      <c r="V195" s="146"/>
      <c r="AR195" t="str">
        <f t="shared" si="22"/>
        <v/>
      </c>
      <c r="AS195" t="str">
        <f t="shared" si="23"/>
        <v/>
      </c>
    </row>
    <row r="196" spans="1:45" x14ac:dyDescent="0.55000000000000004">
      <c r="A196" s="171"/>
      <c r="B196" s="172"/>
      <c r="C196" s="173"/>
      <c r="D196" s="173"/>
      <c r="E196" s="173"/>
      <c r="F196" s="173"/>
      <c r="G196" s="174"/>
      <c r="H196" s="175"/>
      <c r="I196" s="176"/>
      <c r="J196" s="176"/>
      <c r="K196" s="177"/>
      <c r="L196" s="178"/>
      <c r="M196" s="179"/>
      <c r="O196" s="160" t="str">
        <f>IF(Q196 = "", "", COUNT(Q$4:$Q196))</f>
        <v/>
      </c>
      <c r="P196" s="160" t="str">
        <f t="shared" ref="P196:P259" si="24">IF(C196 &gt; 0, YEAR(B196), "")</f>
        <v/>
      </c>
      <c r="Q196" s="161" t="str">
        <f t="shared" ref="Q196:Q259" si="25">IF(A196="", "", IF(G196="",1,IF(G196="O",1,IF(G196="C",8.4,IF(G196="B",8.4,IF(G196="A",76.8,IF(G196="K",76.8,"ERR")))))))</f>
        <v/>
      </c>
      <c r="R196" s="162" t="str">
        <f t="shared" ref="R196:R259" si="26">IF(L196&lt;&gt;"",Q196,"")</f>
        <v/>
      </c>
      <c r="S196" s="163" t="str">
        <f t="shared" ref="S196:S259" si="27">IF(IF(L196&lt;&gt;"",G196,"")=0, "O", IF(L196&lt;&gt;"",G196,""))</f>
        <v/>
      </c>
      <c r="T196" s="164" t="str">
        <f t="shared" ref="T196:T259" si="28">IF(M196&lt;&gt;"",Q196,"")</f>
        <v/>
      </c>
      <c r="U196" s="165" t="str">
        <f t="shared" ref="U196:U259" si="29">IF(IF(M196&lt;&gt;"",G196,"")=0, "O", IF(M196&lt;&gt;"",G196,""))</f>
        <v/>
      </c>
      <c r="V196" s="146"/>
      <c r="AR196" t="str">
        <f t="shared" ref="AR196:AR259" si="30">IF(O196&gt;0, O196, "")</f>
        <v/>
      </c>
      <c r="AS196" t="str">
        <f t="shared" ref="AS196:AS259" si="31">IF(OR(L196="Y",M196="Y"),"Y","")</f>
        <v/>
      </c>
    </row>
    <row r="197" spans="1:45" x14ac:dyDescent="0.55000000000000004">
      <c r="A197" s="171"/>
      <c r="B197" s="172"/>
      <c r="C197" s="173"/>
      <c r="D197" s="173"/>
      <c r="E197" s="173"/>
      <c r="F197" s="173"/>
      <c r="G197" s="174"/>
      <c r="H197" s="175"/>
      <c r="I197" s="176"/>
      <c r="J197" s="176"/>
      <c r="K197" s="177"/>
      <c r="L197" s="178"/>
      <c r="M197" s="179"/>
      <c r="O197" s="160" t="str">
        <f>IF(Q197 = "", "", COUNT(Q$4:$Q197))</f>
        <v/>
      </c>
      <c r="P197" s="160" t="str">
        <f t="shared" si="24"/>
        <v/>
      </c>
      <c r="Q197" s="161" t="str">
        <f t="shared" si="25"/>
        <v/>
      </c>
      <c r="R197" s="162" t="str">
        <f t="shared" si="26"/>
        <v/>
      </c>
      <c r="S197" s="163" t="str">
        <f t="shared" si="27"/>
        <v/>
      </c>
      <c r="T197" s="164" t="str">
        <f t="shared" si="28"/>
        <v/>
      </c>
      <c r="U197" s="165" t="str">
        <f t="shared" si="29"/>
        <v/>
      </c>
      <c r="V197" s="146"/>
      <c r="AR197" t="str">
        <f t="shared" si="30"/>
        <v/>
      </c>
      <c r="AS197" t="str">
        <f t="shared" si="31"/>
        <v/>
      </c>
    </row>
    <row r="198" spans="1:45" x14ac:dyDescent="0.55000000000000004">
      <c r="A198" s="171"/>
      <c r="B198" s="172"/>
      <c r="C198" s="173"/>
      <c r="D198" s="173"/>
      <c r="E198" s="173"/>
      <c r="F198" s="173"/>
      <c r="G198" s="174"/>
      <c r="H198" s="175"/>
      <c r="I198" s="176"/>
      <c r="J198" s="176"/>
      <c r="K198" s="177"/>
      <c r="L198" s="178"/>
      <c r="M198" s="179"/>
      <c r="O198" s="160" t="str">
        <f>IF(Q198 = "", "", COUNT(Q$4:$Q198))</f>
        <v/>
      </c>
      <c r="P198" s="160" t="str">
        <f t="shared" si="24"/>
        <v/>
      </c>
      <c r="Q198" s="161" t="str">
        <f t="shared" si="25"/>
        <v/>
      </c>
      <c r="R198" s="162" t="str">
        <f t="shared" si="26"/>
        <v/>
      </c>
      <c r="S198" s="163" t="str">
        <f t="shared" si="27"/>
        <v/>
      </c>
      <c r="T198" s="164" t="str">
        <f t="shared" si="28"/>
        <v/>
      </c>
      <c r="U198" s="165" t="str">
        <f t="shared" si="29"/>
        <v/>
      </c>
      <c r="V198" s="146"/>
      <c r="AR198" t="str">
        <f t="shared" si="30"/>
        <v/>
      </c>
      <c r="AS198" t="str">
        <f t="shared" si="31"/>
        <v/>
      </c>
    </row>
    <row r="199" spans="1:45" x14ac:dyDescent="0.55000000000000004">
      <c r="A199" s="171"/>
      <c r="B199" s="172"/>
      <c r="C199" s="173"/>
      <c r="D199" s="173"/>
      <c r="E199" s="173"/>
      <c r="F199" s="173"/>
      <c r="G199" s="174"/>
      <c r="H199" s="175"/>
      <c r="I199" s="176"/>
      <c r="J199" s="176"/>
      <c r="K199" s="177"/>
      <c r="L199" s="178"/>
      <c r="M199" s="179"/>
      <c r="O199" s="160" t="str">
        <f>IF(Q199 = "", "", COUNT(Q$4:$Q199))</f>
        <v/>
      </c>
      <c r="P199" s="160" t="str">
        <f t="shared" si="24"/>
        <v/>
      </c>
      <c r="Q199" s="161" t="str">
        <f t="shared" si="25"/>
        <v/>
      </c>
      <c r="R199" s="162" t="str">
        <f t="shared" si="26"/>
        <v/>
      </c>
      <c r="S199" s="163" t="str">
        <f t="shared" si="27"/>
        <v/>
      </c>
      <c r="T199" s="164" t="str">
        <f t="shared" si="28"/>
        <v/>
      </c>
      <c r="U199" s="165" t="str">
        <f t="shared" si="29"/>
        <v/>
      </c>
      <c r="V199" s="146"/>
      <c r="AR199" t="str">
        <f t="shared" si="30"/>
        <v/>
      </c>
      <c r="AS199" t="str">
        <f t="shared" si="31"/>
        <v/>
      </c>
    </row>
    <row r="200" spans="1:45" x14ac:dyDescent="0.55000000000000004">
      <c r="A200" s="171"/>
      <c r="B200" s="172"/>
      <c r="C200" s="173"/>
      <c r="D200" s="173"/>
      <c r="E200" s="173"/>
      <c r="F200" s="173"/>
      <c r="G200" s="174"/>
      <c r="H200" s="175"/>
      <c r="I200" s="176"/>
      <c r="J200" s="176"/>
      <c r="K200" s="177"/>
      <c r="L200" s="178"/>
      <c r="M200" s="179"/>
      <c r="O200" s="160" t="str">
        <f>IF(Q200 = "", "", COUNT(Q$4:$Q200))</f>
        <v/>
      </c>
      <c r="P200" s="160" t="str">
        <f t="shared" si="24"/>
        <v/>
      </c>
      <c r="Q200" s="161" t="str">
        <f t="shared" si="25"/>
        <v/>
      </c>
      <c r="R200" s="162" t="str">
        <f t="shared" si="26"/>
        <v/>
      </c>
      <c r="S200" s="163" t="str">
        <f t="shared" si="27"/>
        <v/>
      </c>
      <c r="T200" s="164" t="str">
        <f t="shared" si="28"/>
        <v/>
      </c>
      <c r="U200" s="165" t="str">
        <f t="shared" si="29"/>
        <v/>
      </c>
      <c r="V200" s="146"/>
      <c r="AR200" t="str">
        <f t="shared" si="30"/>
        <v/>
      </c>
      <c r="AS200" t="str">
        <f t="shared" si="31"/>
        <v/>
      </c>
    </row>
    <row r="201" spans="1:45" x14ac:dyDescent="0.55000000000000004">
      <c r="A201" s="171"/>
      <c r="B201" s="172"/>
      <c r="C201" s="173"/>
      <c r="D201" s="173"/>
      <c r="E201" s="173"/>
      <c r="F201" s="173"/>
      <c r="G201" s="174"/>
      <c r="H201" s="175"/>
      <c r="I201" s="176"/>
      <c r="J201" s="176"/>
      <c r="K201" s="177"/>
      <c r="L201" s="178"/>
      <c r="M201" s="179"/>
      <c r="O201" s="160" t="str">
        <f>IF(Q201 = "", "", COUNT(Q$4:$Q201))</f>
        <v/>
      </c>
      <c r="P201" s="160" t="str">
        <f t="shared" si="24"/>
        <v/>
      </c>
      <c r="Q201" s="161" t="str">
        <f t="shared" si="25"/>
        <v/>
      </c>
      <c r="R201" s="162" t="str">
        <f t="shared" si="26"/>
        <v/>
      </c>
      <c r="S201" s="163" t="str">
        <f t="shared" si="27"/>
        <v/>
      </c>
      <c r="T201" s="164" t="str">
        <f t="shared" si="28"/>
        <v/>
      </c>
      <c r="U201" s="165" t="str">
        <f t="shared" si="29"/>
        <v/>
      </c>
      <c r="V201" s="146"/>
      <c r="AR201" t="str">
        <f t="shared" si="30"/>
        <v/>
      </c>
      <c r="AS201" t="str">
        <f t="shared" si="31"/>
        <v/>
      </c>
    </row>
    <row r="202" spans="1:45" x14ac:dyDescent="0.55000000000000004">
      <c r="A202" s="171"/>
      <c r="B202" s="172"/>
      <c r="C202" s="173"/>
      <c r="D202" s="173"/>
      <c r="E202" s="173"/>
      <c r="F202" s="173"/>
      <c r="G202" s="174"/>
      <c r="H202" s="175"/>
      <c r="I202" s="176"/>
      <c r="J202" s="176"/>
      <c r="K202" s="177"/>
      <c r="L202" s="178"/>
      <c r="M202" s="179"/>
      <c r="O202" s="160" t="str">
        <f>IF(Q202 = "", "", COUNT(Q$4:$Q202))</f>
        <v/>
      </c>
      <c r="P202" s="160" t="str">
        <f t="shared" si="24"/>
        <v/>
      </c>
      <c r="Q202" s="161" t="str">
        <f t="shared" si="25"/>
        <v/>
      </c>
      <c r="R202" s="162" t="str">
        <f t="shared" si="26"/>
        <v/>
      </c>
      <c r="S202" s="163" t="str">
        <f t="shared" si="27"/>
        <v/>
      </c>
      <c r="T202" s="164" t="str">
        <f t="shared" si="28"/>
        <v/>
      </c>
      <c r="U202" s="165" t="str">
        <f t="shared" si="29"/>
        <v/>
      </c>
      <c r="V202" s="146"/>
      <c r="AR202" t="str">
        <f t="shared" si="30"/>
        <v/>
      </c>
      <c r="AS202" t="str">
        <f t="shared" si="31"/>
        <v/>
      </c>
    </row>
    <row r="203" spans="1:45" x14ac:dyDescent="0.55000000000000004">
      <c r="A203" s="171"/>
      <c r="B203" s="172"/>
      <c r="C203" s="173"/>
      <c r="D203" s="173"/>
      <c r="E203" s="173"/>
      <c r="F203" s="173"/>
      <c r="G203" s="174"/>
      <c r="H203" s="175"/>
      <c r="I203" s="176"/>
      <c r="J203" s="176"/>
      <c r="K203" s="177"/>
      <c r="L203" s="178"/>
      <c r="M203" s="179"/>
      <c r="O203" s="160" t="str">
        <f>IF(Q203 = "", "", COUNT(Q$4:$Q203))</f>
        <v/>
      </c>
      <c r="P203" s="160" t="str">
        <f t="shared" si="24"/>
        <v/>
      </c>
      <c r="Q203" s="161" t="str">
        <f t="shared" si="25"/>
        <v/>
      </c>
      <c r="R203" s="162" t="str">
        <f t="shared" si="26"/>
        <v/>
      </c>
      <c r="S203" s="163" t="str">
        <f t="shared" si="27"/>
        <v/>
      </c>
      <c r="T203" s="164" t="str">
        <f t="shared" si="28"/>
        <v/>
      </c>
      <c r="U203" s="165" t="str">
        <f t="shared" si="29"/>
        <v/>
      </c>
      <c r="V203" s="146"/>
      <c r="AR203" t="str">
        <f t="shared" si="30"/>
        <v/>
      </c>
      <c r="AS203" t="str">
        <f t="shared" si="31"/>
        <v/>
      </c>
    </row>
    <row r="204" spans="1:45" x14ac:dyDescent="0.55000000000000004">
      <c r="A204" s="171"/>
      <c r="B204" s="172"/>
      <c r="C204" s="173"/>
      <c r="D204" s="173"/>
      <c r="E204" s="173"/>
      <c r="F204" s="173"/>
      <c r="G204" s="174"/>
      <c r="H204" s="175"/>
      <c r="I204" s="176"/>
      <c r="J204" s="176"/>
      <c r="K204" s="177"/>
      <c r="L204" s="178"/>
      <c r="M204" s="179"/>
      <c r="O204" s="160" t="str">
        <f>IF(Q204 = "", "", COUNT(Q$4:$Q204))</f>
        <v/>
      </c>
      <c r="P204" s="160" t="str">
        <f t="shared" si="24"/>
        <v/>
      </c>
      <c r="Q204" s="161" t="str">
        <f t="shared" si="25"/>
        <v/>
      </c>
      <c r="R204" s="162" t="str">
        <f t="shared" si="26"/>
        <v/>
      </c>
      <c r="S204" s="163" t="str">
        <f t="shared" si="27"/>
        <v/>
      </c>
      <c r="T204" s="164" t="str">
        <f t="shared" si="28"/>
        <v/>
      </c>
      <c r="U204" s="165" t="str">
        <f t="shared" si="29"/>
        <v/>
      </c>
      <c r="V204" s="146"/>
      <c r="AR204" t="str">
        <f t="shared" si="30"/>
        <v/>
      </c>
      <c r="AS204" t="str">
        <f t="shared" si="31"/>
        <v/>
      </c>
    </row>
    <row r="205" spans="1:45" x14ac:dyDescent="0.55000000000000004">
      <c r="A205" s="171"/>
      <c r="B205" s="172"/>
      <c r="C205" s="173"/>
      <c r="D205" s="173"/>
      <c r="E205" s="173"/>
      <c r="F205" s="173"/>
      <c r="G205" s="174"/>
      <c r="H205" s="175"/>
      <c r="I205" s="176"/>
      <c r="J205" s="176"/>
      <c r="K205" s="177"/>
      <c r="L205" s="178"/>
      <c r="M205" s="179"/>
      <c r="O205" s="160" t="str">
        <f>IF(Q205 = "", "", COUNT(Q$4:$Q205))</f>
        <v/>
      </c>
      <c r="P205" s="160" t="str">
        <f t="shared" si="24"/>
        <v/>
      </c>
      <c r="Q205" s="161" t="str">
        <f t="shared" si="25"/>
        <v/>
      </c>
      <c r="R205" s="162" t="str">
        <f t="shared" si="26"/>
        <v/>
      </c>
      <c r="S205" s="163" t="str">
        <f t="shared" si="27"/>
        <v/>
      </c>
      <c r="T205" s="164" t="str">
        <f t="shared" si="28"/>
        <v/>
      </c>
      <c r="U205" s="165" t="str">
        <f t="shared" si="29"/>
        <v/>
      </c>
      <c r="V205" s="146"/>
      <c r="AR205" t="str">
        <f t="shared" si="30"/>
        <v/>
      </c>
      <c r="AS205" t="str">
        <f t="shared" si="31"/>
        <v/>
      </c>
    </row>
    <row r="206" spans="1:45" x14ac:dyDescent="0.55000000000000004">
      <c r="A206" s="171"/>
      <c r="B206" s="172"/>
      <c r="C206" s="173"/>
      <c r="D206" s="173"/>
      <c r="E206" s="173"/>
      <c r="F206" s="173"/>
      <c r="G206" s="174"/>
      <c r="H206" s="175"/>
      <c r="I206" s="176"/>
      <c r="J206" s="176"/>
      <c r="K206" s="177"/>
      <c r="L206" s="178"/>
      <c r="M206" s="179"/>
      <c r="O206" s="160" t="str">
        <f>IF(Q206 = "", "", COUNT(Q$4:$Q206))</f>
        <v/>
      </c>
      <c r="P206" s="160" t="str">
        <f t="shared" si="24"/>
        <v/>
      </c>
      <c r="Q206" s="161" t="str">
        <f t="shared" si="25"/>
        <v/>
      </c>
      <c r="R206" s="162" t="str">
        <f t="shared" si="26"/>
        <v/>
      </c>
      <c r="S206" s="163" t="str">
        <f t="shared" si="27"/>
        <v/>
      </c>
      <c r="T206" s="164" t="str">
        <f t="shared" si="28"/>
        <v/>
      </c>
      <c r="U206" s="165" t="str">
        <f t="shared" si="29"/>
        <v/>
      </c>
      <c r="V206" s="146"/>
      <c r="AR206" t="str">
        <f t="shared" si="30"/>
        <v/>
      </c>
      <c r="AS206" t="str">
        <f t="shared" si="31"/>
        <v/>
      </c>
    </row>
    <row r="207" spans="1:45" x14ac:dyDescent="0.55000000000000004">
      <c r="A207" s="171"/>
      <c r="B207" s="172"/>
      <c r="C207" s="173"/>
      <c r="D207" s="173"/>
      <c r="E207" s="173"/>
      <c r="F207" s="173"/>
      <c r="G207" s="174"/>
      <c r="H207" s="175"/>
      <c r="I207" s="176"/>
      <c r="J207" s="176"/>
      <c r="K207" s="177"/>
      <c r="L207" s="178"/>
      <c r="M207" s="179"/>
      <c r="O207" s="160" t="str">
        <f>IF(Q207 = "", "", COUNT(Q$4:$Q207))</f>
        <v/>
      </c>
      <c r="P207" s="160" t="str">
        <f t="shared" si="24"/>
        <v/>
      </c>
      <c r="Q207" s="161" t="str">
        <f t="shared" si="25"/>
        <v/>
      </c>
      <c r="R207" s="162" t="str">
        <f t="shared" si="26"/>
        <v/>
      </c>
      <c r="S207" s="163" t="str">
        <f t="shared" si="27"/>
        <v/>
      </c>
      <c r="T207" s="164" t="str">
        <f t="shared" si="28"/>
        <v/>
      </c>
      <c r="U207" s="165" t="str">
        <f t="shared" si="29"/>
        <v/>
      </c>
      <c r="V207" s="146"/>
      <c r="AR207" t="str">
        <f t="shared" si="30"/>
        <v/>
      </c>
      <c r="AS207" t="str">
        <f t="shared" si="31"/>
        <v/>
      </c>
    </row>
    <row r="208" spans="1:45" x14ac:dyDescent="0.55000000000000004">
      <c r="A208" s="171"/>
      <c r="B208" s="172"/>
      <c r="C208" s="173"/>
      <c r="D208" s="173"/>
      <c r="E208" s="173"/>
      <c r="F208" s="173"/>
      <c r="G208" s="174"/>
      <c r="H208" s="175"/>
      <c r="I208" s="176"/>
      <c r="J208" s="176"/>
      <c r="K208" s="177"/>
      <c r="L208" s="178"/>
      <c r="M208" s="179"/>
      <c r="O208" s="160" t="str">
        <f>IF(Q208 = "", "", COUNT(Q$4:$Q208))</f>
        <v/>
      </c>
      <c r="P208" s="160" t="str">
        <f t="shared" si="24"/>
        <v/>
      </c>
      <c r="Q208" s="161" t="str">
        <f t="shared" si="25"/>
        <v/>
      </c>
      <c r="R208" s="162" t="str">
        <f t="shared" si="26"/>
        <v/>
      </c>
      <c r="S208" s="163" t="str">
        <f t="shared" si="27"/>
        <v/>
      </c>
      <c r="T208" s="164" t="str">
        <f t="shared" si="28"/>
        <v/>
      </c>
      <c r="U208" s="165" t="str">
        <f t="shared" si="29"/>
        <v/>
      </c>
      <c r="V208" s="146"/>
      <c r="AR208" t="str">
        <f t="shared" si="30"/>
        <v/>
      </c>
      <c r="AS208" t="str">
        <f t="shared" si="31"/>
        <v/>
      </c>
    </row>
    <row r="209" spans="1:45" x14ac:dyDescent="0.55000000000000004">
      <c r="A209" s="171"/>
      <c r="B209" s="172"/>
      <c r="C209" s="173"/>
      <c r="D209" s="173"/>
      <c r="E209" s="173"/>
      <c r="F209" s="173"/>
      <c r="G209" s="174"/>
      <c r="H209" s="175"/>
      <c r="I209" s="176"/>
      <c r="J209" s="176"/>
      <c r="K209" s="177"/>
      <c r="L209" s="178"/>
      <c r="M209" s="179"/>
      <c r="O209" s="160" t="str">
        <f>IF(Q209 = "", "", COUNT(Q$4:$Q209))</f>
        <v/>
      </c>
      <c r="P209" s="160" t="str">
        <f t="shared" si="24"/>
        <v/>
      </c>
      <c r="Q209" s="161" t="str">
        <f t="shared" si="25"/>
        <v/>
      </c>
      <c r="R209" s="162" t="str">
        <f t="shared" si="26"/>
        <v/>
      </c>
      <c r="S209" s="163" t="str">
        <f t="shared" si="27"/>
        <v/>
      </c>
      <c r="T209" s="164" t="str">
        <f t="shared" si="28"/>
        <v/>
      </c>
      <c r="U209" s="165" t="str">
        <f t="shared" si="29"/>
        <v/>
      </c>
      <c r="V209" s="146"/>
      <c r="AR209" t="str">
        <f t="shared" si="30"/>
        <v/>
      </c>
      <c r="AS209" t="str">
        <f t="shared" si="31"/>
        <v/>
      </c>
    </row>
    <row r="210" spans="1:45" x14ac:dyDescent="0.55000000000000004">
      <c r="A210" s="171"/>
      <c r="B210" s="172"/>
      <c r="C210" s="173"/>
      <c r="D210" s="173"/>
      <c r="E210" s="173"/>
      <c r="F210" s="173"/>
      <c r="G210" s="174"/>
      <c r="H210" s="175"/>
      <c r="I210" s="176"/>
      <c r="J210" s="176"/>
      <c r="K210" s="177"/>
      <c r="L210" s="178"/>
      <c r="M210" s="179"/>
      <c r="O210" s="160" t="str">
        <f>IF(Q210 = "", "", COUNT(Q$4:$Q210))</f>
        <v/>
      </c>
      <c r="P210" s="160" t="str">
        <f t="shared" si="24"/>
        <v/>
      </c>
      <c r="Q210" s="161" t="str">
        <f t="shared" si="25"/>
        <v/>
      </c>
      <c r="R210" s="162" t="str">
        <f t="shared" si="26"/>
        <v/>
      </c>
      <c r="S210" s="163" t="str">
        <f t="shared" si="27"/>
        <v/>
      </c>
      <c r="T210" s="164" t="str">
        <f t="shared" si="28"/>
        <v/>
      </c>
      <c r="U210" s="165" t="str">
        <f t="shared" si="29"/>
        <v/>
      </c>
      <c r="V210" s="146"/>
      <c r="AR210" t="str">
        <f t="shared" si="30"/>
        <v/>
      </c>
      <c r="AS210" t="str">
        <f t="shared" si="31"/>
        <v/>
      </c>
    </row>
    <row r="211" spans="1:45" x14ac:dyDescent="0.55000000000000004">
      <c r="A211" s="171"/>
      <c r="B211" s="172"/>
      <c r="C211" s="173"/>
      <c r="D211" s="173"/>
      <c r="E211" s="173"/>
      <c r="F211" s="173"/>
      <c r="G211" s="174"/>
      <c r="H211" s="175"/>
      <c r="I211" s="176"/>
      <c r="J211" s="176"/>
      <c r="K211" s="177"/>
      <c r="L211" s="178"/>
      <c r="M211" s="179"/>
      <c r="O211" s="160" t="str">
        <f>IF(Q211 = "", "", COUNT(Q$4:$Q211))</f>
        <v/>
      </c>
      <c r="P211" s="160" t="str">
        <f t="shared" si="24"/>
        <v/>
      </c>
      <c r="Q211" s="161" t="str">
        <f t="shared" si="25"/>
        <v/>
      </c>
      <c r="R211" s="162" t="str">
        <f t="shared" si="26"/>
        <v/>
      </c>
      <c r="S211" s="163" t="str">
        <f t="shared" si="27"/>
        <v/>
      </c>
      <c r="T211" s="164" t="str">
        <f t="shared" si="28"/>
        <v/>
      </c>
      <c r="U211" s="165" t="str">
        <f t="shared" si="29"/>
        <v/>
      </c>
      <c r="V211" s="146"/>
      <c r="AR211" t="str">
        <f t="shared" si="30"/>
        <v/>
      </c>
      <c r="AS211" t="str">
        <f t="shared" si="31"/>
        <v/>
      </c>
    </row>
    <row r="212" spans="1:45" x14ac:dyDescent="0.55000000000000004">
      <c r="A212" s="171"/>
      <c r="B212" s="172"/>
      <c r="C212" s="173"/>
      <c r="D212" s="173"/>
      <c r="E212" s="173"/>
      <c r="F212" s="173"/>
      <c r="G212" s="174"/>
      <c r="H212" s="175"/>
      <c r="I212" s="176"/>
      <c r="J212" s="176"/>
      <c r="K212" s="177"/>
      <c r="L212" s="178"/>
      <c r="M212" s="179"/>
      <c r="O212" s="160" t="str">
        <f>IF(Q212 = "", "", COUNT(Q$4:$Q212))</f>
        <v/>
      </c>
      <c r="P212" s="160" t="str">
        <f t="shared" si="24"/>
        <v/>
      </c>
      <c r="Q212" s="161" t="str">
        <f t="shared" si="25"/>
        <v/>
      </c>
      <c r="R212" s="162" t="str">
        <f t="shared" si="26"/>
        <v/>
      </c>
      <c r="S212" s="163" t="str">
        <f t="shared" si="27"/>
        <v/>
      </c>
      <c r="T212" s="164" t="str">
        <f t="shared" si="28"/>
        <v/>
      </c>
      <c r="U212" s="165" t="str">
        <f t="shared" si="29"/>
        <v/>
      </c>
      <c r="V212" s="146"/>
      <c r="AR212" t="str">
        <f t="shared" si="30"/>
        <v/>
      </c>
      <c r="AS212" t="str">
        <f t="shared" si="31"/>
        <v/>
      </c>
    </row>
    <row r="213" spans="1:45" x14ac:dyDescent="0.55000000000000004">
      <c r="A213" s="171"/>
      <c r="B213" s="172"/>
      <c r="C213" s="173"/>
      <c r="D213" s="173"/>
      <c r="E213" s="173"/>
      <c r="F213" s="173"/>
      <c r="G213" s="174"/>
      <c r="H213" s="175"/>
      <c r="I213" s="176"/>
      <c r="J213" s="176"/>
      <c r="K213" s="177"/>
      <c r="L213" s="178"/>
      <c r="M213" s="179"/>
      <c r="O213" s="160" t="str">
        <f>IF(Q213 = "", "", COUNT(Q$4:$Q213))</f>
        <v/>
      </c>
      <c r="P213" s="160" t="str">
        <f t="shared" si="24"/>
        <v/>
      </c>
      <c r="Q213" s="161" t="str">
        <f t="shared" si="25"/>
        <v/>
      </c>
      <c r="R213" s="162" t="str">
        <f t="shared" si="26"/>
        <v/>
      </c>
      <c r="S213" s="163" t="str">
        <f t="shared" si="27"/>
        <v/>
      </c>
      <c r="T213" s="164" t="str">
        <f t="shared" si="28"/>
        <v/>
      </c>
      <c r="U213" s="165" t="str">
        <f t="shared" si="29"/>
        <v/>
      </c>
      <c r="V213" s="146"/>
      <c r="AR213" t="str">
        <f t="shared" si="30"/>
        <v/>
      </c>
      <c r="AS213" t="str">
        <f t="shared" si="31"/>
        <v/>
      </c>
    </row>
    <row r="214" spans="1:45" x14ac:dyDescent="0.55000000000000004">
      <c r="A214" s="171"/>
      <c r="B214" s="172"/>
      <c r="C214" s="173"/>
      <c r="D214" s="173"/>
      <c r="E214" s="173"/>
      <c r="F214" s="173"/>
      <c r="G214" s="174"/>
      <c r="H214" s="175"/>
      <c r="I214" s="176"/>
      <c r="J214" s="176"/>
      <c r="K214" s="177"/>
      <c r="L214" s="178"/>
      <c r="M214" s="179"/>
      <c r="O214" s="160" t="str">
        <f>IF(Q214 = "", "", COUNT(Q$4:$Q214))</f>
        <v/>
      </c>
      <c r="P214" s="160" t="str">
        <f t="shared" si="24"/>
        <v/>
      </c>
      <c r="Q214" s="161" t="str">
        <f t="shared" si="25"/>
        <v/>
      </c>
      <c r="R214" s="162" t="str">
        <f t="shared" si="26"/>
        <v/>
      </c>
      <c r="S214" s="163" t="str">
        <f t="shared" si="27"/>
        <v/>
      </c>
      <c r="T214" s="164" t="str">
        <f t="shared" si="28"/>
        <v/>
      </c>
      <c r="U214" s="165" t="str">
        <f t="shared" si="29"/>
        <v/>
      </c>
      <c r="V214" s="146"/>
      <c r="AR214" t="str">
        <f t="shared" si="30"/>
        <v/>
      </c>
      <c r="AS214" t="str">
        <f t="shared" si="31"/>
        <v/>
      </c>
    </row>
    <row r="215" spans="1:45" x14ac:dyDescent="0.55000000000000004">
      <c r="A215" s="171"/>
      <c r="B215" s="172"/>
      <c r="C215" s="173"/>
      <c r="D215" s="173"/>
      <c r="E215" s="173"/>
      <c r="F215" s="173"/>
      <c r="G215" s="174"/>
      <c r="H215" s="175"/>
      <c r="I215" s="176"/>
      <c r="J215" s="176"/>
      <c r="K215" s="177"/>
      <c r="L215" s="178"/>
      <c r="M215" s="179"/>
      <c r="O215" s="160" t="str">
        <f>IF(Q215 = "", "", COUNT(Q$4:$Q215))</f>
        <v/>
      </c>
      <c r="P215" s="160" t="str">
        <f t="shared" si="24"/>
        <v/>
      </c>
      <c r="Q215" s="161" t="str">
        <f t="shared" si="25"/>
        <v/>
      </c>
      <c r="R215" s="162" t="str">
        <f t="shared" si="26"/>
        <v/>
      </c>
      <c r="S215" s="163" t="str">
        <f t="shared" si="27"/>
        <v/>
      </c>
      <c r="T215" s="164" t="str">
        <f t="shared" si="28"/>
        <v/>
      </c>
      <c r="U215" s="165" t="str">
        <f t="shared" si="29"/>
        <v/>
      </c>
      <c r="V215" s="146"/>
      <c r="AR215" t="str">
        <f t="shared" si="30"/>
        <v/>
      </c>
      <c r="AS215" t="str">
        <f t="shared" si="31"/>
        <v/>
      </c>
    </row>
    <row r="216" spans="1:45" x14ac:dyDescent="0.55000000000000004">
      <c r="A216" s="171"/>
      <c r="B216" s="172"/>
      <c r="C216" s="173"/>
      <c r="D216" s="173"/>
      <c r="E216" s="173"/>
      <c r="F216" s="173"/>
      <c r="G216" s="174"/>
      <c r="H216" s="175"/>
      <c r="I216" s="176"/>
      <c r="J216" s="176"/>
      <c r="K216" s="177"/>
      <c r="L216" s="178"/>
      <c r="M216" s="179"/>
      <c r="O216" s="160" t="str">
        <f>IF(Q216 = "", "", COUNT(Q$4:$Q216))</f>
        <v/>
      </c>
      <c r="P216" s="160" t="str">
        <f t="shared" si="24"/>
        <v/>
      </c>
      <c r="Q216" s="161" t="str">
        <f t="shared" si="25"/>
        <v/>
      </c>
      <c r="R216" s="162" t="str">
        <f t="shared" si="26"/>
        <v/>
      </c>
      <c r="S216" s="163" t="str">
        <f t="shared" si="27"/>
        <v/>
      </c>
      <c r="T216" s="164" t="str">
        <f t="shared" si="28"/>
        <v/>
      </c>
      <c r="U216" s="165" t="str">
        <f t="shared" si="29"/>
        <v/>
      </c>
      <c r="V216" s="146"/>
      <c r="AR216" t="str">
        <f t="shared" si="30"/>
        <v/>
      </c>
      <c r="AS216" t="str">
        <f t="shared" si="31"/>
        <v/>
      </c>
    </row>
    <row r="217" spans="1:45" x14ac:dyDescent="0.55000000000000004">
      <c r="A217" s="171"/>
      <c r="B217" s="172"/>
      <c r="C217" s="173"/>
      <c r="D217" s="173"/>
      <c r="E217" s="173"/>
      <c r="F217" s="173"/>
      <c r="G217" s="174"/>
      <c r="H217" s="175"/>
      <c r="I217" s="176"/>
      <c r="J217" s="176"/>
      <c r="K217" s="177"/>
      <c r="L217" s="178"/>
      <c r="M217" s="179"/>
      <c r="O217" s="160" t="str">
        <f>IF(Q217 = "", "", COUNT(Q$4:$Q217))</f>
        <v/>
      </c>
      <c r="P217" s="160" t="str">
        <f t="shared" si="24"/>
        <v/>
      </c>
      <c r="Q217" s="161" t="str">
        <f t="shared" si="25"/>
        <v/>
      </c>
      <c r="R217" s="162" t="str">
        <f t="shared" si="26"/>
        <v/>
      </c>
      <c r="S217" s="163" t="str">
        <f t="shared" si="27"/>
        <v/>
      </c>
      <c r="T217" s="164" t="str">
        <f t="shared" si="28"/>
        <v/>
      </c>
      <c r="U217" s="165" t="str">
        <f t="shared" si="29"/>
        <v/>
      </c>
      <c r="V217" s="146"/>
      <c r="AR217" t="str">
        <f t="shared" si="30"/>
        <v/>
      </c>
      <c r="AS217" t="str">
        <f t="shared" si="31"/>
        <v/>
      </c>
    </row>
    <row r="218" spans="1:45" x14ac:dyDescent="0.55000000000000004">
      <c r="A218" s="171"/>
      <c r="B218" s="172"/>
      <c r="C218" s="173"/>
      <c r="D218" s="173"/>
      <c r="E218" s="173"/>
      <c r="F218" s="173"/>
      <c r="G218" s="174"/>
      <c r="H218" s="175"/>
      <c r="I218" s="176"/>
      <c r="J218" s="176"/>
      <c r="K218" s="177"/>
      <c r="L218" s="178"/>
      <c r="M218" s="179"/>
      <c r="O218" s="160" t="str">
        <f>IF(Q218 = "", "", COUNT(Q$4:$Q218))</f>
        <v/>
      </c>
      <c r="P218" s="160" t="str">
        <f t="shared" si="24"/>
        <v/>
      </c>
      <c r="Q218" s="161" t="str">
        <f t="shared" si="25"/>
        <v/>
      </c>
      <c r="R218" s="162" t="str">
        <f t="shared" si="26"/>
        <v/>
      </c>
      <c r="S218" s="163" t="str">
        <f t="shared" si="27"/>
        <v/>
      </c>
      <c r="T218" s="164" t="str">
        <f t="shared" si="28"/>
        <v/>
      </c>
      <c r="U218" s="165" t="str">
        <f t="shared" si="29"/>
        <v/>
      </c>
      <c r="V218" s="146"/>
      <c r="AR218" t="str">
        <f t="shared" si="30"/>
        <v/>
      </c>
      <c r="AS218" t="str">
        <f t="shared" si="31"/>
        <v/>
      </c>
    </row>
    <row r="219" spans="1:45" x14ac:dyDescent="0.55000000000000004">
      <c r="A219" s="171"/>
      <c r="B219" s="172"/>
      <c r="C219" s="173"/>
      <c r="D219" s="173"/>
      <c r="E219" s="173"/>
      <c r="F219" s="173"/>
      <c r="G219" s="174"/>
      <c r="H219" s="175"/>
      <c r="I219" s="176"/>
      <c r="J219" s="176"/>
      <c r="K219" s="177"/>
      <c r="L219" s="178"/>
      <c r="M219" s="179"/>
      <c r="O219" s="160" t="str">
        <f>IF(Q219 = "", "", COUNT(Q$4:$Q219))</f>
        <v/>
      </c>
      <c r="P219" s="160" t="str">
        <f t="shared" si="24"/>
        <v/>
      </c>
      <c r="Q219" s="161" t="str">
        <f t="shared" si="25"/>
        <v/>
      </c>
      <c r="R219" s="162" t="str">
        <f t="shared" si="26"/>
        <v/>
      </c>
      <c r="S219" s="163" t="str">
        <f t="shared" si="27"/>
        <v/>
      </c>
      <c r="T219" s="164" t="str">
        <f t="shared" si="28"/>
        <v/>
      </c>
      <c r="U219" s="165" t="str">
        <f t="shared" si="29"/>
        <v/>
      </c>
      <c r="V219" s="146"/>
      <c r="AR219" t="str">
        <f t="shared" si="30"/>
        <v/>
      </c>
      <c r="AS219" t="str">
        <f t="shared" si="31"/>
        <v/>
      </c>
    </row>
    <row r="220" spans="1:45" x14ac:dyDescent="0.55000000000000004">
      <c r="A220" s="171"/>
      <c r="B220" s="172"/>
      <c r="C220" s="173"/>
      <c r="D220" s="173"/>
      <c r="E220" s="173"/>
      <c r="F220" s="173"/>
      <c r="G220" s="174"/>
      <c r="H220" s="175"/>
      <c r="I220" s="176"/>
      <c r="J220" s="176"/>
      <c r="K220" s="177"/>
      <c r="L220" s="178"/>
      <c r="M220" s="179"/>
      <c r="O220" s="160" t="str">
        <f>IF(Q220 = "", "", COUNT(Q$4:$Q220))</f>
        <v/>
      </c>
      <c r="P220" s="160" t="str">
        <f t="shared" si="24"/>
        <v/>
      </c>
      <c r="Q220" s="161" t="str">
        <f t="shared" si="25"/>
        <v/>
      </c>
      <c r="R220" s="162" t="str">
        <f t="shared" si="26"/>
        <v/>
      </c>
      <c r="S220" s="163" t="str">
        <f t="shared" si="27"/>
        <v/>
      </c>
      <c r="T220" s="164" t="str">
        <f t="shared" si="28"/>
        <v/>
      </c>
      <c r="U220" s="165" t="str">
        <f t="shared" si="29"/>
        <v/>
      </c>
      <c r="V220" s="146"/>
      <c r="AR220" t="str">
        <f t="shared" si="30"/>
        <v/>
      </c>
      <c r="AS220" t="str">
        <f t="shared" si="31"/>
        <v/>
      </c>
    </row>
    <row r="221" spans="1:45" x14ac:dyDescent="0.55000000000000004">
      <c r="A221" s="171"/>
      <c r="B221" s="172"/>
      <c r="C221" s="173"/>
      <c r="D221" s="173"/>
      <c r="E221" s="173"/>
      <c r="F221" s="173"/>
      <c r="G221" s="174"/>
      <c r="H221" s="175"/>
      <c r="I221" s="176"/>
      <c r="J221" s="176"/>
      <c r="K221" s="177"/>
      <c r="L221" s="178"/>
      <c r="M221" s="179"/>
      <c r="O221" s="160" t="str">
        <f>IF(Q221 = "", "", COUNT(Q$4:$Q221))</f>
        <v/>
      </c>
      <c r="P221" s="160" t="str">
        <f t="shared" si="24"/>
        <v/>
      </c>
      <c r="Q221" s="161" t="str">
        <f t="shared" si="25"/>
        <v/>
      </c>
      <c r="R221" s="162" t="str">
        <f t="shared" si="26"/>
        <v/>
      </c>
      <c r="S221" s="163" t="str">
        <f t="shared" si="27"/>
        <v/>
      </c>
      <c r="T221" s="164" t="str">
        <f t="shared" si="28"/>
        <v/>
      </c>
      <c r="U221" s="165" t="str">
        <f t="shared" si="29"/>
        <v/>
      </c>
      <c r="V221" s="146"/>
      <c r="AR221" t="str">
        <f t="shared" si="30"/>
        <v/>
      </c>
      <c r="AS221" t="str">
        <f t="shared" si="31"/>
        <v/>
      </c>
    </row>
    <row r="222" spans="1:45" x14ac:dyDescent="0.55000000000000004">
      <c r="A222" s="171"/>
      <c r="B222" s="172"/>
      <c r="C222" s="173"/>
      <c r="D222" s="173"/>
      <c r="E222" s="173"/>
      <c r="F222" s="173"/>
      <c r="G222" s="174"/>
      <c r="H222" s="175"/>
      <c r="I222" s="176"/>
      <c r="J222" s="176"/>
      <c r="K222" s="177"/>
      <c r="L222" s="178"/>
      <c r="M222" s="179"/>
      <c r="O222" s="160" t="str">
        <f>IF(Q222 = "", "", COUNT(Q$4:$Q222))</f>
        <v/>
      </c>
      <c r="P222" s="160" t="str">
        <f t="shared" si="24"/>
        <v/>
      </c>
      <c r="Q222" s="161" t="str">
        <f t="shared" si="25"/>
        <v/>
      </c>
      <c r="R222" s="162" t="str">
        <f t="shared" si="26"/>
        <v/>
      </c>
      <c r="S222" s="163" t="str">
        <f t="shared" si="27"/>
        <v/>
      </c>
      <c r="T222" s="164" t="str">
        <f t="shared" si="28"/>
        <v/>
      </c>
      <c r="U222" s="165" t="str">
        <f t="shared" si="29"/>
        <v/>
      </c>
      <c r="V222" s="146"/>
      <c r="AR222" t="str">
        <f t="shared" si="30"/>
        <v/>
      </c>
      <c r="AS222" t="str">
        <f t="shared" si="31"/>
        <v/>
      </c>
    </row>
    <row r="223" spans="1:45" x14ac:dyDescent="0.55000000000000004">
      <c r="A223" s="171"/>
      <c r="B223" s="172"/>
      <c r="C223" s="173"/>
      <c r="D223" s="173"/>
      <c r="E223" s="173"/>
      <c r="F223" s="173"/>
      <c r="G223" s="174"/>
      <c r="H223" s="175"/>
      <c r="I223" s="176"/>
      <c r="J223" s="176"/>
      <c r="K223" s="177"/>
      <c r="L223" s="178"/>
      <c r="M223" s="179"/>
      <c r="O223" s="160" t="str">
        <f>IF(Q223 = "", "", COUNT(Q$4:$Q223))</f>
        <v/>
      </c>
      <c r="P223" s="160" t="str">
        <f t="shared" si="24"/>
        <v/>
      </c>
      <c r="Q223" s="161" t="str">
        <f t="shared" si="25"/>
        <v/>
      </c>
      <c r="R223" s="162" t="str">
        <f t="shared" si="26"/>
        <v/>
      </c>
      <c r="S223" s="163" t="str">
        <f t="shared" si="27"/>
        <v/>
      </c>
      <c r="T223" s="164" t="str">
        <f t="shared" si="28"/>
        <v/>
      </c>
      <c r="U223" s="165" t="str">
        <f t="shared" si="29"/>
        <v/>
      </c>
      <c r="V223" s="146"/>
      <c r="AR223" t="str">
        <f t="shared" si="30"/>
        <v/>
      </c>
      <c r="AS223" t="str">
        <f t="shared" si="31"/>
        <v/>
      </c>
    </row>
    <row r="224" spans="1:45" x14ac:dyDescent="0.55000000000000004">
      <c r="A224" s="171"/>
      <c r="B224" s="172"/>
      <c r="C224" s="173"/>
      <c r="D224" s="173"/>
      <c r="E224" s="173"/>
      <c r="F224" s="173"/>
      <c r="G224" s="174"/>
      <c r="H224" s="175"/>
      <c r="I224" s="176"/>
      <c r="J224" s="176"/>
      <c r="K224" s="177"/>
      <c r="L224" s="178"/>
      <c r="M224" s="179"/>
      <c r="O224" s="160" t="str">
        <f>IF(Q224 = "", "", COUNT(Q$4:$Q224))</f>
        <v/>
      </c>
      <c r="P224" s="160" t="str">
        <f t="shared" si="24"/>
        <v/>
      </c>
      <c r="Q224" s="161" t="str">
        <f t="shared" si="25"/>
        <v/>
      </c>
      <c r="R224" s="162" t="str">
        <f t="shared" si="26"/>
        <v/>
      </c>
      <c r="S224" s="163" t="str">
        <f t="shared" si="27"/>
        <v/>
      </c>
      <c r="T224" s="164" t="str">
        <f t="shared" si="28"/>
        <v/>
      </c>
      <c r="U224" s="165" t="str">
        <f t="shared" si="29"/>
        <v/>
      </c>
      <c r="V224" s="146"/>
      <c r="AR224" t="str">
        <f t="shared" si="30"/>
        <v/>
      </c>
      <c r="AS224" t="str">
        <f t="shared" si="31"/>
        <v/>
      </c>
    </row>
    <row r="225" spans="1:45" x14ac:dyDescent="0.55000000000000004">
      <c r="A225" s="171"/>
      <c r="B225" s="172"/>
      <c r="C225" s="173"/>
      <c r="D225" s="173"/>
      <c r="E225" s="173"/>
      <c r="F225" s="173"/>
      <c r="G225" s="174"/>
      <c r="H225" s="175"/>
      <c r="I225" s="176"/>
      <c r="J225" s="176"/>
      <c r="K225" s="177"/>
      <c r="L225" s="178"/>
      <c r="M225" s="179"/>
      <c r="O225" s="160" t="str">
        <f>IF(Q225 = "", "", COUNT(Q$4:$Q225))</f>
        <v/>
      </c>
      <c r="P225" s="160" t="str">
        <f t="shared" si="24"/>
        <v/>
      </c>
      <c r="Q225" s="161" t="str">
        <f t="shared" si="25"/>
        <v/>
      </c>
      <c r="R225" s="162" t="str">
        <f t="shared" si="26"/>
        <v/>
      </c>
      <c r="S225" s="163" t="str">
        <f t="shared" si="27"/>
        <v/>
      </c>
      <c r="T225" s="164" t="str">
        <f t="shared" si="28"/>
        <v/>
      </c>
      <c r="U225" s="165" t="str">
        <f t="shared" si="29"/>
        <v/>
      </c>
      <c r="V225" s="146"/>
      <c r="AR225" t="str">
        <f t="shared" si="30"/>
        <v/>
      </c>
      <c r="AS225" t="str">
        <f t="shared" si="31"/>
        <v/>
      </c>
    </row>
    <row r="226" spans="1:45" x14ac:dyDescent="0.55000000000000004">
      <c r="A226" s="171"/>
      <c r="B226" s="172"/>
      <c r="C226" s="173"/>
      <c r="D226" s="173"/>
      <c r="E226" s="173"/>
      <c r="F226" s="173"/>
      <c r="G226" s="174"/>
      <c r="H226" s="175"/>
      <c r="I226" s="176"/>
      <c r="J226" s="176"/>
      <c r="K226" s="177"/>
      <c r="L226" s="178"/>
      <c r="M226" s="179"/>
      <c r="O226" s="160" t="str">
        <f>IF(Q226 = "", "", COUNT(Q$4:$Q226))</f>
        <v/>
      </c>
      <c r="P226" s="160" t="str">
        <f t="shared" si="24"/>
        <v/>
      </c>
      <c r="Q226" s="161" t="str">
        <f t="shared" si="25"/>
        <v/>
      </c>
      <c r="R226" s="162" t="str">
        <f t="shared" si="26"/>
        <v/>
      </c>
      <c r="S226" s="163" t="str">
        <f t="shared" si="27"/>
        <v/>
      </c>
      <c r="T226" s="164" t="str">
        <f t="shared" si="28"/>
        <v/>
      </c>
      <c r="U226" s="165" t="str">
        <f t="shared" si="29"/>
        <v/>
      </c>
      <c r="V226" s="146"/>
      <c r="AR226" t="str">
        <f t="shared" si="30"/>
        <v/>
      </c>
      <c r="AS226" t="str">
        <f t="shared" si="31"/>
        <v/>
      </c>
    </row>
    <row r="227" spans="1:45" x14ac:dyDescent="0.55000000000000004">
      <c r="A227" s="171"/>
      <c r="B227" s="172"/>
      <c r="C227" s="173"/>
      <c r="D227" s="173"/>
      <c r="E227" s="173"/>
      <c r="F227" s="173"/>
      <c r="G227" s="174"/>
      <c r="H227" s="175"/>
      <c r="I227" s="176"/>
      <c r="J227" s="176"/>
      <c r="K227" s="177"/>
      <c r="L227" s="178"/>
      <c r="M227" s="179"/>
      <c r="O227" s="160" t="str">
        <f>IF(Q227 = "", "", COUNT(Q$4:$Q227))</f>
        <v/>
      </c>
      <c r="P227" s="160" t="str">
        <f t="shared" si="24"/>
        <v/>
      </c>
      <c r="Q227" s="161" t="str">
        <f t="shared" si="25"/>
        <v/>
      </c>
      <c r="R227" s="162" t="str">
        <f t="shared" si="26"/>
        <v/>
      </c>
      <c r="S227" s="163" t="str">
        <f t="shared" si="27"/>
        <v/>
      </c>
      <c r="T227" s="164" t="str">
        <f t="shared" si="28"/>
        <v/>
      </c>
      <c r="U227" s="165" t="str">
        <f t="shared" si="29"/>
        <v/>
      </c>
      <c r="V227" s="146"/>
      <c r="AR227" t="str">
        <f t="shared" si="30"/>
        <v/>
      </c>
      <c r="AS227" t="str">
        <f t="shared" si="31"/>
        <v/>
      </c>
    </row>
    <row r="228" spans="1:45" x14ac:dyDescent="0.55000000000000004">
      <c r="A228" s="171"/>
      <c r="B228" s="172"/>
      <c r="C228" s="173"/>
      <c r="D228" s="173"/>
      <c r="E228" s="173"/>
      <c r="F228" s="173"/>
      <c r="G228" s="174"/>
      <c r="H228" s="175"/>
      <c r="I228" s="176"/>
      <c r="J228" s="176"/>
      <c r="K228" s="177"/>
      <c r="L228" s="178"/>
      <c r="M228" s="179"/>
      <c r="O228" s="160" t="str">
        <f>IF(Q228 = "", "", COUNT(Q$4:$Q228))</f>
        <v/>
      </c>
      <c r="P228" s="160" t="str">
        <f t="shared" si="24"/>
        <v/>
      </c>
      <c r="Q228" s="161" t="str">
        <f t="shared" si="25"/>
        <v/>
      </c>
      <c r="R228" s="162" t="str">
        <f t="shared" si="26"/>
        <v/>
      </c>
      <c r="S228" s="163" t="str">
        <f t="shared" si="27"/>
        <v/>
      </c>
      <c r="T228" s="164" t="str">
        <f t="shared" si="28"/>
        <v/>
      </c>
      <c r="U228" s="165" t="str">
        <f t="shared" si="29"/>
        <v/>
      </c>
      <c r="V228" s="146"/>
      <c r="AR228" t="str">
        <f t="shared" si="30"/>
        <v/>
      </c>
      <c r="AS228" t="str">
        <f t="shared" si="31"/>
        <v/>
      </c>
    </row>
    <row r="229" spans="1:45" x14ac:dyDescent="0.55000000000000004">
      <c r="A229" s="171"/>
      <c r="B229" s="172"/>
      <c r="C229" s="173"/>
      <c r="D229" s="173"/>
      <c r="E229" s="173"/>
      <c r="F229" s="173"/>
      <c r="G229" s="174"/>
      <c r="H229" s="175"/>
      <c r="I229" s="176"/>
      <c r="J229" s="176"/>
      <c r="K229" s="177"/>
      <c r="L229" s="178"/>
      <c r="M229" s="179"/>
      <c r="O229" s="160" t="str">
        <f>IF(Q229 = "", "", COUNT(Q$4:$Q229))</f>
        <v/>
      </c>
      <c r="P229" s="160" t="str">
        <f t="shared" si="24"/>
        <v/>
      </c>
      <c r="Q229" s="161" t="str">
        <f t="shared" si="25"/>
        <v/>
      </c>
      <c r="R229" s="162" t="str">
        <f t="shared" si="26"/>
        <v/>
      </c>
      <c r="S229" s="163" t="str">
        <f t="shared" si="27"/>
        <v/>
      </c>
      <c r="T229" s="164" t="str">
        <f t="shared" si="28"/>
        <v/>
      </c>
      <c r="U229" s="165" t="str">
        <f t="shared" si="29"/>
        <v/>
      </c>
      <c r="V229" s="146"/>
      <c r="AR229" t="str">
        <f t="shared" si="30"/>
        <v/>
      </c>
      <c r="AS229" t="str">
        <f t="shared" si="31"/>
        <v/>
      </c>
    </row>
    <row r="230" spans="1:45" x14ac:dyDescent="0.55000000000000004">
      <c r="A230" s="171"/>
      <c r="B230" s="172"/>
      <c r="C230" s="173"/>
      <c r="D230" s="173"/>
      <c r="E230" s="173"/>
      <c r="F230" s="173"/>
      <c r="G230" s="174"/>
      <c r="H230" s="175"/>
      <c r="I230" s="176"/>
      <c r="J230" s="176"/>
      <c r="K230" s="177"/>
      <c r="L230" s="178"/>
      <c r="M230" s="179"/>
      <c r="O230" s="160" t="str">
        <f>IF(Q230 = "", "", COUNT(Q$4:$Q230))</f>
        <v/>
      </c>
      <c r="P230" s="160" t="str">
        <f t="shared" si="24"/>
        <v/>
      </c>
      <c r="Q230" s="161" t="str">
        <f t="shared" si="25"/>
        <v/>
      </c>
      <c r="R230" s="162" t="str">
        <f t="shared" si="26"/>
        <v/>
      </c>
      <c r="S230" s="163" t="str">
        <f t="shared" si="27"/>
        <v/>
      </c>
      <c r="T230" s="164" t="str">
        <f t="shared" si="28"/>
        <v/>
      </c>
      <c r="U230" s="165" t="str">
        <f t="shared" si="29"/>
        <v/>
      </c>
      <c r="V230" s="146"/>
      <c r="AR230" t="str">
        <f t="shared" si="30"/>
        <v/>
      </c>
      <c r="AS230" t="str">
        <f t="shared" si="31"/>
        <v/>
      </c>
    </row>
    <row r="231" spans="1:45" x14ac:dyDescent="0.55000000000000004">
      <c r="A231" s="171"/>
      <c r="B231" s="172"/>
      <c r="C231" s="173"/>
      <c r="D231" s="173"/>
      <c r="E231" s="173"/>
      <c r="F231" s="173"/>
      <c r="G231" s="174"/>
      <c r="H231" s="175"/>
      <c r="I231" s="176"/>
      <c r="J231" s="176"/>
      <c r="K231" s="177"/>
      <c r="L231" s="178"/>
      <c r="M231" s="179"/>
      <c r="O231" s="160" t="str">
        <f>IF(Q231 = "", "", COUNT(Q$4:$Q231))</f>
        <v/>
      </c>
      <c r="P231" s="160" t="str">
        <f t="shared" si="24"/>
        <v/>
      </c>
      <c r="Q231" s="161" t="str">
        <f t="shared" si="25"/>
        <v/>
      </c>
      <c r="R231" s="162" t="str">
        <f t="shared" si="26"/>
        <v/>
      </c>
      <c r="S231" s="163" t="str">
        <f t="shared" si="27"/>
        <v/>
      </c>
      <c r="T231" s="164" t="str">
        <f t="shared" si="28"/>
        <v/>
      </c>
      <c r="U231" s="165" t="str">
        <f t="shared" si="29"/>
        <v/>
      </c>
      <c r="V231" s="146"/>
      <c r="AR231" t="str">
        <f t="shared" si="30"/>
        <v/>
      </c>
      <c r="AS231" t="str">
        <f t="shared" si="31"/>
        <v/>
      </c>
    </row>
    <row r="232" spans="1:45" x14ac:dyDescent="0.55000000000000004">
      <c r="A232" s="171"/>
      <c r="B232" s="172"/>
      <c r="C232" s="173"/>
      <c r="D232" s="173"/>
      <c r="E232" s="173"/>
      <c r="F232" s="173"/>
      <c r="G232" s="174"/>
      <c r="H232" s="175"/>
      <c r="I232" s="176"/>
      <c r="J232" s="176"/>
      <c r="K232" s="177"/>
      <c r="L232" s="178"/>
      <c r="M232" s="179"/>
      <c r="O232" s="160" t="str">
        <f>IF(Q232 = "", "", COUNT(Q$4:$Q232))</f>
        <v/>
      </c>
      <c r="P232" s="160" t="str">
        <f t="shared" si="24"/>
        <v/>
      </c>
      <c r="Q232" s="161" t="str">
        <f t="shared" si="25"/>
        <v/>
      </c>
      <c r="R232" s="162" t="str">
        <f t="shared" si="26"/>
        <v/>
      </c>
      <c r="S232" s="163" t="str">
        <f t="shared" si="27"/>
        <v/>
      </c>
      <c r="T232" s="164" t="str">
        <f t="shared" si="28"/>
        <v/>
      </c>
      <c r="U232" s="165" t="str">
        <f t="shared" si="29"/>
        <v/>
      </c>
      <c r="V232" s="146"/>
      <c r="AR232" t="str">
        <f t="shared" si="30"/>
        <v/>
      </c>
      <c r="AS232" t="str">
        <f t="shared" si="31"/>
        <v/>
      </c>
    </row>
    <row r="233" spans="1:45" x14ac:dyDescent="0.55000000000000004">
      <c r="A233" s="171"/>
      <c r="B233" s="172"/>
      <c r="C233" s="173"/>
      <c r="D233" s="173"/>
      <c r="E233" s="173"/>
      <c r="F233" s="173"/>
      <c r="G233" s="174"/>
      <c r="H233" s="175"/>
      <c r="I233" s="176"/>
      <c r="J233" s="176"/>
      <c r="K233" s="177"/>
      <c r="L233" s="178"/>
      <c r="M233" s="179"/>
      <c r="O233" s="160" t="str">
        <f>IF(Q233 = "", "", COUNT(Q$4:$Q233))</f>
        <v/>
      </c>
      <c r="P233" s="160" t="str">
        <f t="shared" si="24"/>
        <v/>
      </c>
      <c r="Q233" s="161" t="str">
        <f t="shared" si="25"/>
        <v/>
      </c>
      <c r="R233" s="162" t="str">
        <f t="shared" si="26"/>
        <v/>
      </c>
      <c r="S233" s="163" t="str">
        <f t="shared" si="27"/>
        <v/>
      </c>
      <c r="T233" s="164" t="str">
        <f t="shared" si="28"/>
        <v/>
      </c>
      <c r="U233" s="165" t="str">
        <f t="shared" si="29"/>
        <v/>
      </c>
      <c r="V233" s="146"/>
      <c r="AR233" t="str">
        <f t="shared" si="30"/>
        <v/>
      </c>
      <c r="AS233" t="str">
        <f t="shared" si="31"/>
        <v/>
      </c>
    </row>
    <row r="234" spans="1:45" x14ac:dyDescent="0.55000000000000004">
      <c r="A234" s="171"/>
      <c r="B234" s="172"/>
      <c r="C234" s="173"/>
      <c r="D234" s="173"/>
      <c r="E234" s="173"/>
      <c r="F234" s="173"/>
      <c r="G234" s="174"/>
      <c r="H234" s="175"/>
      <c r="I234" s="176"/>
      <c r="J234" s="176"/>
      <c r="K234" s="177"/>
      <c r="L234" s="178"/>
      <c r="M234" s="179"/>
      <c r="O234" s="160" t="str">
        <f>IF(Q234 = "", "", COUNT(Q$4:$Q234))</f>
        <v/>
      </c>
      <c r="P234" s="160" t="str">
        <f t="shared" si="24"/>
        <v/>
      </c>
      <c r="Q234" s="161" t="str">
        <f t="shared" si="25"/>
        <v/>
      </c>
      <c r="R234" s="162" t="str">
        <f t="shared" si="26"/>
        <v/>
      </c>
      <c r="S234" s="163" t="str">
        <f t="shared" si="27"/>
        <v/>
      </c>
      <c r="T234" s="164" t="str">
        <f t="shared" si="28"/>
        <v/>
      </c>
      <c r="U234" s="165" t="str">
        <f t="shared" si="29"/>
        <v/>
      </c>
      <c r="V234" s="146"/>
      <c r="AR234" t="str">
        <f t="shared" si="30"/>
        <v/>
      </c>
      <c r="AS234" t="str">
        <f t="shared" si="31"/>
        <v/>
      </c>
    </row>
    <row r="235" spans="1:45" x14ac:dyDescent="0.55000000000000004">
      <c r="A235" s="171"/>
      <c r="B235" s="172"/>
      <c r="C235" s="173"/>
      <c r="D235" s="173"/>
      <c r="E235" s="173"/>
      <c r="F235" s="173"/>
      <c r="G235" s="174"/>
      <c r="H235" s="175"/>
      <c r="I235" s="176"/>
      <c r="J235" s="176"/>
      <c r="K235" s="177"/>
      <c r="L235" s="178"/>
      <c r="M235" s="179"/>
      <c r="O235" s="160" t="str">
        <f>IF(Q235 = "", "", COUNT(Q$4:$Q235))</f>
        <v/>
      </c>
      <c r="P235" s="160" t="str">
        <f t="shared" si="24"/>
        <v/>
      </c>
      <c r="Q235" s="161" t="str">
        <f t="shared" si="25"/>
        <v/>
      </c>
      <c r="R235" s="162" t="str">
        <f t="shared" si="26"/>
        <v/>
      </c>
      <c r="S235" s="163" t="str">
        <f t="shared" si="27"/>
        <v/>
      </c>
      <c r="T235" s="164" t="str">
        <f t="shared" si="28"/>
        <v/>
      </c>
      <c r="U235" s="165" t="str">
        <f t="shared" si="29"/>
        <v/>
      </c>
      <c r="V235" s="146"/>
      <c r="AR235" t="str">
        <f t="shared" si="30"/>
        <v/>
      </c>
      <c r="AS235" t="str">
        <f t="shared" si="31"/>
        <v/>
      </c>
    </row>
    <row r="236" spans="1:45" x14ac:dyDescent="0.55000000000000004">
      <c r="A236" s="171"/>
      <c r="B236" s="172"/>
      <c r="C236" s="173"/>
      <c r="D236" s="173"/>
      <c r="E236" s="173"/>
      <c r="F236" s="173"/>
      <c r="G236" s="174"/>
      <c r="H236" s="175"/>
      <c r="I236" s="176"/>
      <c r="J236" s="176"/>
      <c r="K236" s="177"/>
      <c r="L236" s="178"/>
      <c r="M236" s="179"/>
      <c r="O236" s="160" t="str">
        <f>IF(Q236 = "", "", COUNT(Q$4:$Q236))</f>
        <v/>
      </c>
      <c r="P236" s="160" t="str">
        <f t="shared" si="24"/>
        <v/>
      </c>
      <c r="Q236" s="161" t="str">
        <f t="shared" si="25"/>
        <v/>
      </c>
      <c r="R236" s="162" t="str">
        <f t="shared" si="26"/>
        <v/>
      </c>
      <c r="S236" s="163" t="str">
        <f t="shared" si="27"/>
        <v/>
      </c>
      <c r="T236" s="164" t="str">
        <f t="shared" si="28"/>
        <v/>
      </c>
      <c r="U236" s="165" t="str">
        <f t="shared" si="29"/>
        <v/>
      </c>
      <c r="V236" s="146"/>
      <c r="AR236" t="str">
        <f t="shared" si="30"/>
        <v/>
      </c>
      <c r="AS236" t="str">
        <f t="shared" si="31"/>
        <v/>
      </c>
    </row>
    <row r="237" spans="1:45" x14ac:dyDescent="0.55000000000000004">
      <c r="A237" s="171"/>
      <c r="B237" s="172"/>
      <c r="C237" s="173"/>
      <c r="D237" s="173"/>
      <c r="E237" s="173"/>
      <c r="F237" s="173"/>
      <c r="G237" s="174"/>
      <c r="H237" s="175"/>
      <c r="I237" s="176"/>
      <c r="J237" s="176"/>
      <c r="K237" s="177"/>
      <c r="L237" s="178"/>
      <c r="M237" s="179"/>
      <c r="O237" s="160" t="str">
        <f>IF(Q237 = "", "", COUNT(Q$4:$Q237))</f>
        <v/>
      </c>
      <c r="P237" s="160" t="str">
        <f t="shared" si="24"/>
        <v/>
      </c>
      <c r="Q237" s="161" t="str">
        <f t="shared" si="25"/>
        <v/>
      </c>
      <c r="R237" s="162" t="str">
        <f t="shared" si="26"/>
        <v/>
      </c>
      <c r="S237" s="163" t="str">
        <f t="shared" si="27"/>
        <v/>
      </c>
      <c r="T237" s="164" t="str">
        <f t="shared" si="28"/>
        <v/>
      </c>
      <c r="U237" s="165" t="str">
        <f t="shared" si="29"/>
        <v/>
      </c>
      <c r="V237" s="146"/>
      <c r="AR237" t="str">
        <f t="shared" si="30"/>
        <v/>
      </c>
      <c r="AS237" t="str">
        <f t="shared" si="31"/>
        <v/>
      </c>
    </row>
    <row r="238" spans="1:45" x14ac:dyDescent="0.55000000000000004">
      <c r="A238" s="171"/>
      <c r="B238" s="172"/>
      <c r="C238" s="173"/>
      <c r="D238" s="173"/>
      <c r="E238" s="173"/>
      <c r="F238" s="173"/>
      <c r="G238" s="174"/>
      <c r="H238" s="175"/>
      <c r="I238" s="176"/>
      <c r="J238" s="176"/>
      <c r="K238" s="177"/>
      <c r="L238" s="178"/>
      <c r="M238" s="179"/>
      <c r="O238" s="160" t="str">
        <f>IF(Q238 = "", "", COUNT(Q$4:$Q238))</f>
        <v/>
      </c>
      <c r="P238" s="160" t="str">
        <f t="shared" si="24"/>
        <v/>
      </c>
      <c r="Q238" s="161" t="str">
        <f t="shared" si="25"/>
        <v/>
      </c>
      <c r="R238" s="162" t="str">
        <f t="shared" si="26"/>
        <v/>
      </c>
      <c r="S238" s="163" t="str">
        <f t="shared" si="27"/>
        <v/>
      </c>
      <c r="T238" s="164" t="str">
        <f t="shared" si="28"/>
        <v/>
      </c>
      <c r="U238" s="165" t="str">
        <f t="shared" si="29"/>
        <v/>
      </c>
      <c r="V238" s="146"/>
      <c r="AR238" t="str">
        <f t="shared" si="30"/>
        <v/>
      </c>
      <c r="AS238" t="str">
        <f t="shared" si="31"/>
        <v/>
      </c>
    </row>
    <row r="239" spans="1:45" x14ac:dyDescent="0.55000000000000004">
      <c r="A239" s="171"/>
      <c r="B239" s="172"/>
      <c r="C239" s="173"/>
      <c r="D239" s="173"/>
      <c r="E239" s="173"/>
      <c r="F239" s="173"/>
      <c r="G239" s="174"/>
      <c r="H239" s="175"/>
      <c r="I239" s="176"/>
      <c r="J239" s="176"/>
      <c r="K239" s="177"/>
      <c r="L239" s="178"/>
      <c r="M239" s="179"/>
      <c r="O239" s="160" t="str">
        <f>IF(Q239 = "", "", COUNT(Q$4:$Q239))</f>
        <v/>
      </c>
      <c r="P239" s="160" t="str">
        <f t="shared" si="24"/>
        <v/>
      </c>
      <c r="Q239" s="161" t="str">
        <f t="shared" si="25"/>
        <v/>
      </c>
      <c r="R239" s="162" t="str">
        <f t="shared" si="26"/>
        <v/>
      </c>
      <c r="S239" s="163" t="str">
        <f t="shared" si="27"/>
        <v/>
      </c>
      <c r="T239" s="164" t="str">
        <f t="shared" si="28"/>
        <v/>
      </c>
      <c r="U239" s="165" t="str">
        <f t="shared" si="29"/>
        <v/>
      </c>
      <c r="V239" s="146"/>
      <c r="AR239" t="str">
        <f t="shared" si="30"/>
        <v/>
      </c>
      <c r="AS239" t="str">
        <f t="shared" si="31"/>
        <v/>
      </c>
    </row>
    <row r="240" spans="1:45" x14ac:dyDescent="0.55000000000000004">
      <c r="A240" s="171"/>
      <c r="B240" s="172"/>
      <c r="C240" s="173"/>
      <c r="D240" s="173"/>
      <c r="E240" s="173"/>
      <c r="F240" s="173"/>
      <c r="G240" s="174"/>
      <c r="H240" s="175"/>
      <c r="I240" s="176"/>
      <c r="J240" s="176"/>
      <c r="K240" s="177"/>
      <c r="L240" s="178"/>
      <c r="M240" s="179"/>
      <c r="O240" s="160" t="str">
        <f>IF(Q240 = "", "", COUNT(Q$4:$Q240))</f>
        <v/>
      </c>
      <c r="P240" s="160" t="str">
        <f t="shared" si="24"/>
        <v/>
      </c>
      <c r="Q240" s="161" t="str">
        <f t="shared" si="25"/>
        <v/>
      </c>
      <c r="R240" s="162" t="str">
        <f t="shared" si="26"/>
        <v/>
      </c>
      <c r="S240" s="163" t="str">
        <f t="shared" si="27"/>
        <v/>
      </c>
      <c r="T240" s="164" t="str">
        <f t="shared" si="28"/>
        <v/>
      </c>
      <c r="U240" s="165" t="str">
        <f t="shared" si="29"/>
        <v/>
      </c>
      <c r="V240" s="146"/>
      <c r="AR240" t="str">
        <f t="shared" si="30"/>
        <v/>
      </c>
      <c r="AS240" t="str">
        <f t="shared" si="31"/>
        <v/>
      </c>
    </row>
    <row r="241" spans="1:45" x14ac:dyDescent="0.55000000000000004">
      <c r="A241" s="171"/>
      <c r="B241" s="172"/>
      <c r="C241" s="173"/>
      <c r="D241" s="173"/>
      <c r="E241" s="173"/>
      <c r="F241" s="173"/>
      <c r="G241" s="174"/>
      <c r="H241" s="175"/>
      <c r="I241" s="176"/>
      <c r="J241" s="176"/>
      <c r="K241" s="177"/>
      <c r="L241" s="178"/>
      <c r="M241" s="179"/>
      <c r="O241" s="160" t="str">
        <f>IF(Q241 = "", "", COUNT(Q$4:$Q241))</f>
        <v/>
      </c>
      <c r="P241" s="160" t="str">
        <f t="shared" si="24"/>
        <v/>
      </c>
      <c r="Q241" s="161" t="str">
        <f t="shared" si="25"/>
        <v/>
      </c>
      <c r="R241" s="162" t="str">
        <f t="shared" si="26"/>
        <v/>
      </c>
      <c r="S241" s="163" t="str">
        <f t="shared" si="27"/>
        <v/>
      </c>
      <c r="T241" s="164" t="str">
        <f t="shared" si="28"/>
        <v/>
      </c>
      <c r="U241" s="165" t="str">
        <f t="shared" si="29"/>
        <v/>
      </c>
      <c r="V241" s="146"/>
      <c r="AR241" t="str">
        <f t="shared" si="30"/>
        <v/>
      </c>
      <c r="AS241" t="str">
        <f t="shared" si="31"/>
        <v/>
      </c>
    </row>
    <row r="242" spans="1:45" x14ac:dyDescent="0.55000000000000004">
      <c r="A242" s="171"/>
      <c r="B242" s="172"/>
      <c r="C242" s="173"/>
      <c r="D242" s="173"/>
      <c r="E242" s="173"/>
      <c r="F242" s="173"/>
      <c r="G242" s="174"/>
      <c r="H242" s="175"/>
      <c r="I242" s="176"/>
      <c r="J242" s="176"/>
      <c r="K242" s="177"/>
      <c r="L242" s="178"/>
      <c r="M242" s="179"/>
      <c r="O242" s="160" t="str">
        <f>IF(Q242 = "", "", COUNT(Q$4:$Q242))</f>
        <v/>
      </c>
      <c r="P242" s="160" t="str">
        <f t="shared" si="24"/>
        <v/>
      </c>
      <c r="Q242" s="161" t="str">
        <f t="shared" si="25"/>
        <v/>
      </c>
      <c r="R242" s="162" t="str">
        <f t="shared" si="26"/>
        <v/>
      </c>
      <c r="S242" s="163" t="str">
        <f t="shared" si="27"/>
        <v/>
      </c>
      <c r="T242" s="164" t="str">
        <f t="shared" si="28"/>
        <v/>
      </c>
      <c r="U242" s="165" t="str">
        <f t="shared" si="29"/>
        <v/>
      </c>
      <c r="V242" s="146"/>
      <c r="AR242" t="str">
        <f t="shared" si="30"/>
        <v/>
      </c>
      <c r="AS242" t="str">
        <f t="shared" si="31"/>
        <v/>
      </c>
    </row>
    <row r="243" spans="1:45" x14ac:dyDescent="0.55000000000000004">
      <c r="A243" s="171"/>
      <c r="B243" s="172"/>
      <c r="C243" s="173"/>
      <c r="D243" s="173"/>
      <c r="E243" s="173"/>
      <c r="F243" s="173"/>
      <c r="G243" s="174"/>
      <c r="H243" s="175"/>
      <c r="I243" s="176"/>
      <c r="J243" s="176"/>
      <c r="K243" s="177"/>
      <c r="L243" s="178"/>
      <c r="M243" s="179"/>
      <c r="O243" s="160" t="str">
        <f>IF(Q243 = "", "", COUNT(Q$4:$Q243))</f>
        <v/>
      </c>
      <c r="P243" s="160" t="str">
        <f t="shared" si="24"/>
        <v/>
      </c>
      <c r="Q243" s="161" t="str">
        <f t="shared" si="25"/>
        <v/>
      </c>
      <c r="R243" s="162" t="str">
        <f t="shared" si="26"/>
        <v/>
      </c>
      <c r="S243" s="163" t="str">
        <f t="shared" si="27"/>
        <v/>
      </c>
      <c r="T243" s="164" t="str">
        <f t="shared" si="28"/>
        <v/>
      </c>
      <c r="U243" s="165" t="str">
        <f t="shared" si="29"/>
        <v/>
      </c>
      <c r="V243" s="146"/>
      <c r="AR243" t="str">
        <f t="shared" si="30"/>
        <v/>
      </c>
      <c r="AS243" t="str">
        <f t="shared" si="31"/>
        <v/>
      </c>
    </row>
    <row r="244" spans="1:45" x14ac:dyDescent="0.55000000000000004">
      <c r="A244" s="171"/>
      <c r="B244" s="172"/>
      <c r="C244" s="173"/>
      <c r="D244" s="173"/>
      <c r="E244" s="173"/>
      <c r="F244" s="173"/>
      <c r="G244" s="174"/>
      <c r="H244" s="175"/>
      <c r="I244" s="176"/>
      <c r="J244" s="176"/>
      <c r="K244" s="177"/>
      <c r="L244" s="178"/>
      <c r="M244" s="179"/>
      <c r="O244" s="160" t="str">
        <f>IF(Q244 = "", "", COUNT(Q$4:$Q244))</f>
        <v/>
      </c>
      <c r="P244" s="160" t="str">
        <f t="shared" si="24"/>
        <v/>
      </c>
      <c r="Q244" s="161" t="str">
        <f t="shared" si="25"/>
        <v/>
      </c>
      <c r="R244" s="162" t="str">
        <f t="shared" si="26"/>
        <v/>
      </c>
      <c r="S244" s="163" t="str">
        <f t="shared" si="27"/>
        <v/>
      </c>
      <c r="T244" s="164" t="str">
        <f t="shared" si="28"/>
        <v/>
      </c>
      <c r="U244" s="165" t="str">
        <f t="shared" si="29"/>
        <v/>
      </c>
      <c r="V244" s="146"/>
      <c r="AR244" t="str">
        <f t="shared" si="30"/>
        <v/>
      </c>
      <c r="AS244" t="str">
        <f t="shared" si="31"/>
        <v/>
      </c>
    </row>
    <row r="245" spans="1:45" x14ac:dyDescent="0.55000000000000004">
      <c r="A245" s="171"/>
      <c r="B245" s="172"/>
      <c r="C245" s="173"/>
      <c r="D245" s="173"/>
      <c r="E245" s="173"/>
      <c r="F245" s="173"/>
      <c r="G245" s="174"/>
      <c r="H245" s="175"/>
      <c r="I245" s="176"/>
      <c r="J245" s="176"/>
      <c r="K245" s="177"/>
      <c r="L245" s="178"/>
      <c r="M245" s="179"/>
      <c r="O245" s="160" t="str">
        <f>IF(Q245 = "", "", COUNT(Q$4:$Q245))</f>
        <v/>
      </c>
      <c r="P245" s="160" t="str">
        <f t="shared" si="24"/>
        <v/>
      </c>
      <c r="Q245" s="161" t="str">
        <f t="shared" si="25"/>
        <v/>
      </c>
      <c r="R245" s="162" t="str">
        <f t="shared" si="26"/>
        <v/>
      </c>
      <c r="S245" s="163" t="str">
        <f t="shared" si="27"/>
        <v/>
      </c>
      <c r="T245" s="164" t="str">
        <f t="shared" si="28"/>
        <v/>
      </c>
      <c r="U245" s="165" t="str">
        <f t="shared" si="29"/>
        <v/>
      </c>
      <c r="V245" s="146"/>
      <c r="AR245" t="str">
        <f t="shared" si="30"/>
        <v/>
      </c>
      <c r="AS245" t="str">
        <f t="shared" si="31"/>
        <v/>
      </c>
    </row>
    <row r="246" spans="1:45" x14ac:dyDescent="0.55000000000000004">
      <c r="A246" s="171"/>
      <c r="B246" s="172"/>
      <c r="C246" s="173"/>
      <c r="D246" s="173"/>
      <c r="E246" s="173"/>
      <c r="F246" s="173"/>
      <c r="G246" s="174"/>
      <c r="H246" s="175"/>
      <c r="I246" s="176"/>
      <c r="J246" s="176"/>
      <c r="K246" s="177"/>
      <c r="L246" s="178"/>
      <c r="M246" s="179"/>
      <c r="O246" s="160" t="str">
        <f>IF(Q246 = "", "", COUNT(Q$4:$Q246))</f>
        <v/>
      </c>
      <c r="P246" s="160" t="str">
        <f t="shared" si="24"/>
        <v/>
      </c>
      <c r="Q246" s="161" t="str">
        <f t="shared" si="25"/>
        <v/>
      </c>
      <c r="R246" s="162" t="str">
        <f t="shared" si="26"/>
        <v/>
      </c>
      <c r="S246" s="163" t="str">
        <f t="shared" si="27"/>
        <v/>
      </c>
      <c r="T246" s="164" t="str">
        <f t="shared" si="28"/>
        <v/>
      </c>
      <c r="U246" s="165" t="str">
        <f t="shared" si="29"/>
        <v/>
      </c>
      <c r="V246" s="146"/>
      <c r="AR246" t="str">
        <f t="shared" si="30"/>
        <v/>
      </c>
      <c r="AS246" t="str">
        <f t="shared" si="31"/>
        <v/>
      </c>
    </row>
    <row r="247" spans="1:45" x14ac:dyDescent="0.55000000000000004">
      <c r="A247" s="171"/>
      <c r="B247" s="172"/>
      <c r="C247" s="173"/>
      <c r="D247" s="173"/>
      <c r="E247" s="173"/>
      <c r="F247" s="173"/>
      <c r="G247" s="174"/>
      <c r="H247" s="175"/>
      <c r="I247" s="176"/>
      <c r="J247" s="176"/>
      <c r="K247" s="177"/>
      <c r="L247" s="178"/>
      <c r="M247" s="179"/>
      <c r="O247" s="160" t="str">
        <f>IF(Q247 = "", "", COUNT(Q$4:$Q247))</f>
        <v/>
      </c>
      <c r="P247" s="160" t="str">
        <f t="shared" si="24"/>
        <v/>
      </c>
      <c r="Q247" s="161" t="str">
        <f t="shared" si="25"/>
        <v/>
      </c>
      <c r="R247" s="162" t="str">
        <f t="shared" si="26"/>
        <v/>
      </c>
      <c r="S247" s="163" t="str">
        <f t="shared" si="27"/>
        <v/>
      </c>
      <c r="T247" s="164" t="str">
        <f t="shared" si="28"/>
        <v/>
      </c>
      <c r="U247" s="165" t="str">
        <f t="shared" si="29"/>
        <v/>
      </c>
      <c r="V247" s="146"/>
      <c r="AR247" t="str">
        <f t="shared" si="30"/>
        <v/>
      </c>
      <c r="AS247" t="str">
        <f t="shared" si="31"/>
        <v/>
      </c>
    </row>
    <row r="248" spans="1:45" x14ac:dyDescent="0.55000000000000004">
      <c r="A248" s="171"/>
      <c r="B248" s="172"/>
      <c r="C248" s="173"/>
      <c r="D248" s="173"/>
      <c r="E248" s="173"/>
      <c r="F248" s="173"/>
      <c r="G248" s="174"/>
      <c r="H248" s="175"/>
      <c r="I248" s="176"/>
      <c r="J248" s="176"/>
      <c r="K248" s="177"/>
      <c r="L248" s="178"/>
      <c r="M248" s="179"/>
      <c r="O248" s="160" t="str">
        <f>IF(Q248 = "", "", COUNT(Q$4:$Q248))</f>
        <v/>
      </c>
      <c r="P248" s="160" t="str">
        <f t="shared" si="24"/>
        <v/>
      </c>
      <c r="Q248" s="161" t="str">
        <f t="shared" si="25"/>
        <v/>
      </c>
      <c r="R248" s="162" t="str">
        <f t="shared" si="26"/>
        <v/>
      </c>
      <c r="S248" s="163" t="str">
        <f t="shared" si="27"/>
        <v/>
      </c>
      <c r="T248" s="164" t="str">
        <f t="shared" si="28"/>
        <v/>
      </c>
      <c r="U248" s="165" t="str">
        <f t="shared" si="29"/>
        <v/>
      </c>
      <c r="V248" s="146"/>
      <c r="AR248" t="str">
        <f t="shared" si="30"/>
        <v/>
      </c>
      <c r="AS248" t="str">
        <f t="shared" si="31"/>
        <v/>
      </c>
    </row>
    <row r="249" spans="1:45" x14ac:dyDescent="0.55000000000000004">
      <c r="A249" s="171"/>
      <c r="B249" s="172"/>
      <c r="C249" s="173"/>
      <c r="D249" s="173"/>
      <c r="E249" s="173"/>
      <c r="F249" s="173"/>
      <c r="G249" s="174"/>
      <c r="H249" s="175"/>
      <c r="I249" s="176"/>
      <c r="J249" s="176"/>
      <c r="K249" s="177"/>
      <c r="L249" s="178"/>
      <c r="M249" s="179"/>
      <c r="O249" s="160" t="str">
        <f>IF(Q249 = "", "", COUNT(Q$4:$Q249))</f>
        <v/>
      </c>
      <c r="P249" s="160" t="str">
        <f t="shared" si="24"/>
        <v/>
      </c>
      <c r="Q249" s="161" t="str">
        <f t="shared" si="25"/>
        <v/>
      </c>
      <c r="R249" s="162" t="str">
        <f t="shared" si="26"/>
        <v/>
      </c>
      <c r="S249" s="163" t="str">
        <f t="shared" si="27"/>
        <v/>
      </c>
      <c r="T249" s="164" t="str">
        <f t="shared" si="28"/>
        <v/>
      </c>
      <c r="U249" s="165" t="str">
        <f t="shared" si="29"/>
        <v/>
      </c>
      <c r="V249" s="146"/>
      <c r="AR249" t="str">
        <f t="shared" si="30"/>
        <v/>
      </c>
      <c r="AS249" t="str">
        <f t="shared" si="31"/>
        <v/>
      </c>
    </row>
    <row r="250" spans="1:45" x14ac:dyDescent="0.55000000000000004">
      <c r="A250" s="171"/>
      <c r="B250" s="172"/>
      <c r="C250" s="173"/>
      <c r="D250" s="173"/>
      <c r="E250" s="173"/>
      <c r="F250" s="173"/>
      <c r="G250" s="174"/>
      <c r="H250" s="175"/>
      <c r="I250" s="176"/>
      <c r="J250" s="176"/>
      <c r="K250" s="177"/>
      <c r="L250" s="178"/>
      <c r="M250" s="179"/>
      <c r="O250" s="160" t="str">
        <f>IF(Q250 = "", "", COUNT(Q$4:$Q250))</f>
        <v/>
      </c>
      <c r="P250" s="160" t="str">
        <f t="shared" si="24"/>
        <v/>
      </c>
      <c r="Q250" s="161" t="str">
        <f t="shared" si="25"/>
        <v/>
      </c>
      <c r="R250" s="162" t="str">
        <f t="shared" si="26"/>
        <v/>
      </c>
      <c r="S250" s="163" t="str">
        <f t="shared" si="27"/>
        <v/>
      </c>
      <c r="T250" s="164" t="str">
        <f t="shared" si="28"/>
        <v/>
      </c>
      <c r="U250" s="165" t="str">
        <f t="shared" si="29"/>
        <v/>
      </c>
      <c r="V250" s="146"/>
      <c r="AR250" t="str">
        <f t="shared" si="30"/>
        <v/>
      </c>
      <c r="AS250" t="str">
        <f t="shared" si="31"/>
        <v/>
      </c>
    </row>
    <row r="251" spans="1:45" x14ac:dyDescent="0.55000000000000004">
      <c r="A251" s="171"/>
      <c r="B251" s="172"/>
      <c r="C251" s="173"/>
      <c r="D251" s="173"/>
      <c r="E251" s="173"/>
      <c r="F251" s="173"/>
      <c r="G251" s="174"/>
      <c r="H251" s="175"/>
      <c r="I251" s="176"/>
      <c r="J251" s="176"/>
      <c r="K251" s="177"/>
      <c r="L251" s="178"/>
      <c r="M251" s="179"/>
      <c r="O251" s="160" t="str">
        <f>IF(Q251 = "", "", COUNT(Q$4:$Q251))</f>
        <v/>
      </c>
      <c r="P251" s="160" t="str">
        <f t="shared" si="24"/>
        <v/>
      </c>
      <c r="Q251" s="161" t="str">
        <f t="shared" si="25"/>
        <v/>
      </c>
      <c r="R251" s="162" t="str">
        <f t="shared" si="26"/>
        <v/>
      </c>
      <c r="S251" s="163" t="str">
        <f t="shared" si="27"/>
        <v/>
      </c>
      <c r="T251" s="164" t="str">
        <f t="shared" si="28"/>
        <v/>
      </c>
      <c r="U251" s="165" t="str">
        <f t="shared" si="29"/>
        <v/>
      </c>
      <c r="V251" s="146"/>
      <c r="AR251" t="str">
        <f t="shared" si="30"/>
        <v/>
      </c>
      <c r="AS251" t="str">
        <f t="shared" si="31"/>
        <v/>
      </c>
    </row>
    <row r="252" spans="1:45" x14ac:dyDescent="0.55000000000000004">
      <c r="A252" s="171"/>
      <c r="B252" s="172"/>
      <c r="C252" s="173"/>
      <c r="D252" s="173"/>
      <c r="E252" s="173"/>
      <c r="F252" s="173"/>
      <c r="G252" s="174"/>
      <c r="H252" s="175"/>
      <c r="I252" s="176"/>
      <c r="J252" s="176"/>
      <c r="K252" s="177"/>
      <c r="L252" s="178"/>
      <c r="M252" s="179"/>
      <c r="O252" s="160" t="str">
        <f>IF(Q252 = "", "", COUNT(Q$4:$Q252))</f>
        <v/>
      </c>
      <c r="P252" s="160" t="str">
        <f t="shared" si="24"/>
        <v/>
      </c>
      <c r="Q252" s="161" t="str">
        <f t="shared" si="25"/>
        <v/>
      </c>
      <c r="R252" s="162" t="str">
        <f t="shared" si="26"/>
        <v/>
      </c>
      <c r="S252" s="163" t="str">
        <f t="shared" si="27"/>
        <v/>
      </c>
      <c r="T252" s="164" t="str">
        <f t="shared" si="28"/>
        <v/>
      </c>
      <c r="U252" s="165" t="str">
        <f t="shared" si="29"/>
        <v/>
      </c>
      <c r="V252" s="146"/>
      <c r="AR252" t="str">
        <f t="shared" si="30"/>
        <v/>
      </c>
      <c r="AS252" t="str">
        <f t="shared" si="31"/>
        <v/>
      </c>
    </row>
    <row r="253" spans="1:45" x14ac:dyDescent="0.55000000000000004">
      <c r="A253" s="171"/>
      <c r="B253" s="172"/>
      <c r="C253" s="173"/>
      <c r="D253" s="173"/>
      <c r="E253" s="173"/>
      <c r="F253" s="173"/>
      <c r="G253" s="174"/>
      <c r="H253" s="175"/>
      <c r="I253" s="176"/>
      <c r="J253" s="176"/>
      <c r="K253" s="177"/>
      <c r="L253" s="178"/>
      <c r="M253" s="179"/>
      <c r="O253" s="160" t="str">
        <f>IF(Q253 = "", "", COUNT(Q$4:$Q253))</f>
        <v/>
      </c>
      <c r="P253" s="160" t="str">
        <f t="shared" si="24"/>
        <v/>
      </c>
      <c r="Q253" s="161" t="str">
        <f t="shared" si="25"/>
        <v/>
      </c>
      <c r="R253" s="162" t="str">
        <f t="shared" si="26"/>
        <v/>
      </c>
      <c r="S253" s="163" t="str">
        <f t="shared" si="27"/>
        <v/>
      </c>
      <c r="T253" s="164" t="str">
        <f t="shared" si="28"/>
        <v/>
      </c>
      <c r="U253" s="165" t="str">
        <f t="shared" si="29"/>
        <v/>
      </c>
      <c r="V253" s="146"/>
      <c r="AR253" t="str">
        <f t="shared" si="30"/>
        <v/>
      </c>
      <c r="AS253" t="str">
        <f t="shared" si="31"/>
        <v/>
      </c>
    </row>
    <row r="254" spans="1:45" x14ac:dyDescent="0.55000000000000004">
      <c r="A254" s="171"/>
      <c r="B254" s="172"/>
      <c r="C254" s="173"/>
      <c r="D254" s="173"/>
      <c r="E254" s="173"/>
      <c r="F254" s="173"/>
      <c r="G254" s="174"/>
      <c r="H254" s="175"/>
      <c r="I254" s="176"/>
      <c r="J254" s="176"/>
      <c r="K254" s="177"/>
      <c r="L254" s="178"/>
      <c r="M254" s="179"/>
      <c r="O254" s="160" t="str">
        <f>IF(Q254 = "", "", COUNT(Q$4:$Q254))</f>
        <v/>
      </c>
      <c r="P254" s="160" t="str">
        <f t="shared" si="24"/>
        <v/>
      </c>
      <c r="Q254" s="161" t="str">
        <f t="shared" si="25"/>
        <v/>
      </c>
      <c r="R254" s="162" t="str">
        <f t="shared" si="26"/>
        <v/>
      </c>
      <c r="S254" s="163" t="str">
        <f t="shared" si="27"/>
        <v/>
      </c>
      <c r="T254" s="164" t="str">
        <f t="shared" si="28"/>
        <v/>
      </c>
      <c r="U254" s="165" t="str">
        <f t="shared" si="29"/>
        <v/>
      </c>
      <c r="V254" s="146"/>
      <c r="AR254" t="str">
        <f t="shared" si="30"/>
        <v/>
      </c>
      <c r="AS254" t="str">
        <f t="shared" si="31"/>
        <v/>
      </c>
    </row>
    <row r="255" spans="1:45" x14ac:dyDescent="0.55000000000000004">
      <c r="A255" s="171"/>
      <c r="B255" s="172"/>
      <c r="C255" s="173"/>
      <c r="D255" s="173"/>
      <c r="E255" s="173"/>
      <c r="F255" s="173"/>
      <c r="G255" s="174"/>
      <c r="H255" s="175"/>
      <c r="I255" s="176"/>
      <c r="J255" s="176"/>
      <c r="K255" s="177"/>
      <c r="L255" s="178"/>
      <c r="M255" s="179"/>
      <c r="O255" s="160" t="str">
        <f>IF(Q255 = "", "", COUNT(Q$4:$Q255))</f>
        <v/>
      </c>
      <c r="P255" s="160" t="str">
        <f t="shared" si="24"/>
        <v/>
      </c>
      <c r="Q255" s="161" t="str">
        <f t="shared" si="25"/>
        <v/>
      </c>
      <c r="R255" s="162" t="str">
        <f t="shared" si="26"/>
        <v/>
      </c>
      <c r="S255" s="163" t="str">
        <f t="shared" si="27"/>
        <v/>
      </c>
      <c r="T255" s="164" t="str">
        <f t="shared" si="28"/>
        <v/>
      </c>
      <c r="U255" s="165" t="str">
        <f t="shared" si="29"/>
        <v/>
      </c>
      <c r="V255" s="146"/>
      <c r="AR255" t="str">
        <f t="shared" si="30"/>
        <v/>
      </c>
      <c r="AS255" t="str">
        <f t="shared" si="31"/>
        <v/>
      </c>
    </row>
    <row r="256" spans="1:45" x14ac:dyDescent="0.55000000000000004">
      <c r="A256" s="171"/>
      <c r="B256" s="172"/>
      <c r="C256" s="173"/>
      <c r="D256" s="173"/>
      <c r="E256" s="173"/>
      <c r="F256" s="173"/>
      <c r="G256" s="174"/>
      <c r="H256" s="175"/>
      <c r="I256" s="176"/>
      <c r="J256" s="176"/>
      <c r="K256" s="177"/>
      <c r="L256" s="178"/>
      <c r="M256" s="179"/>
      <c r="O256" s="160" t="str">
        <f>IF(Q256 = "", "", COUNT(Q$4:$Q256))</f>
        <v/>
      </c>
      <c r="P256" s="160" t="str">
        <f t="shared" si="24"/>
        <v/>
      </c>
      <c r="Q256" s="161" t="str">
        <f t="shared" si="25"/>
        <v/>
      </c>
      <c r="R256" s="162" t="str">
        <f t="shared" si="26"/>
        <v/>
      </c>
      <c r="S256" s="163" t="str">
        <f t="shared" si="27"/>
        <v/>
      </c>
      <c r="T256" s="164" t="str">
        <f t="shared" si="28"/>
        <v/>
      </c>
      <c r="U256" s="165" t="str">
        <f t="shared" si="29"/>
        <v/>
      </c>
      <c r="V256" s="146"/>
      <c r="AR256" t="str">
        <f t="shared" si="30"/>
        <v/>
      </c>
      <c r="AS256" t="str">
        <f t="shared" si="31"/>
        <v/>
      </c>
    </row>
    <row r="257" spans="1:45" x14ac:dyDescent="0.55000000000000004">
      <c r="A257" s="171"/>
      <c r="B257" s="172"/>
      <c r="C257" s="173"/>
      <c r="D257" s="173"/>
      <c r="E257" s="173"/>
      <c r="F257" s="173"/>
      <c r="G257" s="174"/>
      <c r="H257" s="175"/>
      <c r="I257" s="176"/>
      <c r="J257" s="176"/>
      <c r="K257" s="177"/>
      <c r="L257" s="178"/>
      <c r="M257" s="179"/>
      <c r="O257" s="160" t="str">
        <f>IF(Q257 = "", "", COUNT(Q$4:$Q257))</f>
        <v/>
      </c>
      <c r="P257" s="160" t="str">
        <f t="shared" si="24"/>
        <v/>
      </c>
      <c r="Q257" s="161" t="str">
        <f t="shared" si="25"/>
        <v/>
      </c>
      <c r="R257" s="162" t="str">
        <f t="shared" si="26"/>
        <v/>
      </c>
      <c r="S257" s="163" t="str">
        <f t="shared" si="27"/>
        <v/>
      </c>
      <c r="T257" s="164" t="str">
        <f t="shared" si="28"/>
        <v/>
      </c>
      <c r="U257" s="165" t="str">
        <f t="shared" si="29"/>
        <v/>
      </c>
      <c r="V257" s="146"/>
      <c r="AR257" t="str">
        <f t="shared" si="30"/>
        <v/>
      </c>
      <c r="AS257" t="str">
        <f t="shared" si="31"/>
        <v/>
      </c>
    </row>
    <row r="258" spans="1:45" x14ac:dyDescent="0.55000000000000004">
      <c r="A258" s="171"/>
      <c r="B258" s="172"/>
      <c r="C258" s="173"/>
      <c r="D258" s="173"/>
      <c r="E258" s="173"/>
      <c r="F258" s="173"/>
      <c r="G258" s="174"/>
      <c r="H258" s="175"/>
      <c r="I258" s="176"/>
      <c r="J258" s="176"/>
      <c r="K258" s="177"/>
      <c r="L258" s="178"/>
      <c r="M258" s="179"/>
      <c r="O258" s="160" t="str">
        <f>IF(Q258 = "", "", COUNT(Q$4:$Q258))</f>
        <v/>
      </c>
      <c r="P258" s="160" t="str">
        <f t="shared" si="24"/>
        <v/>
      </c>
      <c r="Q258" s="161" t="str">
        <f t="shared" si="25"/>
        <v/>
      </c>
      <c r="R258" s="162" t="str">
        <f t="shared" si="26"/>
        <v/>
      </c>
      <c r="S258" s="163" t="str">
        <f t="shared" si="27"/>
        <v/>
      </c>
      <c r="T258" s="164" t="str">
        <f t="shared" si="28"/>
        <v/>
      </c>
      <c r="U258" s="165" t="str">
        <f t="shared" si="29"/>
        <v/>
      </c>
      <c r="V258" s="146"/>
      <c r="AR258" t="str">
        <f t="shared" si="30"/>
        <v/>
      </c>
      <c r="AS258" t="str">
        <f t="shared" si="31"/>
        <v/>
      </c>
    </row>
    <row r="259" spans="1:45" x14ac:dyDescent="0.55000000000000004">
      <c r="A259" s="171"/>
      <c r="B259" s="172"/>
      <c r="C259" s="173"/>
      <c r="D259" s="173"/>
      <c r="E259" s="173"/>
      <c r="F259" s="173"/>
      <c r="G259" s="174"/>
      <c r="H259" s="175"/>
      <c r="I259" s="176"/>
      <c r="J259" s="176"/>
      <c r="K259" s="177"/>
      <c r="L259" s="178"/>
      <c r="M259" s="179"/>
      <c r="O259" s="160" t="str">
        <f>IF(Q259 = "", "", COUNT(Q$4:$Q259))</f>
        <v/>
      </c>
      <c r="P259" s="160" t="str">
        <f t="shared" si="24"/>
        <v/>
      </c>
      <c r="Q259" s="161" t="str">
        <f t="shared" si="25"/>
        <v/>
      </c>
      <c r="R259" s="162" t="str">
        <f t="shared" si="26"/>
        <v/>
      </c>
      <c r="S259" s="163" t="str">
        <f t="shared" si="27"/>
        <v/>
      </c>
      <c r="T259" s="164" t="str">
        <f t="shared" si="28"/>
        <v/>
      </c>
      <c r="U259" s="165" t="str">
        <f t="shared" si="29"/>
        <v/>
      </c>
      <c r="V259" s="146"/>
      <c r="AR259" t="str">
        <f t="shared" si="30"/>
        <v/>
      </c>
      <c r="AS259" t="str">
        <f t="shared" si="31"/>
        <v/>
      </c>
    </row>
    <row r="260" spans="1:45" x14ac:dyDescent="0.55000000000000004">
      <c r="A260" s="171"/>
      <c r="B260" s="172"/>
      <c r="C260" s="173"/>
      <c r="D260" s="173"/>
      <c r="E260" s="173"/>
      <c r="F260" s="173"/>
      <c r="G260" s="174"/>
      <c r="H260" s="175"/>
      <c r="I260" s="176"/>
      <c r="J260" s="176"/>
      <c r="K260" s="177"/>
      <c r="L260" s="178"/>
      <c r="M260" s="179"/>
      <c r="O260" s="160" t="str">
        <f>IF(Q260 = "", "", COUNT(Q$4:$Q260))</f>
        <v/>
      </c>
      <c r="P260" s="160" t="str">
        <f t="shared" ref="P260:P323" si="32">IF(C260 &gt; 0, YEAR(B260), "")</f>
        <v/>
      </c>
      <c r="Q260" s="161" t="str">
        <f t="shared" ref="Q260:Q323" si="33">IF(A260="", "", IF(G260="",1,IF(G260="O",1,IF(G260="C",8.4,IF(G260="B",8.4,IF(G260="A",76.8,IF(G260="K",76.8,"ERR")))))))</f>
        <v/>
      </c>
      <c r="R260" s="162" t="str">
        <f t="shared" ref="R260:R323" si="34">IF(L260&lt;&gt;"",Q260,"")</f>
        <v/>
      </c>
      <c r="S260" s="163" t="str">
        <f t="shared" ref="S260:S323" si="35">IF(IF(L260&lt;&gt;"",G260,"")=0, "O", IF(L260&lt;&gt;"",G260,""))</f>
        <v/>
      </c>
      <c r="T260" s="164" t="str">
        <f t="shared" ref="T260:T323" si="36">IF(M260&lt;&gt;"",Q260,"")</f>
        <v/>
      </c>
      <c r="U260" s="165" t="str">
        <f t="shared" ref="U260:U323" si="37">IF(IF(M260&lt;&gt;"",G260,"")=0, "O", IF(M260&lt;&gt;"",G260,""))</f>
        <v/>
      </c>
      <c r="V260" s="146"/>
      <c r="AR260" t="str">
        <f t="shared" ref="AR260:AR323" si="38">IF(O260&gt;0, O260, "")</f>
        <v/>
      </c>
      <c r="AS260" t="str">
        <f t="shared" ref="AS260:AS323" si="39">IF(OR(L260="Y",M260="Y"),"Y","")</f>
        <v/>
      </c>
    </row>
    <row r="261" spans="1:45" x14ac:dyDescent="0.55000000000000004">
      <c r="A261" s="171"/>
      <c r="B261" s="172"/>
      <c r="C261" s="173"/>
      <c r="D261" s="173"/>
      <c r="E261" s="173"/>
      <c r="F261" s="173"/>
      <c r="G261" s="174"/>
      <c r="H261" s="175"/>
      <c r="I261" s="176"/>
      <c r="J261" s="176"/>
      <c r="K261" s="177"/>
      <c r="L261" s="178"/>
      <c r="M261" s="179"/>
      <c r="O261" s="160" t="str">
        <f>IF(Q261 = "", "", COUNT(Q$4:$Q261))</f>
        <v/>
      </c>
      <c r="P261" s="160" t="str">
        <f t="shared" si="32"/>
        <v/>
      </c>
      <c r="Q261" s="161" t="str">
        <f t="shared" si="33"/>
        <v/>
      </c>
      <c r="R261" s="162" t="str">
        <f t="shared" si="34"/>
        <v/>
      </c>
      <c r="S261" s="163" t="str">
        <f t="shared" si="35"/>
        <v/>
      </c>
      <c r="T261" s="164" t="str">
        <f t="shared" si="36"/>
        <v/>
      </c>
      <c r="U261" s="165" t="str">
        <f t="shared" si="37"/>
        <v/>
      </c>
      <c r="V261" s="146"/>
      <c r="AR261" t="str">
        <f t="shared" si="38"/>
        <v/>
      </c>
      <c r="AS261" t="str">
        <f t="shared" si="39"/>
        <v/>
      </c>
    </row>
    <row r="262" spans="1:45" x14ac:dyDescent="0.55000000000000004">
      <c r="A262" s="171"/>
      <c r="B262" s="172"/>
      <c r="C262" s="173"/>
      <c r="D262" s="173"/>
      <c r="E262" s="173"/>
      <c r="F262" s="173"/>
      <c r="G262" s="174"/>
      <c r="H262" s="175"/>
      <c r="I262" s="176"/>
      <c r="J262" s="176"/>
      <c r="K262" s="177"/>
      <c r="L262" s="178"/>
      <c r="M262" s="179"/>
      <c r="O262" s="160" t="str">
        <f>IF(Q262 = "", "", COUNT(Q$4:$Q262))</f>
        <v/>
      </c>
      <c r="P262" s="160" t="str">
        <f t="shared" si="32"/>
        <v/>
      </c>
      <c r="Q262" s="161" t="str">
        <f t="shared" si="33"/>
        <v/>
      </c>
      <c r="R262" s="162" t="str">
        <f t="shared" si="34"/>
        <v/>
      </c>
      <c r="S262" s="163" t="str">
        <f t="shared" si="35"/>
        <v/>
      </c>
      <c r="T262" s="164" t="str">
        <f t="shared" si="36"/>
        <v/>
      </c>
      <c r="U262" s="165" t="str">
        <f t="shared" si="37"/>
        <v/>
      </c>
      <c r="V262" s="146"/>
      <c r="AR262" t="str">
        <f t="shared" si="38"/>
        <v/>
      </c>
      <c r="AS262" t="str">
        <f t="shared" si="39"/>
        <v/>
      </c>
    </row>
    <row r="263" spans="1:45" x14ac:dyDescent="0.55000000000000004">
      <c r="A263" s="171"/>
      <c r="B263" s="172"/>
      <c r="C263" s="173"/>
      <c r="D263" s="173"/>
      <c r="E263" s="173"/>
      <c r="F263" s="173"/>
      <c r="G263" s="174"/>
      <c r="H263" s="175"/>
      <c r="I263" s="176"/>
      <c r="J263" s="176"/>
      <c r="K263" s="177"/>
      <c r="L263" s="178"/>
      <c r="M263" s="179"/>
      <c r="O263" s="160" t="str">
        <f>IF(Q263 = "", "", COUNT(Q$4:$Q263))</f>
        <v/>
      </c>
      <c r="P263" s="160" t="str">
        <f t="shared" si="32"/>
        <v/>
      </c>
      <c r="Q263" s="161" t="str">
        <f t="shared" si="33"/>
        <v/>
      </c>
      <c r="R263" s="162" t="str">
        <f t="shared" si="34"/>
        <v/>
      </c>
      <c r="S263" s="163" t="str">
        <f t="shared" si="35"/>
        <v/>
      </c>
      <c r="T263" s="164" t="str">
        <f t="shared" si="36"/>
        <v/>
      </c>
      <c r="U263" s="165" t="str">
        <f t="shared" si="37"/>
        <v/>
      </c>
      <c r="V263" s="146"/>
      <c r="AR263" t="str">
        <f t="shared" si="38"/>
        <v/>
      </c>
      <c r="AS263" t="str">
        <f t="shared" si="39"/>
        <v/>
      </c>
    </row>
    <row r="264" spans="1:45" x14ac:dyDescent="0.55000000000000004">
      <c r="A264" s="171"/>
      <c r="B264" s="172"/>
      <c r="C264" s="173"/>
      <c r="D264" s="173"/>
      <c r="E264" s="173"/>
      <c r="F264" s="173"/>
      <c r="G264" s="174"/>
      <c r="H264" s="175"/>
      <c r="I264" s="176"/>
      <c r="J264" s="176"/>
      <c r="K264" s="177"/>
      <c r="L264" s="178"/>
      <c r="M264" s="179"/>
      <c r="O264" s="160" t="str">
        <f>IF(Q264 = "", "", COUNT(Q$4:$Q264))</f>
        <v/>
      </c>
      <c r="P264" s="160" t="str">
        <f t="shared" si="32"/>
        <v/>
      </c>
      <c r="Q264" s="161" t="str">
        <f t="shared" si="33"/>
        <v/>
      </c>
      <c r="R264" s="162" t="str">
        <f t="shared" si="34"/>
        <v/>
      </c>
      <c r="S264" s="163" t="str">
        <f t="shared" si="35"/>
        <v/>
      </c>
      <c r="T264" s="164" t="str">
        <f t="shared" si="36"/>
        <v/>
      </c>
      <c r="U264" s="165" t="str">
        <f t="shared" si="37"/>
        <v/>
      </c>
      <c r="V264" s="146"/>
      <c r="AR264" t="str">
        <f t="shared" si="38"/>
        <v/>
      </c>
      <c r="AS264" t="str">
        <f t="shared" si="39"/>
        <v/>
      </c>
    </row>
    <row r="265" spans="1:45" x14ac:dyDescent="0.55000000000000004">
      <c r="A265" s="171"/>
      <c r="B265" s="172"/>
      <c r="C265" s="173"/>
      <c r="D265" s="173"/>
      <c r="E265" s="173"/>
      <c r="F265" s="173"/>
      <c r="G265" s="174"/>
      <c r="H265" s="175"/>
      <c r="I265" s="176"/>
      <c r="J265" s="176"/>
      <c r="K265" s="177"/>
      <c r="L265" s="178"/>
      <c r="M265" s="179"/>
      <c r="O265" s="160" t="str">
        <f>IF(Q265 = "", "", COUNT(Q$4:$Q265))</f>
        <v/>
      </c>
      <c r="P265" s="160" t="str">
        <f t="shared" si="32"/>
        <v/>
      </c>
      <c r="Q265" s="161" t="str">
        <f t="shared" si="33"/>
        <v/>
      </c>
      <c r="R265" s="162" t="str">
        <f t="shared" si="34"/>
        <v/>
      </c>
      <c r="S265" s="163" t="str">
        <f t="shared" si="35"/>
        <v/>
      </c>
      <c r="T265" s="164" t="str">
        <f t="shared" si="36"/>
        <v/>
      </c>
      <c r="U265" s="165" t="str">
        <f t="shared" si="37"/>
        <v/>
      </c>
      <c r="V265" s="146"/>
      <c r="AR265" t="str">
        <f t="shared" si="38"/>
        <v/>
      </c>
      <c r="AS265" t="str">
        <f t="shared" si="39"/>
        <v/>
      </c>
    </row>
    <row r="266" spans="1:45" x14ac:dyDescent="0.55000000000000004">
      <c r="A266" s="171"/>
      <c r="B266" s="172"/>
      <c r="C266" s="173"/>
      <c r="D266" s="173"/>
      <c r="E266" s="173"/>
      <c r="F266" s="173"/>
      <c r="G266" s="174"/>
      <c r="H266" s="175"/>
      <c r="I266" s="176"/>
      <c r="J266" s="176"/>
      <c r="K266" s="177"/>
      <c r="L266" s="178"/>
      <c r="M266" s="179"/>
      <c r="O266" s="160" t="str">
        <f>IF(Q266 = "", "", COUNT(Q$4:$Q266))</f>
        <v/>
      </c>
      <c r="P266" s="160" t="str">
        <f t="shared" si="32"/>
        <v/>
      </c>
      <c r="Q266" s="161" t="str">
        <f t="shared" si="33"/>
        <v/>
      </c>
      <c r="R266" s="162" t="str">
        <f t="shared" si="34"/>
        <v/>
      </c>
      <c r="S266" s="163" t="str">
        <f t="shared" si="35"/>
        <v/>
      </c>
      <c r="T266" s="164" t="str">
        <f t="shared" si="36"/>
        <v/>
      </c>
      <c r="U266" s="165" t="str">
        <f t="shared" si="37"/>
        <v/>
      </c>
      <c r="V266" s="146"/>
      <c r="AR266" t="str">
        <f t="shared" si="38"/>
        <v/>
      </c>
      <c r="AS266" t="str">
        <f t="shared" si="39"/>
        <v/>
      </c>
    </row>
    <row r="267" spans="1:45" x14ac:dyDescent="0.55000000000000004">
      <c r="A267" s="171"/>
      <c r="B267" s="172"/>
      <c r="C267" s="173"/>
      <c r="D267" s="173"/>
      <c r="E267" s="173"/>
      <c r="F267" s="173"/>
      <c r="G267" s="174"/>
      <c r="H267" s="175"/>
      <c r="I267" s="176"/>
      <c r="J267" s="176"/>
      <c r="K267" s="177"/>
      <c r="L267" s="178"/>
      <c r="M267" s="179"/>
      <c r="O267" s="160" t="str">
        <f>IF(Q267 = "", "", COUNT(Q$4:$Q267))</f>
        <v/>
      </c>
      <c r="P267" s="160" t="str">
        <f t="shared" si="32"/>
        <v/>
      </c>
      <c r="Q267" s="161" t="str">
        <f t="shared" si="33"/>
        <v/>
      </c>
      <c r="R267" s="162" t="str">
        <f t="shared" si="34"/>
        <v/>
      </c>
      <c r="S267" s="163" t="str">
        <f t="shared" si="35"/>
        <v/>
      </c>
      <c r="T267" s="164" t="str">
        <f t="shared" si="36"/>
        <v/>
      </c>
      <c r="U267" s="165" t="str">
        <f t="shared" si="37"/>
        <v/>
      </c>
      <c r="V267" s="146"/>
      <c r="AR267" t="str">
        <f t="shared" si="38"/>
        <v/>
      </c>
      <c r="AS267" t="str">
        <f t="shared" si="39"/>
        <v/>
      </c>
    </row>
    <row r="268" spans="1:45" x14ac:dyDescent="0.55000000000000004">
      <c r="A268" s="171"/>
      <c r="B268" s="172"/>
      <c r="C268" s="173"/>
      <c r="D268" s="173"/>
      <c r="E268" s="173"/>
      <c r="F268" s="173"/>
      <c r="G268" s="174"/>
      <c r="H268" s="175"/>
      <c r="I268" s="176"/>
      <c r="J268" s="176"/>
      <c r="K268" s="177"/>
      <c r="L268" s="178"/>
      <c r="M268" s="179"/>
      <c r="O268" s="160" t="str">
        <f>IF(Q268 = "", "", COUNT(Q$4:$Q268))</f>
        <v/>
      </c>
      <c r="P268" s="160" t="str">
        <f t="shared" si="32"/>
        <v/>
      </c>
      <c r="Q268" s="161" t="str">
        <f t="shared" si="33"/>
        <v/>
      </c>
      <c r="R268" s="162" t="str">
        <f t="shared" si="34"/>
        <v/>
      </c>
      <c r="S268" s="163" t="str">
        <f t="shared" si="35"/>
        <v/>
      </c>
      <c r="T268" s="164" t="str">
        <f t="shared" si="36"/>
        <v/>
      </c>
      <c r="U268" s="165" t="str">
        <f t="shared" si="37"/>
        <v/>
      </c>
      <c r="V268" s="146"/>
      <c r="AR268" t="str">
        <f t="shared" si="38"/>
        <v/>
      </c>
      <c r="AS268" t="str">
        <f t="shared" si="39"/>
        <v/>
      </c>
    </row>
    <row r="269" spans="1:45" x14ac:dyDescent="0.55000000000000004">
      <c r="A269" s="171"/>
      <c r="B269" s="172"/>
      <c r="C269" s="173"/>
      <c r="D269" s="173"/>
      <c r="E269" s="173"/>
      <c r="F269" s="173"/>
      <c r="G269" s="174"/>
      <c r="H269" s="175"/>
      <c r="I269" s="176"/>
      <c r="J269" s="176"/>
      <c r="K269" s="177"/>
      <c r="L269" s="178"/>
      <c r="M269" s="179"/>
      <c r="O269" s="160" t="str">
        <f>IF(Q269 = "", "", COUNT(Q$4:$Q269))</f>
        <v/>
      </c>
      <c r="P269" s="160" t="str">
        <f t="shared" si="32"/>
        <v/>
      </c>
      <c r="Q269" s="161" t="str">
        <f t="shared" si="33"/>
        <v/>
      </c>
      <c r="R269" s="162" t="str">
        <f t="shared" si="34"/>
        <v/>
      </c>
      <c r="S269" s="163" t="str">
        <f t="shared" si="35"/>
        <v/>
      </c>
      <c r="T269" s="164" t="str">
        <f t="shared" si="36"/>
        <v/>
      </c>
      <c r="U269" s="165" t="str">
        <f t="shared" si="37"/>
        <v/>
      </c>
      <c r="V269" s="146"/>
      <c r="AR269" t="str">
        <f t="shared" si="38"/>
        <v/>
      </c>
      <c r="AS269" t="str">
        <f t="shared" si="39"/>
        <v/>
      </c>
    </row>
    <row r="270" spans="1:45" x14ac:dyDescent="0.55000000000000004">
      <c r="A270" s="171"/>
      <c r="B270" s="172"/>
      <c r="C270" s="173"/>
      <c r="D270" s="173"/>
      <c r="E270" s="173"/>
      <c r="F270" s="173"/>
      <c r="G270" s="174"/>
      <c r="H270" s="175"/>
      <c r="I270" s="176"/>
      <c r="J270" s="176"/>
      <c r="K270" s="177"/>
      <c r="L270" s="178"/>
      <c r="M270" s="179"/>
      <c r="O270" s="160" t="str">
        <f>IF(Q270 = "", "", COUNT(Q$4:$Q270))</f>
        <v/>
      </c>
      <c r="P270" s="160" t="str">
        <f t="shared" si="32"/>
        <v/>
      </c>
      <c r="Q270" s="161" t="str">
        <f t="shared" si="33"/>
        <v/>
      </c>
      <c r="R270" s="162" t="str">
        <f t="shared" si="34"/>
        <v/>
      </c>
      <c r="S270" s="163" t="str">
        <f t="shared" si="35"/>
        <v/>
      </c>
      <c r="T270" s="164" t="str">
        <f t="shared" si="36"/>
        <v/>
      </c>
      <c r="U270" s="165" t="str">
        <f t="shared" si="37"/>
        <v/>
      </c>
      <c r="V270" s="146"/>
      <c r="AR270" t="str">
        <f t="shared" si="38"/>
        <v/>
      </c>
      <c r="AS270" t="str">
        <f t="shared" si="39"/>
        <v/>
      </c>
    </row>
    <row r="271" spans="1:45" x14ac:dyDescent="0.55000000000000004">
      <c r="A271" s="171"/>
      <c r="B271" s="172"/>
      <c r="C271" s="173"/>
      <c r="D271" s="173"/>
      <c r="E271" s="173"/>
      <c r="F271" s="173"/>
      <c r="G271" s="174"/>
      <c r="H271" s="175"/>
      <c r="I271" s="176"/>
      <c r="J271" s="176"/>
      <c r="K271" s="177"/>
      <c r="L271" s="178"/>
      <c r="M271" s="179"/>
      <c r="O271" s="160" t="str">
        <f>IF(Q271 = "", "", COUNT(Q$4:$Q271))</f>
        <v/>
      </c>
      <c r="P271" s="160" t="str">
        <f t="shared" si="32"/>
        <v/>
      </c>
      <c r="Q271" s="161" t="str">
        <f t="shared" si="33"/>
        <v/>
      </c>
      <c r="R271" s="162" t="str">
        <f t="shared" si="34"/>
        <v/>
      </c>
      <c r="S271" s="163" t="str">
        <f t="shared" si="35"/>
        <v/>
      </c>
      <c r="T271" s="164" t="str">
        <f t="shared" si="36"/>
        <v/>
      </c>
      <c r="U271" s="165" t="str">
        <f t="shared" si="37"/>
        <v/>
      </c>
      <c r="V271" s="146"/>
      <c r="AR271" t="str">
        <f t="shared" si="38"/>
        <v/>
      </c>
      <c r="AS271" t="str">
        <f t="shared" si="39"/>
        <v/>
      </c>
    </row>
    <row r="272" spans="1:45" x14ac:dyDescent="0.55000000000000004">
      <c r="A272" s="171"/>
      <c r="B272" s="172"/>
      <c r="C272" s="173"/>
      <c r="D272" s="173"/>
      <c r="E272" s="173"/>
      <c r="F272" s="173"/>
      <c r="G272" s="174"/>
      <c r="H272" s="175"/>
      <c r="I272" s="176"/>
      <c r="J272" s="176"/>
      <c r="K272" s="177"/>
      <c r="L272" s="178"/>
      <c r="M272" s="179"/>
      <c r="O272" s="160" t="str">
        <f>IF(Q272 = "", "", COUNT(Q$4:$Q272))</f>
        <v/>
      </c>
      <c r="P272" s="160" t="str">
        <f t="shared" si="32"/>
        <v/>
      </c>
      <c r="Q272" s="161" t="str">
        <f t="shared" si="33"/>
        <v/>
      </c>
      <c r="R272" s="162" t="str">
        <f t="shared" si="34"/>
        <v/>
      </c>
      <c r="S272" s="163" t="str">
        <f t="shared" si="35"/>
        <v/>
      </c>
      <c r="T272" s="164" t="str">
        <f t="shared" si="36"/>
        <v/>
      </c>
      <c r="U272" s="165" t="str">
        <f t="shared" si="37"/>
        <v/>
      </c>
      <c r="V272" s="146"/>
      <c r="AR272" t="str">
        <f t="shared" si="38"/>
        <v/>
      </c>
      <c r="AS272" t="str">
        <f t="shared" si="39"/>
        <v/>
      </c>
    </row>
    <row r="273" spans="1:45" x14ac:dyDescent="0.55000000000000004">
      <c r="A273" s="171"/>
      <c r="B273" s="172"/>
      <c r="C273" s="173"/>
      <c r="D273" s="173"/>
      <c r="E273" s="173"/>
      <c r="F273" s="173"/>
      <c r="G273" s="174"/>
      <c r="H273" s="175"/>
      <c r="I273" s="176"/>
      <c r="J273" s="176"/>
      <c r="K273" s="177"/>
      <c r="L273" s="178"/>
      <c r="M273" s="179"/>
      <c r="O273" s="160" t="str">
        <f>IF(Q273 = "", "", COUNT(Q$4:$Q273))</f>
        <v/>
      </c>
      <c r="P273" s="160" t="str">
        <f t="shared" si="32"/>
        <v/>
      </c>
      <c r="Q273" s="161" t="str">
        <f t="shared" si="33"/>
        <v/>
      </c>
      <c r="R273" s="162" t="str">
        <f t="shared" si="34"/>
        <v/>
      </c>
      <c r="S273" s="163" t="str">
        <f t="shared" si="35"/>
        <v/>
      </c>
      <c r="T273" s="164" t="str">
        <f t="shared" si="36"/>
        <v/>
      </c>
      <c r="U273" s="165" t="str">
        <f t="shared" si="37"/>
        <v/>
      </c>
      <c r="V273" s="146"/>
      <c r="AR273" t="str">
        <f t="shared" si="38"/>
        <v/>
      </c>
      <c r="AS273" t="str">
        <f t="shared" si="39"/>
        <v/>
      </c>
    </row>
    <row r="274" spans="1:45" x14ac:dyDescent="0.55000000000000004">
      <c r="A274" s="171"/>
      <c r="B274" s="172"/>
      <c r="C274" s="173"/>
      <c r="D274" s="173"/>
      <c r="E274" s="173"/>
      <c r="F274" s="173"/>
      <c r="G274" s="174"/>
      <c r="H274" s="175"/>
      <c r="I274" s="176"/>
      <c r="J274" s="176"/>
      <c r="K274" s="177"/>
      <c r="L274" s="178"/>
      <c r="M274" s="179"/>
      <c r="O274" s="160" t="str">
        <f>IF(Q274 = "", "", COUNT(Q$4:$Q274))</f>
        <v/>
      </c>
      <c r="P274" s="160" t="str">
        <f t="shared" si="32"/>
        <v/>
      </c>
      <c r="Q274" s="161" t="str">
        <f t="shared" si="33"/>
        <v/>
      </c>
      <c r="R274" s="162" t="str">
        <f t="shared" si="34"/>
        <v/>
      </c>
      <c r="S274" s="163" t="str">
        <f t="shared" si="35"/>
        <v/>
      </c>
      <c r="T274" s="164" t="str">
        <f t="shared" si="36"/>
        <v/>
      </c>
      <c r="U274" s="165" t="str">
        <f t="shared" si="37"/>
        <v/>
      </c>
      <c r="V274" s="146"/>
      <c r="AR274" t="str">
        <f t="shared" si="38"/>
        <v/>
      </c>
      <c r="AS274" t="str">
        <f t="shared" si="39"/>
        <v/>
      </c>
    </row>
    <row r="275" spans="1:45" x14ac:dyDescent="0.55000000000000004">
      <c r="A275" s="171"/>
      <c r="B275" s="172"/>
      <c r="C275" s="173"/>
      <c r="D275" s="173"/>
      <c r="E275" s="173"/>
      <c r="F275" s="173"/>
      <c r="G275" s="174"/>
      <c r="H275" s="175"/>
      <c r="I275" s="176"/>
      <c r="J275" s="176"/>
      <c r="K275" s="177"/>
      <c r="L275" s="178"/>
      <c r="M275" s="179"/>
      <c r="O275" s="160" t="str">
        <f>IF(Q275 = "", "", COUNT(Q$4:$Q275))</f>
        <v/>
      </c>
      <c r="P275" s="160" t="str">
        <f t="shared" si="32"/>
        <v/>
      </c>
      <c r="Q275" s="161" t="str">
        <f t="shared" si="33"/>
        <v/>
      </c>
      <c r="R275" s="162" t="str">
        <f t="shared" si="34"/>
        <v/>
      </c>
      <c r="S275" s="163" t="str">
        <f t="shared" si="35"/>
        <v/>
      </c>
      <c r="T275" s="164" t="str">
        <f t="shared" si="36"/>
        <v/>
      </c>
      <c r="U275" s="165" t="str">
        <f t="shared" si="37"/>
        <v/>
      </c>
      <c r="V275" s="146"/>
      <c r="AR275" t="str">
        <f t="shared" si="38"/>
        <v/>
      </c>
      <c r="AS275" t="str">
        <f t="shared" si="39"/>
        <v/>
      </c>
    </row>
    <row r="276" spans="1:45" x14ac:dyDescent="0.55000000000000004">
      <c r="A276" s="171"/>
      <c r="B276" s="172"/>
      <c r="C276" s="173"/>
      <c r="D276" s="173"/>
      <c r="E276" s="173"/>
      <c r="F276" s="173"/>
      <c r="G276" s="174"/>
      <c r="H276" s="175"/>
      <c r="I276" s="176"/>
      <c r="J276" s="176"/>
      <c r="K276" s="177"/>
      <c r="L276" s="178"/>
      <c r="M276" s="179"/>
      <c r="O276" s="160" t="str">
        <f>IF(Q276 = "", "", COUNT(Q$4:$Q276))</f>
        <v/>
      </c>
      <c r="P276" s="160" t="str">
        <f t="shared" si="32"/>
        <v/>
      </c>
      <c r="Q276" s="161" t="str">
        <f t="shared" si="33"/>
        <v/>
      </c>
      <c r="R276" s="162" t="str">
        <f t="shared" si="34"/>
        <v/>
      </c>
      <c r="S276" s="163" t="str">
        <f t="shared" si="35"/>
        <v/>
      </c>
      <c r="T276" s="164" t="str">
        <f t="shared" si="36"/>
        <v/>
      </c>
      <c r="U276" s="165" t="str">
        <f t="shared" si="37"/>
        <v/>
      </c>
      <c r="V276" s="146"/>
      <c r="AR276" t="str">
        <f t="shared" si="38"/>
        <v/>
      </c>
      <c r="AS276" t="str">
        <f t="shared" si="39"/>
        <v/>
      </c>
    </row>
    <row r="277" spans="1:45" x14ac:dyDescent="0.55000000000000004">
      <c r="A277" s="171"/>
      <c r="B277" s="172"/>
      <c r="C277" s="173"/>
      <c r="D277" s="173"/>
      <c r="E277" s="173"/>
      <c r="F277" s="173"/>
      <c r="G277" s="174"/>
      <c r="H277" s="175"/>
      <c r="I277" s="176"/>
      <c r="J277" s="176"/>
      <c r="K277" s="177"/>
      <c r="L277" s="178"/>
      <c r="M277" s="179"/>
      <c r="O277" s="160" t="str">
        <f>IF(Q277 = "", "", COUNT(Q$4:$Q277))</f>
        <v/>
      </c>
      <c r="P277" s="160" t="str">
        <f t="shared" si="32"/>
        <v/>
      </c>
      <c r="Q277" s="161" t="str">
        <f t="shared" si="33"/>
        <v/>
      </c>
      <c r="R277" s="162" t="str">
        <f t="shared" si="34"/>
        <v/>
      </c>
      <c r="S277" s="163" t="str">
        <f t="shared" si="35"/>
        <v/>
      </c>
      <c r="T277" s="164" t="str">
        <f t="shared" si="36"/>
        <v/>
      </c>
      <c r="U277" s="165" t="str">
        <f t="shared" si="37"/>
        <v/>
      </c>
      <c r="V277" s="146"/>
      <c r="AR277" t="str">
        <f t="shared" si="38"/>
        <v/>
      </c>
      <c r="AS277" t="str">
        <f t="shared" si="39"/>
        <v/>
      </c>
    </row>
    <row r="278" spans="1:45" x14ac:dyDescent="0.55000000000000004">
      <c r="A278" s="171"/>
      <c r="B278" s="172"/>
      <c r="C278" s="173"/>
      <c r="D278" s="173"/>
      <c r="E278" s="173"/>
      <c r="F278" s="173"/>
      <c r="G278" s="174"/>
      <c r="H278" s="175"/>
      <c r="I278" s="176"/>
      <c r="J278" s="176"/>
      <c r="K278" s="177"/>
      <c r="L278" s="178"/>
      <c r="M278" s="179"/>
      <c r="O278" s="160" t="str">
        <f>IF(Q278 = "", "", COUNT(Q$4:$Q278))</f>
        <v/>
      </c>
      <c r="P278" s="160" t="str">
        <f t="shared" si="32"/>
        <v/>
      </c>
      <c r="Q278" s="161" t="str">
        <f t="shared" si="33"/>
        <v/>
      </c>
      <c r="R278" s="162" t="str">
        <f t="shared" si="34"/>
        <v/>
      </c>
      <c r="S278" s="163" t="str">
        <f t="shared" si="35"/>
        <v/>
      </c>
      <c r="T278" s="164" t="str">
        <f t="shared" si="36"/>
        <v/>
      </c>
      <c r="U278" s="165" t="str">
        <f t="shared" si="37"/>
        <v/>
      </c>
      <c r="V278" s="146"/>
      <c r="AR278" t="str">
        <f t="shared" si="38"/>
        <v/>
      </c>
      <c r="AS278" t="str">
        <f t="shared" si="39"/>
        <v/>
      </c>
    </row>
    <row r="279" spans="1:45" x14ac:dyDescent="0.55000000000000004">
      <c r="A279" s="171"/>
      <c r="B279" s="172"/>
      <c r="C279" s="173"/>
      <c r="D279" s="173"/>
      <c r="E279" s="173"/>
      <c r="F279" s="173"/>
      <c r="G279" s="174"/>
      <c r="H279" s="175"/>
      <c r="I279" s="176"/>
      <c r="J279" s="176"/>
      <c r="K279" s="177"/>
      <c r="L279" s="178"/>
      <c r="M279" s="179"/>
      <c r="O279" s="160" t="str">
        <f>IF(Q279 = "", "", COUNT(Q$4:$Q279))</f>
        <v/>
      </c>
      <c r="P279" s="160" t="str">
        <f t="shared" si="32"/>
        <v/>
      </c>
      <c r="Q279" s="161" t="str">
        <f t="shared" si="33"/>
        <v/>
      </c>
      <c r="R279" s="162" t="str">
        <f t="shared" si="34"/>
        <v/>
      </c>
      <c r="S279" s="163" t="str">
        <f t="shared" si="35"/>
        <v/>
      </c>
      <c r="T279" s="164" t="str">
        <f t="shared" si="36"/>
        <v/>
      </c>
      <c r="U279" s="165" t="str">
        <f t="shared" si="37"/>
        <v/>
      </c>
      <c r="V279" s="146"/>
      <c r="AR279" t="str">
        <f t="shared" si="38"/>
        <v/>
      </c>
      <c r="AS279" t="str">
        <f t="shared" si="39"/>
        <v/>
      </c>
    </row>
    <row r="280" spans="1:45" x14ac:dyDescent="0.55000000000000004">
      <c r="A280" s="171"/>
      <c r="B280" s="172"/>
      <c r="C280" s="173"/>
      <c r="D280" s="173"/>
      <c r="E280" s="173"/>
      <c r="F280" s="173"/>
      <c r="G280" s="174"/>
      <c r="H280" s="175"/>
      <c r="I280" s="176"/>
      <c r="J280" s="176"/>
      <c r="K280" s="177"/>
      <c r="L280" s="178"/>
      <c r="M280" s="179"/>
      <c r="O280" s="160" t="str">
        <f>IF(Q280 = "", "", COUNT(Q$4:$Q280))</f>
        <v/>
      </c>
      <c r="P280" s="160" t="str">
        <f t="shared" si="32"/>
        <v/>
      </c>
      <c r="Q280" s="161" t="str">
        <f t="shared" si="33"/>
        <v/>
      </c>
      <c r="R280" s="162" t="str">
        <f t="shared" si="34"/>
        <v/>
      </c>
      <c r="S280" s="163" t="str">
        <f t="shared" si="35"/>
        <v/>
      </c>
      <c r="T280" s="164" t="str">
        <f t="shared" si="36"/>
        <v/>
      </c>
      <c r="U280" s="165" t="str">
        <f t="shared" si="37"/>
        <v/>
      </c>
      <c r="V280" s="146"/>
      <c r="AR280" t="str">
        <f t="shared" si="38"/>
        <v/>
      </c>
      <c r="AS280" t="str">
        <f t="shared" si="39"/>
        <v/>
      </c>
    </row>
    <row r="281" spans="1:45" x14ac:dyDescent="0.55000000000000004">
      <c r="A281" s="171"/>
      <c r="B281" s="172"/>
      <c r="C281" s="173"/>
      <c r="D281" s="173"/>
      <c r="E281" s="173"/>
      <c r="F281" s="173"/>
      <c r="G281" s="174"/>
      <c r="H281" s="175"/>
      <c r="I281" s="176"/>
      <c r="J281" s="176"/>
      <c r="K281" s="177"/>
      <c r="L281" s="178"/>
      <c r="M281" s="179"/>
      <c r="O281" s="160" t="str">
        <f>IF(Q281 = "", "", COUNT(Q$4:$Q281))</f>
        <v/>
      </c>
      <c r="P281" s="160" t="str">
        <f t="shared" si="32"/>
        <v/>
      </c>
      <c r="Q281" s="161" t="str">
        <f t="shared" si="33"/>
        <v/>
      </c>
      <c r="R281" s="162" t="str">
        <f t="shared" si="34"/>
        <v/>
      </c>
      <c r="S281" s="163" t="str">
        <f t="shared" si="35"/>
        <v/>
      </c>
      <c r="T281" s="164" t="str">
        <f t="shared" si="36"/>
        <v/>
      </c>
      <c r="U281" s="165" t="str">
        <f t="shared" si="37"/>
        <v/>
      </c>
      <c r="V281" s="146"/>
      <c r="AR281" t="str">
        <f t="shared" si="38"/>
        <v/>
      </c>
      <c r="AS281" t="str">
        <f t="shared" si="39"/>
        <v/>
      </c>
    </row>
    <row r="282" spans="1:45" x14ac:dyDescent="0.55000000000000004">
      <c r="A282" s="171"/>
      <c r="B282" s="172"/>
      <c r="C282" s="173"/>
      <c r="D282" s="173"/>
      <c r="E282" s="173"/>
      <c r="F282" s="173"/>
      <c r="G282" s="174"/>
      <c r="H282" s="175"/>
      <c r="I282" s="176"/>
      <c r="J282" s="176"/>
      <c r="K282" s="177"/>
      <c r="L282" s="178"/>
      <c r="M282" s="179"/>
      <c r="O282" s="160" t="str">
        <f>IF(Q282 = "", "", COUNT(Q$4:$Q282))</f>
        <v/>
      </c>
      <c r="P282" s="160" t="str">
        <f t="shared" si="32"/>
        <v/>
      </c>
      <c r="Q282" s="161" t="str">
        <f t="shared" si="33"/>
        <v/>
      </c>
      <c r="R282" s="162" t="str">
        <f t="shared" si="34"/>
        <v/>
      </c>
      <c r="S282" s="163" t="str">
        <f t="shared" si="35"/>
        <v/>
      </c>
      <c r="T282" s="164" t="str">
        <f t="shared" si="36"/>
        <v/>
      </c>
      <c r="U282" s="165" t="str">
        <f t="shared" si="37"/>
        <v/>
      </c>
      <c r="V282" s="146"/>
      <c r="AR282" t="str">
        <f t="shared" si="38"/>
        <v/>
      </c>
      <c r="AS282" t="str">
        <f t="shared" si="39"/>
        <v/>
      </c>
    </row>
    <row r="283" spans="1:45" x14ac:dyDescent="0.55000000000000004">
      <c r="A283" s="171"/>
      <c r="B283" s="172"/>
      <c r="C283" s="173"/>
      <c r="D283" s="173"/>
      <c r="E283" s="173"/>
      <c r="F283" s="173"/>
      <c r="G283" s="174"/>
      <c r="H283" s="175"/>
      <c r="I283" s="176"/>
      <c r="J283" s="176"/>
      <c r="K283" s="177"/>
      <c r="L283" s="178"/>
      <c r="M283" s="179"/>
      <c r="O283" s="160" t="str">
        <f>IF(Q283 = "", "", COUNT(Q$4:$Q283))</f>
        <v/>
      </c>
      <c r="P283" s="160" t="str">
        <f t="shared" si="32"/>
        <v/>
      </c>
      <c r="Q283" s="161" t="str">
        <f t="shared" si="33"/>
        <v/>
      </c>
      <c r="R283" s="162" t="str">
        <f t="shared" si="34"/>
        <v/>
      </c>
      <c r="S283" s="163" t="str">
        <f t="shared" si="35"/>
        <v/>
      </c>
      <c r="T283" s="164" t="str">
        <f t="shared" si="36"/>
        <v/>
      </c>
      <c r="U283" s="165" t="str">
        <f t="shared" si="37"/>
        <v/>
      </c>
      <c r="V283" s="146"/>
      <c r="AR283" t="str">
        <f t="shared" si="38"/>
        <v/>
      </c>
      <c r="AS283" t="str">
        <f t="shared" si="39"/>
        <v/>
      </c>
    </row>
    <row r="284" spans="1:45" x14ac:dyDescent="0.55000000000000004">
      <c r="A284" s="171"/>
      <c r="B284" s="172"/>
      <c r="C284" s="173"/>
      <c r="D284" s="173"/>
      <c r="E284" s="173"/>
      <c r="F284" s="173"/>
      <c r="G284" s="174"/>
      <c r="H284" s="175"/>
      <c r="I284" s="176"/>
      <c r="J284" s="176"/>
      <c r="K284" s="177"/>
      <c r="L284" s="178"/>
      <c r="M284" s="179"/>
      <c r="O284" s="160" t="str">
        <f>IF(Q284 = "", "", COUNT(Q$4:$Q284))</f>
        <v/>
      </c>
      <c r="P284" s="160" t="str">
        <f t="shared" si="32"/>
        <v/>
      </c>
      <c r="Q284" s="161" t="str">
        <f t="shared" si="33"/>
        <v/>
      </c>
      <c r="R284" s="162" t="str">
        <f t="shared" si="34"/>
        <v/>
      </c>
      <c r="S284" s="163" t="str">
        <f t="shared" si="35"/>
        <v/>
      </c>
      <c r="T284" s="164" t="str">
        <f t="shared" si="36"/>
        <v/>
      </c>
      <c r="U284" s="165" t="str">
        <f t="shared" si="37"/>
        <v/>
      </c>
      <c r="V284" s="146"/>
      <c r="AR284" t="str">
        <f t="shared" si="38"/>
        <v/>
      </c>
      <c r="AS284" t="str">
        <f t="shared" si="39"/>
        <v/>
      </c>
    </row>
    <row r="285" spans="1:45" x14ac:dyDescent="0.55000000000000004">
      <c r="A285" s="171"/>
      <c r="B285" s="172"/>
      <c r="C285" s="173"/>
      <c r="D285" s="173"/>
      <c r="E285" s="173"/>
      <c r="F285" s="173"/>
      <c r="G285" s="174"/>
      <c r="H285" s="175"/>
      <c r="I285" s="176"/>
      <c r="J285" s="176"/>
      <c r="K285" s="177"/>
      <c r="L285" s="178"/>
      <c r="M285" s="179"/>
      <c r="O285" s="160" t="str">
        <f>IF(Q285 = "", "", COUNT(Q$4:$Q285))</f>
        <v/>
      </c>
      <c r="P285" s="160" t="str">
        <f t="shared" si="32"/>
        <v/>
      </c>
      <c r="Q285" s="161" t="str">
        <f t="shared" si="33"/>
        <v/>
      </c>
      <c r="R285" s="162" t="str">
        <f t="shared" si="34"/>
        <v/>
      </c>
      <c r="S285" s="163" t="str">
        <f t="shared" si="35"/>
        <v/>
      </c>
      <c r="T285" s="164" t="str">
        <f t="shared" si="36"/>
        <v/>
      </c>
      <c r="U285" s="165" t="str">
        <f t="shared" si="37"/>
        <v/>
      </c>
      <c r="V285" s="146"/>
      <c r="AR285" t="str">
        <f t="shared" si="38"/>
        <v/>
      </c>
      <c r="AS285" t="str">
        <f t="shared" si="39"/>
        <v/>
      </c>
    </row>
    <row r="286" spans="1:45" x14ac:dyDescent="0.55000000000000004">
      <c r="A286" s="171"/>
      <c r="B286" s="172"/>
      <c r="C286" s="173"/>
      <c r="D286" s="173"/>
      <c r="E286" s="173"/>
      <c r="F286" s="173"/>
      <c r="G286" s="174"/>
      <c r="H286" s="175"/>
      <c r="I286" s="176"/>
      <c r="J286" s="176"/>
      <c r="K286" s="177"/>
      <c r="L286" s="178"/>
      <c r="M286" s="179"/>
      <c r="O286" s="160" t="str">
        <f>IF(Q286 = "", "", COUNT(Q$4:$Q286))</f>
        <v/>
      </c>
      <c r="P286" s="160" t="str">
        <f t="shared" si="32"/>
        <v/>
      </c>
      <c r="Q286" s="161" t="str">
        <f t="shared" si="33"/>
        <v/>
      </c>
      <c r="R286" s="162" t="str">
        <f t="shared" si="34"/>
        <v/>
      </c>
      <c r="S286" s="163" t="str">
        <f t="shared" si="35"/>
        <v/>
      </c>
      <c r="T286" s="164" t="str">
        <f t="shared" si="36"/>
        <v/>
      </c>
      <c r="U286" s="165" t="str">
        <f t="shared" si="37"/>
        <v/>
      </c>
      <c r="V286" s="146"/>
      <c r="AR286" t="str">
        <f t="shared" si="38"/>
        <v/>
      </c>
      <c r="AS286" t="str">
        <f t="shared" si="39"/>
        <v/>
      </c>
    </row>
    <row r="287" spans="1:45" x14ac:dyDescent="0.55000000000000004">
      <c r="A287" s="171"/>
      <c r="B287" s="172"/>
      <c r="C287" s="173"/>
      <c r="D287" s="173"/>
      <c r="E287" s="173"/>
      <c r="F287" s="173"/>
      <c r="G287" s="174"/>
      <c r="H287" s="175"/>
      <c r="I287" s="176"/>
      <c r="J287" s="176"/>
      <c r="K287" s="177"/>
      <c r="L287" s="178"/>
      <c r="M287" s="179"/>
      <c r="O287" s="160" t="str">
        <f>IF(Q287 = "", "", COUNT(Q$4:$Q287))</f>
        <v/>
      </c>
      <c r="P287" s="160" t="str">
        <f t="shared" si="32"/>
        <v/>
      </c>
      <c r="Q287" s="161" t="str">
        <f t="shared" si="33"/>
        <v/>
      </c>
      <c r="R287" s="162" t="str">
        <f t="shared" si="34"/>
        <v/>
      </c>
      <c r="S287" s="163" t="str">
        <f t="shared" si="35"/>
        <v/>
      </c>
      <c r="T287" s="164" t="str">
        <f t="shared" si="36"/>
        <v/>
      </c>
      <c r="U287" s="165" t="str">
        <f t="shared" si="37"/>
        <v/>
      </c>
      <c r="V287" s="146"/>
      <c r="AR287" t="str">
        <f t="shared" si="38"/>
        <v/>
      </c>
      <c r="AS287" t="str">
        <f t="shared" si="39"/>
        <v/>
      </c>
    </row>
    <row r="288" spans="1:45" x14ac:dyDescent="0.55000000000000004">
      <c r="A288" s="171"/>
      <c r="B288" s="172"/>
      <c r="C288" s="173"/>
      <c r="D288" s="173"/>
      <c r="E288" s="173"/>
      <c r="F288" s="173"/>
      <c r="G288" s="174"/>
      <c r="H288" s="175"/>
      <c r="I288" s="176"/>
      <c r="J288" s="176"/>
      <c r="K288" s="177"/>
      <c r="L288" s="178"/>
      <c r="M288" s="179"/>
      <c r="O288" s="160" t="str">
        <f>IF(Q288 = "", "", COUNT(Q$4:$Q288))</f>
        <v/>
      </c>
      <c r="P288" s="160" t="str">
        <f t="shared" si="32"/>
        <v/>
      </c>
      <c r="Q288" s="161" t="str">
        <f t="shared" si="33"/>
        <v/>
      </c>
      <c r="R288" s="162" t="str">
        <f t="shared" si="34"/>
        <v/>
      </c>
      <c r="S288" s="163" t="str">
        <f t="shared" si="35"/>
        <v/>
      </c>
      <c r="T288" s="164" t="str">
        <f t="shared" si="36"/>
        <v/>
      </c>
      <c r="U288" s="165" t="str">
        <f t="shared" si="37"/>
        <v/>
      </c>
      <c r="V288" s="146"/>
      <c r="AR288" t="str">
        <f t="shared" si="38"/>
        <v/>
      </c>
      <c r="AS288" t="str">
        <f t="shared" si="39"/>
        <v/>
      </c>
    </row>
    <row r="289" spans="1:45" x14ac:dyDescent="0.55000000000000004">
      <c r="A289" s="171"/>
      <c r="B289" s="172"/>
      <c r="C289" s="173"/>
      <c r="D289" s="173"/>
      <c r="E289" s="173"/>
      <c r="F289" s="173"/>
      <c r="G289" s="174"/>
      <c r="H289" s="175"/>
      <c r="I289" s="176"/>
      <c r="J289" s="176"/>
      <c r="K289" s="177"/>
      <c r="L289" s="178"/>
      <c r="M289" s="179"/>
      <c r="O289" s="160" t="str">
        <f>IF(Q289 = "", "", COUNT(Q$4:$Q289))</f>
        <v/>
      </c>
      <c r="P289" s="160" t="str">
        <f t="shared" si="32"/>
        <v/>
      </c>
      <c r="Q289" s="161" t="str">
        <f t="shared" si="33"/>
        <v/>
      </c>
      <c r="R289" s="162" t="str">
        <f t="shared" si="34"/>
        <v/>
      </c>
      <c r="S289" s="163" t="str">
        <f t="shared" si="35"/>
        <v/>
      </c>
      <c r="T289" s="164" t="str">
        <f t="shared" si="36"/>
        <v/>
      </c>
      <c r="U289" s="165" t="str">
        <f t="shared" si="37"/>
        <v/>
      </c>
      <c r="V289" s="146"/>
      <c r="AR289" t="str">
        <f t="shared" si="38"/>
        <v/>
      </c>
      <c r="AS289" t="str">
        <f t="shared" si="39"/>
        <v/>
      </c>
    </row>
    <row r="290" spans="1:45" x14ac:dyDescent="0.55000000000000004">
      <c r="A290" s="171"/>
      <c r="B290" s="172"/>
      <c r="C290" s="173"/>
      <c r="D290" s="173"/>
      <c r="E290" s="173"/>
      <c r="F290" s="173"/>
      <c r="G290" s="174"/>
      <c r="H290" s="175"/>
      <c r="I290" s="176"/>
      <c r="J290" s="176"/>
      <c r="K290" s="177"/>
      <c r="L290" s="178"/>
      <c r="M290" s="179"/>
      <c r="O290" s="160" t="str">
        <f>IF(Q290 = "", "", COUNT(Q$4:$Q290))</f>
        <v/>
      </c>
      <c r="P290" s="160" t="str">
        <f t="shared" si="32"/>
        <v/>
      </c>
      <c r="Q290" s="161" t="str">
        <f t="shared" si="33"/>
        <v/>
      </c>
      <c r="R290" s="162" t="str">
        <f t="shared" si="34"/>
        <v/>
      </c>
      <c r="S290" s="163" t="str">
        <f t="shared" si="35"/>
        <v/>
      </c>
      <c r="T290" s="164" t="str">
        <f t="shared" si="36"/>
        <v/>
      </c>
      <c r="U290" s="165" t="str">
        <f t="shared" si="37"/>
        <v/>
      </c>
      <c r="V290" s="146"/>
      <c r="AR290" t="str">
        <f t="shared" si="38"/>
        <v/>
      </c>
      <c r="AS290" t="str">
        <f t="shared" si="39"/>
        <v/>
      </c>
    </row>
    <row r="291" spans="1:45" x14ac:dyDescent="0.55000000000000004">
      <c r="A291" s="171"/>
      <c r="B291" s="172"/>
      <c r="C291" s="173"/>
      <c r="D291" s="173"/>
      <c r="E291" s="173"/>
      <c r="F291" s="173"/>
      <c r="G291" s="174"/>
      <c r="H291" s="175"/>
      <c r="I291" s="176"/>
      <c r="J291" s="176"/>
      <c r="K291" s="177"/>
      <c r="L291" s="178"/>
      <c r="M291" s="179"/>
      <c r="O291" s="160" t="str">
        <f>IF(Q291 = "", "", COUNT(Q$4:$Q291))</f>
        <v/>
      </c>
      <c r="P291" s="160" t="str">
        <f t="shared" si="32"/>
        <v/>
      </c>
      <c r="Q291" s="161" t="str">
        <f t="shared" si="33"/>
        <v/>
      </c>
      <c r="R291" s="162" t="str">
        <f t="shared" si="34"/>
        <v/>
      </c>
      <c r="S291" s="163" t="str">
        <f t="shared" si="35"/>
        <v/>
      </c>
      <c r="T291" s="164" t="str">
        <f t="shared" si="36"/>
        <v/>
      </c>
      <c r="U291" s="165" t="str">
        <f t="shared" si="37"/>
        <v/>
      </c>
      <c r="V291" s="146"/>
      <c r="AR291" t="str">
        <f t="shared" si="38"/>
        <v/>
      </c>
      <c r="AS291" t="str">
        <f t="shared" si="39"/>
        <v/>
      </c>
    </row>
    <row r="292" spans="1:45" x14ac:dyDescent="0.55000000000000004">
      <c r="A292" s="171"/>
      <c r="B292" s="172"/>
      <c r="C292" s="173"/>
      <c r="D292" s="173"/>
      <c r="E292" s="173"/>
      <c r="F292" s="173"/>
      <c r="G292" s="174"/>
      <c r="H292" s="175"/>
      <c r="I292" s="176"/>
      <c r="J292" s="176"/>
      <c r="K292" s="177"/>
      <c r="L292" s="178"/>
      <c r="M292" s="179"/>
      <c r="O292" s="160" t="str">
        <f>IF(Q292 = "", "", COUNT(Q$4:$Q292))</f>
        <v/>
      </c>
      <c r="P292" s="160" t="str">
        <f t="shared" si="32"/>
        <v/>
      </c>
      <c r="Q292" s="161" t="str">
        <f t="shared" si="33"/>
        <v/>
      </c>
      <c r="R292" s="162" t="str">
        <f t="shared" si="34"/>
        <v/>
      </c>
      <c r="S292" s="163" t="str">
        <f t="shared" si="35"/>
        <v/>
      </c>
      <c r="T292" s="164" t="str">
        <f t="shared" si="36"/>
        <v/>
      </c>
      <c r="U292" s="165" t="str">
        <f t="shared" si="37"/>
        <v/>
      </c>
      <c r="V292" s="146"/>
      <c r="AR292" t="str">
        <f t="shared" si="38"/>
        <v/>
      </c>
      <c r="AS292" t="str">
        <f t="shared" si="39"/>
        <v/>
      </c>
    </row>
    <row r="293" spans="1:45" x14ac:dyDescent="0.55000000000000004">
      <c r="A293" s="171"/>
      <c r="B293" s="172"/>
      <c r="C293" s="173"/>
      <c r="D293" s="173"/>
      <c r="E293" s="173"/>
      <c r="F293" s="173"/>
      <c r="G293" s="174"/>
      <c r="H293" s="175"/>
      <c r="I293" s="176"/>
      <c r="J293" s="176"/>
      <c r="K293" s="177"/>
      <c r="L293" s="178"/>
      <c r="M293" s="179"/>
      <c r="O293" s="160" t="str">
        <f>IF(Q293 = "", "", COUNT(Q$4:$Q293))</f>
        <v/>
      </c>
      <c r="P293" s="160" t="str">
        <f t="shared" si="32"/>
        <v/>
      </c>
      <c r="Q293" s="161" t="str">
        <f t="shared" si="33"/>
        <v/>
      </c>
      <c r="R293" s="162" t="str">
        <f t="shared" si="34"/>
        <v/>
      </c>
      <c r="S293" s="163" t="str">
        <f t="shared" si="35"/>
        <v/>
      </c>
      <c r="T293" s="164" t="str">
        <f t="shared" si="36"/>
        <v/>
      </c>
      <c r="U293" s="165" t="str">
        <f t="shared" si="37"/>
        <v/>
      </c>
      <c r="V293" s="146"/>
      <c r="AR293" t="str">
        <f t="shared" si="38"/>
        <v/>
      </c>
      <c r="AS293" t="str">
        <f t="shared" si="39"/>
        <v/>
      </c>
    </row>
    <row r="294" spans="1:45" x14ac:dyDescent="0.55000000000000004">
      <c r="A294" s="171"/>
      <c r="B294" s="172"/>
      <c r="C294" s="173"/>
      <c r="D294" s="173"/>
      <c r="E294" s="173"/>
      <c r="F294" s="173"/>
      <c r="G294" s="174"/>
      <c r="H294" s="175"/>
      <c r="I294" s="176"/>
      <c r="J294" s="176"/>
      <c r="K294" s="177"/>
      <c r="L294" s="178"/>
      <c r="M294" s="179"/>
      <c r="O294" s="160" t="str">
        <f>IF(Q294 = "", "", COUNT(Q$4:$Q294))</f>
        <v/>
      </c>
      <c r="P294" s="160" t="str">
        <f t="shared" si="32"/>
        <v/>
      </c>
      <c r="Q294" s="161" t="str">
        <f t="shared" si="33"/>
        <v/>
      </c>
      <c r="R294" s="162" t="str">
        <f t="shared" si="34"/>
        <v/>
      </c>
      <c r="S294" s="163" t="str">
        <f t="shared" si="35"/>
        <v/>
      </c>
      <c r="T294" s="164" t="str">
        <f t="shared" si="36"/>
        <v/>
      </c>
      <c r="U294" s="165" t="str">
        <f t="shared" si="37"/>
        <v/>
      </c>
      <c r="V294" s="146"/>
      <c r="AR294" t="str">
        <f t="shared" si="38"/>
        <v/>
      </c>
      <c r="AS294" t="str">
        <f t="shared" si="39"/>
        <v/>
      </c>
    </row>
    <row r="295" spans="1:45" x14ac:dyDescent="0.55000000000000004">
      <c r="A295" s="171"/>
      <c r="B295" s="172"/>
      <c r="C295" s="173"/>
      <c r="D295" s="173"/>
      <c r="E295" s="173"/>
      <c r="F295" s="173"/>
      <c r="G295" s="174"/>
      <c r="H295" s="175"/>
      <c r="I295" s="176"/>
      <c r="J295" s="176"/>
      <c r="K295" s="177"/>
      <c r="L295" s="178"/>
      <c r="M295" s="179"/>
      <c r="O295" s="160" t="str">
        <f>IF(Q295 = "", "", COUNT(Q$4:$Q295))</f>
        <v/>
      </c>
      <c r="P295" s="160" t="str">
        <f t="shared" si="32"/>
        <v/>
      </c>
      <c r="Q295" s="161" t="str">
        <f t="shared" si="33"/>
        <v/>
      </c>
      <c r="R295" s="162" t="str">
        <f t="shared" si="34"/>
        <v/>
      </c>
      <c r="S295" s="163" t="str">
        <f t="shared" si="35"/>
        <v/>
      </c>
      <c r="T295" s="164" t="str">
        <f t="shared" si="36"/>
        <v/>
      </c>
      <c r="U295" s="165" t="str">
        <f t="shared" si="37"/>
        <v/>
      </c>
      <c r="V295" s="146"/>
      <c r="AR295" t="str">
        <f t="shared" si="38"/>
        <v/>
      </c>
      <c r="AS295" t="str">
        <f t="shared" si="39"/>
        <v/>
      </c>
    </row>
    <row r="296" spans="1:45" x14ac:dyDescent="0.55000000000000004">
      <c r="A296" s="171"/>
      <c r="B296" s="172"/>
      <c r="C296" s="173"/>
      <c r="D296" s="173"/>
      <c r="E296" s="173"/>
      <c r="F296" s="173"/>
      <c r="G296" s="174"/>
      <c r="H296" s="175"/>
      <c r="I296" s="176"/>
      <c r="J296" s="176"/>
      <c r="K296" s="177"/>
      <c r="L296" s="178"/>
      <c r="M296" s="179"/>
      <c r="O296" s="160" t="str">
        <f>IF(Q296 = "", "", COUNT(Q$4:$Q296))</f>
        <v/>
      </c>
      <c r="P296" s="160" t="str">
        <f t="shared" si="32"/>
        <v/>
      </c>
      <c r="Q296" s="161" t="str">
        <f t="shared" si="33"/>
        <v/>
      </c>
      <c r="R296" s="162" t="str">
        <f t="shared" si="34"/>
        <v/>
      </c>
      <c r="S296" s="163" t="str">
        <f t="shared" si="35"/>
        <v/>
      </c>
      <c r="T296" s="164" t="str">
        <f t="shared" si="36"/>
        <v/>
      </c>
      <c r="U296" s="165" t="str">
        <f t="shared" si="37"/>
        <v/>
      </c>
      <c r="V296" s="146"/>
      <c r="AR296" t="str">
        <f t="shared" si="38"/>
        <v/>
      </c>
      <c r="AS296" t="str">
        <f t="shared" si="39"/>
        <v/>
      </c>
    </row>
    <row r="297" spans="1:45" x14ac:dyDescent="0.55000000000000004">
      <c r="A297" s="171"/>
      <c r="B297" s="172"/>
      <c r="C297" s="173"/>
      <c r="D297" s="173"/>
      <c r="E297" s="173"/>
      <c r="F297" s="173"/>
      <c r="G297" s="174"/>
      <c r="H297" s="175"/>
      <c r="I297" s="176"/>
      <c r="J297" s="176"/>
      <c r="K297" s="177"/>
      <c r="L297" s="178"/>
      <c r="M297" s="179"/>
      <c r="O297" s="160" t="str">
        <f>IF(Q297 = "", "", COUNT(Q$4:$Q297))</f>
        <v/>
      </c>
      <c r="P297" s="160" t="str">
        <f t="shared" si="32"/>
        <v/>
      </c>
      <c r="Q297" s="161" t="str">
        <f t="shared" si="33"/>
        <v/>
      </c>
      <c r="R297" s="162" t="str">
        <f t="shared" si="34"/>
        <v/>
      </c>
      <c r="S297" s="163" t="str">
        <f t="shared" si="35"/>
        <v/>
      </c>
      <c r="T297" s="164" t="str">
        <f t="shared" si="36"/>
        <v/>
      </c>
      <c r="U297" s="165" t="str">
        <f t="shared" si="37"/>
        <v/>
      </c>
      <c r="V297" s="146"/>
      <c r="AR297" t="str">
        <f t="shared" si="38"/>
        <v/>
      </c>
      <c r="AS297" t="str">
        <f t="shared" si="39"/>
        <v/>
      </c>
    </row>
    <row r="298" spans="1:45" x14ac:dyDescent="0.55000000000000004">
      <c r="A298" s="171"/>
      <c r="B298" s="172"/>
      <c r="C298" s="173"/>
      <c r="D298" s="173"/>
      <c r="E298" s="173"/>
      <c r="F298" s="173"/>
      <c r="G298" s="174"/>
      <c r="H298" s="175"/>
      <c r="I298" s="176"/>
      <c r="J298" s="176"/>
      <c r="K298" s="177"/>
      <c r="L298" s="178"/>
      <c r="M298" s="179"/>
      <c r="O298" s="160" t="str">
        <f>IF(Q298 = "", "", COUNT(Q$4:$Q298))</f>
        <v/>
      </c>
      <c r="P298" s="160" t="str">
        <f t="shared" si="32"/>
        <v/>
      </c>
      <c r="Q298" s="161" t="str">
        <f t="shared" si="33"/>
        <v/>
      </c>
      <c r="R298" s="162" t="str">
        <f t="shared" si="34"/>
        <v/>
      </c>
      <c r="S298" s="163" t="str">
        <f t="shared" si="35"/>
        <v/>
      </c>
      <c r="T298" s="164" t="str">
        <f t="shared" si="36"/>
        <v/>
      </c>
      <c r="U298" s="165" t="str">
        <f t="shared" si="37"/>
        <v/>
      </c>
      <c r="V298" s="146"/>
      <c r="AR298" t="str">
        <f t="shared" si="38"/>
        <v/>
      </c>
      <c r="AS298" t="str">
        <f t="shared" si="39"/>
        <v/>
      </c>
    </row>
    <row r="299" spans="1:45" x14ac:dyDescent="0.55000000000000004">
      <c r="A299" s="171"/>
      <c r="B299" s="172"/>
      <c r="C299" s="173"/>
      <c r="D299" s="173"/>
      <c r="E299" s="173"/>
      <c r="F299" s="173"/>
      <c r="G299" s="174"/>
      <c r="H299" s="175"/>
      <c r="I299" s="176"/>
      <c r="J299" s="176"/>
      <c r="K299" s="177"/>
      <c r="L299" s="178"/>
      <c r="M299" s="179"/>
      <c r="O299" s="160" t="str">
        <f>IF(Q299 = "", "", COUNT(Q$4:$Q299))</f>
        <v/>
      </c>
      <c r="P299" s="160" t="str">
        <f t="shared" si="32"/>
        <v/>
      </c>
      <c r="Q299" s="161" t="str">
        <f t="shared" si="33"/>
        <v/>
      </c>
      <c r="R299" s="162" t="str">
        <f t="shared" si="34"/>
        <v/>
      </c>
      <c r="S299" s="163" t="str">
        <f t="shared" si="35"/>
        <v/>
      </c>
      <c r="T299" s="164" t="str">
        <f t="shared" si="36"/>
        <v/>
      </c>
      <c r="U299" s="165" t="str">
        <f t="shared" si="37"/>
        <v/>
      </c>
      <c r="V299" s="146"/>
      <c r="AR299" t="str">
        <f t="shared" si="38"/>
        <v/>
      </c>
      <c r="AS299" t="str">
        <f t="shared" si="39"/>
        <v/>
      </c>
    </row>
    <row r="300" spans="1:45" x14ac:dyDescent="0.55000000000000004">
      <c r="A300" s="171"/>
      <c r="B300" s="172"/>
      <c r="C300" s="173"/>
      <c r="D300" s="173"/>
      <c r="E300" s="173"/>
      <c r="F300" s="173"/>
      <c r="G300" s="174"/>
      <c r="H300" s="175"/>
      <c r="I300" s="176"/>
      <c r="J300" s="176"/>
      <c r="K300" s="177"/>
      <c r="L300" s="178"/>
      <c r="M300" s="179"/>
      <c r="O300" s="160" t="str">
        <f>IF(Q300 = "", "", COUNT(Q$4:$Q300))</f>
        <v/>
      </c>
      <c r="P300" s="160" t="str">
        <f t="shared" si="32"/>
        <v/>
      </c>
      <c r="Q300" s="161" t="str">
        <f t="shared" si="33"/>
        <v/>
      </c>
      <c r="R300" s="162" t="str">
        <f t="shared" si="34"/>
        <v/>
      </c>
      <c r="S300" s="163" t="str">
        <f t="shared" si="35"/>
        <v/>
      </c>
      <c r="T300" s="164" t="str">
        <f t="shared" si="36"/>
        <v/>
      </c>
      <c r="U300" s="165" t="str">
        <f t="shared" si="37"/>
        <v/>
      </c>
      <c r="V300" s="146"/>
      <c r="AR300" t="str">
        <f t="shared" si="38"/>
        <v/>
      </c>
      <c r="AS300" t="str">
        <f t="shared" si="39"/>
        <v/>
      </c>
    </row>
    <row r="301" spans="1:45" x14ac:dyDescent="0.55000000000000004">
      <c r="A301" s="171"/>
      <c r="B301" s="172"/>
      <c r="C301" s="173"/>
      <c r="D301" s="173"/>
      <c r="E301" s="173"/>
      <c r="F301" s="173"/>
      <c r="G301" s="174"/>
      <c r="H301" s="175"/>
      <c r="I301" s="176"/>
      <c r="J301" s="176"/>
      <c r="K301" s="177"/>
      <c r="L301" s="178"/>
      <c r="M301" s="179"/>
      <c r="O301" s="160" t="str">
        <f>IF(Q301 = "", "", COUNT(Q$4:$Q301))</f>
        <v/>
      </c>
      <c r="P301" s="160" t="str">
        <f t="shared" si="32"/>
        <v/>
      </c>
      <c r="Q301" s="161" t="str">
        <f t="shared" si="33"/>
        <v/>
      </c>
      <c r="R301" s="162" t="str">
        <f t="shared" si="34"/>
        <v/>
      </c>
      <c r="S301" s="163" t="str">
        <f t="shared" si="35"/>
        <v/>
      </c>
      <c r="T301" s="164" t="str">
        <f t="shared" si="36"/>
        <v/>
      </c>
      <c r="U301" s="165" t="str">
        <f t="shared" si="37"/>
        <v/>
      </c>
      <c r="V301" s="146"/>
      <c r="AR301" t="str">
        <f t="shared" si="38"/>
        <v/>
      </c>
      <c r="AS301" t="str">
        <f t="shared" si="39"/>
        <v/>
      </c>
    </row>
    <row r="302" spans="1:45" x14ac:dyDescent="0.55000000000000004">
      <c r="A302" s="171"/>
      <c r="B302" s="172"/>
      <c r="C302" s="173"/>
      <c r="D302" s="173"/>
      <c r="E302" s="173"/>
      <c r="F302" s="173"/>
      <c r="G302" s="174"/>
      <c r="H302" s="175"/>
      <c r="I302" s="176"/>
      <c r="J302" s="176"/>
      <c r="K302" s="177"/>
      <c r="L302" s="178"/>
      <c r="M302" s="179"/>
      <c r="O302" s="160" t="str">
        <f>IF(Q302 = "", "", COUNT(Q$4:$Q302))</f>
        <v/>
      </c>
      <c r="P302" s="160" t="str">
        <f t="shared" si="32"/>
        <v/>
      </c>
      <c r="Q302" s="161" t="str">
        <f t="shared" si="33"/>
        <v/>
      </c>
      <c r="R302" s="162" t="str">
        <f t="shared" si="34"/>
        <v/>
      </c>
      <c r="S302" s="163" t="str">
        <f t="shared" si="35"/>
        <v/>
      </c>
      <c r="T302" s="164" t="str">
        <f t="shared" si="36"/>
        <v/>
      </c>
      <c r="U302" s="165" t="str">
        <f t="shared" si="37"/>
        <v/>
      </c>
      <c r="V302" s="146"/>
      <c r="AR302" t="str">
        <f t="shared" si="38"/>
        <v/>
      </c>
      <c r="AS302" t="str">
        <f t="shared" si="39"/>
        <v/>
      </c>
    </row>
    <row r="303" spans="1:45" x14ac:dyDescent="0.55000000000000004">
      <c r="A303" s="171"/>
      <c r="B303" s="172"/>
      <c r="C303" s="173"/>
      <c r="D303" s="173"/>
      <c r="E303" s="173"/>
      <c r="F303" s="173"/>
      <c r="G303" s="174"/>
      <c r="H303" s="175"/>
      <c r="I303" s="176"/>
      <c r="J303" s="176"/>
      <c r="K303" s="177"/>
      <c r="L303" s="178"/>
      <c r="M303" s="179"/>
      <c r="O303" s="160" t="str">
        <f>IF(Q303 = "", "", COUNT(Q$4:$Q303))</f>
        <v/>
      </c>
      <c r="P303" s="160" t="str">
        <f t="shared" si="32"/>
        <v/>
      </c>
      <c r="Q303" s="161" t="str">
        <f t="shared" si="33"/>
        <v/>
      </c>
      <c r="R303" s="162" t="str">
        <f t="shared" si="34"/>
        <v/>
      </c>
      <c r="S303" s="163" t="str">
        <f t="shared" si="35"/>
        <v/>
      </c>
      <c r="T303" s="164" t="str">
        <f t="shared" si="36"/>
        <v/>
      </c>
      <c r="U303" s="165" t="str">
        <f t="shared" si="37"/>
        <v/>
      </c>
      <c r="V303" s="146"/>
      <c r="AR303" t="str">
        <f t="shared" si="38"/>
        <v/>
      </c>
      <c r="AS303" t="str">
        <f t="shared" si="39"/>
        <v/>
      </c>
    </row>
    <row r="304" spans="1:45" x14ac:dyDescent="0.55000000000000004">
      <c r="A304" s="171"/>
      <c r="B304" s="172"/>
      <c r="C304" s="173"/>
      <c r="D304" s="173"/>
      <c r="E304" s="173"/>
      <c r="F304" s="173"/>
      <c r="G304" s="174"/>
      <c r="H304" s="175"/>
      <c r="I304" s="176"/>
      <c r="J304" s="176"/>
      <c r="K304" s="177"/>
      <c r="L304" s="178"/>
      <c r="M304" s="179"/>
      <c r="O304" s="160" t="str">
        <f>IF(Q304 = "", "", COUNT(Q$4:$Q304))</f>
        <v/>
      </c>
      <c r="P304" s="160" t="str">
        <f t="shared" si="32"/>
        <v/>
      </c>
      <c r="Q304" s="161" t="str">
        <f t="shared" si="33"/>
        <v/>
      </c>
      <c r="R304" s="162" t="str">
        <f t="shared" si="34"/>
        <v/>
      </c>
      <c r="S304" s="163" t="str">
        <f t="shared" si="35"/>
        <v/>
      </c>
      <c r="T304" s="164" t="str">
        <f t="shared" si="36"/>
        <v/>
      </c>
      <c r="U304" s="165" t="str">
        <f t="shared" si="37"/>
        <v/>
      </c>
      <c r="V304" s="146"/>
      <c r="AR304" t="str">
        <f t="shared" si="38"/>
        <v/>
      </c>
      <c r="AS304" t="str">
        <f t="shared" si="39"/>
        <v/>
      </c>
    </row>
    <row r="305" spans="1:45" x14ac:dyDescent="0.55000000000000004">
      <c r="A305" s="171"/>
      <c r="B305" s="172"/>
      <c r="C305" s="173"/>
      <c r="D305" s="173"/>
      <c r="E305" s="173"/>
      <c r="F305" s="173"/>
      <c r="G305" s="174"/>
      <c r="H305" s="175"/>
      <c r="I305" s="176"/>
      <c r="J305" s="176"/>
      <c r="K305" s="177"/>
      <c r="L305" s="178"/>
      <c r="M305" s="179"/>
      <c r="O305" s="160" t="str">
        <f>IF(Q305 = "", "", COUNT(Q$4:$Q305))</f>
        <v/>
      </c>
      <c r="P305" s="160" t="str">
        <f t="shared" si="32"/>
        <v/>
      </c>
      <c r="Q305" s="161" t="str">
        <f t="shared" si="33"/>
        <v/>
      </c>
      <c r="R305" s="162" t="str">
        <f t="shared" si="34"/>
        <v/>
      </c>
      <c r="S305" s="163" t="str">
        <f t="shared" si="35"/>
        <v/>
      </c>
      <c r="T305" s="164" t="str">
        <f t="shared" si="36"/>
        <v/>
      </c>
      <c r="U305" s="165" t="str">
        <f t="shared" si="37"/>
        <v/>
      </c>
      <c r="V305" s="146"/>
      <c r="AR305" t="str">
        <f t="shared" si="38"/>
        <v/>
      </c>
      <c r="AS305" t="str">
        <f t="shared" si="39"/>
        <v/>
      </c>
    </row>
    <row r="306" spans="1:45" x14ac:dyDescent="0.55000000000000004">
      <c r="A306" s="171"/>
      <c r="B306" s="172"/>
      <c r="C306" s="173"/>
      <c r="D306" s="173"/>
      <c r="E306" s="173"/>
      <c r="F306" s="173"/>
      <c r="G306" s="174"/>
      <c r="H306" s="175"/>
      <c r="I306" s="176"/>
      <c r="J306" s="176"/>
      <c r="K306" s="177"/>
      <c r="L306" s="178"/>
      <c r="M306" s="179"/>
      <c r="O306" s="160" t="str">
        <f>IF(Q306 = "", "", COUNT(Q$4:$Q306))</f>
        <v/>
      </c>
      <c r="P306" s="160" t="str">
        <f t="shared" si="32"/>
        <v/>
      </c>
      <c r="Q306" s="161" t="str">
        <f t="shared" si="33"/>
        <v/>
      </c>
      <c r="R306" s="162" t="str">
        <f t="shared" si="34"/>
        <v/>
      </c>
      <c r="S306" s="163" t="str">
        <f t="shared" si="35"/>
        <v/>
      </c>
      <c r="T306" s="164" t="str">
        <f t="shared" si="36"/>
        <v/>
      </c>
      <c r="U306" s="165" t="str">
        <f t="shared" si="37"/>
        <v/>
      </c>
      <c r="V306" s="146"/>
      <c r="AR306" t="str">
        <f t="shared" si="38"/>
        <v/>
      </c>
      <c r="AS306" t="str">
        <f t="shared" si="39"/>
        <v/>
      </c>
    </row>
    <row r="307" spans="1:45" x14ac:dyDescent="0.55000000000000004">
      <c r="A307" s="171"/>
      <c r="B307" s="172"/>
      <c r="C307" s="173"/>
      <c r="D307" s="173"/>
      <c r="E307" s="173"/>
      <c r="F307" s="173"/>
      <c r="G307" s="174"/>
      <c r="H307" s="175"/>
      <c r="I307" s="176"/>
      <c r="J307" s="176"/>
      <c r="K307" s="177"/>
      <c r="L307" s="178"/>
      <c r="M307" s="179"/>
      <c r="O307" s="160" t="str">
        <f>IF(Q307 = "", "", COUNT(Q$4:$Q307))</f>
        <v/>
      </c>
      <c r="P307" s="160" t="str">
        <f t="shared" si="32"/>
        <v/>
      </c>
      <c r="Q307" s="161" t="str">
        <f t="shared" si="33"/>
        <v/>
      </c>
      <c r="R307" s="162" t="str">
        <f t="shared" si="34"/>
        <v/>
      </c>
      <c r="S307" s="163" t="str">
        <f t="shared" si="35"/>
        <v/>
      </c>
      <c r="T307" s="164" t="str">
        <f t="shared" si="36"/>
        <v/>
      </c>
      <c r="U307" s="165" t="str">
        <f t="shared" si="37"/>
        <v/>
      </c>
      <c r="V307" s="146"/>
      <c r="AR307" t="str">
        <f t="shared" si="38"/>
        <v/>
      </c>
      <c r="AS307" t="str">
        <f t="shared" si="39"/>
        <v/>
      </c>
    </row>
    <row r="308" spans="1:45" x14ac:dyDescent="0.55000000000000004">
      <c r="A308" s="171"/>
      <c r="B308" s="172"/>
      <c r="C308" s="173"/>
      <c r="D308" s="173"/>
      <c r="E308" s="173"/>
      <c r="F308" s="173"/>
      <c r="G308" s="174"/>
      <c r="H308" s="175"/>
      <c r="I308" s="176"/>
      <c r="J308" s="176"/>
      <c r="K308" s="177"/>
      <c r="L308" s="178"/>
      <c r="M308" s="179"/>
      <c r="O308" s="160" t="str">
        <f>IF(Q308 = "", "", COUNT(Q$4:$Q308))</f>
        <v/>
      </c>
      <c r="P308" s="160" t="str">
        <f t="shared" si="32"/>
        <v/>
      </c>
      <c r="Q308" s="161" t="str">
        <f t="shared" si="33"/>
        <v/>
      </c>
      <c r="R308" s="162" t="str">
        <f t="shared" si="34"/>
        <v/>
      </c>
      <c r="S308" s="163" t="str">
        <f t="shared" si="35"/>
        <v/>
      </c>
      <c r="T308" s="164" t="str">
        <f t="shared" si="36"/>
        <v/>
      </c>
      <c r="U308" s="165" t="str">
        <f t="shared" si="37"/>
        <v/>
      </c>
      <c r="V308" s="146"/>
      <c r="AR308" t="str">
        <f t="shared" si="38"/>
        <v/>
      </c>
      <c r="AS308" t="str">
        <f t="shared" si="39"/>
        <v/>
      </c>
    </row>
    <row r="309" spans="1:45" x14ac:dyDescent="0.55000000000000004">
      <c r="A309" s="171"/>
      <c r="B309" s="172"/>
      <c r="C309" s="173"/>
      <c r="D309" s="173"/>
      <c r="E309" s="173"/>
      <c r="F309" s="173"/>
      <c r="G309" s="174"/>
      <c r="H309" s="175"/>
      <c r="I309" s="176"/>
      <c r="J309" s="176"/>
      <c r="K309" s="177"/>
      <c r="L309" s="178"/>
      <c r="M309" s="179"/>
      <c r="O309" s="160" t="str">
        <f>IF(Q309 = "", "", COUNT(Q$4:$Q309))</f>
        <v/>
      </c>
      <c r="P309" s="160" t="str">
        <f t="shared" si="32"/>
        <v/>
      </c>
      <c r="Q309" s="161" t="str">
        <f t="shared" si="33"/>
        <v/>
      </c>
      <c r="R309" s="162" t="str">
        <f t="shared" si="34"/>
        <v/>
      </c>
      <c r="S309" s="163" t="str">
        <f t="shared" si="35"/>
        <v/>
      </c>
      <c r="T309" s="164" t="str">
        <f t="shared" si="36"/>
        <v/>
      </c>
      <c r="U309" s="165" t="str">
        <f t="shared" si="37"/>
        <v/>
      </c>
      <c r="V309" s="146"/>
      <c r="AR309" t="str">
        <f t="shared" si="38"/>
        <v/>
      </c>
      <c r="AS309" t="str">
        <f t="shared" si="39"/>
        <v/>
      </c>
    </row>
    <row r="310" spans="1:45" x14ac:dyDescent="0.55000000000000004">
      <c r="A310" s="171"/>
      <c r="B310" s="172"/>
      <c r="C310" s="173"/>
      <c r="D310" s="173"/>
      <c r="E310" s="173"/>
      <c r="F310" s="173"/>
      <c r="G310" s="174"/>
      <c r="H310" s="175"/>
      <c r="I310" s="176"/>
      <c r="J310" s="176"/>
      <c r="K310" s="177"/>
      <c r="L310" s="178"/>
      <c r="M310" s="179"/>
      <c r="O310" s="160" t="str">
        <f>IF(Q310 = "", "", COUNT(Q$4:$Q310))</f>
        <v/>
      </c>
      <c r="P310" s="160" t="str">
        <f t="shared" si="32"/>
        <v/>
      </c>
      <c r="Q310" s="161" t="str">
        <f t="shared" si="33"/>
        <v/>
      </c>
      <c r="R310" s="162" t="str">
        <f t="shared" si="34"/>
        <v/>
      </c>
      <c r="S310" s="163" t="str">
        <f t="shared" si="35"/>
        <v/>
      </c>
      <c r="T310" s="164" t="str">
        <f t="shared" si="36"/>
        <v/>
      </c>
      <c r="U310" s="165" t="str">
        <f t="shared" si="37"/>
        <v/>
      </c>
      <c r="V310" s="146"/>
      <c r="AR310" t="str">
        <f t="shared" si="38"/>
        <v/>
      </c>
      <c r="AS310" t="str">
        <f t="shared" si="39"/>
        <v/>
      </c>
    </row>
    <row r="311" spans="1:45" x14ac:dyDescent="0.55000000000000004">
      <c r="A311" s="171"/>
      <c r="B311" s="172"/>
      <c r="C311" s="173"/>
      <c r="D311" s="173"/>
      <c r="E311" s="173"/>
      <c r="F311" s="173"/>
      <c r="G311" s="174"/>
      <c r="H311" s="175"/>
      <c r="I311" s="176"/>
      <c r="J311" s="176"/>
      <c r="K311" s="177"/>
      <c r="L311" s="178"/>
      <c r="M311" s="179"/>
      <c r="O311" s="160" t="str">
        <f>IF(Q311 = "", "", COUNT(Q$4:$Q311))</f>
        <v/>
      </c>
      <c r="P311" s="160" t="str">
        <f t="shared" si="32"/>
        <v/>
      </c>
      <c r="Q311" s="161" t="str">
        <f t="shared" si="33"/>
        <v/>
      </c>
      <c r="R311" s="162" t="str">
        <f t="shared" si="34"/>
        <v/>
      </c>
      <c r="S311" s="163" t="str">
        <f t="shared" si="35"/>
        <v/>
      </c>
      <c r="T311" s="164" t="str">
        <f t="shared" si="36"/>
        <v/>
      </c>
      <c r="U311" s="165" t="str">
        <f t="shared" si="37"/>
        <v/>
      </c>
      <c r="V311" s="146"/>
      <c r="AR311" t="str">
        <f t="shared" si="38"/>
        <v/>
      </c>
      <c r="AS311" t="str">
        <f t="shared" si="39"/>
        <v/>
      </c>
    </row>
    <row r="312" spans="1:45" x14ac:dyDescent="0.55000000000000004">
      <c r="A312" s="171"/>
      <c r="B312" s="172"/>
      <c r="C312" s="173"/>
      <c r="D312" s="173"/>
      <c r="E312" s="173"/>
      <c r="F312" s="173"/>
      <c r="G312" s="174"/>
      <c r="H312" s="175"/>
      <c r="I312" s="176"/>
      <c r="J312" s="176"/>
      <c r="K312" s="177"/>
      <c r="L312" s="178"/>
      <c r="M312" s="179"/>
      <c r="O312" s="160" t="str">
        <f>IF(Q312 = "", "", COUNT(Q$4:$Q312))</f>
        <v/>
      </c>
      <c r="P312" s="160" t="str">
        <f t="shared" si="32"/>
        <v/>
      </c>
      <c r="Q312" s="161" t="str">
        <f t="shared" si="33"/>
        <v/>
      </c>
      <c r="R312" s="162" t="str">
        <f t="shared" si="34"/>
        <v/>
      </c>
      <c r="S312" s="163" t="str">
        <f t="shared" si="35"/>
        <v/>
      </c>
      <c r="T312" s="164" t="str">
        <f t="shared" si="36"/>
        <v/>
      </c>
      <c r="U312" s="165" t="str">
        <f t="shared" si="37"/>
        <v/>
      </c>
      <c r="V312" s="146"/>
      <c r="AR312" t="str">
        <f t="shared" si="38"/>
        <v/>
      </c>
      <c r="AS312" t="str">
        <f t="shared" si="39"/>
        <v/>
      </c>
    </row>
    <row r="313" spans="1:45" x14ac:dyDescent="0.55000000000000004">
      <c r="A313" s="171"/>
      <c r="B313" s="172"/>
      <c r="C313" s="173"/>
      <c r="D313" s="173"/>
      <c r="E313" s="173"/>
      <c r="F313" s="173"/>
      <c r="G313" s="174"/>
      <c r="H313" s="175"/>
      <c r="I313" s="176"/>
      <c r="J313" s="176"/>
      <c r="K313" s="177"/>
      <c r="L313" s="178"/>
      <c r="M313" s="179"/>
      <c r="O313" s="160" t="str">
        <f>IF(Q313 = "", "", COUNT(Q$4:$Q313))</f>
        <v/>
      </c>
      <c r="P313" s="160" t="str">
        <f t="shared" si="32"/>
        <v/>
      </c>
      <c r="Q313" s="161" t="str">
        <f t="shared" si="33"/>
        <v/>
      </c>
      <c r="R313" s="162" t="str">
        <f t="shared" si="34"/>
        <v/>
      </c>
      <c r="S313" s="163" t="str">
        <f t="shared" si="35"/>
        <v/>
      </c>
      <c r="T313" s="164" t="str">
        <f t="shared" si="36"/>
        <v/>
      </c>
      <c r="U313" s="165" t="str">
        <f t="shared" si="37"/>
        <v/>
      </c>
      <c r="V313" s="146"/>
      <c r="AR313" t="str">
        <f t="shared" si="38"/>
        <v/>
      </c>
      <c r="AS313" t="str">
        <f t="shared" si="39"/>
        <v/>
      </c>
    </row>
    <row r="314" spans="1:45" x14ac:dyDescent="0.55000000000000004">
      <c r="A314" s="171"/>
      <c r="B314" s="172"/>
      <c r="C314" s="173"/>
      <c r="D314" s="173"/>
      <c r="E314" s="173"/>
      <c r="F314" s="173"/>
      <c r="G314" s="174"/>
      <c r="H314" s="175"/>
      <c r="I314" s="176"/>
      <c r="J314" s="176"/>
      <c r="K314" s="177"/>
      <c r="L314" s="178"/>
      <c r="M314" s="179"/>
      <c r="O314" s="160" t="str">
        <f>IF(Q314 = "", "", COUNT(Q$4:$Q314))</f>
        <v/>
      </c>
      <c r="P314" s="160" t="str">
        <f t="shared" si="32"/>
        <v/>
      </c>
      <c r="Q314" s="161" t="str">
        <f t="shared" si="33"/>
        <v/>
      </c>
      <c r="R314" s="162" t="str">
        <f t="shared" si="34"/>
        <v/>
      </c>
      <c r="S314" s="163" t="str">
        <f t="shared" si="35"/>
        <v/>
      </c>
      <c r="T314" s="164" t="str">
        <f t="shared" si="36"/>
        <v/>
      </c>
      <c r="U314" s="165" t="str">
        <f t="shared" si="37"/>
        <v/>
      </c>
      <c r="V314" s="146"/>
      <c r="AR314" t="str">
        <f t="shared" si="38"/>
        <v/>
      </c>
      <c r="AS314" t="str">
        <f t="shared" si="39"/>
        <v/>
      </c>
    </row>
    <row r="315" spans="1:45" x14ac:dyDescent="0.55000000000000004">
      <c r="A315" s="171"/>
      <c r="B315" s="172"/>
      <c r="C315" s="173"/>
      <c r="D315" s="173"/>
      <c r="E315" s="173"/>
      <c r="F315" s="173"/>
      <c r="G315" s="174"/>
      <c r="H315" s="175"/>
      <c r="I315" s="176"/>
      <c r="J315" s="176"/>
      <c r="K315" s="177"/>
      <c r="L315" s="178"/>
      <c r="M315" s="179"/>
      <c r="O315" s="160" t="str">
        <f>IF(Q315 = "", "", COUNT(Q$4:$Q315))</f>
        <v/>
      </c>
      <c r="P315" s="160" t="str">
        <f t="shared" si="32"/>
        <v/>
      </c>
      <c r="Q315" s="161" t="str">
        <f t="shared" si="33"/>
        <v/>
      </c>
      <c r="R315" s="162" t="str">
        <f t="shared" si="34"/>
        <v/>
      </c>
      <c r="S315" s="163" t="str">
        <f t="shared" si="35"/>
        <v/>
      </c>
      <c r="T315" s="164" t="str">
        <f t="shared" si="36"/>
        <v/>
      </c>
      <c r="U315" s="165" t="str">
        <f t="shared" si="37"/>
        <v/>
      </c>
      <c r="V315" s="146"/>
      <c r="AR315" t="str">
        <f t="shared" si="38"/>
        <v/>
      </c>
      <c r="AS315" t="str">
        <f t="shared" si="39"/>
        <v/>
      </c>
    </row>
    <row r="316" spans="1:45" x14ac:dyDescent="0.55000000000000004">
      <c r="A316" s="171"/>
      <c r="B316" s="172"/>
      <c r="C316" s="173"/>
      <c r="D316" s="173"/>
      <c r="E316" s="173"/>
      <c r="F316" s="173"/>
      <c r="G316" s="174"/>
      <c r="H316" s="175"/>
      <c r="I316" s="176"/>
      <c r="J316" s="176"/>
      <c r="K316" s="177"/>
      <c r="L316" s="178"/>
      <c r="M316" s="179"/>
      <c r="O316" s="160" t="str">
        <f>IF(Q316 = "", "", COUNT(Q$4:$Q316))</f>
        <v/>
      </c>
      <c r="P316" s="160" t="str">
        <f t="shared" si="32"/>
        <v/>
      </c>
      <c r="Q316" s="161" t="str">
        <f t="shared" si="33"/>
        <v/>
      </c>
      <c r="R316" s="162" t="str">
        <f t="shared" si="34"/>
        <v/>
      </c>
      <c r="S316" s="163" t="str">
        <f t="shared" si="35"/>
        <v/>
      </c>
      <c r="T316" s="164" t="str">
        <f t="shared" si="36"/>
        <v/>
      </c>
      <c r="U316" s="165" t="str">
        <f t="shared" si="37"/>
        <v/>
      </c>
      <c r="V316" s="146"/>
      <c r="AR316" t="str">
        <f t="shared" si="38"/>
        <v/>
      </c>
      <c r="AS316" t="str">
        <f t="shared" si="39"/>
        <v/>
      </c>
    </row>
    <row r="317" spans="1:45" x14ac:dyDescent="0.55000000000000004">
      <c r="A317" s="171"/>
      <c r="B317" s="172"/>
      <c r="C317" s="173"/>
      <c r="D317" s="173"/>
      <c r="E317" s="173"/>
      <c r="F317" s="173"/>
      <c r="G317" s="174"/>
      <c r="H317" s="175"/>
      <c r="I317" s="176"/>
      <c r="J317" s="176"/>
      <c r="K317" s="177"/>
      <c r="L317" s="178"/>
      <c r="M317" s="179"/>
      <c r="O317" s="160" t="str">
        <f>IF(Q317 = "", "", COUNT(Q$4:$Q317))</f>
        <v/>
      </c>
      <c r="P317" s="160" t="str">
        <f t="shared" si="32"/>
        <v/>
      </c>
      <c r="Q317" s="161" t="str">
        <f t="shared" si="33"/>
        <v/>
      </c>
      <c r="R317" s="162" t="str">
        <f t="shared" si="34"/>
        <v/>
      </c>
      <c r="S317" s="163" t="str">
        <f t="shared" si="35"/>
        <v/>
      </c>
      <c r="T317" s="164" t="str">
        <f t="shared" si="36"/>
        <v/>
      </c>
      <c r="U317" s="165" t="str">
        <f t="shared" si="37"/>
        <v/>
      </c>
      <c r="V317" s="146"/>
      <c r="AR317" t="str">
        <f t="shared" si="38"/>
        <v/>
      </c>
      <c r="AS317" t="str">
        <f t="shared" si="39"/>
        <v/>
      </c>
    </row>
    <row r="318" spans="1:45" x14ac:dyDescent="0.55000000000000004">
      <c r="A318" s="171"/>
      <c r="B318" s="172"/>
      <c r="C318" s="173"/>
      <c r="D318" s="173"/>
      <c r="E318" s="173"/>
      <c r="F318" s="173"/>
      <c r="G318" s="174"/>
      <c r="H318" s="175"/>
      <c r="I318" s="176"/>
      <c r="J318" s="176"/>
      <c r="K318" s="177"/>
      <c r="L318" s="178"/>
      <c r="M318" s="179"/>
      <c r="O318" s="160" t="str">
        <f>IF(Q318 = "", "", COUNT(Q$4:$Q318))</f>
        <v/>
      </c>
      <c r="P318" s="160" t="str">
        <f t="shared" si="32"/>
        <v/>
      </c>
      <c r="Q318" s="161" t="str">
        <f t="shared" si="33"/>
        <v/>
      </c>
      <c r="R318" s="162" t="str">
        <f t="shared" si="34"/>
        <v/>
      </c>
      <c r="S318" s="163" t="str">
        <f t="shared" si="35"/>
        <v/>
      </c>
      <c r="T318" s="164" t="str">
        <f t="shared" si="36"/>
        <v/>
      </c>
      <c r="U318" s="165" t="str">
        <f t="shared" si="37"/>
        <v/>
      </c>
      <c r="V318" s="146"/>
      <c r="AR318" t="str">
        <f t="shared" si="38"/>
        <v/>
      </c>
      <c r="AS318" t="str">
        <f t="shared" si="39"/>
        <v/>
      </c>
    </row>
    <row r="319" spans="1:45" x14ac:dyDescent="0.55000000000000004">
      <c r="A319" s="171"/>
      <c r="B319" s="172"/>
      <c r="C319" s="173"/>
      <c r="D319" s="173"/>
      <c r="E319" s="173"/>
      <c r="F319" s="173"/>
      <c r="G319" s="174"/>
      <c r="H319" s="175"/>
      <c r="I319" s="176"/>
      <c r="J319" s="176"/>
      <c r="K319" s="177"/>
      <c r="L319" s="178"/>
      <c r="M319" s="179"/>
      <c r="O319" s="160" t="str">
        <f>IF(Q319 = "", "", COUNT(Q$4:$Q319))</f>
        <v/>
      </c>
      <c r="P319" s="160" t="str">
        <f t="shared" si="32"/>
        <v/>
      </c>
      <c r="Q319" s="161" t="str">
        <f t="shared" si="33"/>
        <v/>
      </c>
      <c r="R319" s="162" t="str">
        <f t="shared" si="34"/>
        <v/>
      </c>
      <c r="S319" s="163" t="str">
        <f t="shared" si="35"/>
        <v/>
      </c>
      <c r="T319" s="164" t="str">
        <f t="shared" si="36"/>
        <v/>
      </c>
      <c r="U319" s="165" t="str">
        <f t="shared" si="37"/>
        <v/>
      </c>
      <c r="V319" s="146"/>
      <c r="AR319" t="str">
        <f t="shared" si="38"/>
        <v/>
      </c>
      <c r="AS319" t="str">
        <f t="shared" si="39"/>
        <v/>
      </c>
    </row>
    <row r="320" spans="1:45" x14ac:dyDescent="0.55000000000000004">
      <c r="A320" s="171"/>
      <c r="B320" s="172"/>
      <c r="C320" s="173"/>
      <c r="D320" s="173"/>
      <c r="E320" s="173"/>
      <c r="F320" s="173"/>
      <c r="G320" s="174"/>
      <c r="H320" s="175"/>
      <c r="I320" s="176"/>
      <c r="J320" s="176"/>
      <c r="K320" s="177"/>
      <c r="L320" s="178"/>
      <c r="M320" s="179"/>
      <c r="O320" s="160" t="str">
        <f>IF(Q320 = "", "", COUNT(Q$4:$Q320))</f>
        <v/>
      </c>
      <c r="P320" s="160" t="str">
        <f t="shared" si="32"/>
        <v/>
      </c>
      <c r="Q320" s="161" t="str">
        <f t="shared" si="33"/>
        <v/>
      </c>
      <c r="R320" s="162" t="str">
        <f t="shared" si="34"/>
        <v/>
      </c>
      <c r="S320" s="163" t="str">
        <f t="shared" si="35"/>
        <v/>
      </c>
      <c r="T320" s="164" t="str">
        <f t="shared" si="36"/>
        <v/>
      </c>
      <c r="U320" s="165" t="str">
        <f t="shared" si="37"/>
        <v/>
      </c>
      <c r="V320" s="146"/>
      <c r="AR320" t="str">
        <f t="shared" si="38"/>
        <v/>
      </c>
      <c r="AS320" t="str">
        <f t="shared" si="39"/>
        <v/>
      </c>
    </row>
    <row r="321" spans="1:45" x14ac:dyDescent="0.55000000000000004">
      <c r="A321" s="171"/>
      <c r="B321" s="172"/>
      <c r="C321" s="173"/>
      <c r="D321" s="173"/>
      <c r="E321" s="173"/>
      <c r="F321" s="173"/>
      <c r="G321" s="174"/>
      <c r="H321" s="175"/>
      <c r="I321" s="176"/>
      <c r="J321" s="176"/>
      <c r="K321" s="177"/>
      <c r="L321" s="178"/>
      <c r="M321" s="179"/>
      <c r="O321" s="160" t="str">
        <f>IF(Q321 = "", "", COUNT(Q$4:$Q321))</f>
        <v/>
      </c>
      <c r="P321" s="160" t="str">
        <f t="shared" si="32"/>
        <v/>
      </c>
      <c r="Q321" s="161" t="str">
        <f t="shared" si="33"/>
        <v/>
      </c>
      <c r="R321" s="162" t="str">
        <f t="shared" si="34"/>
        <v/>
      </c>
      <c r="S321" s="163" t="str">
        <f t="shared" si="35"/>
        <v/>
      </c>
      <c r="T321" s="164" t="str">
        <f t="shared" si="36"/>
        <v/>
      </c>
      <c r="U321" s="165" t="str">
        <f t="shared" si="37"/>
        <v/>
      </c>
      <c r="V321" s="146"/>
      <c r="AR321" t="str">
        <f t="shared" si="38"/>
        <v/>
      </c>
      <c r="AS321" t="str">
        <f t="shared" si="39"/>
        <v/>
      </c>
    </row>
    <row r="322" spans="1:45" x14ac:dyDescent="0.55000000000000004">
      <c r="A322" s="171"/>
      <c r="B322" s="172"/>
      <c r="C322" s="173"/>
      <c r="D322" s="173"/>
      <c r="E322" s="173"/>
      <c r="F322" s="173"/>
      <c r="G322" s="174"/>
      <c r="H322" s="175"/>
      <c r="I322" s="176"/>
      <c r="J322" s="176"/>
      <c r="K322" s="177"/>
      <c r="L322" s="178"/>
      <c r="M322" s="179"/>
      <c r="O322" s="160" t="str">
        <f>IF(Q322 = "", "", COUNT(Q$4:$Q322))</f>
        <v/>
      </c>
      <c r="P322" s="160" t="str">
        <f t="shared" si="32"/>
        <v/>
      </c>
      <c r="Q322" s="161" t="str">
        <f t="shared" si="33"/>
        <v/>
      </c>
      <c r="R322" s="162" t="str">
        <f t="shared" si="34"/>
        <v/>
      </c>
      <c r="S322" s="163" t="str">
        <f t="shared" si="35"/>
        <v/>
      </c>
      <c r="T322" s="164" t="str">
        <f t="shared" si="36"/>
        <v/>
      </c>
      <c r="U322" s="165" t="str">
        <f t="shared" si="37"/>
        <v/>
      </c>
      <c r="V322" s="146"/>
      <c r="AR322" t="str">
        <f t="shared" si="38"/>
        <v/>
      </c>
      <c r="AS322" t="str">
        <f t="shared" si="39"/>
        <v/>
      </c>
    </row>
    <row r="323" spans="1:45" x14ac:dyDescent="0.55000000000000004">
      <c r="A323" s="171"/>
      <c r="B323" s="172"/>
      <c r="C323" s="173"/>
      <c r="D323" s="173"/>
      <c r="E323" s="173"/>
      <c r="F323" s="173"/>
      <c r="G323" s="174"/>
      <c r="H323" s="175"/>
      <c r="I323" s="176"/>
      <c r="J323" s="176"/>
      <c r="K323" s="177"/>
      <c r="L323" s="178"/>
      <c r="M323" s="179"/>
      <c r="O323" s="160" t="str">
        <f>IF(Q323 = "", "", COUNT(Q$4:$Q323))</f>
        <v/>
      </c>
      <c r="P323" s="160" t="str">
        <f t="shared" si="32"/>
        <v/>
      </c>
      <c r="Q323" s="161" t="str">
        <f t="shared" si="33"/>
        <v/>
      </c>
      <c r="R323" s="162" t="str">
        <f t="shared" si="34"/>
        <v/>
      </c>
      <c r="S323" s="163" t="str">
        <f t="shared" si="35"/>
        <v/>
      </c>
      <c r="T323" s="164" t="str">
        <f t="shared" si="36"/>
        <v/>
      </c>
      <c r="U323" s="165" t="str">
        <f t="shared" si="37"/>
        <v/>
      </c>
      <c r="V323" s="146"/>
      <c r="AR323" t="str">
        <f t="shared" si="38"/>
        <v/>
      </c>
      <c r="AS323" t="str">
        <f t="shared" si="39"/>
        <v/>
      </c>
    </row>
    <row r="324" spans="1:45" x14ac:dyDescent="0.55000000000000004">
      <c r="A324" s="171"/>
      <c r="B324" s="172"/>
      <c r="C324" s="173"/>
      <c r="D324" s="173"/>
      <c r="E324" s="173"/>
      <c r="F324" s="173"/>
      <c r="G324" s="174"/>
      <c r="H324" s="175"/>
      <c r="I324" s="176"/>
      <c r="J324" s="176"/>
      <c r="K324" s="177"/>
      <c r="L324" s="178"/>
      <c r="M324" s="179"/>
      <c r="O324" s="160" t="str">
        <f>IF(Q324 = "", "", COUNT(Q$4:$Q324))</f>
        <v/>
      </c>
      <c r="P324" s="160" t="str">
        <f t="shared" ref="P324:P387" si="40">IF(C324 &gt; 0, YEAR(B324), "")</f>
        <v/>
      </c>
      <c r="Q324" s="161" t="str">
        <f t="shared" ref="Q324:Q387" si="41">IF(A324="", "", IF(G324="",1,IF(G324="O",1,IF(G324="C",8.4,IF(G324="B",8.4,IF(G324="A",76.8,IF(G324="K",76.8,"ERR")))))))</f>
        <v/>
      </c>
      <c r="R324" s="162" t="str">
        <f t="shared" ref="R324:R387" si="42">IF(L324&lt;&gt;"",Q324,"")</f>
        <v/>
      </c>
      <c r="S324" s="163" t="str">
        <f t="shared" ref="S324:S387" si="43">IF(IF(L324&lt;&gt;"",G324,"")=0, "O", IF(L324&lt;&gt;"",G324,""))</f>
        <v/>
      </c>
      <c r="T324" s="164" t="str">
        <f t="shared" ref="T324:T387" si="44">IF(M324&lt;&gt;"",Q324,"")</f>
        <v/>
      </c>
      <c r="U324" s="165" t="str">
        <f t="shared" ref="U324:U387" si="45">IF(IF(M324&lt;&gt;"",G324,"")=0, "O", IF(M324&lt;&gt;"",G324,""))</f>
        <v/>
      </c>
      <c r="V324" s="146"/>
      <c r="AR324" t="str">
        <f t="shared" ref="AR324:AR387" si="46">IF(O324&gt;0, O324, "")</f>
        <v/>
      </c>
      <c r="AS324" t="str">
        <f t="shared" ref="AS324:AS387" si="47">IF(OR(L324="Y",M324="Y"),"Y","")</f>
        <v/>
      </c>
    </row>
    <row r="325" spans="1:45" x14ac:dyDescent="0.55000000000000004">
      <c r="A325" s="171"/>
      <c r="B325" s="172"/>
      <c r="C325" s="173"/>
      <c r="D325" s="173"/>
      <c r="E325" s="173"/>
      <c r="F325" s="173"/>
      <c r="G325" s="174"/>
      <c r="H325" s="175"/>
      <c r="I325" s="176"/>
      <c r="J325" s="176"/>
      <c r="K325" s="177"/>
      <c r="L325" s="178"/>
      <c r="M325" s="179"/>
      <c r="O325" s="160" t="str">
        <f>IF(Q325 = "", "", COUNT(Q$4:$Q325))</f>
        <v/>
      </c>
      <c r="P325" s="160" t="str">
        <f t="shared" si="40"/>
        <v/>
      </c>
      <c r="Q325" s="161" t="str">
        <f t="shared" si="41"/>
        <v/>
      </c>
      <c r="R325" s="162" t="str">
        <f t="shared" si="42"/>
        <v/>
      </c>
      <c r="S325" s="163" t="str">
        <f t="shared" si="43"/>
        <v/>
      </c>
      <c r="T325" s="164" t="str">
        <f t="shared" si="44"/>
        <v/>
      </c>
      <c r="U325" s="165" t="str">
        <f t="shared" si="45"/>
        <v/>
      </c>
      <c r="V325" s="146"/>
      <c r="AR325" t="str">
        <f t="shared" si="46"/>
        <v/>
      </c>
      <c r="AS325" t="str">
        <f t="shared" si="47"/>
        <v/>
      </c>
    </row>
    <row r="326" spans="1:45" x14ac:dyDescent="0.55000000000000004">
      <c r="A326" s="171"/>
      <c r="B326" s="172"/>
      <c r="C326" s="173"/>
      <c r="D326" s="173"/>
      <c r="E326" s="173"/>
      <c r="F326" s="173"/>
      <c r="G326" s="174"/>
      <c r="H326" s="175"/>
      <c r="I326" s="176"/>
      <c r="J326" s="176"/>
      <c r="K326" s="177"/>
      <c r="L326" s="178"/>
      <c r="M326" s="179"/>
      <c r="O326" s="160" t="str">
        <f>IF(Q326 = "", "", COUNT(Q$4:$Q326))</f>
        <v/>
      </c>
      <c r="P326" s="160" t="str">
        <f t="shared" si="40"/>
        <v/>
      </c>
      <c r="Q326" s="161" t="str">
        <f t="shared" si="41"/>
        <v/>
      </c>
      <c r="R326" s="162" t="str">
        <f t="shared" si="42"/>
        <v/>
      </c>
      <c r="S326" s="163" t="str">
        <f t="shared" si="43"/>
        <v/>
      </c>
      <c r="T326" s="164" t="str">
        <f t="shared" si="44"/>
        <v/>
      </c>
      <c r="U326" s="165" t="str">
        <f t="shared" si="45"/>
        <v/>
      </c>
      <c r="V326" s="146"/>
      <c r="AR326" t="str">
        <f t="shared" si="46"/>
        <v/>
      </c>
      <c r="AS326" t="str">
        <f t="shared" si="47"/>
        <v/>
      </c>
    </row>
    <row r="327" spans="1:45" x14ac:dyDescent="0.55000000000000004">
      <c r="A327" s="171"/>
      <c r="B327" s="172"/>
      <c r="C327" s="173"/>
      <c r="D327" s="173"/>
      <c r="E327" s="173"/>
      <c r="F327" s="173"/>
      <c r="G327" s="174"/>
      <c r="H327" s="175"/>
      <c r="I327" s="176"/>
      <c r="J327" s="176"/>
      <c r="K327" s="177"/>
      <c r="L327" s="178"/>
      <c r="M327" s="179"/>
      <c r="O327" s="160" t="str">
        <f>IF(Q327 = "", "", COUNT(Q$4:$Q327))</f>
        <v/>
      </c>
      <c r="P327" s="160" t="str">
        <f t="shared" si="40"/>
        <v/>
      </c>
      <c r="Q327" s="161" t="str">
        <f t="shared" si="41"/>
        <v/>
      </c>
      <c r="R327" s="162" t="str">
        <f t="shared" si="42"/>
        <v/>
      </c>
      <c r="S327" s="163" t="str">
        <f t="shared" si="43"/>
        <v/>
      </c>
      <c r="T327" s="164" t="str">
        <f t="shared" si="44"/>
        <v/>
      </c>
      <c r="U327" s="165" t="str">
        <f t="shared" si="45"/>
        <v/>
      </c>
      <c r="V327" s="146"/>
      <c r="AR327" t="str">
        <f t="shared" si="46"/>
        <v/>
      </c>
      <c r="AS327" t="str">
        <f t="shared" si="47"/>
        <v/>
      </c>
    </row>
    <row r="328" spans="1:45" x14ac:dyDescent="0.55000000000000004">
      <c r="A328" s="171"/>
      <c r="B328" s="172"/>
      <c r="C328" s="173"/>
      <c r="D328" s="173"/>
      <c r="E328" s="173"/>
      <c r="F328" s="173"/>
      <c r="G328" s="174"/>
      <c r="H328" s="175"/>
      <c r="I328" s="176"/>
      <c r="J328" s="176"/>
      <c r="K328" s="177"/>
      <c r="L328" s="178"/>
      <c r="M328" s="179"/>
      <c r="O328" s="160" t="str">
        <f>IF(Q328 = "", "", COUNT(Q$4:$Q328))</f>
        <v/>
      </c>
      <c r="P328" s="160" t="str">
        <f t="shared" si="40"/>
        <v/>
      </c>
      <c r="Q328" s="161" t="str">
        <f t="shared" si="41"/>
        <v/>
      </c>
      <c r="R328" s="162" t="str">
        <f t="shared" si="42"/>
        <v/>
      </c>
      <c r="S328" s="163" t="str">
        <f t="shared" si="43"/>
        <v/>
      </c>
      <c r="T328" s="164" t="str">
        <f t="shared" si="44"/>
        <v/>
      </c>
      <c r="U328" s="165" t="str">
        <f t="shared" si="45"/>
        <v/>
      </c>
      <c r="V328" s="146"/>
      <c r="AR328" t="str">
        <f t="shared" si="46"/>
        <v/>
      </c>
      <c r="AS328" t="str">
        <f t="shared" si="47"/>
        <v/>
      </c>
    </row>
    <row r="329" spans="1:45" x14ac:dyDescent="0.55000000000000004">
      <c r="A329" s="171"/>
      <c r="B329" s="172"/>
      <c r="C329" s="173"/>
      <c r="D329" s="173"/>
      <c r="E329" s="173"/>
      <c r="F329" s="173"/>
      <c r="G329" s="174"/>
      <c r="H329" s="175"/>
      <c r="I329" s="176"/>
      <c r="J329" s="176"/>
      <c r="K329" s="177"/>
      <c r="L329" s="178"/>
      <c r="M329" s="179"/>
      <c r="O329" s="160" t="str">
        <f>IF(Q329 = "", "", COUNT(Q$4:$Q329))</f>
        <v/>
      </c>
      <c r="P329" s="160" t="str">
        <f t="shared" si="40"/>
        <v/>
      </c>
      <c r="Q329" s="161" t="str">
        <f t="shared" si="41"/>
        <v/>
      </c>
      <c r="R329" s="162" t="str">
        <f t="shared" si="42"/>
        <v/>
      </c>
      <c r="S329" s="163" t="str">
        <f t="shared" si="43"/>
        <v/>
      </c>
      <c r="T329" s="164" t="str">
        <f t="shared" si="44"/>
        <v/>
      </c>
      <c r="U329" s="165" t="str">
        <f t="shared" si="45"/>
        <v/>
      </c>
      <c r="V329" s="146"/>
      <c r="AR329" t="str">
        <f t="shared" si="46"/>
        <v/>
      </c>
      <c r="AS329" t="str">
        <f t="shared" si="47"/>
        <v/>
      </c>
    </row>
    <row r="330" spans="1:45" x14ac:dyDescent="0.55000000000000004">
      <c r="A330" s="171"/>
      <c r="B330" s="172"/>
      <c r="C330" s="173"/>
      <c r="D330" s="173"/>
      <c r="E330" s="173"/>
      <c r="F330" s="173"/>
      <c r="G330" s="174"/>
      <c r="H330" s="175"/>
      <c r="I330" s="176"/>
      <c r="J330" s="176"/>
      <c r="K330" s="177"/>
      <c r="L330" s="178"/>
      <c r="M330" s="179"/>
      <c r="O330" s="160" t="str">
        <f>IF(Q330 = "", "", COUNT(Q$4:$Q330))</f>
        <v/>
      </c>
      <c r="P330" s="160" t="str">
        <f t="shared" si="40"/>
        <v/>
      </c>
      <c r="Q330" s="161" t="str">
        <f t="shared" si="41"/>
        <v/>
      </c>
      <c r="R330" s="162" t="str">
        <f t="shared" si="42"/>
        <v/>
      </c>
      <c r="S330" s="163" t="str">
        <f t="shared" si="43"/>
        <v/>
      </c>
      <c r="T330" s="164" t="str">
        <f t="shared" si="44"/>
        <v/>
      </c>
      <c r="U330" s="165" t="str">
        <f t="shared" si="45"/>
        <v/>
      </c>
      <c r="V330" s="146"/>
      <c r="AR330" t="str">
        <f t="shared" si="46"/>
        <v/>
      </c>
      <c r="AS330" t="str">
        <f t="shared" si="47"/>
        <v/>
      </c>
    </row>
    <row r="331" spans="1:45" x14ac:dyDescent="0.55000000000000004">
      <c r="A331" s="171"/>
      <c r="B331" s="172"/>
      <c r="C331" s="173"/>
      <c r="D331" s="173"/>
      <c r="E331" s="173"/>
      <c r="F331" s="173"/>
      <c r="G331" s="174"/>
      <c r="H331" s="175"/>
      <c r="I331" s="176"/>
      <c r="J331" s="176"/>
      <c r="K331" s="177"/>
      <c r="L331" s="178"/>
      <c r="M331" s="179"/>
      <c r="O331" s="160" t="str">
        <f>IF(Q331 = "", "", COUNT(Q$4:$Q331))</f>
        <v/>
      </c>
      <c r="P331" s="160" t="str">
        <f t="shared" si="40"/>
        <v/>
      </c>
      <c r="Q331" s="161" t="str">
        <f t="shared" si="41"/>
        <v/>
      </c>
      <c r="R331" s="162" t="str">
        <f t="shared" si="42"/>
        <v/>
      </c>
      <c r="S331" s="163" t="str">
        <f t="shared" si="43"/>
        <v/>
      </c>
      <c r="T331" s="164" t="str">
        <f t="shared" si="44"/>
        <v/>
      </c>
      <c r="U331" s="165" t="str">
        <f t="shared" si="45"/>
        <v/>
      </c>
      <c r="V331" s="146"/>
      <c r="AR331" t="str">
        <f t="shared" si="46"/>
        <v/>
      </c>
      <c r="AS331" t="str">
        <f t="shared" si="47"/>
        <v/>
      </c>
    </row>
    <row r="332" spans="1:45" x14ac:dyDescent="0.55000000000000004">
      <c r="A332" s="171"/>
      <c r="B332" s="172"/>
      <c r="C332" s="173"/>
      <c r="D332" s="173"/>
      <c r="E332" s="173"/>
      <c r="F332" s="173"/>
      <c r="G332" s="174"/>
      <c r="H332" s="175"/>
      <c r="I332" s="176"/>
      <c r="J332" s="176"/>
      <c r="K332" s="177"/>
      <c r="L332" s="178"/>
      <c r="M332" s="179"/>
      <c r="O332" s="160" t="str">
        <f>IF(Q332 = "", "", COUNT(Q$4:$Q332))</f>
        <v/>
      </c>
      <c r="P332" s="160" t="str">
        <f t="shared" si="40"/>
        <v/>
      </c>
      <c r="Q332" s="161" t="str">
        <f t="shared" si="41"/>
        <v/>
      </c>
      <c r="R332" s="162" t="str">
        <f t="shared" si="42"/>
        <v/>
      </c>
      <c r="S332" s="163" t="str">
        <f t="shared" si="43"/>
        <v/>
      </c>
      <c r="T332" s="164" t="str">
        <f t="shared" si="44"/>
        <v/>
      </c>
      <c r="U332" s="165" t="str">
        <f t="shared" si="45"/>
        <v/>
      </c>
      <c r="V332" s="146"/>
      <c r="AR332" t="str">
        <f t="shared" si="46"/>
        <v/>
      </c>
      <c r="AS332" t="str">
        <f t="shared" si="47"/>
        <v/>
      </c>
    </row>
    <row r="333" spans="1:45" x14ac:dyDescent="0.55000000000000004">
      <c r="A333" s="171"/>
      <c r="B333" s="172"/>
      <c r="C333" s="173"/>
      <c r="D333" s="173"/>
      <c r="E333" s="173"/>
      <c r="F333" s="173"/>
      <c r="G333" s="174"/>
      <c r="H333" s="175"/>
      <c r="I333" s="176"/>
      <c r="J333" s="176"/>
      <c r="K333" s="177"/>
      <c r="L333" s="178"/>
      <c r="M333" s="179"/>
      <c r="O333" s="160" t="str">
        <f>IF(Q333 = "", "", COUNT(Q$4:$Q333))</f>
        <v/>
      </c>
      <c r="P333" s="160" t="str">
        <f t="shared" si="40"/>
        <v/>
      </c>
      <c r="Q333" s="161" t="str">
        <f t="shared" si="41"/>
        <v/>
      </c>
      <c r="R333" s="162" t="str">
        <f t="shared" si="42"/>
        <v/>
      </c>
      <c r="S333" s="163" t="str">
        <f t="shared" si="43"/>
        <v/>
      </c>
      <c r="T333" s="164" t="str">
        <f t="shared" si="44"/>
        <v/>
      </c>
      <c r="U333" s="165" t="str">
        <f t="shared" si="45"/>
        <v/>
      </c>
      <c r="V333" s="146"/>
      <c r="AR333" t="str">
        <f t="shared" si="46"/>
        <v/>
      </c>
      <c r="AS333" t="str">
        <f t="shared" si="47"/>
        <v/>
      </c>
    </row>
    <row r="334" spans="1:45" x14ac:dyDescent="0.55000000000000004">
      <c r="A334" s="171"/>
      <c r="B334" s="172"/>
      <c r="C334" s="173"/>
      <c r="D334" s="173"/>
      <c r="E334" s="173"/>
      <c r="F334" s="173"/>
      <c r="G334" s="174"/>
      <c r="H334" s="175"/>
      <c r="I334" s="176"/>
      <c r="J334" s="176"/>
      <c r="K334" s="177"/>
      <c r="L334" s="178"/>
      <c r="M334" s="179"/>
      <c r="O334" s="160" t="str">
        <f>IF(Q334 = "", "", COUNT(Q$4:$Q334))</f>
        <v/>
      </c>
      <c r="P334" s="160" t="str">
        <f t="shared" si="40"/>
        <v/>
      </c>
      <c r="Q334" s="161" t="str">
        <f t="shared" si="41"/>
        <v/>
      </c>
      <c r="R334" s="162" t="str">
        <f t="shared" si="42"/>
        <v/>
      </c>
      <c r="S334" s="163" t="str">
        <f t="shared" si="43"/>
        <v/>
      </c>
      <c r="T334" s="164" t="str">
        <f t="shared" si="44"/>
        <v/>
      </c>
      <c r="U334" s="165" t="str">
        <f t="shared" si="45"/>
        <v/>
      </c>
      <c r="V334" s="146"/>
      <c r="AR334" t="str">
        <f t="shared" si="46"/>
        <v/>
      </c>
      <c r="AS334" t="str">
        <f t="shared" si="47"/>
        <v/>
      </c>
    </row>
    <row r="335" spans="1:45" x14ac:dyDescent="0.55000000000000004">
      <c r="A335" s="171"/>
      <c r="B335" s="172"/>
      <c r="C335" s="173"/>
      <c r="D335" s="173"/>
      <c r="E335" s="173"/>
      <c r="F335" s="173"/>
      <c r="G335" s="174"/>
      <c r="H335" s="175"/>
      <c r="I335" s="176"/>
      <c r="J335" s="176"/>
      <c r="K335" s="177"/>
      <c r="L335" s="178"/>
      <c r="M335" s="179"/>
      <c r="O335" s="160" t="str">
        <f>IF(Q335 = "", "", COUNT(Q$4:$Q335))</f>
        <v/>
      </c>
      <c r="P335" s="160" t="str">
        <f t="shared" si="40"/>
        <v/>
      </c>
      <c r="Q335" s="161" t="str">
        <f t="shared" si="41"/>
        <v/>
      </c>
      <c r="R335" s="162" t="str">
        <f t="shared" si="42"/>
        <v/>
      </c>
      <c r="S335" s="163" t="str">
        <f t="shared" si="43"/>
        <v/>
      </c>
      <c r="T335" s="164" t="str">
        <f t="shared" si="44"/>
        <v/>
      </c>
      <c r="U335" s="165" t="str">
        <f t="shared" si="45"/>
        <v/>
      </c>
      <c r="V335" s="146"/>
      <c r="AR335" t="str">
        <f t="shared" si="46"/>
        <v/>
      </c>
      <c r="AS335" t="str">
        <f t="shared" si="47"/>
        <v/>
      </c>
    </row>
    <row r="336" spans="1:45" x14ac:dyDescent="0.55000000000000004">
      <c r="A336" s="171"/>
      <c r="B336" s="172"/>
      <c r="C336" s="173"/>
      <c r="D336" s="173"/>
      <c r="E336" s="173"/>
      <c r="F336" s="173"/>
      <c r="G336" s="174"/>
      <c r="H336" s="175"/>
      <c r="I336" s="176"/>
      <c r="J336" s="176"/>
      <c r="K336" s="177"/>
      <c r="L336" s="178"/>
      <c r="M336" s="179"/>
      <c r="O336" s="160" t="str">
        <f>IF(Q336 = "", "", COUNT(Q$4:$Q336))</f>
        <v/>
      </c>
      <c r="P336" s="160" t="str">
        <f t="shared" si="40"/>
        <v/>
      </c>
      <c r="Q336" s="161" t="str">
        <f t="shared" si="41"/>
        <v/>
      </c>
      <c r="R336" s="162" t="str">
        <f t="shared" si="42"/>
        <v/>
      </c>
      <c r="S336" s="163" t="str">
        <f t="shared" si="43"/>
        <v/>
      </c>
      <c r="T336" s="164" t="str">
        <f t="shared" si="44"/>
        <v/>
      </c>
      <c r="U336" s="165" t="str">
        <f t="shared" si="45"/>
        <v/>
      </c>
      <c r="V336" s="146"/>
      <c r="AR336" t="str">
        <f t="shared" si="46"/>
        <v/>
      </c>
      <c r="AS336" t="str">
        <f t="shared" si="47"/>
        <v/>
      </c>
    </row>
    <row r="337" spans="1:45" x14ac:dyDescent="0.55000000000000004">
      <c r="A337" s="171"/>
      <c r="B337" s="172"/>
      <c r="C337" s="173"/>
      <c r="D337" s="173"/>
      <c r="E337" s="173"/>
      <c r="F337" s="173"/>
      <c r="G337" s="174"/>
      <c r="H337" s="175"/>
      <c r="I337" s="176"/>
      <c r="J337" s="176"/>
      <c r="K337" s="177"/>
      <c r="L337" s="178"/>
      <c r="M337" s="179"/>
      <c r="O337" s="160" t="str">
        <f>IF(Q337 = "", "", COUNT(Q$4:$Q337))</f>
        <v/>
      </c>
      <c r="P337" s="160" t="str">
        <f t="shared" si="40"/>
        <v/>
      </c>
      <c r="Q337" s="161" t="str">
        <f t="shared" si="41"/>
        <v/>
      </c>
      <c r="R337" s="162" t="str">
        <f t="shared" si="42"/>
        <v/>
      </c>
      <c r="S337" s="163" t="str">
        <f t="shared" si="43"/>
        <v/>
      </c>
      <c r="T337" s="164" t="str">
        <f t="shared" si="44"/>
        <v/>
      </c>
      <c r="U337" s="165" t="str">
        <f t="shared" si="45"/>
        <v/>
      </c>
      <c r="V337" s="146"/>
      <c r="AR337" t="str">
        <f t="shared" si="46"/>
        <v/>
      </c>
      <c r="AS337" t="str">
        <f t="shared" si="47"/>
        <v/>
      </c>
    </row>
    <row r="338" spans="1:45" x14ac:dyDescent="0.55000000000000004">
      <c r="A338" s="171"/>
      <c r="B338" s="172"/>
      <c r="C338" s="173"/>
      <c r="D338" s="173"/>
      <c r="E338" s="173"/>
      <c r="F338" s="173"/>
      <c r="G338" s="174"/>
      <c r="H338" s="175"/>
      <c r="I338" s="176"/>
      <c r="J338" s="176"/>
      <c r="K338" s="177"/>
      <c r="L338" s="178"/>
      <c r="M338" s="179"/>
      <c r="O338" s="160" t="str">
        <f>IF(Q338 = "", "", COUNT(Q$4:$Q338))</f>
        <v/>
      </c>
      <c r="P338" s="160" t="str">
        <f t="shared" si="40"/>
        <v/>
      </c>
      <c r="Q338" s="161" t="str">
        <f t="shared" si="41"/>
        <v/>
      </c>
      <c r="R338" s="162" t="str">
        <f t="shared" si="42"/>
        <v/>
      </c>
      <c r="S338" s="163" t="str">
        <f t="shared" si="43"/>
        <v/>
      </c>
      <c r="T338" s="164" t="str">
        <f t="shared" si="44"/>
        <v/>
      </c>
      <c r="U338" s="165" t="str">
        <f t="shared" si="45"/>
        <v/>
      </c>
      <c r="V338" s="146"/>
      <c r="AR338" t="str">
        <f t="shared" si="46"/>
        <v/>
      </c>
      <c r="AS338" t="str">
        <f t="shared" si="47"/>
        <v/>
      </c>
    </row>
    <row r="339" spans="1:45" x14ac:dyDescent="0.55000000000000004">
      <c r="A339" s="171"/>
      <c r="B339" s="172"/>
      <c r="C339" s="173"/>
      <c r="D339" s="173"/>
      <c r="E339" s="173"/>
      <c r="F339" s="173"/>
      <c r="G339" s="174"/>
      <c r="H339" s="175"/>
      <c r="I339" s="176"/>
      <c r="J339" s="176"/>
      <c r="K339" s="177"/>
      <c r="L339" s="178"/>
      <c r="M339" s="179"/>
      <c r="O339" s="160" t="str">
        <f>IF(Q339 = "", "", COUNT(Q$4:$Q339))</f>
        <v/>
      </c>
      <c r="P339" s="160" t="str">
        <f t="shared" si="40"/>
        <v/>
      </c>
      <c r="Q339" s="161" t="str">
        <f t="shared" si="41"/>
        <v/>
      </c>
      <c r="R339" s="162" t="str">
        <f t="shared" si="42"/>
        <v/>
      </c>
      <c r="S339" s="163" t="str">
        <f t="shared" si="43"/>
        <v/>
      </c>
      <c r="T339" s="164" t="str">
        <f t="shared" si="44"/>
        <v/>
      </c>
      <c r="U339" s="165" t="str">
        <f t="shared" si="45"/>
        <v/>
      </c>
      <c r="V339" s="146"/>
      <c r="AR339" t="str">
        <f t="shared" si="46"/>
        <v/>
      </c>
      <c r="AS339" t="str">
        <f t="shared" si="47"/>
        <v/>
      </c>
    </row>
    <row r="340" spans="1:45" x14ac:dyDescent="0.55000000000000004">
      <c r="A340" s="171"/>
      <c r="B340" s="172"/>
      <c r="C340" s="173"/>
      <c r="D340" s="173"/>
      <c r="E340" s="173"/>
      <c r="F340" s="173"/>
      <c r="G340" s="174"/>
      <c r="H340" s="175"/>
      <c r="I340" s="176"/>
      <c r="J340" s="176"/>
      <c r="K340" s="177"/>
      <c r="L340" s="178"/>
      <c r="M340" s="179"/>
      <c r="O340" s="160" t="str">
        <f>IF(Q340 = "", "", COUNT(Q$4:$Q340))</f>
        <v/>
      </c>
      <c r="P340" s="160" t="str">
        <f t="shared" si="40"/>
        <v/>
      </c>
      <c r="Q340" s="161" t="str">
        <f t="shared" si="41"/>
        <v/>
      </c>
      <c r="R340" s="162" t="str">
        <f t="shared" si="42"/>
        <v/>
      </c>
      <c r="S340" s="163" t="str">
        <f t="shared" si="43"/>
        <v/>
      </c>
      <c r="T340" s="164" t="str">
        <f t="shared" si="44"/>
        <v/>
      </c>
      <c r="U340" s="165" t="str">
        <f t="shared" si="45"/>
        <v/>
      </c>
      <c r="V340" s="146"/>
      <c r="AR340" t="str">
        <f t="shared" si="46"/>
        <v/>
      </c>
      <c r="AS340" t="str">
        <f t="shared" si="47"/>
        <v/>
      </c>
    </row>
    <row r="341" spans="1:45" x14ac:dyDescent="0.55000000000000004">
      <c r="A341" s="171"/>
      <c r="B341" s="172"/>
      <c r="C341" s="173"/>
      <c r="D341" s="173"/>
      <c r="E341" s="173"/>
      <c r="F341" s="173"/>
      <c r="G341" s="174"/>
      <c r="H341" s="175"/>
      <c r="I341" s="176"/>
      <c r="J341" s="176"/>
      <c r="K341" s="177"/>
      <c r="L341" s="178"/>
      <c r="M341" s="179"/>
      <c r="O341" s="160" t="str">
        <f>IF(Q341 = "", "", COUNT(Q$4:$Q341))</f>
        <v/>
      </c>
      <c r="P341" s="160" t="str">
        <f t="shared" si="40"/>
        <v/>
      </c>
      <c r="Q341" s="161" t="str">
        <f t="shared" si="41"/>
        <v/>
      </c>
      <c r="R341" s="162" t="str">
        <f t="shared" si="42"/>
        <v/>
      </c>
      <c r="S341" s="163" t="str">
        <f t="shared" si="43"/>
        <v/>
      </c>
      <c r="T341" s="164" t="str">
        <f t="shared" si="44"/>
        <v/>
      </c>
      <c r="U341" s="165" t="str">
        <f t="shared" si="45"/>
        <v/>
      </c>
      <c r="V341" s="146"/>
      <c r="AR341" t="str">
        <f t="shared" si="46"/>
        <v/>
      </c>
      <c r="AS341" t="str">
        <f t="shared" si="47"/>
        <v/>
      </c>
    </row>
    <row r="342" spans="1:45" x14ac:dyDescent="0.55000000000000004">
      <c r="A342" s="171"/>
      <c r="B342" s="172"/>
      <c r="C342" s="173"/>
      <c r="D342" s="173"/>
      <c r="E342" s="173"/>
      <c r="F342" s="173"/>
      <c r="G342" s="174"/>
      <c r="H342" s="175"/>
      <c r="I342" s="176"/>
      <c r="J342" s="176"/>
      <c r="K342" s="177"/>
      <c r="L342" s="178"/>
      <c r="M342" s="179"/>
      <c r="O342" s="160" t="str">
        <f>IF(Q342 = "", "", COUNT(Q$4:$Q342))</f>
        <v/>
      </c>
      <c r="P342" s="160" t="str">
        <f t="shared" si="40"/>
        <v/>
      </c>
      <c r="Q342" s="161" t="str">
        <f t="shared" si="41"/>
        <v/>
      </c>
      <c r="R342" s="162" t="str">
        <f t="shared" si="42"/>
        <v/>
      </c>
      <c r="S342" s="163" t="str">
        <f t="shared" si="43"/>
        <v/>
      </c>
      <c r="T342" s="164" t="str">
        <f t="shared" si="44"/>
        <v/>
      </c>
      <c r="U342" s="165" t="str">
        <f t="shared" si="45"/>
        <v/>
      </c>
      <c r="V342" s="146"/>
      <c r="AR342" t="str">
        <f t="shared" si="46"/>
        <v/>
      </c>
      <c r="AS342" t="str">
        <f t="shared" si="47"/>
        <v/>
      </c>
    </row>
    <row r="343" spans="1:45" x14ac:dyDescent="0.55000000000000004">
      <c r="A343" s="171"/>
      <c r="B343" s="172"/>
      <c r="C343" s="173"/>
      <c r="D343" s="173"/>
      <c r="E343" s="173"/>
      <c r="F343" s="173"/>
      <c r="G343" s="174"/>
      <c r="H343" s="175"/>
      <c r="I343" s="176"/>
      <c r="J343" s="176"/>
      <c r="K343" s="177"/>
      <c r="L343" s="178"/>
      <c r="M343" s="179"/>
      <c r="O343" s="160" t="str">
        <f>IF(Q343 = "", "", COUNT(Q$4:$Q343))</f>
        <v/>
      </c>
      <c r="P343" s="160" t="str">
        <f t="shared" si="40"/>
        <v/>
      </c>
      <c r="Q343" s="161" t="str">
        <f t="shared" si="41"/>
        <v/>
      </c>
      <c r="R343" s="162" t="str">
        <f t="shared" si="42"/>
        <v/>
      </c>
      <c r="S343" s="163" t="str">
        <f t="shared" si="43"/>
        <v/>
      </c>
      <c r="T343" s="164" t="str">
        <f t="shared" si="44"/>
        <v/>
      </c>
      <c r="U343" s="165" t="str">
        <f t="shared" si="45"/>
        <v/>
      </c>
      <c r="V343" s="146"/>
      <c r="AR343" t="str">
        <f t="shared" si="46"/>
        <v/>
      </c>
      <c r="AS343" t="str">
        <f t="shared" si="47"/>
        <v/>
      </c>
    </row>
    <row r="344" spans="1:45" x14ac:dyDescent="0.55000000000000004">
      <c r="A344" s="171"/>
      <c r="B344" s="172"/>
      <c r="C344" s="173"/>
      <c r="D344" s="173"/>
      <c r="E344" s="173"/>
      <c r="F344" s="173"/>
      <c r="G344" s="174"/>
      <c r="H344" s="175"/>
      <c r="I344" s="176"/>
      <c r="J344" s="176"/>
      <c r="K344" s="177"/>
      <c r="L344" s="178"/>
      <c r="M344" s="179"/>
      <c r="O344" s="160" t="str">
        <f>IF(Q344 = "", "", COUNT(Q$4:$Q344))</f>
        <v/>
      </c>
      <c r="P344" s="160" t="str">
        <f t="shared" si="40"/>
        <v/>
      </c>
      <c r="Q344" s="161" t="str">
        <f t="shared" si="41"/>
        <v/>
      </c>
      <c r="R344" s="162" t="str">
        <f t="shared" si="42"/>
        <v/>
      </c>
      <c r="S344" s="163" t="str">
        <f t="shared" si="43"/>
        <v/>
      </c>
      <c r="T344" s="164" t="str">
        <f t="shared" si="44"/>
        <v/>
      </c>
      <c r="U344" s="165" t="str">
        <f t="shared" si="45"/>
        <v/>
      </c>
      <c r="V344" s="146"/>
      <c r="AR344" t="str">
        <f t="shared" si="46"/>
        <v/>
      </c>
      <c r="AS344" t="str">
        <f t="shared" si="47"/>
        <v/>
      </c>
    </row>
    <row r="345" spans="1:45" x14ac:dyDescent="0.55000000000000004">
      <c r="A345" s="171"/>
      <c r="B345" s="172"/>
      <c r="C345" s="173"/>
      <c r="D345" s="173"/>
      <c r="E345" s="173"/>
      <c r="F345" s="173"/>
      <c r="G345" s="174"/>
      <c r="H345" s="175"/>
      <c r="I345" s="176"/>
      <c r="J345" s="176"/>
      <c r="K345" s="177"/>
      <c r="L345" s="178"/>
      <c r="M345" s="179"/>
      <c r="O345" s="160" t="str">
        <f>IF(Q345 = "", "", COUNT(Q$4:$Q345))</f>
        <v/>
      </c>
      <c r="P345" s="160" t="str">
        <f t="shared" si="40"/>
        <v/>
      </c>
      <c r="Q345" s="161" t="str">
        <f t="shared" si="41"/>
        <v/>
      </c>
      <c r="R345" s="162" t="str">
        <f t="shared" si="42"/>
        <v/>
      </c>
      <c r="S345" s="163" t="str">
        <f t="shared" si="43"/>
        <v/>
      </c>
      <c r="T345" s="164" t="str">
        <f t="shared" si="44"/>
        <v/>
      </c>
      <c r="U345" s="165" t="str">
        <f t="shared" si="45"/>
        <v/>
      </c>
      <c r="V345" s="146"/>
      <c r="AR345" t="str">
        <f t="shared" si="46"/>
        <v/>
      </c>
      <c r="AS345" t="str">
        <f t="shared" si="47"/>
        <v/>
      </c>
    </row>
    <row r="346" spans="1:45" x14ac:dyDescent="0.55000000000000004">
      <c r="A346" s="171"/>
      <c r="B346" s="172"/>
      <c r="C346" s="173"/>
      <c r="D346" s="173"/>
      <c r="E346" s="173"/>
      <c r="F346" s="173"/>
      <c r="G346" s="174"/>
      <c r="H346" s="175"/>
      <c r="I346" s="176"/>
      <c r="J346" s="176"/>
      <c r="K346" s="177"/>
      <c r="L346" s="178"/>
      <c r="M346" s="179"/>
      <c r="O346" s="160" t="str">
        <f>IF(Q346 = "", "", COUNT(Q$4:$Q346))</f>
        <v/>
      </c>
      <c r="P346" s="160" t="str">
        <f t="shared" si="40"/>
        <v/>
      </c>
      <c r="Q346" s="161" t="str">
        <f t="shared" si="41"/>
        <v/>
      </c>
      <c r="R346" s="162" t="str">
        <f t="shared" si="42"/>
        <v/>
      </c>
      <c r="S346" s="163" t="str">
        <f t="shared" si="43"/>
        <v/>
      </c>
      <c r="T346" s="164" t="str">
        <f t="shared" si="44"/>
        <v/>
      </c>
      <c r="U346" s="165" t="str">
        <f t="shared" si="45"/>
        <v/>
      </c>
      <c r="V346" s="146"/>
      <c r="AR346" t="str">
        <f t="shared" si="46"/>
        <v/>
      </c>
      <c r="AS346" t="str">
        <f t="shared" si="47"/>
        <v/>
      </c>
    </row>
    <row r="347" spans="1:45" x14ac:dyDescent="0.55000000000000004">
      <c r="A347" s="171"/>
      <c r="B347" s="172"/>
      <c r="C347" s="173"/>
      <c r="D347" s="173"/>
      <c r="E347" s="173"/>
      <c r="F347" s="173"/>
      <c r="G347" s="174"/>
      <c r="H347" s="175"/>
      <c r="I347" s="176"/>
      <c r="J347" s="176"/>
      <c r="K347" s="177"/>
      <c r="L347" s="178"/>
      <c r="M347" s="179"/>
      <c r="O347" s="160" t="str">
        <f>IF(Q347 = "", "", COUNT(Q$4:$Q347))</f>
        <v/>
      </c>
      <c r="P347" s="160" t="str">
        <f t="shared" si="40"/>
        <v/>
      </c>
      <c r="Q347" s="161" t="str">
        <f t="shared" si="41"/>
        <v/>
      </c>
      <c r="R347" s="162" t="str">
        <f t="shared" si="42"/>
        <v/>
      </c>
      <c r="S347" s="163" t="str">
        <f t="shared" si="43"/>
        <v/>
      </c>
      <c r="T347" s="164" t="str">
        <f t="shared" si="44"/>
        <v/>
      </c>
      <c r="U347" s="165" t="str">
        <f t="shared" si="45"/>
        <v/>
      </c>
      <c r="V347" s="146"/>
      <c r="AR347" t="str">
        <f t="shared" si="46"/>
        <v/>
      </c>
      <c r="AS347" t="str">
        <f t="shared" si="47"/>
        <v/>
      </c>
    </row>
    <row r="348" spans="1:45" x14ac:dyDescent="0.55000000000000004">
      <c r="A348" s="171"/>
      <c r="B348" s="172"/>
      <c r="C348" s="173"/>
      <c r="D348" s="173"/>
      <c r="E348" s="173"/>
      <c r="F348" s="173"/>
      <c r="G348" s="174"/>
      <c r="H348" s="175"/>
      <c r="I348" s="176"/>
      <c r="J348" s="176"/>
      <c r="K348" s="177"/>
      <c r="L348" s="178"/>
      <c r="M348" s="179"/>
      <c r="O348" s="160" t="str">
        <f>IF(Q348 = "", "", COUNT(Q$4:$Q348))</f>
        <v/>
      </c>
      <c r="P348" s="160" t="str">
        <f t="shared" si="40"/>
        <v/>
      </c>
      <c r="Q348" s="161" t="str">
        <f t="shared" si="41"/>
        <v/>
      </c>
      <c r="R348" s="162" t="str">
        <f t="shared" si="42"/>
        <v/>
      </c>
      <c r="S348" s="163" t="str">
        <f t="shared" si="43"/>
        <v/>
      </c>
      <c r="T348" s="164" t="str">
        <f t="shared" si="44"/>
        <v/>
      </c>
      <c r="U348" s="165" t="str">
        <f t="shared" si="45"/>
        <v/>
      </c>
      <c r="V348" s="146"/>
      <c r="AR348" t="str">
        <f t="shared" si="46"/>
        <v/>
      </c>
      <c r="AS348" t="str">
        <f t="shared" si="47"/>
        <v/>
      </c>
    </row>
    <row r="349" spans="1:45" x14ac:dyDescent="0.55000000000000004">
      <c r="A349" s="171"/>
      <c r="B349" s="172"/>
      <c r="C349" s="173"/>
      <c r="D349" s="173"/>
      <c r="E349" s="173"/>
      <c r="F349" s="173"/>
      <c r="G349" s="174"/>
      <c r="H349" s="175"/>
      <c r="I349" s="176"/>
      <c r="J349" s="176"/>
      <c r="K349" s="177"/>
      <c r="L349" s="178"/>
      <c r="M349" s="179"/>
      <c r="O349" s="160" t="str">
        <f>IF(Q349 = "", "", COUNT(Q$4:$Q349))</f>
        <v/>
      </c>
      <c r="P349" s="160" t="str">
        <f t="shared" si="40"/>
        <v/>
      </c>
      <c r="Q349" s="161" t="str">
        <f t="shared" si="41"/>
        <v/>
      </c>
      <c r="R349" s="162" t="str">
        <f t="shared" si="42"/>
        <v/>
      </c>
      <c r="S349" s="163" t="str">
        <f t="shared" si="43"/>
        <v/>
      </c>
      <c r="T349" s="164" t="str">
        <f t="shared" si="44"/>
        <v/>
      </c>
      <c r="U349" s="165" t="str">
        <f t="shared" si="45"/>
        <v/>
      </c>
      <c r="V349" s="146"/>
      <c r="AR349" t="str">
        <f t="shared" si="46"/>
        <v/>
      </c>
      <c r="AS349" t="str">
        <f t="shared" si="47"/>
        <v/>
      </c>
    </row>
    <row r="350" spans="1:45" x14ac:dyDescent="0.55000000000000004">
      <c r="A350" s="171"/>
      <c r="B350" s="172"/>
      <c r="C350" s="173"/>
      <c r="D350" s="173"/>
      <c r="E350" s="173"/>
      <c r="F350" s="173"/>
      <c r="G350" s="174"/>
      <c r="H350" s="175"/>
      <c r="I350" s="176"/>
      <c r="J350" s="176"/>
      <c r="K350" s="177"/>
      <c r="L350" s="178"/>
      <c r="M350" s="179"/>
      <c r="O350" s="160" t="str">
        <f>IF(Q350 = "", "", COUNT(Q$4:$Q350))</f>
        <v/>
      </c>
      <c r="P350" s="160" t="str">
        <f t="shared" si="40"/>
        <v/>
      </c>
      <c r="Q350" s="161" t="str">
        <f t="shared" si="41"/>
        <v/>
      </c>
      <c r="R350" s="162" t="str">
        <f t="shared" si="42"/>
        <v/>
      </c>
      <c r="S350" s="163" t="str">
        <f t="shared" si="43"/>
        <v/>
      </c>
      <c r="T350" s="164" t="str">
        <f t="shared" si="44"/>
        <v/>
      </c>
      <c r="U350" s="165" t="str">
        <f t="shared" si="45"/>
        <v/>
      </c>
      <c r="V350" s="146"/>
      <c r="AR350" t="str">
        <f t="shared" si="46"/>
        <v/>
      </c>
      <c r="AS350" t="str">
        <f t="shared" si="47"/>
        <v/>
      </c>
    </row>
    <row r="351" spans="1:45" x14ac:dyDescent="0.55000000000000004">
      <c r="A351" s="171"/>
      <c r="B351" s="172"/>
      <c r="C351" s="173"/>
      <c r="D351" s="173"/>
      <c r="E351" s="173"/>
      <c r="F351" s="173"/>
      <c r="G351" s="174"/>
      <c r="H351" s="175"/>
      <c r="I351" s="176"/>
      <c r="J351" s="176"/>
      <c r="K351" s="177"/>
      <c r="L351" s="178"/>
      <c r="M351" s="179"/>
      <c r="O351" s="160" t="str">
        <f>IF(Q351 = "", "", COUNT(Q$4:$Q351))</f>
        <v/>
      </c>
      <c r="P351" s="160" t="str">
        <f t="shared" si="40"/>
        <v/>
      </c>
      <c r="Q351" s="161" t="str">
        <f t="shared" si="41"/>
        <v/>
      </c>
      <c r="R351" s="162" t="str">
        <f t="shared" si="42"/>
        <v/>
      </c>
      <c r="S351" s="163" t="str">
        <f t="shared" si="43"/>
        <v/>
      </c>
      <c r="T351" s="164" t="str">
        <f t="shared" si="44"/>
        <v/>
      </c>
      <c r="U351" s="165" t="str">
        <f t="shared" si="45"/>
        <v/>
      </c>
      <c r="V351" s="146"/>
      <c r="AR351" t="str">
        <f t="shared" si="46"/>
        <v/>
      </c>
      <c r="AS351" t="str">
        <f t="shared" si="47"/>
        <v/>
      </c>
    </row>
    <row r="352" spans="1:45" x14ac:dyDescent="0.55000000000000004">
      <c r="A352" s="171"/>
      <c r="B352" s="172"/>
      <c r="C352" s="173"/>
      <c r="D352" s="173"/>
      <c r="E352" s="173"/>
      <c r="F352" s="173"/>
      <c r="G352" s="174"/>
      <c r="H352" s="175"/>
      <c r="I352" s="176"/>
      <c r="J352" s="176"/>
      <c r="K352" s="177"/>
      <c r="L352" s="178"/>
      <c r="M352" s="179"/>
      <c r="O352" s="160" t="str">
        <f>IF(Q352 = "", "", COUNT(Q$4:$Q352))</f>
        <v/>
      </c>
      <c r="P352" s="160" t="str">
        <f t="shared" si="40"/>
        <v/>
      </c>
      <c r="Q352" s="161" t="str">
        <f t="shared" si="41"/>
        <v/>
      </c>
      <c r="R352" s="162" t="str">
        <f t="shared" si="42"/>
        <v/>
      </c>
      <c r="S352" s="163" t="str">
        <f t="shared" si="43"/>
        <v/>
      </c>
      <c r="T352" s="164" t="str">
        <f t="shared" si="44"/>
        <v/>
      </c>
      <c r="U352" s="165" t="str">
        <f t="shared" si="45"/>
        <v/>
      </c>
      <c r="V352" s="146"/>
      <c r="AR352" t="str">
        <f t="shared" si="46"/>
        <v/>
      </c>
      <c r="AS352" t="str">
        <f t="shared" si="47"/>
        <v/>
      </c>
    </row>
    <row r="353" spans="1:45" x14ac:dyDescent="0.55000000000000004">
      <c r="A353" s="171"/>
      <c r="B353" s="172"/>
      <c r="C353" s="173"/>
      <c r="D353" s="173"/>
      <c r="E353" s="173"/>
      <c r="F353" s="173"/>
      <c r="G353" s="174"/>
      <c r="H353" s="175"/>
      <c r="I353" s="176"/>
      <c r="J353" s="176"/>
      <c r="K353" s="177"/>
      <c r="L353" s="178"/>
      <c r="M353" s="179"/>
      <c r="O353" s="160" t="str">
        <f>IF(Q353 = "", "", COUNT(Q$4:$Q353))</f>
        <v/>
      </c>
      <c r="P353" s="160" t="str">
        <f t="shared" si="40"/>
        <v/>
      </c>
      <c r="Q353" s="161" t="str">
        <f t="shared" si="41"/>
        <v/>
      </c>
      <c r="R353" s="162" t="str">
        <f t="shared" si="42"/>
        <v/>
      </c>
      <c r="S353" s="163" t="str">
        <f t="shared" si="43"/>
        <v/>
      </c>
      <c r="T353" s="164" t="str">
        <f t="shared" si="44"/>
        <v/>
      </c>
      <c r="U353" s="165" t="str">
        <f t="shared" si="45"/>
        <v/>
      </c>
      <c r="V353" s="146"/>
      <c r="AR353" t="str">
        <f t="shared" si="46"/>
        <v/>
      </c>
      <c r="AS353" t="str">
        <f t="shared" si="47"/>
        <v/>
      </c>
    </row>
    <row r="354" spans="1:45" x14ac:dyDescent="0.55000000000000004">
      <c r="A354" s="171"/>
      <c r="B354" s="172"/>
      <c r="C354" s="173"/>
      <c r="D354" s="173"/>
      <c r="E354" s="173"/>
      <c r="F354" s="173"/>
      <c r="G354" s="174"/>
      <c r="H354" s="175"/>
      <c r="I354" s="176"/>
      <c r="J354" s="176"/>
      <c r="K354" s="177"/>
      <c r="L354" s="178"/>
      <c r="M354" s="179"/>
      <c r="O354" s="160" t="str">
        <f>IF(Q354 = "", "", COUNT(Q$4:$Q354))</f>
        <v/>
      </c>
      <c r="P354" s="160" t="str">
        <f t="shared" si="40"/>
        <v/>
      </c>
      <c r="Q354" s="161" t="str">
        <f t="shared" si="41"/>
        <v/>
      </c>
      <c r="R354" s="162" t="str">
        <f t="shared" si="42"/>
        <v/>
      </c>
      <c r="S354" s="163" t="str">
        <f t="shared" si="43"/>
        <v/>
      </c>
      <c r="T354" s="164" t="str">
        <f t="shared" si="44"/>
        <v/>
      </c>
      <c r="U354" s="165" t="str">
        <f t="shared" si="45"/>
        <v/>
      </c>
      <c r="V354" s="146"/>
      <c r="AR354" t="str">
        <f t="shared" si="46"/>
        <v/>
      </c>
      <c r="AS354" t="str">
        <f t="shared" si="47"/>
        <v/>
      </c>
    </row>
    <row r="355" spans="1:45" x14ac:dyDescent="0.55000000000000004">
      <c r="A355" s="171"/>
      <c r="B355" s="172"/>
      <c r="C355" s="173"/>
      <c r="D355" s="173"/>
      <c r="E355" s="173"/>
      <c r="F355" s="173"/>
      <c r="G355" s="174"/>
      <c r="H355" s="175"/>
      <c r="I355" s="176"/>
      <c r="J355" s="176"/>
      <c r="K355" s="177"/>
      <c r="L355" s="178"/>
      <c r="M355" s="179"/>
      <c r="O355" s="160" t="str">
        <f>IF(Q355 = "", "", COUNT(Q$4:$Q355))</f>
        <v/>
      </c>
      <c r="P355" s="160" t="str">
        <f t="shared" si="40"/>
        <v/>
      </c>
      <c r="Q355" s="161" t="str">
        <f t="shared" si="41"/>
        <v/>
      </c>
      <c r="R355" s="162" t="str">
        <f t="shared" si="42"/>
        <v/>
      </c>
      <c r="S355" s="163" t="str">
        <f t="shared" si="43"/>
        <v/>
      </c>
      <c r="T355" s="164" t="str">
        <f t="shared" si="44"/>
        <v/>
      </c>
      <c r="U355" s="165" t="str">
        <f t="shared" si="45"/>
        <v/>
      </c>
      <c r="V355" s="146"/>
      <c r="AR355" t="str">
        <f t="shared" si="46"/>
        <v/>
      </c>
      <c r="AS355" t="str">
        <f t="shared" si="47"/>
        <v/>
      </c>
    </row>
    <row r="356" spans="1:45" x14ac:dyDescent="0.55000000000000004">
      <c r="A356" s="171"/>
      <c r="B356" s="172"/>
      <c r="C356" s="173"/>
      <c r="D356" s="173"/>
      <c r="E356" s="173"/>
      <c r="F356" s="173"/>
      <c r="G356" s="174"/>
      <c r="H356" s="175"/>
      <c r="I356" s="176"/>
      <c r="J356" s="176"/>
      <c r="K356" s="177"/>
      <c r="L356" s="178"/>
      <c r="M356" s="179"/>
      <c r="O356" s="160" t="str">
        <f>IF(Q356 = "", "", COUNT(Q$4:$Q356))</f>
        <v/>
      </c>
      <c r="P356" s="160" t="str">
        <f t="shared" si="40"/>
        <v/>
      </c>
      <c r="Q356" s="161" t="str">
        <f t="shared" si="41"/>
        <v/>
      </c>
      <c r="R356" s="162" t="str">
        <f t="shared" si="42"/>
        <v/>
      </c>
      <c r="S356" s="163" t="str">
        <f t="shared" si="43"/>
        <v/>
      </c>
      <c r="T356" s="164" t="str">
        <f t="shared" si="44"/>
        <v/>
      </c>
      <c r="U356" s="165" t="str">
        <f t="shared" si="45"/>
        <v/>
      </c>
      <c r="V356" s="146"/>
      <c r="AR356" t="str">
        <f t="shared" si="46"/>
        <v/>
      </c>
      <c r="AS356" t="str">
        <f t="shared" si="47"/>
        <v/>
      </c>
    </row>
    <row r="357" spans="1:45" x14ac:dyDescent="0.55000000000000004">
      <c r="A357" s="171"/>
      <c r="B357" s="172"/>
      <c r="C357" s="173"/>
      <c r="D357" s="173"/>
      <c r="E357" s="173"/>
      <c r="F357" s="173"/>
      <c r="G357" s="174"/>
      <c r="H357" s="175"/>
      <c r="I357" s="176"/>
      <c r="J357" s="176"/>
      <c r="K357" s="177"/>
      <c r="L357" s="178"/>
      <c r="M357" s="179"/>
      <c r="O357" s="160" t="str">
        <f>IF(Q357 = "", "", COUNT(Q$4:$Q357))</f>
        <v/>
      </c>
      <c r="P357" s="160" t="str">
        <f t="shared" si="40"/>
        <v/>
      </c>
      <c r="Q357" s="161" t="str">
        <f t="shared" si="41"/>
        <v/>
      </c>
      <c r="R357" s="162" t="str">
        <f t="shared" si="42"/>
        <v/>
      </c>
      <c r="S357" s="163" t="str">
        <f t="shared" si="43"/>
        <v/>
      </c>
      <c r="T357" s="164" t="str">
        <f t="shared" si="44"/>
        <v/>
      </c>
      <c r="U357" s="165" t="str">
        <f t="shared" si="45"/>
        <v/>
      </c>
      <c r="V357" s="146"/>
      <c r="AR357" t="str">
        <f t="shared" si="46"/>
        <v/>
      </c>
      <c r="AS357" t="str">
        <f t="shared" si="47"/>
        <v/>
      </c>
    </row>
    <row r="358" spans="1:45" x14ac:dyDescent="0.55000000000000004">
      <c r="A358" s="171"/>
      <c r="B358" s="172"/>
      <c r="C358" s="173"/>
      <c r="D358" s="173"/>
      <c r="E358" s="173"/>
      <c r="F358" s="173"/>
      <c r="G358" s="174"/>
      <c r="H358" s="175"/>
      <c r="I358" s="176"/>
      <c r="J358" s="176"/>
      <c r="K358" s="177"/>
      <c r="L358" s="178"/>
      <c r="M358" s="179"/>
      <c r="O358" s="160" t="str">
        <f>IF(Q358 = "", "", COUNT(Q$4:$Q358))</f>
        <v/>
      </c>
      <c r="P358" s="160" t="str">
        <f t="shared" si="40"/>
        <v/>
      </c>
      <c r="Q358" s="161" t="str">
        <f t="shared" si="41"/>
        <v/>
      </c>
      <c r="R358" s="162" t="str">
        <f t="shared" si="42"/>
        <v/>
      </c>
      <c r="S358" s="163" t="str">
        <f t="shared" si="43"/>
        <v/>
      </c>
      <c r="T358" s="164" t="str">
        <f t="shared" si="44"/>
        <v/>
      </c>
      <c r="U358" s="165" t="str">
        <f t="shared" si="45"/>
        <v/>
      </c>
      <c r="V358" s="146"/>
      <c r="AR358" t="str">
        <f t="shared" si="46"/>
        <v/>
      </c>
      <c r="AS358" t="str">
        <f t="shared" si="47"/>
        <v/>
      </c>
    </row>
    <row r="359" spans="1:45" x14ac:dyDescent="0.55000000000000004">
      <c r="A359" s="171"/>
      <c r="B359" s="172"/>
      <c r="C359" s="173"/>
      <c r="D359" s="173"/>
      <c r="E359" s="173"/>
      <c r="F359" s="173"/>
      <c r="G359" s="174"/>
      <c r="H359" s="175"/>
      <c r="I359" s="176"/>
      <c r="J359" s="176"/>
      <c r="K359" s="177"/>
      <c r="L359" s="178"/>
      <c r="M359" s="179"/>
      <c r="O359" s="160" t="str">
        <f>IF(Q359 = "", "", COUNT(Q$4:$Q359))</f>
        <v/>
      </c>
      <c r="P359" s="160" t="str">
        <f t="shared" si="40"/>
        <v/>
      </c>
      <c r="Q359" s="161" t="str">
        <f t="shared" si="41"/>
        <v/>
      </c>
      <c r="R359" s="162" t="str">
        <f t="shared" si="42"/>
        <v/>
      </c>
      <c r="S359" s="163" t="str">
        <f t="shared" si="43"/>
        <v/>
      </c>
      <c r="T359" s="164" t="str">
        <f t="shared" si="44"/>
        <v/>
      </c>
      <c r="U359" s="165" t="str">
        <f t="shared" si="45"/>
        <v/>
      </c>
      <c r="V359" s="146"/>
      <c r="AR359" t="str">
        <f t="shared" si="46"/>
        <v/>
      </c>
      <c r="AS359" t="str">
        <f t="shared" si="47"/>
        <v/>
      </c>
    </row>
    <row r="360" spans="1:45" x14ac:dyDescent="0.55000000000000004">
      <c r="A360" s="171"/>
      <c r="B360" s="172"/>
      <c r="C360" s="173"/>
      <c r="D360" s="173"/>
      <c r="E360" s="173"/>
      <c r="F360" s="173"/>
      <c r="G360" s="174"/>
      <c r="H360" s="175"/>
      <c r="I360" s="176"/>
      <c r="J360" s="176"/>
      <c r="K360" s="177"/>
      <c r="L360" s="178"/>
      <c r="M360" s="179"/>
      <c r="O360" s="160" t="str">
        <f>IF(Q360 = "", "", COUNT(Q$4:$Q360))</f>
        <v/>
      </c>
      <c r="P360" s="160" t="str">
        <f t="shared" si="40"/>
        <v/>
      </c>
      <c r="Q360" s="161" t="str">
        <f t="shared" si="41"/>
        <v/>
      </c>
      <c r="R360" s="162" t="str">
        <f t="shared" si="42"/>
        <v/>
      </c>
      <c r="S360" s="163" t="str">
        <f t="shared" si="43"/>
        <v/>
      </c>
      <c r="T360" s="164" t="str">
        <f t="shared" si="44"/>
        <v/>
      </c>
      <c r="U360" s="165" t="str">
        <f t="shared" si="45"/>
        <v/>
      </c>
      <c r="V360" s="146"/>
      <c r="AR360" t="str">
        <f t="shared" si="46"/>
        <v/>
      </c>
      <c r="AS360" t="str">
        <f t="shared" si="47"/>
        <v/>
      </c>
    </row>
    <row r="361" spans="1:45" x14ac:dyDescent="0.55000000000000004">
      <c r="A361" s="171"/>
      <c r="B361" s="172"/>
      <c r="C361" s="173"/>
      <c r="D361" s="173"/>
      <c r="E361" s="173"/>
      <c r="F361" s="173"/>
      <c r="G361" s="174"/>
      <c r="H361" s="175"/>
      <c r="I361" s="176"/>
      <c r="J361" s="176"/>
      <c r="K361" s="177"/>
      <c r="L361" s="178"/>
      <c r="M361" s="179"/>
      <c r="O361" s="160" t="str">
        <f>IF(Q361 = "", "", COUNT(Q$4:$Q361))</f>
        <v/>
      </c>
      <c r="P361" s="160" t="str">
        <f t="shared" si="40"/>
        <v/>
      </c>
      <c r="Q361" s="161" t="str">
        <f t="shared" si="41"/>
        <v/>
      </c>
      <c r="R361" s="162" t="str">
        <f t="shared" si="42"/>
        <v/>
      </c>
      <c r="S361" s="163" t="str">
        <f t="shared" si="43"/>
        <v/>
      </c>
      <c r="T361" s="164" t="str">
        <f t="shared" si="44"/>
        <v/>
      </c>
      <c r="U361" s="165" t="str">
        <f t="shared" si="45"/>
        <v/>
      </c>
      <c r="V361" s="146"/>
      <c r="AR361" t="str">
        <f t="shared" si="46"/>
        <v/>
      </c>
      <c r="AS361" t="str">
        <f t="shared" si="47"/>
        <v/>
      </c>
    </row>
    <row r="362" spans="1:45" x14ac:dyDescent="0.55000000000000004">
      <c r="A362" s="171"/>
      <c r="B362" s="172"/>
      <c r="C362" s="173"/>
      <c r="D362" s="173"/>
      <c r="E362" s="173"/>
      <c r="F362" s="173"/>
      <c r="G362" s="174"/>
      <c r="H362" s="175"/>
      <c r="I362" s="176"/>
      <c r="J362" s="176"/>
      <c r="K362" s="177"/>
      <c r="L362" s="178"/>
      <c r="M362" s="179"/>
      <c r="O362" s="160" t="str">
        <f>IF(Q362 = "", "", COUNT(Q$4:$Q362))</f>
        <v/>
      </c>
      <c r="P362" s="160" t="str">
        <f t="shared" si="40"/>
        <v/>
      </c>
      <c r="Q362" s="161" t="str">
        <f t="shared" si="41"/>
        <v/>
      </c>
      <c r="R362" s="162" t="str">
        <f t="shared" si="42"/>
        <v/>
      </c>
      <c r="S362" s="163" t="str">
        <f t="shared" si="43"/>
        <v/>
      </c>
      <c r="T362" s="164" t="str">
        <f t="shared" si="44"/>
        <v/>
      </c>
      <c r="U362" s="165" t="str">
        <f t="shared" si="45"/>
        <v/>
      </c>
      <c r="V362" s="146"/>
      <c r="AR362" t="str">
        <f t="shared" si="46"/>
        <v/>
      </c>
      <c r="AS362" t="str">
        <f t="shared" si="47"/>
        <v/>
      </c>
    </row>
    <row r="363" spans="1:45" x14ac:dyDescent="0.55000000000000004">
      <c r="A363" s="171"/>
      <c r="B363" s="172"/>
      <c r="C363" s="173"/>
      <c r="D363" s="173"/>
      <c r="E363" s="173"/>
      <c r="F363" s="173"/>
      <c r="G363" s="174"/>
      <c r="H363" s="175"/>
      <c r="I363" s="176"/>
      <c r="J363" s="176"/>
      <c r="K363" s="177"/>
      <c r="L363" s="178"/>
      <c r="M363" s="179"/>
      <c r="O363" s="160" t="str">
        <f>IF(Q363 = "", "", COUNT(Q$4:$Q363))</f>
        <v/>
      </c>
      <c r="P363" s="160" t="str">
        <f t="shared" si="40"/>
        <v/>
      </c>
      <c r="Q363" s="161" t="str">
        <f t="shared" si="41"/>
        <v/>
      </c>
      <c r="R363" s="162" t="str">
        <f t="shared" si="42"/>
        <v/>
      </c>
      <c r="S363" s="163" t="str">
        <f t="shared" si="43"/>
        <v/>
      </c>
      <c r="T363" s="164" t="str">
        <f t="shared" si="44"/>
        <v/>
      </c>
      <c r="U363" s="165" t="str">
        <f t="shared" si="45"/>
        <v/>
      </c>
      <c r="V363" s="146"/>
      <c r="AR363" t="str">
        <f t="shared" si="46"/>
        <v/>
      </c>
      <c r="AS363" t="str">
        <f t="shared" si="47"/>
        <v/>
      </c>
    </row>
    <row r="364" spans="1:45" x14ac:dyDescent="0.55000000000000004">
      <c r="A364" s="171"/>
      <c r="B364" s="172"/>
      <c r="C364" s="173"/>
      <c r="D364" s="173"/>
      <c r="E364" s="173"/>
      <c r="F364" s="173"/>
      <c r="G364" s="174"/>
      <c r="H364" s="175"/>
      <c r="I364" s="176"/>
      <c r="J364" s="176"/>
      <c r="K364" s="177"/>
      <c r="L364" s="178"/>
      <c r="M364" s="179"/>
      <c r="O364" s="160" t="str">
        <f>IF(Q364 = "", "", COUNT(Q$4:$Q364))</f>
        <v/>
      </c>
      <c r="P364" s="160" t="str">
        <f t="shared" si="40"/>
        <v/>
      </c>
      <c r="Q364" s="161" t="str">
        <f t="shared" si="41"/>
        <v/>
      </c>
      <c r="R364" s="162" t="str">
        <f t="shared" si="42"/>
        <v/>
      </c>
      <c r="S364" s="163" t="str">
        <f t="shared" si="43"/>
        <v/>
      </c>
      <c r="T364" s="164" t="str">
        <f t="shared" si="44"/>
        <v/>
      </c>
      <c r="U364" s="165" t="str">
        <f t="shared" si="45"/>
        <v/>
      </c>
      <c r="V364" s="146"/>
      <c r="AR364" t="str">
        <f t="shared" si="46"/>
        <v/>
      </c>
      <c r="AS364" t="str">
        <f t="shared" si="47"/>
        <v/>
      </c>
    </row>
    <row r="365" spans="1:45" x14ac:dyDescent="0.55000000000000004">
      <c r="A365" s="171"/>
      <c r="B365" s="172"/>
      <c r="C365" s="173"/>
      <c r="D365" s="173"/>
      <c r="E365" s="173"/>
      <c r="F365" s="173"/>
      <c r="G365" s="174"/>
      <c r="H365" s="175"/>
      <c r="I365" s="176"/>
      <c r="J365" s="176"/>
      <c r="K365" s="177"/>
      <c r="L365" s="178"/>
      <c r="M365" s="179"/>
      <c r="O365" s="160" t="str">
        <f>IF(Q365 = "", "", COUNT(Q$4:$Q365))</f>
        <v/>
      </c>
      <c r="P365" s="160" t="str">
        <f t="shared" si="40"/>
        <v/>
      </c>
      <c r="Q365" s="161" t="str">
        <f t="shared" si="41"/>
        <v/>
      </c>
      <c r="R365" s="162" t="str">
        <f t="shared" si="42"/>
        <v/>
      </c>
      <c r="S365" s="163" t="str">
        <f t="shared" si="43"/>
        <v/>
      </c>
      <c r="T365" s="164" t="str">
        <f t="shared" si="44"/>
        <v/>
      </c>
      <c r="U365" s="165" t="str">
        <f t="shared" si="45"/>
        <v/>
      </c>
      <c r="V365" s="146"/>
      <c r="AR365" t="str">
        <f t="shared" si="46"/>
        <v/>
      </c>
      <c r="AS365" t="str">
        <f t="shared" si="47"/>
        <v/>
      </c>
    </row>
    <row r="366" spans="1:45" x14ac:dyDescent="0.55000000000000004">
      <c r="A366" s="171"/>
      <c r="B366" s="172"/>
      <c r="C366" s="173"/>
      <c r="D366" s="173"/>
      <c r="E366" s="173"/>
      <c r="F366" s="173"/>
      <c r="G366" s="174"/>
      <c r="H366" s="175"/>
      <c r="I366" s="176"/>
      <c r="J366" s="176"/>
      <c r="K366" s="177"/>
      <c r="L366" s="178"/>
      <c r="M366" s="179"/>
      <c r="O366" s="160" t="str">
        <f>IF(Q366 = "", "", COUNT(Q$4:$Q366))</f>
        <v/>
      </c>
      <c r="P366" s="160" t="str">
        <f t="shared" si="40"/>
        <v/>
      </c>
      <c r="Q366" s="161" t="str">
        <f t="shared" si="41"/>
        <v/>
      </c>
      <c r="R366" s="162" t="str">
        <f t="shared" si="42"/>
        <v/>
      </c>
      <c r="S366" s="163" t="str">
        <f t="shared" si="43"/>
        <v/>
      </c>
      <c r="T366" s="164" t="str">
        <f t="shared" si="44"/>
        <v/>
      </c>
      <c r="U366" s="165" t="str">
        <f t="shared" si="45"/>
        <v/>
      </c>
      <c r="V366" s="146"/>
      <c r="AR366" t="str">
        <f t="shared" si="46"/>
        <v/>
      </c>
      <c r="AS366" t="str">
        <f t="shared" si="47"/>
        <v/>
      </c>
    </row>
    <row r="367" spans="1:45" x14ac:dyDescent="0.55000000000000004">
      <c r="A367" s="171"/>
      <c r="B367" s="172"/>
      <c r="C367" s="173"/>
      <c r="D367" s="173"/>
      <c r="E367" s="173"/>
      <c r="F367" s="173"/>
      <c r="G367" s="174"/>
      <c r="H367" s="175"/>
      <c r="I367" s="176"/>
      <c r="J367" s="176"/>
      <c r="K367" s="177"/>
      <c r="L367" s="178"/>
      <c r="M367" s="179"/>
      <c r="O367" s="160" t="str">
        <f>IF(Q367 = "", "", COUNT(Q$4:$Q367))</f>
        <v/>
      </c>
      <c r="P367" s="160" t="str">
        <f t="shared" si="40"/>
        <v/>
      </c>
      <c r="Q367" s="161" t="str">
        <f t="shared" si="41"/>
        <v/>
      </c>
      <c r="R367" s="162" t="str">
        <f t="shared" si="42"/>
        <v/>
      </c>
      <c r="S367" s="163" t="str">
        <f t="shared" si="43"/>
        <v/>
      </c>
      <c r="T367" s="164" t="str">
        <f t="shared" si="44"/>
        <v/>
      </c>
      <c r="U367" s="165" t="str">
        <f t="shared" si="45"/>
        <v/>
      </c>
      <c r="V367" s="146"/>
      <c r="AR367" t="str">
        <f t="shared" si="46"/>
        <v/>
      </c>
      <c r="AS367" t="str">
        <f t="shared" si="47"/>
        <v/>
      </c>
    </row>
    <row r="368" spans="1:45" x14ac:dyDescent="0.55000000000000004">
      <c r="A368" s="171"/>
      <c r="B368" s="172"/>
      <c r="C368" s="173"/>
      <c r="D368" s="173"/>
      <c r="E368" s="173"/>
      <c r="F368" s="173"/>
      <c r="G368" s="174"/>
      <c r="H368" s="175"/>
      <c r="I368" s="176"/>
      <c r="J368" s="176"/>
      <c r="K368" s="177"/>
      <c r="L368" s="178"/>
      <c r="M368" s="179"/>
      <c r="O368" s="160" t="str">
        <f>IF(Q368 = "", "", COUNT(Q$4:$Q368))</f>
        <v/>
      </c>
      <c r="P368" s="160" t="str">
        <f t="shared" si="40"/>
        <v/>
      </c>
      <c r="Q368" s="161" t="str">
        <f t="shared" si="41"/>
        <v/>
      </c>
      <c r="R368" s="162" t="str">
        <f t="shared" si="42"/>
        <v/>
      </c>
      <c r="S368" s="163" t="str">
        <f t="shared" si="43"/>
        <v/>
      </c>
      <c r="T368" s="164" t="str">
        <f t="shared" si="44"/>
        <v/>
      </c>
      <c r="U368" s="165" t="str">
        <f t="shared" si="45"/>
        <v/>
      </c>
      <c r="V368" s="146"/>
      <c r="AR368" t="str">
        <f t="shared" si="46"/>
        <v/>
      </c>
      <c r="AS368" t="str">
        <f t="shared" si="47"/>
        <v/>
      </c>
    </row>
    <row r="369" spans="1:45" x14ac:dyDescent="0.55000000000000004">
      <c r="A369" s="171"/>
      <c r="B369" s="172"/>
      <c r="C369" s="173"/>
      <c r="D369" s="173"/>
      <c r="E369" s="173"/>
      <c r="F369" s="173"/>
      <c r="G369" s="174"/>
      <c r="H369" s="175"/>
      <c r="I369" s="176"/>
      <c r="J369" s="176"/>
      <c r="K369" s="177"/>
      <c r="L369" s="178"/>
      <c r="M369" s="179"/>
      <c r="O369" s="160" t="str">
        <f>IF(Q369 = "", "", COUNT(Q$4:$Q369))</f>
        <v/>
      </c>
      <c r="P369" s="160" t="str">
        <f t="shared" si="40"/>
        <v/>
      </c>
      <c r="Q369" s="161" t="str">
        <f t="shared" si="41"/>
        <v/>
      </c>
      <c r="R369" s="162" t="str">
        <f t="shared" si="42"/>
        <v/>
      </c>
      <c r="S369" s="163" t="str">
        <f t="shared" si="43"/>
        <v/>
      </c>
      <c r="T369" s="164" t="str">
        <f t="shared" si="44"/>
        <v/>
      </c>
      <c r="U369" s="165" t="str">
        <f t="shared" si="45"/>
        <v/>
      </c>
      <c r="V369" s="146"/>
      <c r="AR369" t="str">
        <f t="shared" si="46"/>
        <v/>
      </c>
      <c r="AS369" t="str">
        <f t="shared" si="47"/>
        <v/>
      </c>
    </row>
    <row r="370" spans="1:45" x14ac:dyDescent="0.55000000000000004">
      <c r="A370" s="171"/>
      <c r="B370" s="172"/>
      <c r="C370" s="173"/>
      <c r="D370" s="173"/>
      <c r="E370" s="173"/>
      <c r="F370" s="173"/>
      <c r="G370" s="174"/>
      <c r="H370" s="175"/>
      <c r="I370" s="176"/>
      <c r="J370" s="176"/>
      <c r="K370" s="177"/>
      <c r="L370" s="178"/>
      <c r="M370" s="179"/>
      <c r="O370" s="160" t="str">
        <f>IF(Q370 = "", "", COUNT(Q$4:$Q370))</f>
        <v/>
      </c>
      <c r="P370" s="160" t="str">
        <f t="shared" si="40"/>
        <v/>
      </c>
      <c r="Q370" s="161" t="str">
        <f t="shared" si="41"/>
        <v/>
      </c>
      <c r="R370" s="162" t="str">
        <f t="shared" si="42"/>
        <v/>
      </c>
      <c r="S370" s="163" t="str">
        <f t="shared" si="43"/>
        <v/>
      </c>
      <c r="T370" s="164" t="str">
        <f t="shared" si="44"/>
        <v/>
      </c>
      <c r="U370" s="165" t="str">
        <f t="shared" si="45"/>
        <v/>
      </c>
      <c r="V370" s="146"/>
      <c r="AR370" t="str">
        <f t="shared" si="46"/>
        <v/>
      </c>
      <c r="AS370" t="str">
        <f t="shared" si="47"/>
        <v/>
      </c>
    </row>
    <row r="371" spans="1:45" x14ac:dyDescent="0.55000000000000004">
      <c r="A371" s="171"/>
      <c r="B371" s="172"/>
      <c r="C371" s="173"/>
      <c r="D371" s="173"/>
      <c r="E371" s="173"/>
      <c r="F371" s="173"/>
      <c r="G371" s="174"/>
      <c r="H371" s="175"/>
      <c r="I371" s="176"/>
      <c r="J371" s="176"/>
      <c r="K371" s="177"/>
      <c r="L371" s="178"/>
      <c r="M371" s="179"/>
      <c r="O371" s="160" t="str">
        <f>IF(Q371 = "", "", COUNT(Q$4:$Q371))</f>
        <v/>
      </c>
      <c r="P371" s="160" t="str">
        <f t="shared" si="40"/>
        <v/>
      </c>
      <c r="Q371" s="161" t="str">
        <f t="shared" si="41"/>
        <v/>
      </c>
      <c r="R371" s="162" t="str">
        <f t="shared" si="42"/>
        <v/>
      </c>
      <c r="S371" s="163" t="str">
        <f t="shared" si="43"/>
        <v/>
      </c>
      <c r="T371" s="164" t="str">
        <f t="shared" si="44"/>
        <v/>
      </c>
      <c r="U371" s="165" t="str">
        <f t="shared" si="45"/>
        <v/>
      </c>
      <c r="V371" s="146"/>
      <c r="AR371" t="str">
        <f t="shared" si="46"/>
        <v/>
      </c>
      <c r="AS371" t="str">
        <f t="shared" si="47"/>
        <v/>
      </c>
    </row>
    <row r="372" spans="1:45" x14ac:dyDescent="0.55000000000000004">
      <c r="A372" s="171"/>
      <c r="B372" s="172"/>
      <c r="C372" s="173"/>
      <c r="D372" s="173"/>
      <c r="E372" s="173"/>
      <c r="F372" s="173"/>
      <c r="G372" s="174"/>
      <c r="H372" s="175"/>
      <c r="I372" s="176"/>
      <c r="J372" s="176"/>
      <c r="K372" s="177"/>
      <c r="L372" s="178"/>
      <c r="M372" s="179"/>
      <c r="O372" s="160" t="str">
        <f>IF(Q372 = "", "", COUNT(Q$4:$Q372))</f>
        <v/>
      </c>
      <c r="P372" s="160" t="str">
        <f t="shared" si="40"/>
        <v/>
      </c>
      <c r="Q372" s="161" t="str">
        <f t="shared" si="41"/>
        <v/>
      </c>
      <c r="R372" s="162" t="str">
        <f t="shared" si="42"/>
        <v/>
      </c>
      <c r="S372" s="163" t="str">
        <f t="shared" si="43"/>
        <v/>
      </c>
      <c r="T372" s="164" t="str">
        <f t="shared" si="44"/>
        <v/>
      </c>
      <c r="U372" s="165" t="str">
        <f t="shared" si="45"/>
        <v/>
      </c>
      <c r="V372" s="146"/>
      <c r="AR372" t="str">
        <f t="shared" si="46"/>
        <v/>
      </c>
      <c r="AS372" t="str">
        <f t="shared" si="47"/>
        <v/>
      </c>
    </row>
    <row r="373" spans="1:45" x14ac:dyDescent="0.55000000000000004">
      <c r="A373" s="171"/>
      <c r="B373" s="172"/>
      <c r="C373" s="173"/>
      <c r="D373" s="173"/>
      <c r="E373" s="173"/>
      <c r="F373" s="173"/>
      <c r="G373" s="174"/>
      <c r="H373" s="175"/>
      <c r="I373" s="176"/>
      <c r="J373" s="176"/>
      <c r="K373" s="177"/>
      <c r="L373" s="178"/>
      <c r="M373" s="179"/>
      <c r="O373" s="160" t="str">
        <f>IF(Q373 = "", "", COUNT(Q$4:$Q373))</f>
        <v/>
      </c>
      <c r="P373" s="160" t="str">
        <f t="shared" si="40"/>
        <v/>
      </c>
      <c r="Q373" s="161" t="str">
        <f t="shared" si="41"/>
        <v/>
      </c>
      <c r="R373" s="162" t="str">
        <f t="shared" si="42"/>
        <v/>
      </c>
      <c r="S373" s="163" t="str">
        <f t="shared" si="43"/>
        <v/>
      </c>
      <c r="T373" s="164" t="str">
        <f t="shared" si="44"/>
        <v/>
      </c>
      <c r="U373" s="165" t="str">
        <f t="shared" si="45"/>
        <v/>
      </c>
      <c r="V373" s="146"/>
      <c r="AR373" t="str">
        <f t="shared" si="46"/>
        <v/>
      </c>
      <c r="AS373" t="str">
        <f t="shared" si="47"/>
        <v/>
      </c>
    </row>
    <row r="374" spans="1:45" x14ac:dyDescent="0.55000000000000004">
      <c r="A374" s="171"/>
      <c r="B374" s="172"/>
      <c r="C374" s="173"/>
      <c r="D374" s="173"/>
      <c r="E374" s="173"/>
      <c r="F374" s="173"/>
      <c r="G374" s="174"/>
      <c r="H374" s="175"/>
      <c r="I374" s="176"/>
      <c r="J374" s="176"/>
      <c r="K374" s="177"/>
      <c r="L374" s="178"/>
      <c r="M374" s="179"/>
      <c r="O374" s="160" t="str">
        <f>IF(Q374 = "", "", COUNT(Q$4:$Q374))</f>
        <v/>
      </c>
      <c r="P374" s="160" t="str">
        <f t="shared" si="40"/>
        <v/>
      </c>
      <c r="Q374" s="161" t="str">
        <f t="shared" si="41"/>
        <v/>
      </c>
      <c r="R374" s="162" t="str">
        <f t="shared" si="42"/>
        <v/>
      </c>
      <c r="S374" s="163" t="str">
        <f t="shared" si="43"/>
        <v/>
      </c>
      <c r="T374" s="164" t="str">
        <f t="shared" si="44"/>
        <v/>
      </c>
      <c r="U374" s="165" t="str">
        <f t="shared" si="45"/>
        <v/>
      </c>
      <c r="V374" s="146"/>
      <c r="AR374" t="str">
        <f t="shared" si="46"/>
        <v/>
      </c>
      <c r="AS374" t="str">
        <f t="shared" si="47"/>
        <v/>
      </c>
    </row>
    <row r="375" spans="1:45" x14ac:dyDescent="0.55000000000000004">
      <c r="A375" s="171"/>
      <c r="B375" s="172"/>
      <c r="C375" s="173"/>
      <c r="D375" s="173"/>
      <c r="E375" s="173"/>
      <c r="F375" s="173"/>
      <c r="G375" s="174"/>
      <c r="H375" s="175"/>
      <c r="I375" s="176"/>
      <c r="J375" s="176"/>
      <c r="K375" s="177"/>
      <c r="L375" s="178"/>
      <c r="M375" s="179"/>
      <c r="O375" s="160" t="str">
        <f>IF(Q375 = "", "", COUNT(Q$4:$Q375))</f>
        <v/>
      </c>
      <c r="P375" s="160" t="str">
        <f t="shared" si="40"/>
        <v/>
      </c>
      <c r="Q375" s="161" t="str">
        <f t="shared" si="41"/>
        <v/>
      </c>
      <c r="R375" s="162" t="str">
        <f t="shared" si="42"/>
        <v/>
      </c>
      <c r="S375" s="163" t="str">
        <f t="shared" si="43"/>
        <v/>
      </c>
      <c r="T375" s="164" t="str">
        <f t="shared" si="44"/>
        <v/>
      </c>
      <c r="U375" s="165" t="str">
        <f t="shared" si="45"/>
        <v/>
      </c>
      <c r="V375" s="146"/>
      <c r="AR375" t="str">
        <f t="shared" si="46"/>
        <v/>
      </c>
      <c r="AS375" t="str">
        <f t="shared" si="47"/>
        <v/>
      </c>
    </row>
    <row r="376" spans="1:45" x14ac:dyDescent="0.55000000000000004">
      <c r="A376" s="171"/>
      <c r="B376" s="172"/>
      <c r="C376" s="173"/>
      <c r="D376" s="173"/>
      <c r="E376" s="173"/>
      <c r="F376" s="173"/>
      <c r="G376" s="174"/>
      <c r="H376" s="175"/>
      <c r="I376" s="176"/>
      <c r="J376" s="176"/>
      <c r="K376" s="177"/>
      <c r="L376" s="178"/>
      <c r="M376" s="179"/>
      <c r="O376" s="160" t="str">
        <f>IF(Q376 = "", "", COUNT(Q$4:$Q376))</f>
        <v/>
      </c>
      <c r="P376" s="160" t="str">
        <f t="shared" si="40"/>
        <v/>
      </c>
      <c r="Q376" s="161" t="str">
        <f t="shared" si="41"/>
        <v/>
      </c>
      <c r="R376" s="162" t="str">
        <f t="shared" si="42"/>
        <v/>
      </c>
      <c r="S376" s="163" t="str">
        <f t="shared" si="43"/>
        <v/>
      </c>
      <c r="T376" s="164" t="str">
        <f t="shared" si="44"/>
        <v/>
      </c>
      <c r="U376" s="165" t="str">
        <f t="shared" si="45"/>
        <v/>
      </c>
      <c r="V376" s="146"/>
      <c r="AR376" t="str">
        <f t="shared" si="46"/>
        <v/>
      </c>
      <c r="AS376" t="str">
        <f t="shared" si="47"/>
        <v/>
      </c>
    </row>
    <row r="377" spans="1:45" x14ac:dyDescent="0.55000000000000004">
      <c r="A377" s="171"/>
      <c r="B377" s="172"/>
      <c r="C377" s="173"/>
      <c r="D377" s="173"/>
      <c r="E377" s="173"/>
      <c r="F377" s="173"/>
      <c r="G377" s="174"/>
      <c r="H377" s="175"/>
      <c r="I377" s="176"/>
      <c r="J377" s="176"/>
      <c r="K377" s="177"/>
      <c r="L377" s="178"/>
      <c r="M377" s="179"/>
      <c r="O377" s="160" t="str">
        <f>IF(Q377 = "", "", COUNT(Q$4:$Q377))</f>
        <v/>
      </c>
      <c r="P377" s="160" t="str">
        <f t="shared" si="40"/>
        <v/>
      </c>
      <c r="Q377" s="161" t="str">
        <f t="shared" si="41"/>
        <v/>
      </c>
      <c r="R377" s="162" t="str">
        <f t="shared" si="42"/>
        <v/>
      </c>
      <c r="S377" s="163" t="str">
        <f t="shared" si="43"/>
        <v/>
      </c>
      <c r="T377" s="164" t="str">
        <f t="shared" si="44"/>
        <v/>
      </c>
      <c r="U377" s="165" t="str">
        <f t="shared" si="45"/>
        <v/>
      </c>
      <c r="V377" s="146"/>
      <c r="AR377" t="str">
        <f t="shared" si="46"/>
        <v/>
      </c>
      <c r="AS377" t="str">
        <f t="shared" si="47"/>
        <v/>
      </c>
    </row>
    <row r="378" spans="1:45" x14ac:dyDescent="0.55000000000000004">
      <c r="A378" s="171"/>
      <c r="B378" s="172"/>
      <c r="C378" s="173"/>
      <c r="D378" s="173"/>
      <c r="E378" s="173"/>
      <c r="F378" s="173"/>
      <c r="G378" s="174"/>
      <c r="H378" s="175"/>
      <c r="I378" s="176"/>
      <c r="J378" s="176"/>
      <c r="K378" s="177"/>
      <c r="L378" s="178"/>
      <c r="M378" s="179"/>
      <c r="O378" s="160" t="str">
        <f>IF(Q378 = "", "", COUNT(Q$4:$Q378))</f>
        <v/>
      </c>
      <c r="P378" s="160" t="str">
        <f t="shared" si="40"/>
        <v/>
      </c>
      <c r="Q378" s="161" t="str">
        <f t="shared" si="41"/>
        <v/>
      </c>
      <c r="R378" s="162" t="str">
        <f t="shared" si="42"/>
        <v/>
      </c>
      <c r="S378" s="163" t="str">
        <f t="shared" si="43"/>
        <v/>
      </c>
      <c r="T378" s="164" t="str">
        <f t="shared" si="44"/>
        <v/>
      </c>
      <c r="U378" s="165" t="str">
        <f t="shared" si="45"/>
        <v/>
      </c>
      <c r="V378" s="146"/>
      <c r="AR378" t="str">
        <f t="shared" si="46"/>
        <v/>
      </c>
      <c r="AS378" t="str">
        <f t="shared" si="47"/>
        <v/>
      </c>
    </row>
    <row r="379" spans="1:45" x14ac:dyDescent="0.55000000000000004">
      <c r="A379" s="171"/>
      <c r="B379" s="172"/>
      <c r="C379" s="173"/>
      <c r="D379" s="173"/>
      <c r="E379" s="173"/>
      <c r="F379" s="173"/>
      <c r="G379" s="174"/>
      <c r="H379" s="175"/>
      <c r="I379" s="176"/>
      <c r="J379" s="176"/>
      <c r="K379" s="177"/>
      <c r="L379" s="178"/>
      <c r="M379" s="179"/>
      <c r="O379" s="160" t="str">
        <f>IF(Q379 = "", "", COUNT(Q$4:$Q379))</f>
        <v/>
      </c>
      <c r="P379" s="160" t="str">
        <f t="shared" si="40"/>
        <v/>
      </c>
      <c r="Q379" s="161" t="str">
        <f t="shared" si="41"/>
        <v/>
      </c>
      <c r="R379" s="162" t="str">
        <f t="shared" si="42"/>
        <v/>
      </c>
      <c r="S379" s="163" t="str">
        <f t="shared" si="43"/>
        <v/>
      </c>
      <c r="T379" s="164" t="str">
        <f t="shared" si="44"/>
        <v/>
      </c>
      <c r="U379" s="165" t="str">
        <f t="shared" si="45"/>
        <v/>
      </c>
      <c r="V379" s="146"/>
      <c r="AR379" t="str">
        <f t="shared" si="46"/>
        <v/>
      </c>
      <c r="AS379" t="str">
        <f t="shared" si="47"/>
        <v/>
      </c>
    </row>
    <row r="380" spans="1:45" x14ac:dyDescent="0.55000000000000004">
      <c r="A380" s="171"/>
      <c r="B380" s="172"/>
      <c r="C380" s="173"/>
      <c r="D380" s="173"/>
      <c r="E380" s="173"/>
      <c r="F380" s="173"/>
      <c r="G380" s="174"/>
      <c r="H380" s="175"/>
      <c r="I380" s="176"/>
      <c r="J380" s="176"/>
      <c r="K380" s="177"/>
      <c r="L380" s="178"/>
      <c r="M380" s="179"/>
      <c r="O380" s="160" t="str">
        <f>IF(Q380 = "", "", COUNT(Q$4:$Q380))</f>
        <v/>
      </c>
      <c r="P380" s="160" t="str">
        <f t="shared" si="40"/>
        <v/>
      </c>
      <c r="Q380" s="161" t="str">
        <f t="shared" si="41"/>
        <v/>
      </c>
      <c r="R380" s="162" t="str">
        <f t="shared" si="42"/>
        <v/>
      </c>
      <c r="S380" s="163" t="str">
        <f t="shared" si="43"/>
        <v/>
      </c>
      <c r="T380" s="164" t="str">
        <f t="shared" si="44"/>
        <v/>
      </c>
      <c r="U380" s="165" t="str">
        <f t="shared" si="45"/>
        <v/>
      </c>
      <c r="V380" s="146"/>
      <c r="AR380" t="str">
        <f t="shared" si="46"/>
        <v/>
      </c>
      <c r="AS380" t="str">
        <f t="shared" si="47"/>
        <v/>
      </c>
    </row>
    <row r="381" spans="1:45" x14ac:dyDescent="0.55000000000000004">
      <c r="A381" s="171"/>
      <c r="B381" s="172"/>
      <c r="C381" s="173"/>
      <c r="D381" s="173"/>
      <c r="E381" s="173"/>
      <c r="F381" s="173"/>
      <c r="G381" s="174"/>
      <c r="H381" s="175"/>
      <c r="I381" s="176"/>
      <c r="J381" s="176"/>
      <c r="K381" s="177"/>
      <c r="L381" s="178"/>
      <c r="M381" s="179"/>
      <c r="O381" s="160" t="str">
        <f>IF(Q381 = "", "", COUNT(Q$4:$Q381))</f>
        <v/>
      </c>
      <c r="P381" s="160" t="str">
        <f t="shared" si="40"/>
        <v/>
      </c>
      <c r="Q381" s="161" t="str">
        <f t="shared" si="41"/>
        <v/>
      </c>
      <c r="R381" s="162" t="str">
        <f t="shared" si="42"/>
        <v/>
      </c>
      <c r="S381" s="163" t="str">
        <f t="shared" si="43"/>
        <v/>
      </c>
      <c r="T381" s="164" t="str">
        <f t="shared" si="44"/>
        <v/>
      </c>
      <c r="U381" s="165" t="str">
        <f t="shared" si="45"/>
        <v/>
      </c>
      <c r="V381" s="146"/>
      <c r="AR381" t="str">
        <f t="shared" si="46"/>
        <v/>
      </c>
      <c r="AS381" t="str">
        <f t="shared" si="47"/>
        <v/>
      </c>
    </row>
    <row r="382" spans="1:45" x14ac:dyDescent="0.55000000000000004">
      <c r="A382" s="171"/>
      <c r="B382" s="172"/>
      <c r="C382" s="173"/>
      <c r="D382" s="173"/>
      <c r="E382" s="173"/>
      <c r="F382" s="173"/>
      <c r="G382" s="174"/>
      <c r="H382" s="175"/>
      <c r="I382" s="176"/>
      <c r="J382" s="176"/>
      <c r="K382" s="177"/>
      <c r="L382" s="178"/>
      <c r="M382" s="179"/>
      <c r="O382" s="160" t="str">
        <f>IF(Q382 = "", "", COUNT(Q$4:$Q382))</f>
        <v/>
      </c>
      <c r="P382" s="160" t="str">
        <f t="shared" si="40"/>
        <v/>
      </c>
      <c r="Q382" s="161" t="str">
        <f t="shared" si="41"/>
        <v/>
      </c>
      <c r="R382" s="162" t="str">
        <f t="shared" si="42"/>
        <v/>
      </c>
      <c r="S382" s="163" t="str">
        <f t="shared" si="43"/>
        <v/>
      </c>
      <c r="T382" s="164" t="str">
        <f t="shared" si="44"/>
        <v/>
      </c>
      <c r="U382" s="165" t="str">
        <f t="shared" si="45"/>
        <v/>
      </c>
      <c r="V382" s="146"/>
      <c r="AR382" t="str">
        <f t="shared" si="46"/>
        <v/>
      </c>
      <c r="AS382" t="str">
        <f t="shared" si="47"/>
        <v/>
      </c>
    </row>
    <row r="383" spans="1:45" x14ac:dyDescent="0.55000000000000004">
      <c r="A383" s="171"/>
      <c r="B383" s="172"/>
      <c r="C383" s="173"/>
      <c r="D383" s="173"/>
      <c r="E383" s="173"/>
      <c r="F383" s="173"/>
      <c r="G383" s="174"/>
      <c r="H383" s="175"/>
      <c r="I383" s="176"/>
      <c r="J383" s="176"/>
      <c r="K383" s="177"/>
      <c r="L383" s="178"/>
      <c r="M383" s="179"/>
      <c r="O383" s="160" t="str">
        <f>IF(Q383 = "", "", COUNT(Q$4:$Q383))</f>
        <v/>
      </c>
      <c r="P383" s="160" t="str">
        <f t="shared" si="40"/>
        <v/>
      </c>
      <c r="Q383" s="161" t="str">
        <f t="shared" si="41"/>
        <v/>
      </c>
      <c r="R383" s="162" t="str">
        <f t="shared" si="42"/>
        <v/>
      </c>
      <c r="S383" s="163" t="str">
        <f t="shared" si="43"/>
        <v/>
      </c>
      <c r="T383" s="164" t="str">
        <f t="shared" si="44"/>
        <v/>
      </c>
      <c r="U383" s="165" t="str">
        <f t="shared" si="45"/>
        <v/>
      </c>
      <c r="V383" s="146"/>
      <c r="AR383" t="str">
        <f t="shared" si="46"/>
        <v/>
      </c>
      <c r="AS383" t="str">
        <f t="shared" si="47"/>
        <v/>
      </c>
    </row>
    <row r="384" spans="1:45" x14ac:dyDescent="0.55000000000000004">
      <c r="A384" s="171"/>
      <c r="B384" s="172"/>
      <c r="C384" s="173"/>
      <c r="D384" s="173"/>
      <c r="E384" s="173"/>
      <c r="F384" s="173"/>
      <c r="G384" s="174"/>
      <c r="H384" s="175"/>
      <c r="I384" s="176"/>
      <c r="J384" s="176"/>
      <c r="K384" s="177"/>
      <c r="L384" s="178"/>
      <c r="M384" s="179"/>
      <c r="O384" s="160" t="str">
        <f>IF(Q384 = "", "", COUNT(Q$4:$Q384))</f>
        <v/>
      </c>
      <c r="P384" s="160" t="str">
        <f t="shared" si="40"/>
        <v/>
      </c>
      <c r="Q384" s="161" t="str">
        <f t="shared" si="41"/>
        <v/>
      </c>
      <c r="R384" s="162" t="str">
        <f t="shared" si="42"/>
        <v/>
      </c>
      <c r="S384" s="163" t="str">
        <f t="shared" si="43"/>
        <v/>
      </c>
      <c r="T384" s="164" t="str">
        <f t="shared" si="44"/>
        <v/>
      </c>
      <c r="U384" s="165" t="str">
        <f t="shared" si="45"/>
        <v/>
      </c>
      <c r="V384" s="146"/>
      <c r="AR384" t="str">
        <f t="shared" si="46"/>
        <v/>
      </c>
      <c r="AS384" t="str">
        <f t="shared" si="47"/>
        <v/>
      </c>
    </row>
    <row r="385" spans="1:45" x14ac:dyDescent="0.55000000000000004">
      <c r="A385" s="171"/>
      <c r="B385" s="172"/>
      <c r="C385" s="173"/>
      <c r="D385" s="173"/>
      <c r="E385" s="173"/>
      <c r="F385" s="173"/>
      <c r="G385" s="174"/>
      <c r="H385" s="175"/>
      <c r="I385" s="176"/>
      <c r="J385" s="176"/>
      <c r="K385" s="177"/>
      <c r="L385" s="178"/>
      <c r="M385" s="179"/>
      <c r="O385" s="160" t="str">
        <f>IF(Q385 = "", "", COUNT(Q$4:$Q385))</f>
        <v/>
      </c>
      <c r="P385" s="160" t="str">
        <f t="shared" si="40"/>
        <v/>
      </c>
      <c r="Q385" s="161" t="str">
        <f t="shared" si="41"/>
        <v/>
      </c>
      <c r="R385" s="162" t="str">
        <f t="shared" si="42"/>
        <v/>
      </c>
      <c r="S385" s="163" t="str">
        <f t="shared" si="43"/>
        <v/>
      </c>
      <c r="T385" s="164" t="str">
        <f t="shared" si="44"/>
        <v/>
      </c>
      <c r="U385" s="165" t="str">
        <f t="shared" si="45"/>
        <v/>
      </c>
      <c r="V385" s="146"/>
      <c r="AR385" t="str">
        <f t="shared" si="46"/>
        <v/>
      </c>
      <c r="AS385" t="str">
        <f t="shared" si="47"/>
        <v/>
      </c>
    </row>
    <row r="386" spans="1:45" x14ac:dyDescent="0.55000000000000004">
      <c r="A386" s="171"/>
      <c r="B386" s="172"/>
      <c r="C386" s="173"/>
      <c r="D386" s="173"/>
      <c r="E386" s="173"/>
      <c r="F386" s="173"/>
      <c r="G386" s="174"/>
      <c r="H386" s="175"/>
      <c r="I386" s="176"/>
      <c r="J386" s="176"/>
      <c r="K386" s="177"/>
      <c r="L386" s="178"/>
      <c r="M386" s="179"/>
      <c r="O386" s="160" t="str">
        <f>IF(Q386 = "", "", COUNT(Q$4:$Q386))</f>
        <v/>
      </c>
      <c r="P386" s="160" t="str">
        <f t="shared" si="40"/>
        <v/>
      </c>
      <c r="Q386" s="161" t="str">
        <f t="shared" si="41"/>
        <v/>
      </c>
      <c r="R386" s="162" t="str">
        <f t="shared" si="42"/>
        <v/>
      </c>
      <c r="S386" s="163" t="str">
        <f t="shared" si="43"/>
        <v/>
      </c>
      <c r="T386" s="164" t="str">
        <f t="shared" si="44"/>
        <v/>
      </c>
      <c r="U386" s="165" t="str">
        <f t="shared" si="45"/>
        <v/>
      </c>
      <c r="V386" s="146"/>
      <c r="AR386" t="str">
        <f t="shared" si="46"/>
        <v/>
      </c>
      <c r="AS386" t="str">
        <f t="shared" si="47"/>
        <v/>
      </c>
    </row>
    <row r="387" spans="1:45" x14ac:dyDescent="0.55000000000000004">
      <c r="A387" s="171"/>
      <c r="B387" s="172"/>
      <c r="C387" s="173"/>
      <c r="D387" s="173"/>
      <c r="E387" s="173"/>
      <c r="F387" s="173"/>
      <c r="G387" s="174"/>
      <c r="H387" s="175"/>
      <c r="I387" s="176"/>
      <c r="J387" s="176"/>
      <c r="K387" s="177"/>
      <c r="L387" s="178"/>
      <c r="M387" s="179"/>
      <c r="O387" s="160" t="str">
        <f>IF(Q387 = "", "", COUNT(Q$4:$Q387))</f>
        <v/>
      </c>
      <c r="P387" s="160" t="str">
        <f t="shared" si="40"/>
        <v/>
      </c>
      <c r="Q387" s="161" t="str">
        <f t="shared" si="41"/>
        <v/>
      </c>
      <c r="R387" s="162" t="str">
        <f t="shared" si="42"/>
        <v/>
      </c>
      <c r="S387" s="163" t="str">
        <f t="shared" si="43"/>
        <v/>
      </c>
      <c r="T387" s="164" t="str">
        <f t="shared" si="44"/>
        <v/>
      </c>
      <c r="U387" s="165" t="str">
        <f t="shared" si="45"/>
        <v/>
      </c>
      <c r="V387" s="146"/>
      <c r="AR387" t="str">
        <f t="shared" si="46"/>
        <v/>
      </c>
      <c r="AS387" t="str">
        <f t="shared" si="47"/>
        <v/>
      </c>
    </row>
    <row r="388" spans="1:45" x14ac:dyDescent="0.55000000000000004">
      <c r="A388" s="171"/>
      <c r="B388" s="172"/>
      <c r="C388" s="173"/>
      <c r="D388" s="173"/>
      <c r="E388" s="173"/>
      <c r="F388" s="173"/>
      <c r="G388" s="174"/>
      <c r="H388" s="175"/>
      <c r="I388" s="176"/>
      <c r="J388" s="176"/>
      <c r="K388" s="177"/>
      <c r="L388" s="178"/>
      <c r="M388" s="179"/>
      <c r="O388" s="160" t="str">
        <f>IF(Q388 = "", "", COUNT(Q$4:$Q388))</f>
        <v/>
      </c>
      <c r="P388" s="160" t="str">
        <f t="shared" ref="P388:P451" si="48">IF(C388 &gt; 0, YEAR(B388), "")</f>
        <v/>
      </c>
      <c r="Q388" s="161" t="str">
        <f t="shared" ref="Q388:Q451" si="49">IF(A388="", "", IF(G388="",1,IF(G388="O",1,IF(G388="C",8.4,IF(G388="B",8.4,IF(G388="A",76.8,IF(G388="K",76.8,"ERR")))))))</f>
        <v/>
      </c>
      <c r="R388" s="162" t="str">
        <f t="shared" ref="R388:R451" si="50">IF(L388&lt;&gt;"",Q388,"")</f>
        <v/>
      </c>
      <c r="S388" s="163" t="str">
        <f t="shared" ref="S388:S451" si="51">IF(IF(L388&lt;&gt;"",G388,"")=0, "O", IF(L388&lt;&gt;"",G388,""))</f>
        <v/>
      </c>
      <c r="T388" s="164" t="str">
        <f t="shared" ref="T388:T451" si="52">IF(M388&lt;&gt;"",Q388,"")</f>
        <v/>
      </c>
      <c r="U388" s="165" t="str">
        <f t="shared" ref="U388:U451" si="53">IF(IF(M388&lt;&gt;"",G388,"")=0, "O", IF(M388&lt;&gt;"",G388,""))</f>
        <v/>
      </c>
      <c r="V388" s="146"/>
      <c r="AR388" t="str">
        <f t="shared" ref="AR388:AR451" si="54">IF(O388&gt;0, O388, "")</f>
        <v/>
      </c>
      <c r="AS388" t="str">
        <f t="shared" ref="AS388:AS451" si="55">IF(OR(L388="Y",M388="Y"),"Y","")</f>
        <v/>
      </c>
    </row>
    <row r="389" spans="1:45" x14ac:dyDescent="0.55000000000000004">
      <c r="A389" s="171"/>
      <c r="B389" s="172"/>
      <c r="C389" s="173"/>
      <c r="D389" s="173"/>
      <c r="E389" s="173"/>
      <c r="F389" s="173"/>
      <c r="G389" s="174"/>
      <c r="H389" s="175"/>
      <c r="I389" s="176"/>
      <c r="J389" s="176"/>
      <c r="K389" s="177"/>
      <c r="L389" s="178"/>
      <c r="M389" s="179"/>
      <c r="O389" s="160" t="str">
        <f>IF(Q389 = "", "", COUNT(Q$4:$Q389))</f>
        <v/>
      </c>
      <c r="P389" s="160" t="str">
        <f t="shared" si="48"/>
        <v/>
      </c>
      <c r="Q389" s="161" t="str">
        <f t="shared" si="49"/>
        <v/>
      </c>
      <c r="R389" s="162" t="str">
        <f t="shared" si="50"/>
        <v/>
      </c>
      <c r="S389" s="163" t="str">
        <f t="shared" si="51"/>
        <v/>
      </c>
      <c r="T389" s="164" t="str">
        <f t="shared" si="52"/>
        <v/>
      </c>
      <c r="U389" s="165" t="str">
        <f t="shared" si="53"/>
        <v/>
      </c>
      <c r="V389" s="146"/>
      <c r="AR389" t="str">
        <f t="shared" si="54"/>
        <v/>
      </c>
      <c r="AS389" t="str">
        <f t="shared" si="55"/>
        <v/>
      </c>
    </row>
    <row r="390" spans="1:45" x14ac:dyDescent="0.55000000000000004">
      <c r="A390" s="171"/>
      <c r="B390" s="172"/>
      <c r="C390" s="173"/>
      <c r="D390" s="173"/>
      <c r="E390" s="173"/>
      <c r="F390" s="173"/>
      <c r="G390" s="174"/>
      <c r="H390" s="175"/>
      <c r="I390" s="176"/>
      <c r="J390" s="176"/>
      <c r="K390" s="177"/>
      <c r="L390" s="178"/>
      <c r="M390" s="179"/>
      <c r="O390" s="160" t="str">
        <f>IF(Q390 = "", "", COUNT(Q$4:$Q390))</f>
        <v/>
      </c>
      <c r="P390" s="160" t="str">
        <f t="shared" si="48"/>
        <v/>
      </c>
      <c r="Q390" s="161" t="str">
        <f t="shared" si="49"/>
        <v/>
      </c>
      <c r="R390" s="162" t="str">
        <f t="shared" si="50"/>
        <v/>
      </c>
      <c r="S390" s="163" t="str">
        <f t="shared" si="51"/>
        <v/>
      </c>
      <c r="T390" s="164" t="str">
        <f t="shared" si="52"/>
        <v/>
      </c>
      <c r="U390" s="165" t="str">
        <f t="shared" si="53"/>
        <v/>
      </c>
      <c r="V390" s="146"/>
      <c r="AR390" t="str">
        <f t="shared" si="54"/>
        <v/>
      </c>
      <c r="AS390" t="str">
        <f t="shared" si="55"/>
        <v/>
      </c>
    </row>
    <row r="391" spans="1:45" x14ac:dyDescent="0.55000000000000004">
      <c r="A391" s="171"/>
      <c r="B391" s="172"/>
      <c r="C391" s="173"/>
      <c r="D391" s="173"/>
      <c r="E391" s="173"/>
      <c r="F391" s="173"/>
      <c r="G391" s="174"/>
      <c r="H391" s="175"/>
      <c r="I391" s="176"/>
      <c r="J391" s="176"/>
      <c r="K391" s="177"/>
      <c r="L391" s="178"/>
      <c r="M391" s="179"/>
      <c r="O391" s="160" t="str">
        <f>IF(Q391 = "", "", COUNT(Q$4:$Q391))</f>
        <v/>
      </c>
      <c r="P391" s="160" t="str">
        <f t="shared" si="48"/>
        <v/>
      </c>
      <c r="Q391" s="161" t="str">
        <f t="shared" si="49"/>
        <v/>
      </c>
      <c r="R391" s="162" t="str">
        <f t="shared" si="50"/>
        <v/>
      </c>
      <c r="S391" s="163" t="str">
        <f t="shared" si="51"/>
        <v/>
      </c>
      <c r="T391" s="164" t="str">
        <f t="shared" si="52"/>
        <v/>
      </c>
      <c r="U391" s="165" t="str">
        <f t="shared" si="53"/>
        <v/>
      </c>
      <c r="V391" s="146"/>
      <c r="AR391" t="str">
        <f t="shared" si="54"/>
        <v/>
      </c>
      <c r="AS391" t="str">
        <f t="shared" si="55"/>
        <v/>
      </c>
    </row>
    <row r="392" spans="1:45" x14ac:dyDescent="0.55000000000000004">
      <c r="A392" s="171"/>
      <c r="B392" s="172"/>
      <c r="C392" s="173"/>
      <c r="D392" s="173"/>
      <c r="E392" s="173"/>
      <c r="F392" s="173"/>
      <c r="G392" s="174"/>
      <c r="H392" s="175"/>
      <c r="I392" s="176"/>
      <c r="J392" s="176"/>
      <c r="K392" s="177"/>
      <c r="L392" s="178"/>
      <c r="M392" s="179"/>
      <c r="O392" s="160" t="str">
        <f>IF(Q392 = "", "", COUNT(Q$4:$Q392))</f>
        <v/>
      </c>
      <c r="P392" s="160" t="str">
        <f t="shared" si="48"/>
        <v/>
      </c>
      <c r="Q392" s="161" t="str">
        <f t="shared" si="49"/>
        <v/>
      </c>
      <c r="R392" s="162" t="str">
        <f t="shared" si="50"/>
        <v/>
      </c>
      <c r="S392" s="163" t="str">
        <f t="shared" si="51"/>
        <v/>
      </c>
      <c r="T392" s="164" t="str">
        <f t="shared" si="52"/>
        <v/>
      </c>
      <c r="U392" s="165" t="str">
        <f t="shared" si="53"/>
        <v/>
      </c>
      <c r="V392" s="146"/>
      <c r="AR392" t="str">
        <f t="shared" si="54"/>
        <v/>
      </c>
      <c r="AS392" t="str">
        <f t="shared" si="55"/>
        <v/>
      </c>
    </row>
    <row r="393" spans="1:45" x14ac:dyDescent="0.55000000000000004">
      <c r="A393" s="171"/>
      <c r="B393" s="172"/>
      <c r="C393" s="173"/>
      <c r="D393" s="173"/>
      <c r="E393" s="173"/>
      <c r="F393" s="173"/>
      <c r="G393" s="174"/>
      <c r="H393" s="175"/>
      <c r="I393" s="176"/>
      <c r="J393" s="176"/>
      <c r="K393" s="177"/>
      <c r="L393" s="178"/>
      <c r="M393" s="179"/>
      <c r="O393" s="160" t="str">
        <f>IF(Q393 = "", "", COUNT(Q$4:$Q393))</f>
        <v/>
      </c>
      <c r="P393" s="160" t="str">
        <f t="shared" si="48"/>
        <v/>
      </c>
      <c r="Q393" s="161" t="str">
        <f t="shared" si="49"/>
        <v/>
      </c>
      <c r="R393" s="162" t="str">
        <f t="shared" si="50"/>
        <v/>
      </c>
      <c r="S393" s="163" t="str">
        <f t="shared" si="51"/>
        <v/>
      </c>
      <c r="T393" s="164" t="str">
        <f t="shared" si="52"/>
        <v/>
      </c>
      <c r="U393" s="165" t="str">
        <f t="shared" si="53"/>
        <v/>
      </c>
      <c r="V393" s="146"/>
      <c r="AR393" t="str">
        <f t="shared" si="54"/>
        <v/>
      </c>
      <c r="AS393" t="str">
        <f t="shared" si="55"/>
        <v/>
      </c>
    </row>
    <row r="394" spans="1:45" x14ac:dyDescent="0.55000000000000004">
      <c r="A394" s="171"/>
      <c r="B394" s="172"/>
      <c r="C394" s="173"/>
      <c r="D394" s="173"/>
      <c r="E394" s="173"/>
      <c r="F394" s="173"/>
      <c r="G394" s="174"/>
      <c r="H394" s="175"/>
      <c r="I394" s="176"/>
      <c r="J394" s="176"/>
      <c r="K394" s="177"/>
      <c r="L394" s="178"/>
      <c r="M394" s="179"/>
      <c r="O394" s="160" t="str">
        <f>IF(Q394 = "", "", COUNT(Q$4:$Q394))</f>
        <v/>
      </c>
      <c r="P394" s="160" t="str">
        <f t="shared" si="48"/>
        <v/>
      </c>
      <c r="Q394" s="161" t="str">
        <f t="shared" si="49"/>
        <v/>
      </c>
      <c r="R394" s="162" t="str">
        <f t="shared" si="50"/>
        <v/>
      </c>
      <c r="S394" s="163" t="str">
        <f t="shared" si="51"/>
        <v/>
      </c>
      <c r="T394" s="164" t="str">
        <f t="shared" si="52"/>
        <v/>
      </c>
      <c r="U394" s="165" t="str">
        <f t="shared" si="53"/>
        <v/>
      </c>
      <c r="V394" s="146"/>
      <c r="AR394" t="str">
        <f t="shared" si="54"/>
        <v/>
      </c>
      <c r="AS394" t="str">
        <f t="shared" si="55"/>
        <v/>
      </c>
    </row>
    <row r="395" spans="1:45" x14ac:dyDescent="0.55000000000000004">
      <c r="A395" s="171"/>
      <c r="B395" s="172"/>
      <c r="C395" s="173"/>
      <c r="D395" s="173"/>
      <c r="E395" s="173"/>
      <c r="F395" s="173"/>
      <c r="G395" s="174"/>
      <c r="H395" s="175"/>
      <c r="I395" s="176"/>
      <c r="J395" s="176"/>
      <c r="K395" s="177"/>
      <c r="L395" s="178"/>
      <c r="M395" s="179"/>
      <c r="O395" s="160" t="str">
        <f>IF(Q395 = "", "", COUNT(Q$4:$Q395))</f>
        <v/>
      </c>
      <c r="P395" s="160" t="str">
        <f t="shared" si="48"/>
        <v/>
      </c>
      <c r="Q395" s="161" t="str">
        <f t="shared" si="49"/>
        <v/>
      </c>
      <c r="R395" s="162" t="str">
        <f t="shared" si="50"/>
        <v/>
      </c>
      <c r="S395" s="163" t="str">
        <f t="shared" si="51"/>
        <v/>
      </c>
      <c r="T395" s="164" t="str">
        <f t="shared" si="52"/>
        <v/>
      </c>
      <c r="U395" s="165" t="str">
        <f t="shared" si="53"/>
        <v/>
      </c>
      <c r="V395" s="146"/>
      <c r="AR395" t="str">
        <f t="shared" si="54"/>
        <v/>
      </c>
      <c r="AS395" t="str">
        <f t="shared" si="55"/>
        <v/>
      </c>
    </row>
    <row r="396" spans="1:45" x14ac:dyDescent="0.55000000000000004">
      <c r="A396" s="171"/>
      <c r="B396" s="172"/>
      <c r="C396" s="173"/>
      <c r="D396" s="173"/>
      <c r="E396" s="173"/>
      <c r="F396" s="173"/>
      <c r="G396" s="174"/>
      <c r="H396" s="175"/>
      <c r="I396" s="176"/>
      <c r="J396" s="176"/>
      <c r="K396" s="177"/>
      <c r="L396" s="178"/>
      <c r="M396" s="179"/>
      <c r="O396" s="160" t="str">
        <f>IF(Q396 = "", "", COUNT(Q$4:$Q396))</f>
        <v/>
      </c>
      <c r="P396" s="160" t="str">
        <f t="shared" si="48"/>
        <v/>
      </c>
      <c r="Q396" s="161" t="str">
        <f t="shared" si="49"/>
        <v/>
      </c>
      <c r="R396" s="162" t="str">
        <f t="shared" si="50"/>
        <v/>
      </c>
      <c r="S396" s="163" t="str">
        <f t="shared" si="51"/>
        <v/>
      </c>
      <c r="T396" s="164" t="str">
        <f t="shared" si="52"/>
        <v/>
      </c>
      <c r="U396" s="165" t="str">
        <f t="shared" si="53"/>
        <v/>
      </c>
      <c r="V396" s="146"/>
      <c r="AR396" t="str">
        <f t="shared" si="54"/>
        <v/>
      </c>
      <c r="AS396" t="str">
        <f t="shared" si="55"/>
        <v/>
      </c>
    </row>
    <row r="397" spans="1:45" x14ac:dyDescent="0.55000000000000004">
      <c r="A397" s="171"/>
      <c r="B397" s="172"/>
      <c r="C397" s="173"/>
      <c r="D397" s="173"/>
      <c r="E397" s="173"/>
      <c r="F397" s="173"/>
      <c r="G397" s="174"/>
      <c r="H397" s="175"/>
      <c r="I397" s="176"/>
      <c r="J397" s="176"/>
      <c r="K397" s="177"/>
      <c r="L397" s="178"/>
      <c r="M397" s="179"/>
      <c r="O397" s="160" t="str">
        <f>IF(Q397 = "", "", COUNT(Q$4:$Q397))</f>
        <v/>
      </c>
      <c r="P397" s="160" t="str">
        <f t="shared" si="48"/>
        <v/>
      </c>
      <c r="Q397" s="161" t="str">
        <f t="shared" si="49"/>
        <v/>
      </c>
      <c r="R397" s="162" t="str">
        <f t="shared" si="50"/>
        <v/>
      </c>
      <c r="S397" s="163" t="str">
        <f t="shared" si="51"/>
        <v/>
      </c>
      <c r="T397" s="164" t="str">
        <f t="shared" si="52"/>
        <v/>
      </c>
      <c r="U397" s="165" t="str">
        <f t="shared" si="53"/>
        <v/>
      </c>
      <c r="V397" s="146"/>
      <c r="AR397" t="str">
        <f t="shared" si="54"/>
        <v/>
      </c>
      <c r="AS397" t="str">
        <f t="shared" si="55"/>
        <v/>
      </c>
    </row>
    <row r="398" spans="1:45" x14ac:dyDescent="0.55000000000000004">
      <c r="A398" s="171"/>
      <c r="B398" s="172"/>
      <c r="C398" s="173"/>
      <c r="D398" s="173"/>
      <c r="E398" s="173"/>
      <c r="F398" s="173"/>
      <c r="G398" s="174"/>
      <c r="H398" s="175"/>
      <c r="I398" s="176"/>
      <c r="J398" s="176"/>
      <c r="K398" s="177"/>
      <c r="L398" s="178"/>
      <c r="M398" s="179"/>
      <c r="O398" s="160" t="str">
        <f>IF(Q398 = "", "", COUNT(Q$4:$Q398))</f>
        <v/>
      </c>
      <c r="P398" s="160" t="str">
        <f t="shared" si="48"/>
        <v/>
      </c>
      <c r="Q398" s="161" t="str">
        <f t="shared" si="49"/>
        <v/>
      </c>
      <c r="R398" s="162" t="str">
        <f t="shared" si="50"/>
        <v/>
      </c>
      <c r="S398" s="163" t="str">
        <f t="shared" si="51"/>
        <v/>
      </c>
      <c r="T398" s="164" t="str">
        <f t="shared" si="52"/>
        <v/>
      </c>
      <c r="U398" s="165" t="str">
        <f t="shared" si="53"/>
        <v/>
      </c>
      <c r="V398" s="146"/>
      <c r="AR398" t="str">
        <f t="shared" si="54"/>
        <v/>
      </c>
      <c r="AS398" t="str">
        <f t="shared" si="55"/>
        <v/>
      </c>
    </row>
    <row r="399" spans="1:45" x14ac:dyDescent="0.55000000000000004">
      <c r="A399" s="171"/>
      <c r="B399" s="172"/>
      <c r="C399" s="173"/>
      <c r="D399" s="173"/>
      <c r="E399" s="173"/>
      <c r="F399" s="173"/>
      <c r="G399" s="174"/>
      <c r="H399" s="175"/>
      <c r="I399" s="176"/>
      <c r="J399" s="176"/>
      <c r="K399" s="177"/>
      <c r="L399" s="178"/>
      <c r="M399" s="179"/>
      <c r="O399" s="160" t="str">
        <f>IF(Q399 = "", "", COUNT(Q$4:$Q399))</f>
        <v/>
      </c>
      <c r="P399" s="160" t="str">
        <f t="shared" si="48"/>
        <v/>
      </c>
      <c r="Q399" s="161" t="str">
        <f t="shared" si="49"/>
        <v/>
      </c>
      <c r="R399" s="162" t="str">
        <f t="shared" si="50"/>
        <v/>
      </c>
      <c r="S399" s="163" t="str">
        <f t="shared" si="51"/>
        <v/>
      </c>
      <c r="T399" s="164" t="str">
        <f t="shared" si="52"/>
        <v/>
      </c>
      <c r="U399" s="165" t="str">
        <f t="shared" si="53"/>
        <v/>
      </c>
      <c r="V399" s="146"/>
      <c r="AR399" t="str">
        <f t="shared" si="54"/>
        <v/>
      </c>
      <c r="AS399" t="str">
        <f t="shared" si="55"/>
        <v/>
      </c>
    </row>
    <row r="400" spans="1:45" x14ac:dyDescent="0.55000000000000004">
      <c r="A400" s="171"/>
      <c r="B400" s="172"/>
      <c r="C400" s="173"/>
      <c r="D400" s="173"/>
      <c r="E400" s="173"/>
      <c r="F400" s="173"/>
      <c r="G400" s="174"/>
      <c r="H400" s="175"/>
      <c r="I400" s="176"/>
      <c r="J400" s="176"/>
      <c r="K400" s="177"/>
      <c r="L400" s="178"/>
      <c r="M400" s="179"/>
      <c r="O400" s="160" t="str">
        <f>IF(Q400 = "", "", COUNT(Q$4:$Q400))</f>
        <v/>
      </c>
      <c r="P400" s="160" t="str">
        <f t="shared" si="48"/>
        <v/>
      </c>
      <c r="Q400" s="161" t="str">
        <f t="shared" si="49"/>
        <v/>
      </c>
      <c r="R400" s="162" t="str">
        <f t="shared" si="50"/>
        <v/>
      </c>
      <c r="S400" s="163" t="str">
        <f t="shared" si="51"/>
        <v/>
      </c>
      <c r="T400" s="164" t="str">
        <f t="shared" si="52"/>
        <v/>
      </c>
      <c r="U400" s="165" t="str">
        <f t="shared" si="53"/>
        <v/>
      </c>
      <c r="V400" s="146"/>
      <c r="AR400" t="str">
        <f t="shared" si="54"/>
        <v/>
      </c>
      <c r="AS400" t="str">
        <f t="shared" si="55"/>
        <v/>
      </c>
    </row>
    <row r="401" spans="1:45" x14ac:dyDescent="0.55000000000000004">
      <c r="A401" s="171"/>
      <c r="B401" s="172"/>
      <c r="C401" s="173"/>
      <c r="D401" s="173"/>
      <c r="E401" s="173"/>
      <c r="F401" s="173"/>
      <c r="G401" s="174"/>
      <c r="H401" s="175"/>
      <c r="I401" s="176"/>
      <c r="J401" s="176"/>
      <c r="K401" s="177"/>
      <c r="L401" s="178"/>
      <c r="M401" s="179"/>
      <c r="O401" s="160" t="str">
        <f>IF(Q401 = "", "", COUNT(Q$4:$Q401))</f>
        <v/>
      </c>
      <c r="P401" s="160" t="str">
        <f t="shared" si="48"/>
        <v/>
      </c>
      <c r="Q401" s="161" t="str">
        <f t="shared" si="49"/>
        <v/>
      </c>
      <c r="R401" s="162" t="str">
        <f t="shared" si="50"/>
        <v/>
      </c>
      <c r="S401" s="163" t="str">
        <f t="shared" si="51"/>
        <v/>
      </c>
      <c r="T401" s="164" t="str">
        <f t="shared" si="52"/>
        <v/>
      </c>
      <c r="U401" s="165" t="str">
        <f t="shared" si="53"/>
        <v/>
      </c>
      <c r="V401" s="146"/>
      <c r="AR401" t="str">
        <f t="shared" si="54"/>
        <v/>
      </c>
      <c r="AS401" t="str">
        <f t="shared" si="55"/>
        <v/>
      </c>
    </row>
    <row r="402" spans="1:45" x14ac:dyDescent="0.55000000000000004">
      <c r="A402" s="171"/>
      <c r="B402" s="172"/>
      <c r="C402" s="173"/>
      <c r="D402" s="173"/>
      <c r="E402" s="173"/>
      <c r="F402" s="173"/>
      <c r="G402" s="174"/>
      <c r="H402" s="175"/>
      <c r="I402" s="176"/>
      <c r="J402" s="176"/>
      <c r="K402" s="177"/>
      <c r="L402" s="178"/>
      <c r="M402" s="179"/>
      <c r="O402" s="160" t="str">
        <f>IF(Q402 = "", "", COUNT(Q$4:$Q402))</f>
        <v/>
      </c>
      <c r="P402" s="160" t="str">
        <f t="shared" si="48"/>
        <v/>
      </c>
      <c r="Q402" s="161" t="str">
        <f t="shared" si="49"/>
        <v/>
      </c>
      <c r="R402" s="162" t="str">
        <f t="shared" si="50"/>
        <v/>
      </c>
      <c r="S402" s="163" t="str">
        <f t="shared" si="51"/>
        <v/>
      </c>
      <c r="T402" s="164" t="str">
        <f t="shared" si="52"/>
        <v/>
      </c>
      <c r="U402" s="165" t="str">
        <f t="shared" si="53"/>
        <v/>
      </c>
      <c r="V402" s="146"/>
      <c r="AR402" t="str">
        <f t="shared" si="54"/>
        <v/>
      </c>
      <c r="AS402" t="str">
        <f t="shared" si="55"/>
        <v/>
      </c>
    </row>
    <row r="403" spans="1:45" x14ac:dyDescent="0.55000000000000004">
      <c r="A403" s="171"/>
      <c r="B403" s="172"/>
      <c r="C403" s="173"/>
      <c r="D403" s="173"/>
      <c r="E403" s="173"/>
      <c r="F403" s="173"/>
      <c r="G403" s="174"/>
      <c r="H403" s="175"/>
      <c r="I403" s="176"/>
      <c r="J403" s="176"/>
      <c r="K403" s="177"/>
      <c r="L403" s="178"/>
      <c r="M403" s="179"/>
      <c r="O403" s="160" t="str">
        <f>IF(Q403 = "", "", COUNT(Q$4:$Q403))</f>
        <v/>
      </c>
      <c r="P403" s="160" t="str">
        <f t="shared" si="48"/>
        <v/>
      </c>
      <c r="Q403" s="161" t="str">
        <f t="shared" si="49"/>
        <v/>
      </c>
      <c r="R403" s="162" t="str">
        <f t="shared" si="50"/>
        <v/>
      </c>
      <c r="S403" s="163" t="str">
        <f t="shared" si="51"/>
        <v/>
      </c>
      <c r="T403" s="164" t="str">
        <f t="shared" si="52"/>
        <v/>
      </c>
      <c r="U403" s="165" t="str">
        <f t="shared" si="53"/>
        <v/>
      </c>
      <c r="V403" s="146"/>
      <c r="AR403" t="str">
        <f t="shared" si="54"/>
        <v/>
      </c>
      <c r="AS403" t="str">
        <f t="shared" si="55"/>
        <v/>
      </c>
    </row>
    <row r="404" spans="1:45" x14ac:dyDescent="0.55000000000000004">
      <c r="A404" s="171"/>
      <c r="B404" s="172"/>
      <c r="C404" s="173"/>
      <c r="D404" s="173"/>
      <c r="E404" s="173"/>
      <c r="F404" s="173"/>
      <c r="G404" s="174"/>
      <c r="H404" s="175"/>
      <c r="I404" s="176"/>
      <c r="J404" s="176"/>
      <c r="K404" s="177"/>
      <c r="L404" s="178"/>
      <c r="M404" s="179"/>
      <c r="O404" s="160" t="str">
        <f>IF(Q404 = "", "", COUNT(Q$4:$Q404))</f>
        <v/>
      </c>
      <c r="P404" s="160" t="str">
        <f t="shared" si="48"/>
        <v/>
      </c>
      <c r="Q404" s="161" t="str">
        <f t="shared" si="49"/>
        <v/>
      </c>
      <c r="R404" s="162" t="str">
        <f t="shared" si="50"/>
        <v/>
      </c>
      <c r="S404" s="163" t="str">
        <f t="shared" si="51"/>
        <v/>
      </c>
      <c r="T404" s="164" t="str">
        <f t="shared" si="52"/>
        <v/>
      </c>
      <c r="U404" s="165" t="str">
        <f t="shared" si="53"/>
        <v/>
      </c>
      <c r="V404" s="146"/>
      <c r="AR404" t="str">
        <f t="shared" si="54"/>
        <v/>
      </c>
      <c r="AS404" t="str">
        <f t="shared" si="55"/>
        <v/>
      </c>
    </row>
    <row r="405" spans="1:45" x14ac:dyDescent="0.55000000000000004">
      <c r="A405" s="171"/>
      <c r="B405" s="172"/>
      <c r="C405" s="173"/>
      <c r="D405" s="173"/>
      <c r="E405" s="173"/>
      <c r="F405" s="173"/>
      <c r="G405" s="174"/>
      <c r="H405" s="175"/>
      <c r="I405" s="176"/>
      <c r="J405" s="176"/>
      <c r="K405" s="177"/>
      <c r="L405" s="178"/>
      <c r="M405" s="179"/>
      <c r="O405" s="160" t="str">
        <f>IF(Q405 = "", "", COUNT(Q$4:$Q405))</f>
        <v/>
      </c>
      <c r="P405" s="160" t="str">
        <f t="shared" si="48"/>
        <v/>
      </c>
      <c r="Q405" s="161" t="str">
        <f t="shared" si="49"/>
        <v/>
      </c>
      <c r="R405" s="162" t="str">
        <f t="shared" si="50"/>
        <v/>
      </c>
      <c r="S405" s="163" t="str">
        <f t="shared" si="51"/>
        <v/>
      </c>
      <c r="T405" s="164" t="str">
        <f t="shared" si="52"/>
        <v/>
      </c>
      <c r="U405" s="165" t="str">
        <f t="shared" si="53"/>
        <v/>
      </c>
      <c r="V405" s="146"/>
      <c r="AR405" t="str">
        <f t="shared" si="54"/>
        <v/>
      </c>
      <c r="AS405" t="str">
        <f t="shared" si="55"/>
        <v/>
      </c>
    </row>
    <row r="406" spans="1:45" x14ac:dyDescent="0.55000000000000004">
      <c r="A406" s="171"/>
      <c r="B406" s="172"/>
      <c r="C406" s="173"/>
      <c r="D406" s="173"/>
      <c r="E406" s="173"/>
      <c r="F406" s="173"/>
      <c r="G406" s="174"/>
      <c r="H406" s="175"/>
      <c r="I406" s="176"/>
      <c r="J406" s="176"/>
      <c r="K406" s="177"/>
      <c r="L406" s="178"/>
      <c r="M406" s="179"/>
      <c r="O406" s="160" t="str">
        <f>IF(Q406 = "", "", COUNT(Q$4:$Q406))</f>
        <v/>
      </c>
      <c r="P406" s="160" t="str">
        <f t="shared" si="48"/>
        <v/>
      </c>
      <c r="Q406" s="161" t="str">
        <f t="shared" si="49"/>
        <v/>
      </c>
      <c r="R406" s="162" t="str">
        <f t="shared" si="50"/>
        <v/>
      </c>
      <c r="S406" s="163" t="str">
        <f t="shared" si="51"/>
        <v/>
      </c>
      <c r="T406" s="164" t="str">
        <f t="shared" si="52"/>
        <v/>
      </c>
      <c r="U406" s="165" t="str">
        <f t="shared" si="53"/>
        <v/>
      </c>
      <c r="V406" s="146"/>
      <c r="AR406" t="str">
        <f t="shared" si="54"/>
        <v/>
      </c>
      <c r="AS406" t="str">
        <f t="shared" si="55"/>
        <v/>
      </c>
    </row>
    <row r="407" spans="1:45" x14ac:dyDescent="0.55000000000000004">
      <c r="A407" s="171"/>
      <c r="B407" s="172"/>
      <c r="C407" s="173"/>
      <c r="D407" s="173"/>
      <c r="E407" s="173"/>
      <c r="F407" s="173"/>
      <c r="G407" s="174"/>
      <c r="H407" s="175"/>
      <c r="I407" s="176"/>
      <c r="J407" s="176"/>
      <c r="K407" s="177"/>
      <c r="L407" s="178"/>
      <c r="M407" s="179"/>
      <c r="O407" s="160" t="str">
        <f>IF(Q407 = "", "", COUNT(Q$4:$Q407))</f>
        <v/>
      </c>
      <c r="P407" s="160" t="str">
        <f t="shared" si="48"/>
        <v/>
      </c>
      <c r="Q407" s="161" t="str">
        <f t="shared" si="49"/>
        <v/>
      </c>
      <c r="R407" s="162" t="str">
        <f t="shared" si="50"/>
        <v/>
      </c>
      <c r="S407" s="163" t="str">
        <f t="shared" si="51"/>
        <v/>
      </c>
      <c r="T407" s="164" t="str">
        <f t="shared" si="52"/>
        <v/>
      </c>
      <c r="U407" s="165" t="str">
        <f t="shared" si="53"/>
        <v/>
      </c>
      <c r="V407" s="146"/>
      <c r="AR407" t="str">
        <f t="shared" si="54"/>
        <v/>
      </c>
      <c r="AS407" t="str">
        <f t="shared" si="55"/>
        <v/>
      </c>
    </row>
    <row r="408" spans="1:45" x14ac:dyDescent="0.55000000000000004">
      <c r="A408" s="171"/>
      <c r="B408" s="172"/>
      <c r="C408" s="173"/>
      <c r="D408" s="173"/>
      <c r="E408" s="173"/>
      <c r="F408" s="173"/>
      <c r="G408" s="174"/>
      <c r="H408" s="175"/>
      <c r="I408" s="176"/>
      <c r="J408" s="176"/>
      <c r="K408" s="177"/>
      <c r="L408" s="178"/>
      <c r="M408" s="179"/>
      <c r="O408" s="160" t="str">
        <f>IF(Q408 = "", "", COUNT(Q$4:$Q408))</f>
        <v/>
      </c>
      <c r="P408" s="160" t="str">
        <f t="shared" si="48"/>
        <v/>
      </c>
      <c r="Q408" s="161" t="str">
        <f t="shared" si="49"/>
        <v/>
      </c>
      <c r="R408" s="162" t="str">
        <f t="shared" si="50"/>
        <v/>
      </c>
      <c r="S408" s="163" t="str">
        <f t="shared" si="51"/>
        <v/>
      </c>
      <c r="T408" s="164" t="str">
        <f t="shared" si="52"/>
        <v/>
      </c>
      <c r="U408" s="165" t="str">
        <f t="shared" si="53"/>
        <v/>
      </c>
      <c r="V408" s="146"/>
      <c r="AR408" t="str">
        <f t="shared" si="54"/>
        <v/>
      </c>
      <c r="AS408" t="str">
        <f t="shared" si="55"/>
        <v/>
      </c>
    </row>
    <row r="409" spans="1:45" x14ac:dyDescent="0.55000000000000004">
      <c r="A409" s="171"/>
      <c r="B409" s="172"/>
      <c r="C409" s="173"/>
      <c r="D409" s="173"/>
      <c r="E409" s="173"/>
      <c r="F409" s="173"/>
      <c r="G409" s="174"/>
      <c r="H409" s="175"/>
      <c r="I409" s="176"/>
      <c r="J409" s="176"/>
      <c r="K409" s="177"/>
      <c r="L409" s="178"/>
      <c r="M409" s="179"/>
      <c r="O409" s="160" t="str">
        <f>IF(Q409 = "", "", COUNT(Q$4:$Q409))</f>
        <v/>
      </c>
      <c r="P409" s="160" t="str">
        <f t="shared" si="48"/>
        <v/>
      </c>
      <c r="Q409" s="161" t="str">
        <f t="shared" si="49"/>
        <v/>
      </c>
      <c r="R409" s="162" t="str">
        <f t="shared" si="50"/>
        <v/>
      </c>
      <c r="S409" s="163" t="str">
        <f t="shared" si="51"/>
        <v/>
      </c>
      <c r="T409" s="164" t="str">
        <f t="shared" si="52"/>
        <v/>
      </c>
      <c r="U409" s="165" t="str">
        <f t="shared" si="53"/>
        <v/>
      </c>
      <c r="V409" s="146"/>
      <c r="AR409" t="str">
        <f t="shared" si="54"/>
        <v/>
      </c>
      <c r="AS409" t="str">
        <f t="shared" si="55"/>
        <v/>
      </c>
    </row>
    <row r="410" spans="1:45" x14ac:dyDescent="0.55000000000000004">
      <c r="A410" s="171"/>
      <c r="B410" s="172"/>
      <c r="C410" s="173"/>
      <c r="D410" s="173"/>
      <c r="E410" s="173"/>
      <c r="F410" s="173"/>
      <c r="G410" s="174"/>
      <c r="H410" s="175"/>
      <c r="I410" s="176"/>
      <c r="J410" s="176"/>
      <c r="K410" s="177"/>
      <c r="L410" s="178"/>
      <c r="M410" s="179"/>
      <c r="O410" s="160" t="str">
        <f>IF(Q410 = "", "", COUNT(Q$4:$Q410))</f>
        <v/>
      </c>
      <c r="P410" s="160" t="str">
        <f t="shared" si="48"/>
        <v/>
      </c>
      <c r="Q410" s="161" t="str">
        <f t="shared" si="49"/>
        <v/>
      </c>
      <c r="R410" s="162" t="str">
        <f t="shared" si="50"/>
        <v/>
      </c>
      <c r="S410" s="163" t="str">
        <f t="shared" si="51"/>
        <v/>
      </c>
      <c r="T410" s="164" t="str">
        <f t="shared" si="52"/>
        <v/>
      </c>
      <c r="U410" s="165" t="str">
        <f t="shared" si="53"/>
        <v/>
      </c>
      <c r="V410" s="146"/>
      <c r="AR410" t="str">
        <f t="shared" si="54"/>
        <v/>
      </c>
      <c r="AS410" t="str">
        <f t="shared" si="55"/>
        <v/>
      </c>
    </row>
    <row r="411" spans="1:45" x14ac:dyDescent="0.55000000000000004">
      <c r="A411" s="171"/>
      <c r="B411" s="172"/>
      <c r="C411" s="173"/>
      <c r="D411" s="173"/>
      <c r="E411" s="173"/>
      <c r="F411" s="173"/>
      <c r="G411" s="174"/>
      <c r="H411" s="175"/>
      <c r="I411" s="176"/>
      <c r="J411" s="176"/>
      <c r="K411" s="177"/>
      <c r="L411" s="178"/>
      <c r="M411" s="179"/>
      <c r="O411" s="160" t="str">
        <f>IF(Q411 = "", "", COUNT(Q$4:$Q411))</f>
        <v/>
      </c>
      <c r="P411" s="160" t="str">
        <f t="shared" si="48"/>
        <v/>
      </c>
      <c r="Q411" s="161" t="str">
        <f t="shared" si="49"/>
        <v/>
      </c>
      <c r="R411" s="162" t="str">
        <f t="shared" si="50"/>
        <v/>
      </c>
      <c r="S411" s="163" t="str">
        <f t="shared" si="51"/>
        <v/>
      </c>
      <c r="T411" s="164" t="str">
        <f t="shared" si="52"/>
        <v/>
      </c>
      <c r="U411" s="165" t="str">
        <f t="shared" si="53"/>
        <v/>
      </c>
      <c r="V411" s="146"/>
      <c r="AR411" t="str">
        <f t="shared" si="54"/>
        <v/>
      </c>
      <c r="AS411" t="str">
        <f t="shared" si="55"/>
        <v/>
      </c>
    </row>
    <row r="412" spans="1:45" x14ac:dyDescent="0.55000000000000004">
      <c r="A412" s="171"/>
      <c r="B412" s="172"/>
      <c r="C412" s="173"/>
      <c r="D412" s="173"/>
      <c r="E412" s="173"/>
      <c r="F412" s="173"/>
      <c r="G412" s="174"/>
      <c r="H412" s="175"/>
      <c r="I412" s="176"/>
      <c r="J412" s="176"/>
      <c r="K412" s="177"/>
      <c r="L412" s="178"/>
      <c r="M412" s="179"/>
      <c r="O412" s="160" t="str">
        <f>IF(Q412 = "", "", COUNT(Q$4:$Q412))</f>
        <v/>
      </c>
      <c r="P412" s="160" t="str">
        <f t="shared" si="48"/>
        <v/>
      </c>
      <c r="Q412" s="161" t="str">
        <f t="shared" si="49"/>
        <v/>
      </c>
      <c r="R412" s="162" t="str">
        <f t="shared" si="50"/>
        <v/>
      </c>
      <c r="S412" s="163" t="str">
        <f t="shared" si="51"/>
        <v/>
      </c>
      <c r="T412" s="164" t="str">
        <f t="shared" si="52"/>
        <v/>
      </c>
      <c r="U412" s="165" t="str">
        <f t="shared" si="53"/>
        <v/>
      </c>
      <c r="V412" s="146"/>
      <c r="AR412" t="str">
        <f t="shared" si="54"/>
        <v/>
      </c>
      <c r="AS412" t="str">
        <f t="shared" si="55"/>
        <v/>
      </c>
    </row>
    <row r="413" spans="1:45" x14ac:dyDescent="0.55000000000000004">
      <c r="A413" s="171"/>
      <c r="B413" s="172"/>
      <c r="C413" s="173"/>
      <c r="D413" s="173"/>
      <c r="E413" s="173"/>
      <c r="F413" s="173"/>
      <c r="G413" s="174"/>
      <c r="H413" s="175"/>
      <c r="I413" s="176"/>
      <c r="J413" s="176"/>
      <c r="K413" s="177"/>
      <c r="L413" s="178"/>
      <c r="M413" s="179"/>
      <c r="O413" s="160" t="str">
        <f>IF(Q413 = "", "", COUNT(Q$4:$Q413))</f>
        <v/>
      </c>
      <c r="P413" s="160" t="str">
        <f t="shared" si="48"/>
        <v/>
      </c>
      <c r="Q413" s="161" t="str">
        <f t="shared" si="49"/>
        <v/>
      </c>
      <c r="R413" s="162" t="str">
        <f t="shared" si="50"/>
        <v/>
      </c>
      <c r="S413" s="163" t="str">
        <f t="shared" si="51"/>
        <v/>
      </c>
      <c r="T413" s="164" t="str">
        <f t="shared" si="52"/>
        <v/>
      </c>
      <c r="U413" s="165" t="str">
        <f t="shared" si="53"/>
        <v/>
      </c>
      <c r="V413" s="146"/>
      <c r="AR413" t="str">
        <f t="shared" si="54"/>
        <v/>
      </c>
      <c r="AS413" t="str">
        <f t="shared" si="55"/>
        <v/>
      </c>
    </row>
    <row r="414" spans="1:45" x14ac:dyDescent="0.55000000000000004">
      <c r="A414" s="171"/>
      <c r="B414" s="172"/>
      <c r="C414" s="173"/>
      <c r="D414" s="173"/>
      <c r="E414" s="173"/>
      <c r="F414" s="173"/>
      <c r="G414" s="174"/>
      <c r="H414" s="175"/>
      <c r="I414" s="176"/>
      <c r="J414" s="176"/>
      <c r="K414" s="177"/>
      <c r="L414" s="178"/>
      <c r="M414" s="179"/>
      <c r="O414" s="160" t="str">
        <f>IF(Q414 = "", "", COUNT(Q$4:$Q414))</f>
        <v/>
      </c>
      <c r="P414" s="160" t="str">
        <f t="shared" si="48"/>
        <v/>
      </c>
      <c r="Q414" s="161" t="str">
        <f t="shared" si="49"/>
        <v/>
      </c>
      <c r="R414" s="162" t="str">
        <f t="shared" si="50"/>
        <v/>
      </c>
      <c r="S414" s="163" t="str">
        <f t="shared" si="51"/>
        <v/>
      </c>
      <c r="T414" s="164" t="str">
        <f t="shared" si="52"/>
        <v/>
      </c>
      <c r="U414" s="165" t="str">
        <f t="shared" si="53"/>
        <v/>
      </c>
      <c r="V414" s="146"/>
      <c r="AR414" t="str">
        <f t="shared" si="54"/>
        <v/>
      </c>
      <c r="AS414" t="str">
        <f t="shared" si="55"/>
        <v/>
      </c>
    </row>
    <row r="415" spans="1:45" x14ac:dyDescent="0.55000000000000004">
      <c r="A415" s="171"/>
      <c r="B415" s="172"/>
      <c r="C415" s="173"/>
      <c r="D415" s="173"/>
      <c r="E415" s="173"/>
      <c r="F415" s="173"/>
      <c r="G415" s="174"/>
      <c r="H415" s="175"/>
      <c r="I415" s="176"/>
      <c r="J415" s="176"/>
      <c r="K415" s="177"/>
      <c r="L415" s="178"/>
      <c r="M415" s="179"/>
      <c r="O415" s="160" t="str">
        <f>IF(Q415 = "", "", COUNT(Q$4:$Q415))</f>
        <v/>
      </c>
      <c r="P415" s="160" t="str">
        <f t="shared" si="48"/>
        <v/>
      </c>
      <c r="Q415" s="161" t="str">
        <f t="shared" si="49"/>
        <v/>
      </c>
      <c r="R415" s="162" t="str">
        <f t="shared" si="50"/>
        <v/>
      </c>
      <c r="S415" s="163" t="str">
        <f t="shared" si="51"/>
        <v/>
      </c>
      <c r="T415" s="164" t="str">
        <f t="shared" si="52"/>
        <v/>
      </c>
      <c r="U415" s="165" t="str">
        <f t="shared" si="53"/>
        <v/>
      </c>
      <c r="V415" s="146"/>
      <c r="AR415" t="str">
        <f t="shared" si="54"/>
        <v/>
      </c>
      <c r="AS415" t="str">
        <f t="shared" si="55"/>
        <v/>
      </c>
    </row>
    <row r="416" spans="1:45" x14ac:dyDescent="0.55000000000000004">
      <c r="A416" s="171"/>
      <c r="B416" s="172"/>
      <c r="C416" s="173"/>
      <c r="D416" s="173"/>
      <c r="E416" s="173"/>
      <c r="F416" s="173"/>
      <c r="G416" s="174"/>
      <c r="H416" s="175"/>
      <c r="I416" s="176"/>
      <c r="J416" s="176"/>
      <c r="K416" s="177"/>
      <c r="L416" s="178"/>
      <c r="M416" s="179"/>
      <c r="O416" s="160" t="str">
        <f>IF(Q416 = "", "", COUNT(Q$4:$Q416))</f>
        <v/>
      </c>
      <c r="P416" s="160" t="str">
        <f t="shared" si="48"/>
        <v/>
      </c>
      <c r="Q416" s="161" t="str">
        <f t="shared" si="49"/>
        <v/>
      </c>
      <c r="R416" s="162" t="str">
        <f t="shared" si="50"/>
        <v/>
      </c>
      <c r="S416" s="163" t="str">
        <f t="shared" si="51"/>
        <v/>
      </c>
      <c r="T416" s="164" t="str">
        <f t="shared" si="52"/>
        <v/>
      </c>
      <c r="U416" s="165" t="str">
        <f t="shared" si="53"/>
        <v/>
      </c>
      <c r="V416" s="146"/>
      <c r="AR416" t="str">
        <f t="shared" si="54"/>
        <v/>
      </c>
      <c r="AS416" t="str">
        <f t="shared" si="55"/>
        <v/>
      </c>
    </row>
    <row r="417" spans="1:45" x14ac:dyDescent="0.55000000000000004">
      <c r="A417" s="171"/>
      <c r="B417" s="172"/>
      <c r="C417" s="173"/>
      <c r="D417" s="173"/>
      <c r="E417" s="173"/>
      <c r="F417" s="173"/>
      <c r="G417" s="174"/>
      <c r="H417" s="175"/>
      <c r="I417" s="176"/>
      <c r="J417" s="176"/>
      <c r="K417" s="177"/>
      <c r="L417" s="178"/>
      <c r="M417" s="179"/>
      <c r="O417" s="160" t="str">
        <f>IF(Q417 = "", "", COUNT(Q$4:$Q417))</f>
        <v/>
      </c>
      <c r="P417" s="160" t="str">
        <f t="shared" si="48"/>
        <v/>
      </c>
      <c r="Q417" s="161" t="str">
        <f t="shared" si="49"/>
        <v/>
      </c>
      <c r="R417" s="162" t="str">
        <f t="shared" si="50"/>
        <v/>
      </c>
      <c r="S417" s="163" t="str">
        <f t="shared" si="51"/>
        <v/>
      </c>
      <c r="T417" s="164" t="str">
        <f t="shared" si="52"/>
        <v/>
      </c>
      <c r="U417" s="165" t="str">
        <f t="shared" si="53"/>
        <v/>
      </c>
      <c r="V417" s="146"/>
      <c r="AR417" t="str">
        <f t="shared" si="54"/>
        <v/>
      </c>
      <c r="AS417" t="str">
        <f t="shared" si="55"/>
        <v/>
      </c>
    </row>
    <row r="418" spans="1:45" x14ac:dyDescent="0.55000000000000004">
      <c r="A418" s="171"/>
      <c r="B418" s="172"/>
      <c r="C418" s="173"/>
      <c r="D418" s="173"/>
      <c r="E418" s="173"/>
      <c r="F418" s="173"/>
      <c r="G418" s="174"/>
      <c r="H418" s="175"/>
      <c r="I418" s="176"/>
      <c r="J418" s="176"/>
      <c r="K418" s="177"/>
      <c r="L418" s="178"/>
      <c r="M418" s="179"/>
      <c r="O418" s="160" t="str">
        <f>IF(Q418 = "", "", COUNT(Q$4:$Q418))</f>
        <v/>
      </c>
      <c r="P418" s="160" t="str">
        <f t="shared" si="48"/>
        <v/>
      </c>
      <c r="Q418" s="161" t="str">
        <f t="shared" si="49"/>
        <v/>
      </c>
      <c r="R418" s="162" t="str">
        <f t="shared" si="50"/>
        <v/>
      </c>
      <c r="S418" s="163" t="str">
        <f t="shared" si="51"/>
        <v/>
      </c>
      <c r="T418" s="164" t="str">
        <f t="shared" si="52"/>
        <v/>
      </c>
      <c r="U418" s="165" t="str">
        <f t="shared" si="53"/>
        <v/>
      </c>
      <c r="V418" s="146"/>
      <c r="AR418" t="str">
        <f t="shared" si="54"/>
        <v/>
      </c>
      <c r="AS418" t="str">
        <f t="shared" si="55"/>
        <v/>
      </c>
    </row>
    <row r="419" spans="1:45" x14ac:dyDescent="0.55000000000000004">
      <c r="A419" s="171"/>
      <c r="B419" s="172"/>
      <c r="C419" s="173"/>
      <c r="D419" s="173"/>
      <c r="E419" s="173"/>
      <c r="F419" s="173"/>
      <c r="G419" s="174"/>
      <c r="H419" s="175"/>
      <c r="I419" s="176"/>
      <c r="J419" s="176"/>
      <c r="K419" s="177"/>
      <c r="L419" s="178"/>
      <c r="M419" s="179"/>
      <c r="O419" s="160" t="str">
        <f>IF(Q419 = "", "", COUNT(Q$4:$Q419))</f>
        <v/>
      </c>
      <c r="P419" s="160" t="str">
        <f t="shared" si="48"/>
        <v/>
      </c>
      <c r="Q419" s="161" t="str">
        <f t="shared" si="49"/>
        <v/>
      </c>
      <c r="R419" s="162" t="str">
        <f t="shared" si="50"/>
        <v/>
      </c>
      <c r="S419" s="163" t="str">
        <f t="shared" si="51"/>
        <v/>
      </c>
      <c r="T419" s="164" t="str">
        <f t="shared" si="52"/>
        <v/>
      </c>
      <c r="U419" s="165" t="str">
        <f t="shared" si="53"/>
        <v/>
      </c>
      <c r="V419" s="146"/>
      <c r="AR419" t="str">
        <f t="shared" si="54"/>
        <v/>
      </c>
      <c r="AS419" t="str">
        <f t="shared" si="55"/>
        <v/>
      </c>
    </row>
    <row r="420" spans="1:45" x14ac:dyDescent="0.55000000000000004">
      <c r="A420" s="171"/>
      <c r="B420" s="172"/>
      <c r="C420" s="173"/>
      <c r="D420" s="173"/>
      <c r="E420" s="173"/>
      <c r="F420" s="173"/>
      <c r="G420" s="174"/>
      <c r="H420" s="175"/>
      <c r="I420" s="176"/>
      <c r="J420" s="176"/>
      <c r="K420" s="177"/>
      <c r="L420" s="178"/>
      <c r="M420" s="179"/>
      <c r="O420" s="160" t="str">
        <f>IF(Q420 = "", "", COUNT(Q$4:$Q420))</f>
        <v/>
      </c>
      <c r="P420" s="160" t="str">
        <f t="shared" si="48"/>
        <v/>
      </c>
      <c r="Q420" s="161" t="str">
        <f t="shared" si="49"/>
        <v/>
      </c>
      <c r="R420" s="162" t="str">
        <f t="shared" si="50"/>
        <v/>
      </c>
      <c r="S420" s="163" t="str">
        <f t="shared" si="51"/>
        <v/>
      </c>
      <c r="T420" s="164" t="str">
        <f t="shared" si="52"/>
        <v/>
      </c>
      <c r="U420" s="165" t="str">
        <f t="shared" si="53"/>
        <v/>
      </c>
      <c r="V420" s="146"/>
      <c r="AR420" t="str">
        <f t="shared" si="54"/>
        <v/>
      </c>
      <c r="AS420" t="str">
        <f t="shared" si="55"/>
        <v/>
      </c>
    </row>
    <row r="421" spans="1:45" x14ac:dyDescent="0.55000000000000004">
      <c r="A421" s="171"/>
      <c r="B421" s="172"/>
      <c r="C421" s="173"/>
      <c r="D421" s="173"/>
      <c r="E421" s="173"/>
      <c r="F421" s="173"/>
      <c r="G421" s="174"/>
      <c r="H421" s="175"/>
      <c r="I421" s="176"/>
      <c r="J421" s="176"/>
      <c r="K421" s="177"/>
      <c r="L421" s="178"/>
      <c r="M421" s="179"/>
      <c r="O421" s="160" t="str">
        <f>IF(Q421 = "", "", COUNT(Q$4:$Q421))</f>
        <v/>
      </c>
      <c r="P421" s="160" t="str">
        <f t="shared" si="48"/>
        <v/>
      </c>
      <c r="Q421" s="161" t="str">
        <f t="shared" si="49"/>
        <v/>
      </c>
      <c r="R421" s="162" t="str">
        <f t="shared" si="50"/>
        <v/>
      </c>
      <c r="S421" s="163" t="str">
        <f t="shared" si="51"/>
        <v/>
      </c>
      <c r="T421" s="164" t="str">
        <f t="shared" si="52"/>
        <v/>
      </c>
      <c r="U421" s="165" t="str">
        <f t="shared" si="53"/>
        <v/>
      </c>
      <c r="V421" s="146"/>
      <c r="AR421" t="str">
        <f t="shared" si="54"/>
        <v/>
      </c>
      <c r="AS421" t="str">
        <f t="shared" si="55"/>
        <v/>
      </c>
    </row>
    <row r="422" spans="1:45" x14ac:dyDescent="0.55000000000000004">
      <c r="A422" s="171"/>
      <c r="B422" s="172"/>
      <c r="C422" s="173"/>
      <c r="D422" s="173"/>
      <c r="E422" s="173"/>
      <c r="F422" s="173"/>
      <c r="G422" s="174"/>
      <c r="H422" s="175"/>
      <c r="I422" s="176"/>
      <c r="J422" s="176"/>
      <c r="K422" s="177"/>
      <c r="L422" s="178"/>
      <c r="M422" s="179"/>
      <c r="O422" s="160" t="str">
        <f>IF(Q422 = "", "", COUNT(Q$4:$Q422))</f>
        <v/>
      </c>
      <c r="P422" s="160" t="str">
        <f t="shared" si="48"/>
        <v/>
      </c>
      <c r="Q422" s="161" t="str">
        <f t="shared" si="49"/>
        <v/>
      </c>
      <c r="R422" s="162" t="str">
        <f t="shared" si="50"/>
        <v/>
      </c>
      <c r="S422" s="163" t="str">
        <f t="shared" si="51"/>
        <v/>
      </c>
      <c r="T422" s="164" t="str">
        <f t="shared" si="52"/>
        <v/>
      </c>
      <c r="U422" s="165" t="str">
        <f t="shared" si="53"/>
        <v/>
      </c>
      <c r="V422" s="146"/>
      <c r="AR422" t="str">
        <f t="shared" si="54"/>
        <v/>
      </c>
      <c r="AS422" t="str">
        <f t="shared" si="55"/>
        <v/>
      </c>
    </row>
    <row r="423" spans="1:45" x14ac:dyDescent="0.55000000000000004">
      <c r="A423" s="171"/>
      <c r="B423" s="172"/>
      <c r="C423" s="173"/>
      <c r="D423" s="173"/>
      <c r="E423" s="173"/>
      <c r="F423" s="173"/>
      <c r="G423" s="174"/>
      <c r="H423" s="175"/>
      <c r="I423" s="176"/>
      <c r="J423" s="176"/>
      <c r="K423" s="177"/>
      <c r="L423" s="178"/>
      <c r="M423" s="179"/>
      <c r="O423" s="160" t="str">
        <f>IF(Q423 = "", "", COUNT(Q$4:$Q423))</f>
        <v/>
      </c>
      <c r="P423" s="160" t="str">
        <f t="shared" si="48"/>
        <v/>
      </c>
      <c r="Q423" s="161" t="str">
        <f t="shared" si="49"/>
        <v/>
      </c>
      <c r="R423" s="162" t="str">
        <f t="shared" si="50"/>
        <v/>
      </c>
      <c r="S423" s="163" t="str">
        <f t="shared" si="51"/>
        <v/>
      </c>
      <c r="T423" s="164" t="str">
        <f t="shared" si="52"/>
        <v/>
      </c>
      <c r="U423" s="165" t="str">
        <f t="shared" si="53"/>
        <v/>
      </c>
      <c r="V423" s="146"/>
      <c r="AR423" t="str">
        <f t="shared" si="54"/>
        <v/>
      </c>
      <c r="AS423" t="str">
        <f t="shared" si="55"/>
        <v/>
      </c>
    </row>
    <row r="424" spans="1:45" x14ac:dyDescent="0.55000000000000004">
      <c r="A424" s="171"/>
      <c r="B424" s="172"/>
      <c r="C424" s="173"/>
      <c r="D424" s="173"/>
      <c r="E424" s="173"/>
      <c r="F424" s="173"/>
      <c r="G424" s="174"/>
      <c r="H424" s="175"/>
      <c r="I424" s="176"/>
      <c r="J424" s="176"/>
      <c r="K424" s="177"/>
      <c r="L424" s="178"/>
      <c r="M424" s="179"/>
      <c r="O424" s="160" t="str">
        <f>IF(Q424 = "", "", COUNT(Q$4:$Q424))</f>
        <v/>
      </c>
      <c r="P424" s="160" t="str">
        <f t="shared" si="48"/>
        <v/>
      </c>
      <c r="Q424" s="161" t="str">
        <f t="shared" si="49"/>
        <v/>
      </c>
      <c r="R424" s="162" t="str">
        <f t="shared" si="50"/>
        <v/>
      </c>
      <c r="S424" s="163" t="str">
        <f t="shared" si="51"/>
        <v/>
      </c>
      <c r="T424" s="164" t="str">
        <f t="shared" si="52"/>
        <v/>
      </c>
      <c r="U424" s="165" t="str">
        <f t="shared" si="53"/>
        <v/>
      </c>
      <c r="V424" s="146"/>
      <c r="AR424" t="str">
        <f t="shared" si="54"/>
        <v/>
      </c>
      <c r="AS424" t="str">
        <f t="shared" si="55"/>
        <v/>
      </c>
    </row>
    <row r="425" spans="1:45" x14ac:dyDescent="0.55000000000000004">
      <c r="A425" s="171"/>
      <c r="B425" s="172"/>
      <c r="C425" s="173"/>
      <c r="D425" s="173"/>
      <c r="E425" s="173"/>
      <c r="F425" s="173"/>
      <c r="G425" s="174"/>
      <c r="H425" s="175"/>
      <c r="I425" s="176"/>
      <c r="J425" s="176"/>
      <c r="K425" s="177"/>
      <c r="L425" s="178"/>
      <c r="M425" s="179"/>
      <c r="O425" s="160" t="str">
        <f>IF(Q425 = "", "", COUNT(Q$4:$Q425))</f>
        <v/>
      </c>
      <c r="P425" s="160" t="str">
        <f t="shared" si="48"/>
        <v/>
      </c>
      <c r="Q425" s="161" t="str">
        <f t="shared" si="49"/>
        <v/>
      </c>
      <c r="R425" s="162" t="str">
        <f t="shared" si="50"/>
        <v/>
      </c>
      <c r="S425" s="163" t="str">
        <f t="shared" si="51"/>
        <v/>
      </c>
      <c r="T425" s="164" t="str">
        <f t="shared" si="52"/>
        <v/>
      </c>
      <c r="U425" s="165" t="str">
        <f t="shared" si="53"/>
        <v/>
      </c>
      <c r="V425" s="146"/>
      <c r="AR425" t="str">
        <f t="shared" si="54"/>
        <v/>
      </c>
      <c r="AS425" t="str">
        <f t="shared" si="55"/>
        <v/>
      </c>
    </row>
    <row r="426" spans="1:45" x14ac:dyDescent="0.55000000000000004">
      <c r="A426" s="171"/>
      <c r="B426" s="172"/>
      <c r="C426" s="173"/>
      <c r="D426" s="173"/>
      <c r="E426" s="173"/>
      <c r="F426" s="173"/>
      <c r="G426" s="174"/>
      <c r="H426" s="175"/>
      <c r="I426" s="176"/>
      <c r="J426" s="176"/>
      <c r="K426" s="177"/>
      <c r="L426" s="178"/>
      <c r="M426" s="179"/>
      <c r="O426" s="160" t="str">
        <f>IF(Q426 = "", "", COUNT(Q$4:$Q426))</f>
        <v/>
      </c>
      <c r="P426" s="160" t="str">
        <f t="shared" si="48"/>
        <v/>
      </c>
      <c r="Q426" s="161" t="str">
        <f t="shared" si="49"/>
        <v/>
      </c>
      <c r="R426" s="162" t="str">
        <f t="shared" si="50"/>
        <v/>
      </c>
      <c r="S426" s="163" t="str">
        <f t="shared" si="51"/>
        <v/>
      </c>
      <c r="T426" s="164" t="str">
        <f t="shared" si="52"/>
        <v/>
      </c>
      <c r="U426" s="165" t="str">
        <f t="shared" si="53"/>
        <v/>
      </c>
      <c r="V426" s="146"/>
      <c r="AR426" t="str">
        <f t="shared" si="54"/>
        <v/>
      </c>
      <c r="AS426" t="str">
        <f t="shared" si="55"/>
        <v/>
      </c>
    </row>
    <row r="427" spans="1:45" x14ac:dyDescent="0.55000000000000004">
      <c r="A427" s="171"/>
      <c r="B427" s="172"/>
      <c r="C427" s="173"/>
      <c r="D427" s="173"/>
      <c r="E427" s="173"/>
      <c r="F427" s="173"/>
      <c r="G427" s="174"/>
      <c r="H427" s="175"/>
      <c r="I427" s="176"/>
      <c r="J427" s="176"/>
      <c r="K427" s="177"/>
      <c r="L427" s="178"/>
      <c r="M427" s="179"/>
      <c r="O427" s="160" t="str">
        <f>IF(Q427 = "", "", COUNT(Q$4:$Q427))</f>
        <v/>
      </c>
      <c r="P427" s="160" t="str">
        <f t="shared" si="48"/>
        <v/>
      </c>
      <c r="Q427" s="161" t="str">
        <f t="shared" si="49"/>
        <v/>
      </c>
      <c r="R427" s="162" t="str">
        <f t="shared" si="50"/>
        <v/>
      </c>
      <c r="S427" s="163" t="str">
        <f t="shared" si="51"/>
        <v/>
      </c>
      <c r="T427" s="164" t="str">
        <f t="shared" si="52"/>
        <v/>
      </c>
      <c r="U427" s="165" t="str">
        <f t="shared" si="53"/>
        <v/>
      </c>
      <c r="V427" s="146"/>
      <c r="AR427" t="str">
        <f t="shared" si="54"/>
        <v/>
      </c>
      <c r="AS427" t="str">
        <f t="shared" si="55"/>
        <v/>
      </c>
    </row>
    <row r="428" spans="1:45" x14ac:dyDescent="0.55000000000000004">
      <c r="A428" s="171"/>
      <c r="B428" s="172"/>
      <c r="C428" s="173"/>
      <c r="D428" s="173"/>
      <c r="E428" s="173"/>
      <c r="F428" s="173"/>
      <c r="G428" s="174"/>
      <c r="H428" s="175"/>
      <c r="I428" s="176"/>
      <c r="J428" s="176"/>
      <c r="K428" s="177"/>
      <c r="L428" s="178"/>
      <c r="M428" s="179"/>
      <c r="O428" s="160" t="str">
        <f>IF(Q428 = "", "", COUNT(Q$4:$Q428))</f>
        <v/>
      </c>
      <c r="P428" s="160" t="str">
        <f t="shared" si="48"/>
        <v/>
      </c>
      <c r="Q428" s="161" t="str">
        <f t="shared" si="49"/>
        <v/>
      </c>
      <c r="R428" s="162" t="str">
        <f t="shared" si="50"/>
        <v/>
      </c>
      <c r="S428" s="163" t="str">
        <f t="shared" si="51"/>
        <v/>
      </c>
      <c r="T428" s="164" t="str">
        <f t="shared" si="52"/>
        <v/>
      </c>
      <c r="U428" s="165" t="str">
        <f t="shared" si="53"/>
        <v/>
      </c>
      <c r="V428" s="146"/>
      <c r="AR428" t="str">
        <f t="shared" si="54"/>
        <v/>
      </c>
      <c r="AS428" t="str">
        <f t="shared" si="55"/>
        <v/>
      </c>
    </row>
    <row r="429" spans="1:45" x14ac:dyDescent="0.55000000000000004">
      <c r="A429" s="171"/>
      <c r="B429" s="172"/>
      <c r="C429" s="173"/>
      <c r="D429" s="173"/>
      <c r="E429" s="173"/>
      <c r="F429" s="173"/>
      <c r="G429" s="174"/>
      <c r="H429" s="175"/>
      <c r="I429" s="176"/>
      <c r="J429" s="176"/>
      <c r="K429" s="177"/>
      <c r="L429" s="178"/>
      <c r="M429" s="179"/>
      <c r="O429" s="160" t="str">
        <f>IF(Q429 = "", "", COUNT(Q$4:$Q429))</f>
        <v/>
      </c>
      <c r="P429" s="160" t="str">
        <f t="shared" si="48"/>
        <v/>
      </c>
      <c r="Q429" s="161" t="str">
        <f t="shared" si="49"/>
        <v/>
      </c>
      <c r="R429" s="162" t="str">
        <f t="shared" si="50"/>
        <v/>
      </c>
      <c r="S429" s="163" t="str">
        <f t="shared" si="51"/>
        <v/>
      </c>
      <c r="T429" s="164" t="str">
        <f t="shared" si="52"/>
        <v/>
      </c>
      <c r="U429" s="165" t="str">
        <f t="shared" si="53"/>
        <v/>
      </c>
      <c r="V429" s="146"/>
      <c r="AR429" t="str">
        <f t="shared" si="54"/>
        <v/>
      </c>
      <c r="AS429" t="str">
        <f t="shared" si="55"/>
        <v/>
      </c>
    </row>
    <row r="430" spans="1:45" x14ac:dyDescent="0.55000000000000004">
      <c r="A430" s="171"/>
      <c r="B430" s="172"/>
      <c r="C430" s="173"/>
      <c r="D430" s="173"/>
      <c r="E430" s="173"/>
      <c r="F430" s="173"/>
      <c r="G430" s="174"/>
      <c r="H430" s="175"/>
      <c r="I430" s="176"/>
      <c r="J430" s="176"/>
      <c r="K430" s="177"/>
      <c r="L430" s="178"/>
      <c r="M430" s="179"/>
      <c r="O430" s="160" t="str">
        <f>IF(Q430 = "", "", COUNT(Q$4:$Q430))</f>
        <v/>
      </c>
      <c r="P430" s="160" t="str">
        <f t="shared" si="48"/>
        <v/>
      </c>
      <c r="Q430" s="161" t="str">
        <f t="shared" si="49"/>
        <v/>
      </c>
      <c r="R430" s="162" t="str">
        <f t="shared" si="50"/>
        <v/>
      </c>
      <c r="S430" s="163" t="str">
        <f t="shared" si="51"/>
        <v/>
      </c>
      <c r="T430" s="164" t="str">
        <f t="shared" si="52"/>
        <v/>
      </c>
      <c r="U430" s="165" t="str">
        <f t="shared" si="53"/>
        <v/>
      </c>
      <c r="V430" s="146"/>
      <c r="AR430" t="str">
        <f t="shared" si="54"/>
        <v/>
      </c>
      <c r="AS430" t="str">
        <f t="shared" si="55"/>
        <v/>
      </c>
    </row>
    <row r="431" spans="1:45" x14ac:dyDescent="0.55000000000000004">
      <c r="A431" s="171"/>
      <c r="B431" s="172"/>
      <c r="C431" s="173"/>
      <c r="D431" s="173"/>
      <c r="E431" s="173"/>
      <c r="F431" s="173"/>
      <c r="G431" s="174"/>
      <c r="H431" s="175"/>
      <c r="I431" s="176"/>
      <c r="J431" s="176"/>
      <c r="K431" s="177"/>
      <c r="L431" s="178"/>
      <c r="M431" s="179"/>
      <c r="O431" s="160" t="str">
        <f>IF(Q431 = "", "", COUNT(Q$4:$Q431))</f>
        <v/>
      </c>
      <c r="P431" s="160" t="str">
        <f t="shared" si="48"/>
        <v/>
      </c>
      <c r="Q431" s="161" t="str">
        <f t="shared" si="49"/>
        <v/>
      </c>
      <c r="R431" s="162" t="str">
        <f t="shared" si="50"/>
        <v/>
      </c>
      <c r="S431" s="163" t="str">
        <f t="shared" si="51"/>
        <v/>
      </c>
      <c r="T431" s="164" t="str">
        <f t="shared" si="52"/>
        <v/>
      </c>
      <c r="U431" s="165" t="str">
        <f t="shared" si="53"/>
        <v/>
      </c>
      <c r="V431" s="146"/>
      <c r="AR431" t="str">
        <f t="shared" si="54"/>
        <v/>
      </c>
      <c r="AS431" t="str">
        <f t="shared" si="55"/>
        <v/>
      </c>
    </row>
    <row r="432" spans="1:45" x14ac:dyDescent="0.55000000000000004">
      <c r="A432" s="171"/>
      <c r="B432" s="172"/>
      <c r="C432" s="173"/>
      <c r="D432" s="173"/>
      <c r="E432" s="173"/>
      <c r="F432" s="173"/>
      <c r="G432" s="174"/>
      <c r="H432" s="175"/>
      <c r="I432" s="176"/>
      <c r="J432" s="176"/>
      <c r="K432" s="177"/>
      <c r="L432" s="178"/>
      <c r="M432" s="179"/>
      <c r="O432" s="160" t="str">
        <f>IF(Q432 = "", "", COUNT(Q$4:$Q432))</f>
        <v/>
      </c>
      <c r="P432" s="160" t="str">
        <f t="shared" si="48"/>
        <v/>
      </c>
      <c r="Q432" s="161" t="str">
        <f t="shared" si="49"/>
        <v/>
      </c>
      <c r="R432" s="162" t="str">
        <f t="shared" si="50"/>
        <v/>
      </c>
      <c r="S432" s="163" t="str">
        <f t="shared" si="51"/>
        <v/>
      </c>
      <c r="T432" s="164" t="str">
        <f t="shared" si="52"/>
        <v/>
      </c>
      <c r="U432" s="165" t="str">
        <f t="shared" si="53"/>
        <v/>
      </c>
      <c r="V432" s="146"/>
      <c r="AR432" t="str">
        <f t="shared" si="54"/>
        <v/>
      </c>
      <c r="AS432" t="str">
        <f t="shared" si="55"/>
        <v/>
      </c>
    </row>
    <row r="433" spans="1:45" x14ac:dyDescent="0.55000000000000004">
      <c r="A433" s="171"/>
      <c r="B433" s="172"/>
      <c r="C433" s="173"/>
      <c r="D433" s="173"/>
      <c r="E433" s="173"/>
      <c r="F433" s="173"/>
      <c r="G433" s="174"/>
      <c r="H433" s="175"/>
      <c r="I433" s="176"/>
      <c r="J433" s="176"/>
      <c r="K433" s="177"/>
      <c r="L433" s="178"/>
      <c r="M433" s="179"/>
      <c r="O433" s="160" t="str">
        <f>IF(Q433 = "", "", COUNT(Q$4:$Q433))</f>
        <v/>
      </c>
      <c r="P433" s="160" t="str">
        <f t="shared" si="48"/>
        <v/>
      </c>
      <c r="Q433" s="161" t="str">
        <f t="shared" si="49"/>
        <v/>
      </c>
      <c r="R433" s="162" t="str">
        <f t="shared" si="50"/>
        <v/>
      </c>
      <c r="S433" s="163" t="str">
        <f t="shared" si="51"/>
        <v/>
      </c>
      <c r="T433" s="164" t="str">
        <f t="shared" si="52"/>
        <v/>
      </c>
      <c r="U433" s="165" t="str">
        <f t="shared" si="53"/>
        <v/>
      </c>
      <c r="V433" s="146"/>
      <c r="AR433" t="str">
        <f t="shared" si="54"/>
        <v/>
      </c>
      <c r="AS433" t="str">
        <f t="shared" si="55"/>
        <v/>
      </c>
    </row>
    <row r="434" spans="1:45" x14ac:dyDescent="0.55000000000000004">
      <c r="A434" s="171"/>
      <c r="B434" s="172"/>
      <c r="C434" s="173"/>
      <c r="D434" s="173"/>
      <c r="E434" s="173"/>
      <c r="F434" s="173"/>
      <c r="G434" s="174"/>
      <c r="H434" s="175"/>
      <c r="I434" s="176"/>
      <c r="J434" s="176"/>
      <c r="K434" s="177"/>
      <c r="L434" s="178"/>
      <c r="M434" s="179"/>
      <c r="O434" s="160" t="str">
        <f>IF(Q434 = "", "", COUNT(Q$4:$Q434))</f>
        <v/>
      </c>
      <c r="P434" s="160" t="str">
        <f t="shared" si="48"/>
        <v/>
      </c>
      <c r="Q434" s="161" t="str">
        <f t="shared" si="49"/>
        <v/>
      </c>
      <c r="R434" s="162" t="str">
        <f t="shared" si="50"/>
        <v/>
      </c>
      <c r="S434" s="163" t="str">
        <f t="shared" si="51"/>
        <v/>
      </c>
      <c r="T434" s="164" t="str">
        <f t="shared" si="52"/>
        <v/>
      </c>
      <c r="U434" s="165" t="str">
        <f t="shared" si="53"/>
        <v/>
      </c>
      <c r="V434" s="146"/>
      <c r="AR434" t="str">
        <f t="shared" si="54"/>
        <v/>
      </c>
      <c r="AS434" t="str">
        <f t="shared" si="55"/>
        <v/>
      </c>
    </row>
    <row r="435" spans="1:45" x14ac:dyDescent="0.55000000000000004">
      <c r="A435" s="171"/>
      <c r="B435" s="172"/>
      <c r="C435" s="173"/>
      <c r="D435" s="173"/>
      <c r="E435" s="173"/>
      <c r="F435" s="173"/>
      <c r="G435" s="174"/>
      <c r="H435" s="175"/>
      <c r="I435" s="176"/>
      <c r="J435" s="176"/>
      <c r="K435" s="177"/>
      <c r="L435" s="178"/>
      <c r="M435" s="179"/>
      <c r="O435" s="160" t="str">
        <f>IF(Q435 = "", "", COUNT(Q$4:$Q435))</f>
        <v/>
      </c>
      <c r="P435" s="160" t="str">
        <f t="shared" si="48"/>
        <v/>
      </c>
      <c r="Q435" s="161" t="str">
        <f t="shared" si="49"/>
        <v/>
      </c>
      <c r="R435" s="162" t="str">
        <f t="shared" si="50"/>
        <v/>
      </c>
      <c r="S435" s="163" t="str">
        <f t="shared" si="51"/>
        <v/>
      </c>
      <c r="T435" s="164" t="str">
        <f t="shared" si="52"/>
        <v/>
      </c>
      <c r="U435" s="165" t="str">
        <f t="shared" si="53"/>
        <v/>
      </c>
      <c r="V435" s="146"/>
      <c r="AR435" t="str">
        <f t="shared" si="54"/>
        <v/>
      </c>
      <c r="AS435" t="str">
        <f t="shared" si="55"/>
        <v/>
      </c>
    </row>
    <row r="436" spans="1:45" x14ac:dyDescent="0.55000000000000004">
      <c r="A436" s="171"/>
      <c r="B436" s="172"/>
      <c r="C436" s="173"/>
      <c r="D436" s="173"/>
      <c r="E436" s="173"/>
      <c r="F436" s="173"/>
      <c r="G436" s="174"/>
      <c r="H436" s="175"/>
      <c r="I436" s="176"/>
      <c r="J436" s="176"/>
      <c r="K436" s="177"/>
      <c r="L436" s="178"/>
      <c r="M436" s="179"/>
      <c r="O436" s="160" t="str">
        <f>IF(Q436 = "", "", COUNT(Q$4:$Q436))</f>
        <v/>
      </c>
      <c r="P436" s="160" t="str">
        <f t="shared" si="48"/>
        <v/>
      </c>
      <c r="Q436" s="161" t="str">
        <f t="shared" si="49"/>
        <v/>
      </c>
      <c r="R436" s="162" t="str">
        <f t="shared" si="50"/>
        <v/>
      </c>
      <c r="S436" s="163" t="str">
        <f t="shared" si="51"/>
        <v/>
      </c>
      <c r="T436" s="164" t="str">
        <f t="shared" si="52"/>
        <v/>
      </c>
      <c r="U436" s="165" t="str">
        <f t="shared" si="53"/>
        <v/>
      </c>
      <c r="V436" s="146"/>
      <c r="AR436" t="str">
        <f t="shared" si="54"/>
        <v/>
      </c>
      <c r="AS436" t="str">
        <f t="shared" si="55"/>
        <v/>
      </c>
    </row>
    <row r="437" spans="1:45" x14ac:dyDescent="0.55000000000000004">
      <c r="A437" s="171"/>
      <c r="B437" s="172"/>
      <c r="C437" s="173"/>
      <c r="D437" s="173"/>
      <c r="E437" s="173"/>
      <c r="F437" s="173"/>
      <c r="G437" s="174"/>
      <c r="H437" s="175"/>
      <c r="I437" s="176"/>
      <c r="J437" s="176"/>
      <c r="K437" s="177"/>
      <c r="L437" s="178"/>
      <c r="M437" s="179"/>
      <c r="O437" s="160" t="str">
        <f>IF(Q437 = "", "", COUNT(Q$4:$Q437))</f>
        <v/>
      </c>
      <c r="P437" s="160" t="str">
        <f t="shared" si="48"/>
        <v/>
      </c>
      <c r="Q437" s="161" t="str">
        <f t="shared" si="49"/>
        <v/>
      </c>
      <c r="R437" s="162" t="str">
        <f t="shared" si="50"/>
        <v/>
      </c>
      <c r="S437" s="163" t="str">
        <f t="shared" si="51"/>
        <v/>
      </c>
      <c r="T437" s="164" t="str">
        <f t="shared" si="52"/>
        <v/>
      </c>
      <c r="U437" s="165" t="str">
        <f t="shared" si="53"/>
        <v/>
      </c>
      <c r="V437" s="146"/>
      <c r="AR437" t="str">
        <f t="shared" si="54"/>
        <v/>
      </c>
      <c r="AS437" t="str">
        <f t="shared" si="55"/>
        <v/>
      </c>
    </row>
    <row r="438" spans="1:45" x14ac:dyDescent="0.55000000000000004">
      <c r="A438" s="171"/>
      <c r="B438" s="172"/>
      <c r="C438" s="173"/>
      <c r="D438" s="173"/>
      <c r="E438" s="173"/>
      <c r="F438" s="173"/>
      <c r="G438" s="174"/>
      <c r="H438" s="175"/>
      <c r="I438" s="176"/>
      <c r="J438" s="176"/>
      <c r="K438" s="177"/>
      <c r="L438" s="178"/>
      <c r="M438" s="179"/>
      <c r="O438" s="160" t="str">
        <f>IF(Q438 = "", "", COUNT(Q$4:$Q438))</f>
        <v/>
      </c>
      <c r="P438" s="160" t="str">
        <f t="shared" si="48"/>
        <v/>
      </c>
      <c r="Q438" s="161" t="str">
        <f t="shared" si="49"/>
        <v/>
      </c>
      <c r="R438" s="162" t="str">
        <f t="shared" si="50"/>
        <v/>
      </c>
      <c r="S438" s="163" t="str">
        <f t="shared" si="51"/>
        <v/>
      </c>
      <c r="T438" s="164" t="str">
        <f t="shared" si="52"/>
        <v/>
      </c>
      <c r="U438" s="165" t="str">
        <f t="shared" si="53"/>
        <v/>
      </c>
      <c r="V438" s="146"/>
      <c r="AR438" t="str">
        <f t="shared" si="54"/>
        <v/>
      </c>
      <c r="AS438" t="str">
        <f t="shared" si="55"/>
        <v/>
      </c>
    </row>
    <row r="439" spans="1:45" x14ac:dyDescent="0.55000000000000004">
      <c r="A439" s="171"/>
      <c r="B439" s="172"/>
      <c r="C439" s="173"/>
      <c r="D439" s="173"/>
      <c r="E439" s="173"/>
      <c r="F439" s="173"/>
      <c r="G439" s="174"/>
      <c r="H439" s="175"/>
      <c r="I439" s="176"/>
      <c r="J439" s="176"/>
      <c r="K439" s="177"/>
      <c r="L439" s="178"/>
      <c r="M439" s="179"/>
      <c r="O439" s="160" t="str">
        <f>IF(Q439 = "", "", COUNT(Q$4:$Q439))</f>
        <v/>
      </c>
      <c r="P439" s="160" t="str">
        <f t="shared" si="48"/>
        <v/>
      </c>
      <c r="Q439" s="161" t="str">
        <f t="shared" si="49"/>
        <v/>
      </c>
      <c r="R439" s="162" t="str">
        <f t="shared" si="50"/>
        <v/>
      </c>
      <c r="S439" s="163" t="str">
        <f t="shared" si="51"/>
        <v/>
      </c>
      <c r="T439" s="164" t="str">
        <f t="shared" si="52"/>
        <v/>
      </c>
      <c r="U439" s="165" t="str">
        <f t="shared" si="53"/>
        <v/>
      </c>
      <c r="V439" s="146"/>
      <c r="AR439" t="str">
        <f t="shared" si="54"/>
        <v/>
      </c>
      <c r="AS439" t="str">
        <f t="shared" si="55"/>
        <v/>
      </c>
    </row>
    <row r="440" spans="1:45" x14ac:dyDescent="0.55000000000000004">
      <c r="A440" s="171"/>
      <c r="B440" s="172"/>
      <c r="C440" s="173"/>
      <c r="D440" s="173"/>
      <c r="E440" s="173"/>
      <c r="F440" s="173"/>
      <c r="G440" s="174"/>
      <c r="H440" s="175"/>
      <c r="I440" s="176"/>
      <c r="J440" s="176"/>
      <c r="K440" s="177"/>
      <c r="L440" s="178"/>
      <c r="M440" s="179"/>
      <c r="O440" s="160" t="str">
        <f>IF(Q440 = "", "", COUNT(Q$4:$Q440))</f>
        <v/>
      </c>
      <c r="P440" s="160" t="str">
        <f t="shared" si="48"/>
        <v/>
      </c>
      <c r="Q440" s="161" t="str">
        <f t="shared" si="49"/>
        <v/>
      </c>
      <c r="R440" s="162" t="str">
        <f t="shared" si="50"/>
        <v/>
      </c>
      <c r="S440" s="163" t="str">
        <f t="shared" si="51"/>
        <v/>
      </c>
      <c r="T440" s="164" t="str">
        <f t="shared" si="52"/>
        <v/>
      </c>
      <c r="U440" s="165" t="str">
        <f t="shared" si="53"/>
        <v/>
      </c>
      <c r="V440" s="146"/>
      <c r="AR440" t="str">
        <f t="shared" si="54"/>
        <v/>
      </c>
      <c r="AS440" t="str">
        <f t="shared" si="55"/>
        <v/>
      </c>
    </row>
    <row r="441" spans="1:45" x14ac:dyDescent="0.55000000000000004">
      <c r="A441" s="171"/>
      <c r="B441" s="172"/>
      <c r="C441" s="173"/>
      <c r="D441" s="173"/>
      <c r="E441" s="173"/>
      <c r="F441" s="173"/>
      <c r="G441" s="174"/>
      <c r="H441" s="175"/>
      <c r="I441" s="176"/>
      <c r="J441" s="176"/>
      <c r="K441" s="177"/>
      <c r="L441" s="178"/>
      <c r="M441" s="179"/>
      <c r="O441" s="160" t="str">
        <f>IF(Q441 = "", "", COUNT(Q$4:$Q441))</f>
        <v/>
      </c>
      <c r="P441" s="160" t="str">
        <f t="shared" si="48"/>
        <v/>
      </c>
      <c r="Q441" s="161" t="str">
        <f t="shared" si="49"/>
        <v/>
      </c>
      <c r="R441" s="162" t="str">
        <f t="shared" si="50"/>
        <v/>
      </c>
      <c r="S441" s="163" t="str">
        <f t="shared" si="51"/>
        <v/>
      </c>
      <c r="T441" s="164" t="str">
        <f t="shared" si="52"/>
        <v/>
      </c>
      <c r="U441" s="165" t="str">
        <f t="shared" si="53"/>
        <v/>
      </c>
      <c r="V441" s="146"/>
      <c r="AR441" t="str">
        <f t="shared" si="54"/>
        <v/>
      </c>
      <c r="AS441" t="str">
        <f t="shared" si="55"/>
        <v/>
      </c>
    </row>
    <row r="442" spans="1:45" x14ac:dyDescent="0.55000000000000004">
      <c r="A442" s="171"/>
      <c r="B442" s="172"/>
      <c r="C442" s="173"/>
      <c r="D442" s="173"/>
      <c r="E442" s="173"/>
      <c r="F442" s="173"/>
      <c r="G442" s="174"/>
      <c r="H442" s="175"/>
      <c r="I442" s="176"/>
      <c r="J442" s="176"/>
      <c r="K442" s="177"/>
      <c r="L442" s="178"/>
      <c r="M442" s="179"/>
      <c r="O442" s="160" t="str">
        <f>IF(Q442 = "", "", COUNT(Q$4:$Q442))</f>
        <v/>
      </c>
      <c r="P442" s="160" t="str">
        <f t="shared" si="48"/>
        <v/>
      </c>
      <c r="Q442" s="161" t="str">
        <f t="shared" si="49"/>
        <v/>
      </c>
      <c r="R442" s="162" t="str">
        <f t="shared" si="50"/>
        <v/>
      </c>
      <c r="S442" s="163" t="str">
        <f t="shared" si="51"/>
        <v/>
      </c>
      <c r="T442" s="164" t="str">
        <f t="shared" si="52"/>
        <v/>
      </c>
      <c r="U442" s="165" t="str">
        <f t="shared" si="53"/>
        <v/>
      </c>
      <c r="V442" s="146"/>
      <c r="AR442" t="str">
        <f t="shared" si="54"/>
        <v/>
      </c>
      <c r="AS442" t="str">
        <f t="shared" si="55"/>
        <v/>
      </c>
    </row>
    <row r="443" spans="1:45" x14ac:dyDescent="0.55000000000000004">
      <c r="A443" s="171"/>
      <c r="B443" s="172"/>
      <c r="C443" s="173"/>
      <c r="D443" s="173"/>
      <c r="E443" s="173"/>
      <c r="F443" s="173"/>
      <c r="G443" s="174"/>
      <c r="H443" s="175"/>
      <c r="I443" s="176"/>
      <c r="J443" s="176"/>
      <c r="K443" s="177"/>
      <c r="L443" s="178"/>
      <c r="M443" s="179"/>
      <c r="O443" s="160" t="str">
        <f>IF(Q443 = "", "", COUNT(Q$4:$Q443))</f>
        <v/>
      </c>
      <c r="P443" s="160" t="str">
        <f t="shared" si="48"/>
        <v/>
      </c>
      <c r="Q443" s="161" t="str">
        <f t="shared" si="49"/>
        <v/>
      </c>
      <c r="R443" s="162" t="str">
        <f t="shared" si="50"/>
        <v/>
      </c>
      <c r="S443" s="163" t="str">
        <f t="shared" si="51"/>
        <v/>
      </c>
      <c r="T443" s="164" t="str">
        <f t="shared" si="52"/>
        <v/>
      </c>
      <c r="U443" s="165" t="str">
        <f t="shared" si="53"/>
        <v/>
      </c>
      <c r="V443" s="146"/>
      <c r="AR443" t="str">
        <f t="shared" si="54"/>
        <v/>
      </c>
      <c r="AS443" t="str">
        <f t="shared" si="55"/>
        <v/>
      </c>
    </row>
    <row r="444" spans="1:45" x14ac:dyDescent="0.55000000000000004">
      <c r="A444" s="171"/>
      <c r="B444" s="172"/>
      <c r="C444" s="173"/>
      <c r="D444" s="173"/>
      <c r="E444" s="173"/>
      <c r="F444" s="173"/>
      <c r="G444" s="174"/>
      <c r="H444" s="175"/>
      <c r="I444" s="176"/>
      <c r="J444" s="176"/>
      <c r="K444" s="177"/>
      <c r="L444" s="178"/>
      <c r="M444" s="179"/>
      <c r="O444" s="160" t="str">
        <f>IF(Q444 = "", "", COUNT(Q$4:$Q444))</f>
        <v/>
      </c>
      <c r="P444" s="160" t="str">
        <f t="shared" si="48"/>
        <v/>
      </c>
      <c r="Q444" s="161" t="str">
        <f t="shared" si="49"/>
        <v/>
      </c>
      <c r="R444" s="162" t="str">
        <f t="shared" si="50"/>
        <v/>
      </c>
      <c r="S444" s="163" t="str">
        <f t="shared" si="51"/>
        <v/>
      </c>
      <c r="T444" s="164" t="str">
        <f t="shared" si="52"/>
        <v/>
      </c>
      <c r="U444" s="165" t="str">
        <f t="shared" si="53"/>
        <v/>
      </c>
      <c r="V444" s="146"/>
      <c r="AR444" t="str">
        <f t="shared" si="54"/>
        <v/>
      </c>
      <c r="AS444" t="str">
        <f t="shared" si="55"/>
        <v/>
      </c>
    </row>
    <row r="445" spans="1:45" x14ac:dyDescent="0.55000000000000004">
      <c r="A445" s="171"/>
      <c r="B445" s="172"/>
      <c r="C445" s="173"/>
      <c r="D445" s="173"/>
      <c r="E445" s="173"/>
      <c r="F445" s="173"/>
      <c r="G445" s="174"/>
      <c r="H445" s="175"/>
      <c r="I445" s="176"/>
      <c r="J445" s="176"/>
      <c r="K445" s="177"/>
      <c r="L445" s="178"/>
      <c r="M445" s="179"/>
      <c r="O445" s="160" t="str">
        <f>IF(Q445 = "", "", COUNT(Q$4:$Q445))</f>
        <v/>
      </c>
      <c r="P445" s="160" t="str">
        <f t="shared" si="48"/>
        <v/>
      </c>
      <c r="Q445" s="161" t="str">
        <f t="shared" si="49"/>
        <v/>
      </c>
      <c r="R445" s="162" t="str">
        <f t="shared" si="50"/>
        <v/>
      </c>
      <c r="S445" s="163" t="str">
        <f t="shared" si="51"/>
        <v/>
      </c>
      <c r="T445" s="164" t="str">
        <f t="shared" si="52"/>
        <v/>
      </c>
      <c r="U445" s="165" t="str">
        <f t="shared" si="53"/>
        <v/>
      </c>
      <c r="V445" s="146"/>
      <c r="AR445" t="str">
        <f t="shared" si="54"/>
        <v/>
      </c>
      <c r="AS445" t="str">
        <f t="shared" si="55"/>
        <v/>
      </c>
    </row>
    <row r="446" spans="1:45" x14ac:dyDescent="0.55000000000000004">
      <c r="A446" s="171"/>
      <c r="B446" s="172"/>
      <c r="C446" s="173"/>
      <c r="D446" s="173"/>
      <c r="E446" s="173"/>
      <c r="F446" s="173"/>
      <c r="G446" s="174"/>
      <c r="H446" s="175"/>
      <c r="I446" s="176"/>
      <c r="J446" s="176"/>
      <c r="K446" s="177"/>
      <c r="L446" s="178"/>
      <c r="M446" s="179"/>
      <c r="O446" s="160" t="str">
        <f>IF(Q446 = "", "", COUNT(Q$4:$Q446))</f>
        <v/>
      </c>
      <c r="P446" s="160" t="str">
        <f t="shared" si="48"/>
        <v/>
      </c>
      <c r="Q446" s="161" t="str">
        <f t="shared" si="49"/>
        <v/>
      </c>
      <c r="R446" s="162" t="str">
        <f t="shared" si="50"/>
        <v/>
      </c>
      <c r="S446" s="163" t="str">
        <f t="shared" si="51"/>
        <v/>
      </c>
      <c r="T446" s="164" t="str">
        <f t="shared" si="52"/>
        <v/>
      </c>
      <c r="U446" s="165" t="str">
        <f t="shared" si="53"/>
        <v/>
      </c>
      <c r="V446" s="146"/>
      <c r="AR446" t="str">
        <f t="shared" si="54"/>
        <v/>
      </c>
      <c r="AS446" t="str">
        <f t="shared" si="55"/>
        <v/>
      </c>
    </row>
    <row r="447" spans="1:45" x14ac:dyDescent="0.55000000000000004">
      <c r="A447" s="171"/>
      <c r="B447" s="172"/>
      <c r="C447" s="173"/>
      <c r="D447" s="173"/>
      <c r="E447" s="173"/>
      <c r="F447" s="173"/>
      <c r="G447" s="174"/>
      <c r="H447" s="175"/>
      <c r="I447" s="176"/>
      <c r="J447" s="176"/>
      <c r="K447" s="177"/>
      <c r="L447" s="178"/>
      <c r="M447" s="179"/>
      <c r="O447" s="160" t="str">
        <f>IF(Q447 = "", "", COUNT(Q$4:$Q447))</f>
        <v/>
      </c>
      <c r="P447" s="160" t="str">
        <f t="shared" si="48"/>
        <v/>
      </c>
      <c r="Q447" s="161" t="str">
        <f t="shared" si="49"/>
        <v/>
      </c>
      <c r="R447" s="162" t="str">
        <f t="shared" si="50"/>
        <v/>
      </c>
      <c r="S447" s="163" t="str">
        <f t="shared" si="51"/>
        <v/>
      </c>
      <c r="T447" s="164" t="str">
        <f t="shared" si="52"/>
        <v/>
      </c>
      <c r="U447" s="165" t="str">
        <f t="shared" si="53"/>
        <v/>
      </c>
      <c r="V447" s="146"/>
      <c r="AR447" t="str">
        <f t="shared" si="54"/>
        <v/>
      </c>
      <c r="AS447" t="str">
        <f t="shared" si="55"/>
        <v/>
      </c>
    </row>
    <row r="448" spans="1:45" x14ac:dyDescent="0.55000000000000004">
      <c r="A448" s="171"/>
      <c r="B448" s="172"/>
      <c r="C448" s="173"/>
      <c r="D448" s="173"/>
      <c r="E448" s="173"/>
      <c r="F448" s="173"/>
      <c r="G448" s="174"/>
      <c r="H448" s="175"/>
      <c r="I448" s="176"/>
      <c r="J448" s="176"/>
      <c r="K448" s="177"/>
      <c r="L448" s="178"/>
      <c r="M448" s="179"/>
      <c r="O448" s="160" t="str">
        <f>IF(Q448 = "", "", COUNT(Q$4:$Q448))</f>
        <v/>
      </c>
      <c r="P448" s="160" t="str">
        <f t="shared" si="48"/>
        <v/>
      </c>
      <c r="Q448" s="161" t="str">
        <f t="shared" si="49"/>
        <v/>
      </c>
      <c r="R448" s="162" t="str">
        <f t="shared" si="50"/>
        <v/>
      </c>
      <c r="S448" s="163" t="str">
        <f t="shared" si="51"/>
        <v/>
      </c>
      <c r="T448" s="164" t="str">
        <f t="shared" si="52"/>
        <v/>
      </c>
      <c r="U448" s="165" t="str">
        <f t="shared" si="53"/>
        <v/>
      </c>
      <c r="V448" s="146"/>
      <c r="AR448" t="str">
        <f t="shared" si="54"/>
        <v/>
      </c>
      <c r="AS448" t="str">
        <f t="shared" si="55"/>
        <v/>
      </c>
    </row>
    <row r="449" spans="1:45" x14ac:dyDescent="0.55000000000000004">
      <c r="A449" s="171"/>
      <c r="B449" s="172"/>
      <c r="C449" s="173"/>
      <c r="D449" s="173"/>
      <c r="E449" s="173"/>
      <c r="F449" s="173"/>
      <c r="G449" s="174"/>
      <c r="H449" s="175"/>
      <c r="I449" s="176"/>
      <c r="J449" s="176"/>
      <c r="K449" s="177"/>
      <c r="L449" s="178"/>
      <c r="M449" s="179"/>
      <c r="O449" s="160" t="str">
        <f>IF(Q449 = "", "", COUNT(Q$4:$Q449))</f>
        <v/>
      </c>
      <c r="P449" s="160" t="str">
        <f t="shared" si="48"/>
        <v/>
      </c>
      <c r="Q449" s="161" t="str">
        <f t="shared" si="49"/>
        <v/>
      </c>
      <c r="R449" s="162" t="str">
        <f t="shared" si="50"/>
        <v/>
      </c>
      <c r="S449" s="163" t="str">
        <f t="shared" si="51"/>
        <v/>
      </c>
      <c r="T449" s="164" t="str">
        <f t="shared" si="52"/>
        <v/>
      </c>
      <c r="U449" s="165" t="str">
        <f t="shared" si="53"/>
        <v/>
      </c>
      <c r="V449" s="146"/>
      <c r="AR449" t="str">
        <f t="shared" si="54"/>
        <v/>
      </c>
      <c r="AS449" t="str">
        <f t="shared" si="55"/>
        <v/>
      </c>
    </row>
    <row r="450" spans="1:45" x14ac:dyDescent="0.55000000000000004">
      <c r="A450" s="171"/>
      <c r="B450" s="172"/>
      <c r="C450" s="173"/>
      <c r="D450" s="173"/>
      <c r="E450" s="173"/>
      <c r="F450" s="173"/>
      <c r="G450" s="174"/>
      <c r="H450" s="175"/>
      <c r="I450" s="176"/>
      <c r="J450" s="176"/>
      <c r="K450" s="177"/>
      <c r="L450" s="178"/>
      <c r="M450" s="179"/>
      <c r="O450" s="160" t="str">
        <f>IF(Q450 = "", "", COUNT(Q$4:$Q450))</f>
        <v/>
      </c>
      <c r="P450" s="160" t="str">
        <f t="shared" si="48"/>
        <v/>
      </c>
      <c r="Q450" s="161" t="str">
        <f t="shared" si="49"/>
        <v/>
      </c>
      <c r="R450" s="162" t="str">
        <f t="shared" si="50"/>
        <v/>
      </c>
      <c r="S450" s="163" t="str">
        <f t="shared" si="51"/>
        <v/>
      </c>
      <c r="T450" s="164" t="str">
        <f t="shared" si="52"/>
        <v/>
      </c>
      <c r="U450" s="165" t="str">
        <f t="shared" si="53"/>
        <v/>
      </c>
      <c r="V450" s="146"/>
      <c r="AR450" t="str">
        <f t="shared" si="54"/>
        <v/>
      </c>
      <c r="AS450" t="str">
        <f t="shared" si="55"/>
        <v/>
      </c>
    </row>
    <row r="451" spans="1:45" x14ac:dyDescent="0.55000000000000004">
      <c r="A451" s="171"/>
      <c r="B451" s="172"/>
      <c r="C451" s="173"/>
      <c r="D451" s="173"/>
      <c r="E451" s="173"/>
      <c r="F451" s="173"/>
      <c r="G451" s="174"/>
      <c r="H451" s="175"/>
      <c r="I451" s="176"/>
      <c r="J451" s="176"/>
      <c r="K451" s="177"/>
      <c r="L451" s="178"/>
      <c r="M451" s="179"/>
      <c r="O451" s="160" t="str">
        <f>IF(Q451 = "", "", COUNT(Q$4:$Q451))</f>
        <v/>
      </c>
      <c r="P451" s="160" t="str">
        <f t="shared" si="48"/>
        <v/>
      </c>
      <c r="Q451" s="161" t="str">
        <f t="shared" si="49"/>
        <v/>
      </c>
      <c r="R451" s="162" t="str">
        <f t="shared" si="50"/>
        <v/>
      </c>
      <c r="S451" s="163" t="str">
        <f t="shared" si="51"/>
        <v/>
      </c>
      <c r="T451" s="164" t="str">
        <f t="shared" si="52"/>
        <v/>
      </c>
      <c r="U451" s="165" t="str">
        <f t="shared" si="53"/>
        <v/>
      </c>
      <c r="V451" s="146"/>
      <c r="AR451" t="str">
        <f t="shared" si="54"/>
        <v/>
      </c>
      <c r="AS451" t="str">
        <f t="shared" si="55"/>
        <v/>
      </c>
    </row>
    <row r="452" spans="1:45" x14ac:dyDescent="0.55000000000000004">
      <c r="A452" s="171"/>
      <c r="B452" s="172"/>
      <c r="C452" s="173"/>
      <c r="D452" s="173"/>
      <c r="E452" s="173"/>
      <c r="F452" s="173"/>
      <c r="G452" s="174"/>
      <c r="H452" s="175"/>
      <c r="I452" s="176"/>
      <c r="J452" s="176"/>
      <c r="K452" s="177"/>
      <c r="L452" s="178"/>
      <c r="M452" s="179"/>
      <c r="O452" s="160" t="str">
        <f>IF(Q452 = "", "", COUNT(Q$4:$Q452))</f>
        <v/>
      </c>
      <c r="P452" s="160" t="str">
        <f t="shared" ref="P452:P515" si="56">IF(C452 &gt; 0, YEAR(B452), "")</f>
        <v/>
      </c>
      <c r="Q452" s="161" t="str">
        <f t="shared" ref="Q452:Q515" si="57">IF(A452="", "", IF(G452="",1,IF(G452="O",1,IF(G452="C",8.4,IF(G452="B",8.4,IF(G452="A",76.8,IF(G452="K",76.8,"ERR")))))))</f>
        <v/>
      </c>
      <c r="R452" s="162" t="str">
        <f t="shared" ref="R452:R515" si="58">IF(L452&lt;&gt;"",Q452,"")</f>
        <v/>
      </c>
      <c r="S452" s="163" t="str">
        <f t="shared" ref="S452:S515" si="59">IF(IF(L452&lt;&gt;"",G452,"")=0, "O", IF(L452&lt;&gt;"",G452,""))</f>
        <v/>
      </c>
      <c r="T452" s="164" t="str">
        <f t="shared" ref="T452:T515" si="60">IF(M452&lt;&gt;"",Q452,"")</f>
        <v/>
      </c>
      <c r="U452" s="165" t="str">
        <f t="shared" ref="U452:U515" si="61">IF(IF(M452&lt;&gt;"",G452,"")=0, "O", IF(M452&lt;&gt;"",G452,""))</f>
        <v/>
      </c>
      <c r="V452" s="146"/>
      <c r="AR452" t="str">
        <f t="shared" ref="AR452:AR515" si="62">IF(O452&gt;0, O452, "")</f>
        <v/>
      </c>
      <c r="AS452" t="str">
        <f t="shared" ref="AS452:AS515" si="63">IF(OR(L452="Y",M452="Y"),"Y","")</f>
        <v/>
      </c>
    </row>
    <row r="453" spans="1:45" x14ac:dyDescent="0.55000000000000004">
      <c r="A453" s="171"/>
      <c r="B453" s="172"/>
      <c r="C453" s="173"/>
      <c r="D453" s="173"/>
      <c r="E453" s="173"/>
      <c r="F453" s="173"/>
      <c r="G453" s="174"/>
      <c r="H453" s="175"/>
      <c r="I453" s="176"/>
      <c r="J453" s="176"/>
      <c r="K453" s="177"/>
      <c r="L453" s="178"/>
      <c r="M453" s="179"/>
      <c r="O453" s="160" t="str">
        <f>IF(Q453 = "", "", COUNT(Q$4:$Q453))</f>
        <v/>
      </c>
      <c r="P453" s="160" t="str">
        <f t="shared" si="56"/>
        <v/>
      </c>
      <c r="Q453" s="161" t="str">
        <f t="shared" si="57"/>
        <v/>
      </c>
      <c r="R453" s="162" t="str">
        <f t="shared" si="58"/>
        <v/>
      </c>
      <c r="S453" s="163" t="str">
        <f t="shared" si="59"/>
        <v/>
      </c>
      <c r="T453" s="164" t="str">
        <f t="shared" si="60"/>
        <v/>
      </c>
      <c r="U453" s="165" t="str">
        <f t="shared" si="61"/>
        <v/>
      </c>
      <c r="V453" s="146"/>
      <c r="AR453" t="str">
        <f t="shared" si="62"/>
        <v/>
      </c>
      <c r="AS453" t="str">
        <f t="shared" si="63"/>
        <v/>
      </c>
    </row>
    <row r="454" spans="1:45" x14ac:dyDescent="0.55000000000000004">
      <c r="A454" s="171"/>
      <c r="B454" s="172"/>
      <c r="C454" s="173"/>
      <c r="D454" s="173"/>
      <c r="E454" s="173"/>
      <c r="F454" s="173"/>
      <c r="G454" s="174"/>
      <c r="H454" s="175"/>
      <c r="I454" s="176"/>
      <c r="J454" s="176"/>
      <c r="K454" s="177"/>
      <c r="L454" s="178"/>
      <c r="M454" s="179"/>
      <c r="O454" s="160" t="str">
        <f>IF(Q454 = "", "", COUNT(Q$4:$Q454))</f>
        <v/>
      </c>
      <c r="P454" s="160" t="str">
        <f t="shared" si="56"/>
        <v/>
      </c>
      <c r="Q454" s="161" t="str">
        <f t="shared" si="57"/>
        <v/>
      </c>
      <c r="R454" s="162" t="str">
        <f t="shared" si="58"/>
        <v/>
      </c>
      <c r="S454" s="163" t="str">
        <f t="shared" si="59"/>
        <v/>
      </c>
      <c r="T454" s="164" t="str">
        <f t="shared" si="60"/>
        <v/>
      </c>
      <c r="U454" s="165" t="str">
        <f t="shared" si="61"/>
        <v/>
      </c>
      <c r="V454" s="146"/>
      <c r="AR454" t="str">
        <f t="shared" si="62"/>
        <v/>
      </c>
      <c r="AS454" t="str">
        <f t="shared" si="63"/>
        <v/>
      </c>
    </row>
    <row r="455" spans="1:45" x14ac:dyDescent="0.55000000000000004">
      <c r="A455" s="171"/>
      <c r="B455" s="172"/>
      <c r="C455" s="173"/>
      <c r="D455" s="173"/>
      <c r="E455" s="173"/>
      <c r="F455" s="173"/>
      <c r="G455" s="174"/>
      <c r="H455" s="175"/>
      <c r="I455" s="176"/>
      <c r="J455" s="176"/>
      <c r="K455" s="177"/>
      <c r="L455" s="178"/>
      <c r="M455" s="179"/>
      <c r="O455" s="160" t="str">
        <f>IF(Q455 = "", "", COUNT(Q$4:$Q455))</f>
        <v/>
      </c>
      <c r="P455" s="160" t="str">
        <f t="shared" si="56"/>
        <v/>
      </c>
      <c r="Q455" s="161" t="str">
        <f t="shared" si="57"/>
        <v/>
      </c>
      <c r="R455" s="162" t="str">
        <f t="shared" si="58"/>
        <v/>
      </c>
      <c r="S455" s="163" t="str">
        <f t="shared" si="59"/>
        <v/>
      </c>
      <c r="T455" s="164" t="str">
        <f t="shared" si="60"/>
        <v/>
      </c>
      <c r="U455" s="165" t="str">
        <f t="shared" si="61"/>
        <v/>
      </c>
      <c r="V455" s="146"/>
      <c r="AR455" t="str">
        <f t="shared" si="62"/>
        <v/>
      </c>
      <c r="AS455" t="str">
        <f t="shared" si="63"/>
        <v/>
      </c>
    </row>
    <row r="456" spans="1:45" x14ac:dyDescent="0.55000000000000004">
      <c r="A456" s="171"/>
      <c r="B456" s="172"/>
      <c r="C456" s="173"/>
      <c r="D456" s="173"/>
      <c r="E456" s="173"/>
      <c r="F456" s="173"/>
      <c r="G456" s="174"/>
      <c r="H456" s="175"/>
      <c r="I456" s="176"/>
      <c r="J456" s="176"/>
      <c r="K456" s="177"/>
      <c r="L456" s="178"/>
      <c r="M456" s="179"/>
      <c r="O456" s="160" t="str">
        <f>IF(Q456 = "", "", COUNT(Q$4:$Q456))</f>
        <v/>
      </c>
      <c r="P456" s="160" t="str">
        <f t="shared" si="56"/>
        <v/>
      </c>
      <c r="Q456" s="161" t="str">
        <f t="shared" si="57"/>
        <v/>
      </c>
      <c r="R456" s="162" t="str">
        <f t="shared" si="58"/>
        <v/>
      </c>
      <c r="S456" s="163" t="str">
        <f t="shared" si="59"/>
        <v/>
      </c>
      <c r="T456" s="164" t="str">
        <f t="shared" si="60"/>
        <v/>
      </c>
      <c r="U456" s="165" t="str">
        <f t="shared" si="61"/>
        <v/>
      </c>
      <c r="V456" s="146"/>
      <c r="AR456" t="str">
        <f t="shared" si="62"/>
        <v/>
      </c>
      <c r="AS456" t="str">
        <f t="shared" si="63"/>
        <v/>
      </c>
    </row>
    <row r="457" spans="1:45" x14ac:dyDescent="0.55000000000000004">
      <c r="A457" s="171"/>
      <c r="B457" s="172"/>
      <c r="C457" s="173"/>
      <c r="D457" s="173"/>
      <c r="E457" s="173"/>
      <c r="F457" s="173"/>
      <c r="G457" s="174"/>
      <c r="H457" s="175"/>
      <c r="I457" s="176"/>
      <c r="J457" s="176"/>
      <c r="K457" s="177"/>
      <c r="L457" s="178"/>
      <c r="M457" s="179"/>
      <c r="O457" s="160" t="str">
        <f>IF(Q457 = "", "", COUNT(Q$4:$Q457))</f>
        <v/>
      </c>
      <c r="P457" s="160" t="str">
        <f t="shared" si="56"/>
        <v/>
      </c>
      <c r="Q457" s="161" t="str">
        <f t="shared" si="57"/>
        <v/>
      </c>
      <c r="R457" s="162" t="str">
        <f t="shared" si="58"/>
        <v/>
      </c>
      <c r="S457" s="163" t="str">
        <f t="shared" si="59"/>
        <v/>
      </c>
      <c r="T457" s="164" t="str">
        <f t="shared" si="60"/>
        <v/>
      </c>
      <c r="U457" s="165" t="str">
        <f t="shared" si="61"/>
        <v/>
      </c>
      <c r="V457" s="146"/>
      <c r="AR457" t="str">
        <f t="shared" si="62"/>
        <v/>
      </c>
      <c r="AS457" t="str">
        <f t="shared" si="63"/>
        <v/>
      </c>
    </row>
    <row r="458" spans="1:45" x14ac:dyDescent="0.55000000000000004">
      <c r="A458" s="171"/>
      <c r="B458" s="172"/>
      <c r="C458" s="173"/>
      <c r="D458" s="173"/>
      <c r="E458" s="173"/>
      <c r="F458" s="173"/>
      <c r="G458" s="174"/>
      <c r="H458" s="175"/>
      <c r="I458" s="176"/>
      <c r="J458" s="176"/>
      <c r="K458" s="177"/>
      <c r="L458" s="178"/>
      <c r="M458" s="179"/>
      <c r="O458" s="160" t="str">
        <f>IF(Q458 = "", "", COUNT(Q$4:$Q458))</f>
        <v/>
      </c>
      <c r="P458" s="160" t="str">
        <f t="shared" si="56"/>
        <v/>
      </c>
      <c r="Q458" s="161" t="str">
        <f t="shared" si="57"/>
        <v/>
      </c>
      <c r="R458" s="162" t="str">
        <f t="shared" si="58"/>
        <v/>
      </c>
      <c r="S458" s="163" t="str">
        <f t="shared" si="59"/>
        <v/>
      </c>
      <c r="T458" s="164" t="str">
        <f t="shared" si="60"/>
        <v/>
      </c>
      <c r="U458" s="165" t="str">
        <f t="shared" si="61"/>
        <v/>
      </c>
      <c r="V458" s="146"/>
      <c r="AR458" t="str">
        <f t="shared" si="62"/>
        <v/>
      </c>
      <c r="AS458" t="str">
        <f t="shared" si="63"/>
        <v/>
      </c>
    </row>
    <row r="459" spans="1:45" x14ac:dyDescent="0.55000000000000004">
      <c r="A459" s="171"/>
      <c r="B459" s="172"/>
      <c r="C459" s="173"/>
      <c r="D459" s="173"/>
      <c r="E459" s="173"/>
      <c r="F459" s="173"/>
      <c r="G459" s="174"/>
      <c r="H459" s="175"/>
      <c r="I459" s="176"/>
      <c r="J459" s="176"/>
      <c r="K459" s="177"/>
      <c r="L459" s="178"/>
      <c r="M459" s="179"/>
      <c r="O459" s="160" t="str">
        <f>IF(Q459 = "", "", COUNT(Q$4:$Q459))</f>
        <v/>
      </c>
      <c r="P459" s="160" t="str">
        <f t="shared" si="56"/>
        <v/>
      </c>
      <c r="Q459" s="161" t="str">
        <f t="shared" si="57"/>
        <v/>
      </c>
      <c r="R459" s="162" t="str">
        <f t="shared" si="58"/>
        <v/>
      </c>
      <c r="S459" s="163" t="str">
        <f t="shared" si="59"/>
        <v/>
      </c>
      <c r="T459" s="164" t="str">
        <f t="shared" si="60"/>
        <v/>
      </c>
      <c r="U459" s="165" t="str">
        <f t="shared" si="61"/>
        <v/>
      </c>
      <c r="V459" s="146"/>
      <c r="AR459" t="str">
        <f t="shared" si="62"/>
        <v/>
      </c>
      <c r="AS459" t="str">
        <f t="shared" si="63"/>
        <v/>
      </c>
    </row>
    <row r="460" spans="1:45" x14ac:dyDescent="0.55000000000000004">
      <c r="A460" s="171"/>
      <c r="B460" s="172"/>
      <c r="C460" s="173"/>
      <c r="D460" s="173"/>
      <c r="E460" s="173"/>
      <c r="F460" s="173"/>
      <c r="G460" s="174"/>
      <c r="H460" s="175"/>
      <c r="I460" s="176"/>
      <c r="J460" s="176"/>
      <c r="K460" s="177"/>
      <c r="L460" s="178"/>
      <c r="M460" s="179"/>
      <c r="O460" s="160" t="str">
        <f>IF(Q460 = "", "", COUNT(Q$4:$Q460))</f>
        <v/>
      </c>
      <c r="P460" s="160" t="str">
        <f t="shared" si="56"/>
        <v/>
      </c>
      <c r="Q460" s="161" t="str">
        <f t="shared" si="57"/>
        <v/>
      </c>
      <c r="R460" s="162" t="str">
        <f t="shared" si="58"/>
        <v/>
      </c>
      <c r="S460" s="163" t="str">
        <f t="shared" si="59"/>
        <v/>
      </c>
      <c r="T460" s="164" t="str">
        <f t="shared" si="60"/>
        <v/>
      </c>
      <c r="U460" s="165" t="str">
        <f t="shared" si="61"/>
        <v/>
      </c>
      <c r="V460" s="146"/>
      <c r="AR460" t="str">
        <f t="shared" si="62"/>
        <v/>
      </c>
      <c r="AS460" t="str">
        <f t="shared" si="63"/>
        <v/>
      </c>
    </row>
    <row r="461" spans="1:45" x14ac:dyDescent="0.55000000000000004">
      <c r="A461" s="171"/>
      <c r="B461" s="172"/>
      <c r="C461" s="173"/>
      <c r="D461" s="173"/>
      <c r="E461" s="173"/>
      <c r="F461" s="173"/>
      <c r="G461" s="174"/>
      <c r="H461" s="175"/>
      <c r="I461" s="176"/>
      <c r="J461" s="176"/>
      <c r="K461" s="177"/>
      <c r="L461" s="178"/>
      <c r="M461" s="179"/>
      <c r="O461" s="160" t="str">
        <f>IF(Q461 = "", "", COUNT(Q$4:$Q461))</f>
        <v/>
      </c>
      <c r="P461" s="160" t="str">
        <f t="shared" si="56"/>
        <v/>
      </c>
      <c r="Q461" s="161" t="str">
        <f t="shared" si="57"/>
        <v/>
      </c>
      <c r="R461" s="162" t="str">
        <f t="shared" si="58"/>
        <v/>
      </c>
      <c r="S461" s="163" t="str">
        <f t="shared" si="59"/>
        <v/>
      </c>
      <c r="T461" s="164" t="str">
        <f t="shared" si="60"/>
        <v/>
      </c>
      <c r="U461" s="165" t="str">
        <f t="shared" si="61"/>
        <v/>
      </c>
      <c r="V461" s="146"/>
      <c r="AR461" t="str">
        <f t="shared" si="62"/>
        <v/>
      </c>
      <c r="AS461" t="str">
        <f t="shared" si="63"/>
        <v/>
      </c>
    </row>
    <row r="462" spans="1:45" x14ac:dyDescent="0.55000000000000004">
      <c r="A462" s="171"/>
      <c r="B462" s="172"/>
      <c r="C462" s="173"/>
      <c r="D462" s="173"/>
      <c r="E462" s="173"/>
      <c r="F462" s="173"/>
      <c r="G462" s="174"/>
      <c r="H462" s="175"/>
      <c r="I462" s="176"/>
      <c r="J462" s="176"/>
      <c r="K462" s="177"/>
      <c r="L462" s="178"/>
      <c r="M462" s="179"/>
      <c r="O462" s="160" t="str">
        <f>IF(Q462 = "", "", COUNT(Q$4:$Q462))</f>
        <v/>
      </c>
      <c r="P462" s="160" t="str">
        <f t="shared" si="56"/>
        <v/>
      </c>
      <c r="Q462" s="161" t="str">
        <f t="shared" si="57"/>
        <v/>
      </c>
      <c r="R462" s="162" t="str">
        <f t="shared" si="58"/>
        <v/>
      </c>
      <c r="S462" s="163" t="str">
        <f t="shared" si="59"/>
        <v/>
      </c>
      <c r="T462" s="164" t="str">
        <f t="shared" si="60"/>
        <v/>
      </c>
      <c r="U462" s="165" t="str">
        <f t="shared" si="61"/>
        <v/>
      </c>
      <c r="V462" s="146"/>
      <c r="AR462" t="str">
        <f t="shared" si="62"/>
        <v/>
      </c>
      <c r="AS462" t="str">
        <f t="shared" si="63"/>
        <v/>
      </c>
    </row>
    <row r="463" spans="1:45" x14ac:dyDescent="0.55000000000000004">
      <c r="A463" s="171"/>
      <c r="B463" s="172"/>
      <c r="C463" s="173"/>
      <c r="D463" s="173"/>
      <c r="E463" s="173"/>
      <c r="F463" s="173"/>
      <c r="G463" s="174"/>
      <c r="H463" s="175"/>
      <c r="I463" s="176"/>
      <c r="J463" s="176"/>
      <c r="K463" s="177"/>
      <c r="L463" s="178"/>
      <c r="M463" s="179"/>
      <c r="O463" s="160" t="str">
        <f>IF(Q463 = "", "", COUNT(Q$4:$Q463))</f>
        <v/>
      </c>
      <c r="P463" s="160" t="str">
        <f t="shared" si="56"/>
        <v/>
      </c>
      <c r="Q463" s="161" t="str">
        <f t="shared" si="57"/>
        <v/>
      </c>
      <c r="R463" s="162" t="str">
        <f t="shared" si="58"/>
        <v/>
      </c>
      <c r="S463" s="163" t="str">
        <f t="shared" si="59"/>
        <v/>
      </c>
      <c r="T463" s="164" t="str">
        <f t="shared" si="60"/>
        <v/>
      </c>
      <c r="U463" s="165" t="str">
        <f t="shared" si="61"/>
        <v/>
      </c>
      <c r="V463" s="146"/>
      <c r="AR463" t="str">
        <f t="shared" si="62"/>
        <v/>
      </c>
      <c r="AS463" t="str">
        <f t="shared" si="63"/>
        <v/>
      </c>
    </row>
    <row r="464" spans="1:45" x14ac:dyDescent="0.55000000000000004">
      <c r="A464" s="171"/>
      <c r="B464" s="172"/>
      <c r="C464" s="173"/>
      <c r="D464" s="173"/>
      <c r="E464" s="173"/>
      <c r="F464" s="173"/>
      <c r="G464" s="174"/>
      <c r="H464" s="175"/>
      <c r="I464" s="176"/>
      <c r="J464" s="176"/>
      <c r="K464" s="177"/>
      <c r="L464" s="178"/>
      <c r="M464" s="179"/>
      <c r="O464" s="160" t="str">
        <f>IF(Q464 = "", "", COUNT(Q$4:$Q464))</f>
        <v/>
      </c>
      <c r="P464" s="160" t="str">
        <f t="shared" si="56"/>
        <v/>
      </c>
      <c r="Q464" s="161" t="str">
        <f t="shared" si="57"/>
        <v/>
      </c>
      <c r="R464" s="162" t="str">
        <f t="shared" si="58"/>
        <v/>
      </c>
      <c r="S464" s="163" t="str">
        <f t="shared" si="59"/>
        <v/>
      </c>
      <c r="T464" s="164" t="str">
        <f t="shared" si="60"/>
        <v/>
      </c>
      <c r="U464" s="165" t="str">
        <f t="shared" si="61"/>
        <v/>
      </c>
      <c r="V464" s="146"/>
      <c r="AR464" t="str">
        <f t="shared" si="62"/>
        <v/>
      </c>
      <c r="AS464" t="str">
        <f t="shared" si="63"/>
        <v/>
      </c>
    </row>
    <row r="465" spans="1:45" x14ac:dyDescent="0.55000000000000004">
      <c r="A465" s="171"/>
      <c r="B465" s="172"/>
      <c r="C465" s="173"/>
      <c r="D465" s="173"/>
      <c r="E465" s="173"/>
      <c r="F465" s="173"/>
      <c r="G465" s="174"/>
      <c r="H465" s="175"/>
      <c r="I465" s="176"/>
      <c r="J465" s="176"/>
      <c r="K465" s="177"/>
      <c r="L465" s="178"/>
      <c r="M465" s="179"/>
      <c r="O465" s="160" t="str">
        <f>IF(Q465 = "", "", COUNT(Q$4:$Q465))</f>
        <v/>
      </c>
      <c r="P465" s="160" t="str">
        <f t="shared" si="56"/>
        <v/>
      </c>
      <c r="Q465" s="161" t="str">
        <f t="shared" si="57"/>
        <v/>
      </c>
      <c r="R465" s="162" t="str">
        <f t="shared" si="58"/>
        <v/>
      </c>
      <c r="S465" s="163" t="str">
        <f t="shared" si="59"/>
        <v/>
      </c>
      <c r="T465" s="164" t="str">
        <f t="shared" si="60"/>
        <v/>
      </c>
      <c r="U465" s="165" t="str">
        <f t="shared" si="61"/>
        <v/>
      </c>
      <c r="V465" s="146"/>
      <c r="AR465" t="str">
        <f t="shared" si="62"/>
        <v/>
      </c>
      <c r="AS465" t="str">
        <f t="shared" si="63"/>
        <v/>
      </c>
    </row>
    <row r="466" spans="1:45" x14ac:dyDescent="0.55000000000000004">
      <c r="A466" s="171"/>
      <c r="B466" s="172"/>
      <c r="C466" s="173"/>
      <c r="D466" s="173"/>
      <c r="E466" s="173"/>
      <c r="F466" s="173"/>
      <c r="G466" s="174"/>
      <c r="H466" s="175"/>
      <c r="I466" s="176"/>
      <c r="J466" s="176"/>
      <c r="K466" s="177"/>
      <c r="L466" s="178"/>
      <c r="M466" s="179"/>
      <c r="O466" s="160" t="str">
        <f>IF(Q466 = "", "", COUNT(Q$4:$Q466))</f>
        <v/>
      </c>
      <c r="P466" s="160" t="str">
        <f t="shared" si="56"/>
        <v/>
      </c>
      <c r="Q466" s="161" t="str">
        <f t="shared" si="57"/>
        <v/>
      </c>
      <c r="R466" s="162" t="str">
        <f t="shared" si="58"/>
        <v/>
      </c>
      <c r="S466" s="163" t="str">
        <f t="shared" si="59"/>
        <v/>
      </c>
      <c r="T466" s="164" t="str">
        <f t="shared" si="60"/>
        <v/>
      </c>
      <c r="U466" s="165" t="str">
        <f t="shared" si="61"/>
        <v/>
      </c>
      <c r="V466" s="146"/>
      <c r="AR466" t="str">
        <f t="shared" si="62"/>
        <v/>
      </c>
      <c r="AS466" t="str">
        <f t="shared" si="63"/>
        <v/>
      </c>
    </row>
    <row r="467" spans="1:45" x14ac:dyDescent="0.55000000000000004">
      <c r="A467" s="171"/>
      <c r="B467" s="172"/>
      <c r="C467" s="173"/>
      <c r="D467" s="173"/>
      <c r="E467" s="173"/>
      <c r="F467" s="173"/>
      <c r="G467" s="174"/>
      <c r="H467" s="175"/>
      <c r="I467" s="176"/>
      <c r="J467" s="176"/>
      <c r="K467" s="177"/>
      <c r="L467" s="178"/>
      <c r="M467" s="179"/>
      <c r="O467" s="160" t="str">
        <f>IF(Q467 = "", "", COUNT(Q$4:$Q467))</f>
        <v/>
      </c>
      <c r="P467" s="160" t="str">
        <f t="shared" si="56"/>
        <v/>
      </c>
      <c r="Q467" s="161" t="str">
        <f t="shared" si="57"/>
        <v/>
      </c>
      <c r="R467" s="162" t="str">
        <f t="shared" si="58"/>
        <v/>
      </c>
      <c r="S467" s="163" t="str">
        <f t="shared" si="59"/>
        <v/>
      </c>
      <c r="T467" s="164" t="str">
        <f t="shared" si="60"/>
        <v/>
      </c>
      <c r="U467" s="165" t="str">
        <f t="shared" si="61"/>
        <v/>
      </c>
      <c r="V467" s="146"/>
      <c r="AR467" t="str">
        <f t="shared" si="62"/>
        <v/>
      </c>
      <c r="AS467" t="str">
        <f t="shared" si="63"/>
        <v/>
      </c>
    </row>
    <row r="468" spans="1:45" x14ac:dyDescent="0.55000000000000004">
      <c r="A468" s="171"/>
      <c r="B468" s="172"/>
      <c r="C468" s="173"/>
      <c r="D468" s="173"/>
      <c r="E468" s="173"/>
      <c r="F468" s="173"/>
      <c r="G468" s="174"/>
      <c r="H468" s="175"/>
      <c r="I468" s="176"/>
      <c r="J468" s="176"/>
      <c r="K468" s="177"/>
      <c r="L468" s="178"/>
      <c r="M468" s="179"/>
      <c r="O468" s="160" t="str">
        <f>IF(Q468 = "", "", COUNT(Q$4:$Q468))</f>
        <v/>
      </c>
      <c r="P468" s="160" t="str">
        <f t="shared" si="56"/>
        <v/>
      </c>
      <c r="Q468" s="161" t="str">
        <f t="shared" si="57"/>
        <v/>
      </c>
      <c r="R468" s="162" t="str">
        <f t="shared" si="58"/>
        <v/>
      </c>
      <c r="S468" s="163" t="str">
        <f t="shared" si="59"/>
        <v/>
      </c>
      <c r="T468" s="164" t="str">
        <f t="shared" si="60"/>
        <v/>
      </c>
      <c r="U468" s="165" t="str">
        <f t="shared" si="61"/>
        <v/>
      </c>
      <c r="V468" s="146"/>
      <c r="AR468" t="str">
        <f t="shared" si="62"/>
        <v/>
      </c>
      <c r="AS468" t="str">
        <f t="shared" si="63"/>
        <v/>
      </c>
    </row>
    <row r="469" spans="1:45" x14ac:dyDescent="0.55000000000000004">
      <c r="A469" s="171"/>
      <c r="B469" s="172"/>
      <c r="C469" s="173"/>
      <c r="D469" s="173"/>
      <c r="E469" s="173"/>
      <c r="F469" s="173"/>
      <c r="G469" s="174"/>
      <c r="H469" s="175"/>
      <c r="I469" s="176"/>
      <c r="J469" s="176"/>
      <c r="K469" s="177"/>
      <c r="L469" s="178"/>
      <c r="M469" s="179"/>
      <c r="O469" s="160" t="str">
        <f>IF(Q469 = "", "", COUNT(Q$4:$Q469))</f>
        <v/>
      </c>
      <c r="P469" s="160" t="str">
        <f t="shared" si="56"/>
        <v/>
      </c>
      <c r="Q469" s="161" t="str">
        <f t="shared" si="57"/>
        <v/>
      </c>
      <c r="R469" s="162" t="str">
        <f t="shared" si="58"/>
        <v/>
      </c>
      <c r="S469" s="163" t="str">
        <f t="shared" si="59"/>
        <v/>
      </c>
      <c r="T469" s="164" t="str">
        <f t="shared" si="60"/>
        <v/>
      </c>
      <c r="U469" s="165" t="str">
        <f t="shared" si="61"/>
        <v/>
      </c>
      <c r="V469" s="146"/>
      <c r="AR469" t="str">
        <f t="shared" si="62"/>
        <v/>
      </c>
      <c r="AS469" t="str">
        <f t="shared" si="63"/>
        <v/>
      </c>
    </row>
    <row r="470" spans="1:45" x14ac:dyDescent="0.55000000000000004">
      <c r="A470" s="171"/>
      <c r="B470" s="172"/>
      <c r="C470" s="173"/>
      <c r="D470" s="173"/>
      <c r="E470" s="173"/>
      <c r="F470" s="173"/>
      <c r="G470" s="174"/>
      <c r="H470" s="175"/>
      <c r="I470" s="176"/>
      <c r="J470" s="176"/>
      <c r="K470" s="177"/>
      <c r="L470" s="178"/>
      <c r="M470" s="179"/>
      <c r="O470" s="160" t="str">
        <f>IF(Q470 = "", "", COUNT(Q$4:$Q470))</f>
        <v/>
      </c>
      <c r="P470" s="160" t="str">
        <f t="shared" si="56"/>
        <v/>
      </c>
      <c r="Q470" s="161" t="str">
        <f t="shared" si="57"/>
        <v/>
      </c>
      <c r="R470" s="162" t="str">
        <f t="shared" si="58"/>
        <v/>
      </c>
      <c r="S470" s="163" t="str">
        <f t="shared" si="59"/>
        <v/>
      </c>
      <c r="T470" s="164" t="str">
        <f t="shared" si="60"/>
        <v/>
      </c>
      <c r="U470" s="165" t="str">
        <f t="shared" si="61"/>
        <v/>
      </c>
      <c r="V470" s="146"/>
      <c r="AR470" t="str">
        <f t="shared" si="62"/>
        <v/>
      </c>
      <c r="AS470" t="str">
        <f t="shared" si="63"/>
        <v/>
      </c>
    </row>
    <row r="471" spans="1:45" x14ac:dyDescent="0.55000000000000004">
      <c r="A471" s="171"/>
      <c r="B471" s="172"/>
      <c r="C471" s="173"/>
      <c r="D471" s="173"/>
      <c r="E471" s="173"/>
      <c r="F471" s="173"/>
      <c r="G471" s="174"/>
      <c r="H471" s="175"/>
      <c r="I471" s="176"/>
      <c r="J471" s="176"/>
      <c r="K471" s="177"/>
      <c r="L471" s="178"/>
      <c r="M471" s="179"/>
      <c r="O471" s="160" t="str">
        <f>IF(Q471 = "", "", COUNT(Q$4:$Q471))</f>
        <v/>
      </c>
      <c r="P471" s="160" t="str">
        <f t="shared" si="56"/>
        <v/>
      </c>
      <c r="Q471" s="161" t="str">
        <f t="shared" si="57"/>
        <v/>
      </c>
      <c r="R471" s="162" t="str">
        <f t="shared" si="58"/>
        <v/>
      </c>
      <c r="S471" s="163" t="str">
        <f t="shared" si="59"/>
        <v/>
      </c>
      <c r="T471" s="164" t="str">
        <f t="shared" si="60"/>
        <v/>
      </c>
      <c r="U471" s="165" t="str">
        <f t="shared" si="61"/>
        <v/>
      </c>
      <c r="V471" s="146"/>
      <c r="AR471" t="str">
        <f t="shared" si="62"/>
        <v/>
      </c>
      <c r="AS471" t="str">
        <f t="shared" si="63"/>
        <v/>
      </c>
    </row>
    <row r="472" spans="1:45" x14ac:dyDescent="0.55000000000000004">
      <c r="A472" s="171"/>
      <c r="B472" s="172"/>
      <c r="C472" s="173"/>
      <c r="D472" s="173"/>
      <c r="E472" s="173"/>
      <c r="F472" s="173"/>
      <c r="G472" s="174"/>
      <c r="H472" s="175"/>
      <c r="I472" s="176"/>
      <c r="J472" s="176"/>
      <c r="K472" s="177"/>
      <c r="L472" s="178"/>
      <c r="M472" s="179"/>
      <c r="O472" s="160" t="str">
        <f>IF(Q472 = "", "", COUNT(Q$4:$Q472))</f>
        <v/>
      </c>
      <c r="P472" s="160" t="str">
        <f t="shared" si="56"/>
        <v/>
      </c>
      <c r="Q472" s="161" t="str">
        <f t="shared" si="57"/>
        <v/>
      </c>
      <c r="R472" s="162" t="str">
        <f t="shared" si="58"/>
        <v/>
      </c>
      <c r="S472" s="163" t="str">
        <f t="shared" si="59"/>
        <v/>
      </c>
      <c r="T472" s="164" t="str">
        <f t="shared" si="60"/>
        <v/>
      </c>
      <c r="U472" s="165" t="str">
        <f t="shared" si="61"/>
        <v/>
      </c>
      <c r="V472" s="146"/>
      <c r="AR472" t="str">
        <f t="shared" si="62"/>
        <v/>
      </c>
      <c r="AS472" t="str">
        <f t="shared" si="63"/>
        <v/>
      </c>
    </row>
    <row r="473" spans="1:45" x14ac:dyDescent="0.55000000000000004">
      <c r="A473" s="171"/>
      <c r="B473" s="172"/>
      <c r="C473" s="173"/>
      <c r="D473" s="173"/>
      <c r="E473" s="173"/>
      <c r="F473" s="173"/>
      <c r="G473" s="174"/>
      <c r="H473" s="175"/>
      <c r="I473" s="176"/>
      <c r="J473" s="176"/>
      <c r="K473" s="177"/>
      <c r="L473" s="178"/>
      <c r="M473" s="179"/>
      <c r="O473" s="160" t="str">
        <f>IF(Q473 = "", "", COUNT(Q$4:$Q473))</f>
        <v/>
      </c>
      <c r="P473" s="160" t="str">
        <f t="shared" si="56"/>
        <v/>
      </c>
      <c r="Q473" s="161" t="str">
        <f t="shared" si="57"/>
        <v/>
      </c>
      <c r="R473" s="162" t="str">
        <f t="shared" si="58"/>
        <v/>
      </c>
      <c r="S473" s="163" t="str">
        <f t="shared" si="59"/>
        <v/>
      </c>
      <c r="T473" s="164" t="str">
        <f t="shared" si="60"/>
        <v/>
      </c>
      <c r="U473" s="165" t="str">
        <f t="shared" si="61"/>
        <v/>
      </c>
      <c r="V473" s="146"/>
      <c r="AR473" t="str">
        <f t="shared" si="62"/>
        <v/>
      </c>
      <c r="AS473" t="str">
        <f t="shared" si="63"/>
        <v/>
      </c>
    </row>
    <row r="474" spans="1:45" x14ac:dyDescent="0.55000000000000004">
      <c r="A474" s="171"/>
      <c r="B474" s="172"/>
      <c r="C474" s="173"/>
      <c r="D474" s="173"/>
      <c r="E474" s="173"/>
      <c r="F474" s="173"/>
      <c r="G474" s="174"/>
      <c r="H474" s="175"/>
      <c r="I474" s="176"/>
      <c r="J474" s="176"/>
      <c r="K474" s="177"/>
      <c r="L474" s="178"/>
      <c r="M474" s="179"/>
      <c r="O474" s="160" t="str">
        <f>IF(Q474 = "", "", COUNT(Q$4:$Q474))</f>
        <v/>
      </c>
      <c r="P474" s="160" t="str">
        <f t="shared" si="56"/>
        <v/>
      </c>
      <c r="Q474" s="161" t="str">
        <f t="shared" si="57"/>
        <v/>
      </c>
      <c r="R474" s="162" t="str">
        <f t="shared" si="58"/>
        <v/>
      </c>
      <c r="S474" s="163" t="str">
        <f t="shared" si="59"/>
        <v/>
      </c>
      <c r="T474" s="164" t="str">
        <f t="shared" si="60"/>
        <v/>
      </c>
      <c r="U474" s="165" t="str">
        <f t="shared" si="61"/>
        <v/>
      </c>
      <c r="V474" s="146"/>
      <c r="AR474" t="str">
        <f t="shared" si="62"/>
        <v/>
      </c>
      <c r="AS474" t="str">
        <f t="shared" si="63"/>
        <v/>
      </c>
    </row>
    <row r="475" spans="1:45" x14ac:dyDescent="0.55000000000000004">
      <c r="A475" s="171"/>
      <c r="B475" s="172"/>
      <c r="C475" s="173"/>
      <c r="D475" s="173"/>
      <c r="E475" s="173"/>
      <c r="F475" s="173"/>
      <c r="G475" s="174"/>
      <c r="H475" s="175"/>
      <c r="I475" s="176"/>
      <c r="J475" s="176"/>
      <c r="K475" s="177"/>
      <c r="L475" s="178"/>
      <c r="M475" s="179"/>
      <c r="O475" s="160" t="str">
        <f>IF(Q475 = "", "", COUNT(Q$4:$Q475))</f>
        <v/>
      </c>
      <c r="P475" s="160" t="str">
        <f t="shared" si="56"/>
        <v/>
      </c>
      <c r="Q475" s="161" t="str">
        <f t="shared" si="57"/>
        <v/>
      </c>
      <c r="R475" s="162" t="str">
        <f t="shared" si="58"/>
        <v/>
      </c>
      <c r="S475" s="163" t="str">
        <f t="shared" si="59"/>
        <v/>
      </c>
      <c r="T475" s="164" t="str">
        <f t="shared" si="60"/>
        <v/>
      </c>
      <c r="U475" s="165" t="str">
        <f t="shared" si="61"/>
        <v/>
      </c>
      <c r="V475" s="146"/>
      <c r="AR475" t="str">
        <f t="shared" si="62"/>
        <v/>
      </c>
      <c r="AS475" t="str">
        <f t="shared" si="63"/>
        <v/>
      </c>
    </row>
    <row r="476" spans="1:45" x14ac:dyDescent="0.55000000000000004">
      <c r="A476" s="171"/>
      <c r="B476" s="172"/>
      <c r="C476" s="173"/>
      <c r="D476" s="173"/>
      <c r="E476" s="173"/>
      <c r="F476" s="173"/>
      <c r="G476" s="174"/>
      <c r="H476" s="175"/>
      <c r="I476" s="176"/>
      <c r="J476" s="176"/>
      <c r="K476" s="177"/>
      <c r="L476" s="178"/>
      <c r="M476" s="179"/>
      <c r="O476" s="160" t="str">
        <f>IF(Q476 = "", "", COUNT(Q$4:$Q476))</f>
        <v/>
      </c>
      <c r="P476" s="160" t="str">
        <f t="shared" si="56"/>
        <v/>
      </c>
      <c r="Q476" s="161" t="str">
        <f t="shared" si="57"/>
        <v/>
      </c>
      <c r="R476" s="162" t="str">
        <f t="shared" si="58"/>
        <v/>
      </c>
      <c r="S476" s="163" t="str">
        <f t="shared" si="59"/>
        <v/>
      </c>
      <c r="T476" s="164" t="str">
        <f t="shared" si="60"/>
        <v/>
      </c>
      <c r="U476" s="165" t="str">
        <f t="shared" si="61"/>
        <v/>
      </c>
      <c r="V476" s="146"/>
      <c r="AR476" t="str">
        <f t="shared" si="62"/>
        <v/>
      </c>
      <c r="AS476" t="str">
        <f t="shared" si="63"/>
        <v/>
      </c>
    </row>
    <row r="477" spans="1:45" x14ac:dyDescent="0.55000000000000004">
      <c r="A477" s="171"/>
      <c r="B477" s="172"/>
      <c r="C477" s="173"/>
      <c r="D477" s="173"/>
      <c r="E477" s="173"/>
      <c r="F477" s="173"/>
      <c r="G477" s="174"/>
      <c r="H477" s="175"/>
      <c r="I477" s="176"/>
      <c r="J477" s="176"/>
      <c r="K477" s="177"/>
      <c r="L477" s="178"/>
      <c r="M477" s="179"/>
      <c r="O477" s="160" t="str">
        <f>IF(Q477 = "", "", COUNT(Q$4:$Q477))</f>
        <v/>
      </c>
      <c r="P477" s="160" t="str">
        <f t="shared" si="56"/>
        <v/>
      </c>
      <c r="Q477" s="161" t="str">
        <f t="shared" si="57"/>
        <v/>
      </c>
      <c r="R477" s="162" t="str">
        <f t="shared" si="58"/>
        <v/>
      </c>
      <c r="S477" s="163" t="str">
        <f t="shared" si="59"/>
        <v/>
      </c>
      <c r="T477" s="164" t="str">
        <f t="shared" si="60"/>
        <v/>
      </c>
      <c r="U477" s="165" t="str">
        <f t="shared" si="61"/>
        <v/>
      </c>
      <c r="V477" s="146"/>
      <c r="AR477" t="str">
        <f t="shared" si="62"/>
        <v/>
      </c>
      <c r="AS477" t="str">
        <f t="shared" si="63"/>
        <v/>
      </c>
    </row>
    <row r="478" spans="1:45" x14ac:dyDescent="0.55000000000000004">
      <c r="A478" s="171"/>
      <c r="B478" s="172"/>
      <c r="C478" s="173"/>
      <c r="D478" s="173"/>
      <c r="E478" s="173"/>
      <c r="F478" s="173"/>
      <c r="G478" s="174"/>
      <c r="H478" s="175"/>
      <c r="I478" s="176"/>
      <c r="J478" s="176"/>
      <c r="K478" s="177"/>
      <c r="L478" s="178"/>
      <c r="M478" s="179"/>
      <c r="O478" s="160" t="str">
        <f>IF(Q478 = "", "", COUNT(Q$4:$Q478))</f>
        <v/>
      </c>
      <c r="P478" s="160" t="str">
        <f t="shared" si="56"/>
        <v/>
      </c>
      <c r="Q478" s="161" t="str">
        <f t="shared" si="57"/>
        <v/>
      </c>
      <c r="R478" s="162" t="str">
        <f t="shared" si="58"/>
        <v/>
      </c>
      <c r="S478" s="163" t="str">
        <f t="shared" si="59"/>
        <v/>
      </c>
      <c r="T478" s="164" t="str">
        <f t="shared" si="60"/>
        <v/>
      </c>
      <c r="U478" s="165" t="str">
        <f t="shared" si="61"/>
        <v/>
      </c>
      <c r="V478" s="146"/>
      <c r="AR478" t="str">
        <f t="shared" si="62"/>
        <v/>
      </c>
      <c r="AS478" t="str">
        <f t="shared" si="63"/>
        <v/>
      </c>
    </row>
    <row r="479" spans="1:45" x14ac:dyDescent="0.55000000000000004">
      <c r="A479" s="171"/>
      <c r="B479" s="172"/>
      <c r="C479" s="173"/>
      <c r="D479" s="173"/>
      <c r="E479" s="173"/>
      <c r="F479" s="173"/>
      <c r="G479" s="174"/>
      <c r="H479" s="175"/>
      <c r="I479" s="176"/>
      <c r="J479" s="176"/>
      <c r="K479" s="177"/>
      <c r="L479" s="178"/>
      <c r="M479" s="179"/>
      <c r="O479" s="160" t="str">
        <f>IF(Q479 = "", "", COUNT(Q$4:$Q479))</f>
        <v/>
      </c>
      <c r="P479" s="160" t="str">
        <f t="shared" si="56"/>
        <v/>
      </c>
      <c r="Q479" s="161" t="str">
        <f t="shared" si="57"/>
        <v/>
      </c>
      <c r="R479" s="162" t="str">
        <f t="shared" si="58"/>
        <v/>
      </c>
      <c r="S479" s="163" t="str">
        <f t="shared" si="59"/>
        <v/>
      </c>
      <c r="T479" s="164" t="str">
        <f t="shared" si="60"/>
        <v/>
      </c>
      <c r="U479" s="165" t="str">
        <f t="shared" si="61"/>
        <v/>
      </c>
      <c r="V479" s="146"/>
      <c r="AR479" t="str">
        <f t="shared" si="62"/>
        <v/>
      </c>
      <c r="AS479" t="str">
        <f t="shared" si="63"/>
        <v/>
      </c>
    </row>
    <row r="480" spans="1:45" x14ac:dyDescent="0.55000000000000004">
      <c r="A480" s="171"/>
      <c r="B480" s="172"/>
      <c r="C480" s="173"/>
      <c r="D480" s="173"/>
      <c r="E480" s="173"/>
      <c r="F480" s="173"/>
      <c r="G480" s="174"/>
      <c r="H480" s="175"/>
      <c r="I480" s="176"/>
      <c r="J480" s="176"/>
      <c r="K480" s="177"/>
      <c r="L480" s="178"/>
      <c r="M480" s="179"/>
      <c r="O480" s="160" t="str">
        <f>IF(Q480 = "", "", COUNT(Q$4:$Q480))</f>
        <v/>
      </c>
      <c r="P480" s="160" t="str">
        <f t="shared" si="56"/>
        <v/>
      </c>
      <c r="Q480" s="161" t="str">
        <f t="shared" si="57"/>
        <v/>
      </c>
      <c r="R480" s="162" t="str">
        <f t="shared" si="58"/>
        <v/>
      </c>
      <c r="S480" s="163" t="str">
        <f t="shared" si="59"/>
        <v/>
      </c>
      <c r="T480" s="164" t="str">
        <f t="shared" si="60"/>
        <v/>
      </c>
      <c r="U480" s="165" t="str">
        <f t="shared" si="61"/>
        <v/>
      </c>
      <c r="V480" s="146"/>
      <c r="AR480" t="str">
        <f t="shared" si="62"/>
        <v/>
      </c>
      <c r="AS480" t="str">
        <f t="shared" si="63"/>
        <v/>
      </c>
    </row>
    <row r="481" spans="1:45" x14ac:dyDescent="0.55000000000000004">
      <c r="A481" s="171"/>
      <c r="B481" s="172"/>
      <c r="C481" s="173"/>
      <c r="D481" s="173"/>
      <c r="E481" s="173"/>
      <c r="F481" s="173"/>
      <c r="G481" s="174"/>
      <c r="H481" s="175"/>
      <c r="I481" s="176"/>
      <c r="J481" s="176"/>
      <c r="K481" s="177"/>
      <c r="L481" s="178"/>
      <c r="M481" s="179"/>
      <c r="O481" s="160" t="str">
        <f>IF(Q481 = "", "", COUNT(Q$4:$Q481))</f>
        <v/>
      </c>
      <c r="P481" s="160" t="str">
        <f t="shared" si="56"/>
        <v/>
      </c>
      <c r="Q481" s="161" t="str">
        <f t="shared" si="57"/>
        <v/>
      </c>
      <c r="R481" s="162" t="str">
        <f t="shared" si="58"/>
        <v/>
      </c>
      <c r="S481" s="163" t="str">
        <f t="shared" si="59"/>
        <v/>
      </c>
      <c r="T481" s="164" t="str">
        <f t="shared" si="60"/>
        <v/>
      </c>
      <c r="U481" s="165" t="str">
        <f t="shared" si="61"/>
        <v/>
      </c>
      <c r="V481" s="146"/>
      <c r="AR481" t="str">
        <f t="shared" si="62"/>
        <v/>
      </c>
      <c r="AS481" t="str">
        <f t="shared" si="63"/>
        <v/>
      </c>
    </row>
    <row r="482" spans="1:45" x14ac:dyDescent="0.55000000000000004">
      <c r="A482" s="171"/>
      <c r="B482" s="172"/>
      <c r="C482" s="173"/>
      <c r="D482" s="173"/>
      <c r="E482" s="173"/>
      <c r="F482" s="173"/>
      <c r="G482" s="174"/>
      <c r="H482" s="175"/>
      <c r="I482" s="176"/>
      <c r="J482" s="176"/>
      <c r="K482" s="177"/>
      <c r="L482" s="178"/>
      <c r="M482" s="179"/>
      <c r="O482" s="160" t="str">
        <f>IF(Q482 = "", "", COUNT(Q$4:$Q482))</f>
        <v/>
      </c>
      <c r="P482" s="160" t="str">
        <f t="shared" si="56"/>
        <v/>
      </c>
      <c r="Q482" s="161" t="str">
        <f t="shared" si="57"/>
        <v/>
      </c>
      <c r="R482" s="162" t="str">
        <f t="shared" si="58"/>
        <v/>
      </c>
      <c r="S482" s="163" t="str">
        <f t="shared" si="59"/>
        <v/>
      </c>
      <c r="T482" s="164" t="str">
        <f t="shared" si="60"/>
        <v/>
      </c>
      <c r="U482" s="165" t="str">
        <f t="shared" si="61"/>
        <v/>
      </c>
      <c r="V482" s="146"/>
      <c r="AR482" t="str">
        <f t="shared" si="62"/>
        <v/>
      </c>
      <c r="AS482" t="str">
        <f t="shared" si="63"/>
        <v/>
      </c>
    </row>
    <row r="483" spans="1:45" x14ac:dyDescent="0.55000000000000004">
      <c r="A483" s="171"/>
      <c r="B483" s="172"/>
      <c r="C483" s="173"/>
      <c r="D483" s="173"/>
      <c r="E483" s="173"/>
      <c r="F483" s="173"/>
      <c r="G483" s="174"/>
      <c r="H483" s="175"/>
      <c r="I483" s="176"/>
      <c r="J483" s="176"/>
      <c r="K483" s="177"/>
      <c r="L483" s="178"/>
      <c r="M483" s="179"/>
      <c r="O483" s="160" t="str">
        <f>IF(Q483 = "", "", COUNT(Q$4:$Q483))</f>
        <v/>
      </c>
      <c r="P483" s="160" t="str">
        <f t="shared" si="56"/>
        <v/>
      </c>
      <c r="Q483" s="161" t="str">
        <f t="shared" si="57"/>
        <v/>
      </c>
      <c r="R483" s="162" t="str">
        <f t="shared" si="58"/>
        <v/>
      </c>
      <c r="S483" s="163" t="str">
        <f t="shared" si="59"/>
        <v/>
      </c>
      <c r="T483" s="164" t="str">
        <f t="shared" si="60"/>
        <v/>
      </c>
      <c r="U483" s="165" t="str">
        <f t="shared" si="61"/>
        <v/>
      </c>
      <c r="V483" s="146"/>
      <c r="AR483" t="str">
        <f t="shared" si="62"/>
        <v/>
      </c>
      <c r="AS483" t="str">
        <f t="shared" si="63"/>
        <v/>
      </c>
    </row>
    <row r="484" spans="1:45" x14ac:dyDescent="0.55000000000000004">
      <c r="A484" s="171"/>
      <c r="B484" s="172"/>
      <c r="C484" s="173"/>
      <c r="D484" s="173"/>
      <c r="E484" s="173"/>
      <c r="F484" s="173"/>
      <c r="G484" s="174"/>
      <c r="H484" s="175"/>
      <c r="I484" s="176"/>
      <c r="J484" s="176"/>
      <c r="K484" s="177"/>
      <c r="L484" s="178"/>
      <c r="M484" s="179"/>
      <c r="O484" s="160" t="str">
        <f>IF(Q484 = "", "", COUNT(Q$4:$Q484))</f>
        <v/>
      </c>
      <c r="P484" s="160" t="str">
        <f t="shared" si="56"/>
        <v/>
      </c>
      <c r="Q484" s="161" t="str">
        <f t="shared" si="57"/>
        <v/>
      </c>
      <c r="R484" s="162" t="str">
        <f t="shared" si="58"/>
        <v/>
      </c>
      <c r="S484" s="163" t="str">
        <f t="shared" si="59"/>
        <v/>
      </c>
      <c r="T484" s="164" t="str">
        <f t="shared" si="60"/>
        <v/>
      </c>
      <c r="U484" s="165" t="str">
        <f t="shared" si="61"/>
        <v/>
      </c>
      <c r="V484" s="146"/>
      <c r="AR484" t="str">
        <f t="shared" si="62"/>
        <v/>
      </c>
      <c r="AS484" t="str">
        <f t="shared" si="63"/>
        <v/>
      </c>
    </row>
    <row r="485" spans="1:45" x14ac:dyDescent="0.55000000000000004">
      <c r="A485" s="171"/>
      <c r="B485" s="172"/>
      <c r="C485" s="173"/>
      <c r="D485" s="173"/>
      <c r="E485" s="173"/>
      <c r="F485" s="173"/>
      <c r="G485" s="174"/>
      <c r="H485" s="175"/>
      <c r="I485" s="176"/>
      <c r="J485" s="176"/>
      <c r="K485" s="177"/>
      <c r="L485" s="178"/>
      <c r="M485" s="179"/>
      <c r="O485" s="160" t="str">
        <f>IF(Q485 = "", "", COUNT(Q$4:$Q485))</f>
        <v/>
      </c>
      <c r="P485" s="160" t="str">
        <f t="shared" si="56"/>
        <v/>
      </c>
      <c r="Q485" s="161" t="str">
        <f t="shared" si="57"/>
        <v/>
      </c>
      <c r="R485" s="162" t="str">
        <f t="shared" si="58"/>
        <v/>
      </c>
      <c r="S485" s="163" t="str">
        <f t="shared" si="59"/>
        <v/>
      </c>
      <c r="T485" s="164" t="str">
        <f t="shared" si="60"/>
        <v/>
      </c>
      <c r="U485" s="165" t="str">
        <f t="shared" si="61"/>
        <v/>
      </c>
      <c r="V485" s="146"/>
      <c r="AR485" t="str">
        <f t="shared" si="62"/>
        <v/>
      </c>
      <c r="AS485" t="str">
        <f t="shared" si="63"/>
        <v/>
      </c>
    </row>
    <row r="486" spans="1:45" x14ac:dyDescent="0.55000000000000004">
      <c r="A486" s="171"/>
      <c r="B486" s="172"/>
      <c r="C486" s="173"/>
      <c r="D486" s="173"/>
      <c r="E486" s="173"/>
      <c r="F486" s="173"/>
      <c r="G486" s="174"/>
      <c r="H486" s="175"/>
      <c r="I486" s="176"/>
      <c r="J486" s="176"/>
      <c r="K486" s="177"/>
      <c r="L486" s="178"/>
      <c r="M486" s="179"/>
      <c r="O486" s="160" t="str">
        <f>IF(Q486 = "", "", COUNT(Q$4:$Q486))</f>
        <v/>
      </c>
      <c r="P486" s="160" t="str">
        <f t="shared" si="56"/>
        <v/>
      </c>
      <c r="Q486" s="161" t="str">
        <f t="shared" si="57"/>
        <v/>
      </c>
      <c r="R486" s="162" t="str">
        <f t="shared" si="58"/>
        <v/>
      </c>
      <c r="S486" s="163" t="str">
        <f t="shared" si="59"/>
        <v/>
      </c>
      <c r="T486" s="164" t="str">
        <f t="shared" si="60"/>
        <v/>
      </c>
      <c r="U486" s="165" t="str">
        <f t="shared" si="61"/>
        <v/>
      </c>
      <c r="V486" s="146"/>
      <c r="AR486" t="str">
        <f t="shared" si="62"/>
        <v/>
      </c>
      <c r="AS486" t="str">
        <f t="shared" si="63"/>
        <v/>
      </c>
    </row>
    <row r="487" spans="1:45" x14ac:dyDescent="0.55000000000000004">
      <c r="A487" s="171"/>
      <c r="B487" s="172"/>
      <c r="C487" s="173"/>
      <c r="D487" s="173"/>
      <c r="E487" s="173"/>
      <c r="F487" s="173"/>
      <c r="G487" s="174"/>
      <c r="H487" s="175"/>
      <c r="I487" s="176"/>
      <c r="J487" s="176"/>
      <c r="K487" s="177"/>
      <c r="L487" s="178"/>
      <c r="M487" s="179"/>
      <c r="O487" s="160" t="str">
        <f>IF(Q487 = "", "", COUNT(Q$4:$Q487))</f>
        <v/>
      </c>
      <c r="P487" s="160" t="str">
        <f t="shared" si="56"/>
        <v/>
      </c>
      <c r="Q487" s="161" t="str">
        <f t="shared" si="57"/>
        <v/>
      </c>
      <c r="R487" s="162" t="str">
        <f t="shared" si="58"/>
        <v/>
      </c>
      <c r="S487" s="163" t="str">
        <f t="shared" si="59"/>
        <v/>
      </c>
      <c r="T487" s="164" t="str">
        <f t="shared" si="60"/>
        <v/>
      </c>
      <c r="U487" s="165" t="str">
        <f t="shared" si="61"/>
        <v/>
      </c>
      <c r="V487" s="146"/>
      <c r="AR487" t="str">
        <f t="shared" si="62"/>
        <v/>
      </c>
      <c r="AS487" t="str">
        <f t="shared" si="63"/>
        <v/>
      </c>
    </row>
    <row r="488" spans="1:45" x14ac:dyDescent="0.55000000000000004">
      <c r="A488" s="171"/>
      <c r="B488" s="172"/>
      <c r="C488" s="173"/>
      <c r="D488" s="173"/>
      <c r="E488" s="173"/>
      <c r="F488" s="173"/>
      <c r="G488" s="174"/>
      <c r="H488" s="175"/>
      <c r="I488" s="176"/>
      <c r="J488" s="176"/>
      <c r="K488" s="177"/>
      <c r="L488" s="178"/>
      <c r="M488" s="179"/>
      <c r="O488" s="160" t="str">
        <f>IF(Q488 = "", "", COUNT(Q$4:$Q488))</f>
        <v/>
      </c>
      <c r="P488" s="160" t="str">
        <f t="shared" si="56"/>
        <v/>
      </c>
      <c r="Q488" s="161" t="str">
        <f t="shared" si="57"/>
        <v/>
      </c>
      <c r="R488" s="162" t="str">
        <f t="shared" si="58"/>
        <v/>
      </c>
      <c r="S488" s="163" t="str">
        <f t="shared" si="59"/>
        <v/>
      </c>
      <c r="T488" s="164" t="str">
        <f t="shared" si="60"/>
        <v/>
      </c>
      <c r="U488" s="165" t="str">
        <f t="shared" si="61"/>
        <v/>
      </c>
      <c r="V488" s="146"/>
      <c r="AR488" t="str">
        <f t="shared" si="62"/>
        <v/>
      </c>
      <c r="AS488" t="str">
        <f t="shared" si="63"/>
        <v/>
      </c>
    </row>
    <row r="489" spans="1:45" x14ac:dyDescent="0.55000000000000004">
      <c r="A489" s="171"/>
      <c r="B489" s="172"/>
      <c r="C489" s="173"/>
      <c r="D489" s="173"/>
      <c r="E489" s="173"/>
      <c r="F489" s="173"/>
      <c r="G489" s="174"/>
      <c r="H489" s="175"/>
      <c r="I489" s="176"/>
      <c r="J489" s="176"/>
      <c r="K489" s="177"/>
      <c r="L489" s="178"/>
      <c r="M489" s="179"/>
      <c r="O489" s="160" t="str">
        <f>IF(Q489 = "", "", COUNT(Q$4:$Q489))</f>
        <v/>
      </c>
      <c r="P489" s="160" t="str">
        <f t="shared" si="56"/>
        <v/>
      </c>
      <c r="Q489" s="161" t="str">
        <f t="shared" si="57"/>
        <v/>
      </c>
      <c r="R489" s="162" t="str">
        <f t="shared" si="58"/>
        <v/>
      </c>
      <c r="S489" s="163" t="str">
        <f t="shared" si="59"/>
        <v/>
      </c>
      <c r="T489" s="164" t="str">
        <f t="shared" si="60"/>
        <v/>
      </c>
      <c r="U489" s="165" t="str">
        <f t="shared" si="61"/>
        <v/>
      </c>
      <c r="V489" s="146"/>
      <c r="AR489" t="str">
        <f t="shared" si="62"/>
        <v/>
      </c>
      <c r="AS489" t="str">
        <f t="shared" si="63"/>
        <v/>
      </c>
    </row>
    <row r="490" spans="1:45" x14ac:dyDescent="0.55000000000000004">
      <c r="A490" s="171"/>
      <c r="B490" s="172"/>
      <c r="C490" s="173"/>
      <c r="D490" s="173"/>
      <c r="E490" s="173"/>
      <c r="F490" s="173"/>
      <c r="G490" s="174"/>
      <c r="H490" s="175"/>
      <c r="I490" s="176"/>
      <c r="J490" s="176"/>
      <c r="K490" s="177"/>
      <c r="L490" s="178"/>
      <c r="M490" s="179"/>
      <c r="O490" s="160" t="str">
        <f>IF(Q490 = "", "", COUNT(Q$4:$Q490))</f>
        <v/>
      </c>
      <c r="P490" s="160" t="str">
        <f t="shared" si="56"/>
        <v/>
      </c>
      <c r="Q490" s="161" t="str">
        <f t="shared" si="57"/>
        <v/>
      </c>
      <c r="R490" s="162" t="str">
        <f t="shared" si="58"/>
        <v/>
      </c>
      <c r="S490" s="163" t="str">
        <f t="shared" si="59"/>
        <v/>
      </c>
      <c r="T490" s="164" t="str">
        <f t="shared" si="60"/>
        <v/>
      </c>
      <c r="U490" s="165" t="str">
        <f t="shared" si="61"/>
        <v/>
      </c>
      <c r="V490" s="146"/>
      <c r="AR490" t="str">
        <f t="shared" si="62"/>
        <v/>
      </c>
      <c r="AS490" t="str">
        <f t="shared" si="63"/>
        <v/>
      </c>
    </row>
    <row r="491" spans="1:45" x14ac:dyDescent="0.55000000000000004">
      <c r="A491" s="171"/>
      <c r="B491" s="172"/>
      <c r="C491" s="173"/>
      <c r="D491" s="173"/>
      <c r="E491" s="173"/>
      <c r="F491" s="173"/>
      <c r="G491" s="174"/>
      <c r="H491" s="175"/>
      <c r="I491" s="176"/>
      <c r="J491" s="176"/>
      <c r="K491" s="177"/>
      <c r="L491" s="178"/>
      <c r="M491" s="179"/>
      <c r="O491" s="160" t="str">
        <f>IF(Q491 = "", "", COUNT(Q$4:$Q491))</f>
        <v/>
      </c>
      <c r="P491" s="160" t="str">
        <f t="shared" si="56"/>
        <v/>
      </c>
      <c r="Q491" s="161" t="str">
        <f t="shared" si="57"/>
        <v/>
      </c>
      <c r="R491" s="162" t="str">
        <f t="shared" si="58"/>
        <v/>
      </c>
      <c r="S491" s="163" t="str">
        <f t="shared" si="59"/>
        <v/>
      </c>
      <c r="T491" s="164" t="str">
        <f t="shared" si="60"/>
        <v/>
      </c>
      <c r="U491" s="165" t="str">
        <f t="shared" si="61"/>
        <v/>
      </c>
      <c r="V491" s="146"/>
      <c r="AR491" t="str">
        <f t="shared" si="62"/>
        <v/>
      </c>
      <c r="AS491" t="str">
        <f t="shared" si="63"/>
        <v/>
      </c>
    </row>
    <row r="492" spans="1:45" x14ac:dyDescent="0.55000000000000004">
      <c r="A492" s="171"/>
      <c r="B492" s="172"/>
      <c r="C492" s="173"/>
      <c r="D492" s="173"/>
      <c r="E492" s="173"/>
      <c r="F492" s="173"/>
      <c r="G492" s="174"/>
      <c r="H492" s="175"/>
      <c r="I492" s="176"/>
      <c r="J492" s="176"/>
      <c r="K492" s="177"/>
      <c r="L492" s="178"/>
      <c r="M492" s="179"/>
      <c r="O492" s="160" t="str">
        <f>IF(Q492 = "", "", COUNT(Q$4:$Q492))</f>
        <v/>
      </c>
      <c r="P492" s="160" t="str">
        <f t="shared" si="56"/>
        <v/>
      </c>
      <c r="Q492" s="161" t="str">
        <f t="shared" si="57"/>
        <v/>
      </c>
      <c r="R492" s="162" t="str">
        <f t="shared" si="58"/>
        <v/>
      </c>
      <c r="S492" s="163" t="str">
        <f t="shared" si="59"/>
        <v/>
      </c>
      <c r="T492" s="164" t="str">
        <f t="shared" si="60"/>
        <v/>
      </c>
      <c r="U492" s="165" t="str">
        <f t="shared" si="61"/>
        <v/>
      </c>
      <c r="V492" s="146"/>
      <c r="AR492" t="str">
        <f t="shared" si="62"/>
        <v/>
      </c>
      <c r="AS492" t="str">
        <f t="shared" si="63"/>
        <v/>
      </c>
    </row>
    <row r="493" spans="1:45" x14ac:dyDescent="0.55000000000000004">
      <c r="A493" s="171"/>
      <c r="B493" s="172"/>
      <c r="C493" s="173"/>
      <c r="D493" s="173"/>
      <c r="E493" s="173"/>
      <c r="F493" s="173"/>
      <c r="G493" s="174"/>
      <c r="H493" s="175"/>
      <c r="I493" s="176"/>
      <c r="J493" s="176"/>
      <c r="K493" s="177"/>
      <c r="L493" s="178"/>
      <c r="M493" s="179"/>
      <c r="O493" s="160" t="str">
        <f>IF(Q493 = "", "", COUNT(Q$4:$Q493))</f>
        <v/>
      </c>
      <c r="P493" s="160" t="str">
        <f t="shared" si="56"/>
        <v/>
      </c>
      <c r="Q493" s="161" t="str">
        <f t="shared" si="57"/>
        <v/>
      </c>
      <c r="R493" s="162" t="str">
        <f t="shared" si="58"/>
        <v/>
      </c>
      <c r="S493" s="163" t="str">
        <f t="shared" si="59"/>
        <v/>
      </c>
      <c r="T493" s="164" t="str">
        <f t="shared" si="60"/>
        <v/>
      </c>
      <c r="U493" s="165" t="str">
        <f t="shared" si="61"/>
        <v/>
      </c>
      <c r="V493" s="146"/>
      <c r="AR493" t="str">
        <f t="shared" si="62"/>
        <v/>
      </c>
      <c r="AS493" t="str">
        <f t="shared" si="63"/>
        <v/>
      </c>
    </row>
    <row r="494" spans="1:45" x14ac:dyDescent="0.55000000000000004">
      <c r="A494" s="171"/>
      <c r="B494" s="172"/>
      <c r="C494" s="173"/>
      <c r="D494" s="173"/>
      <c r="E494" s="173"/>
      <c r="F494" s="173"/>
      <c r="G494" s="174"/>
      <c r="H494" s="175"/>
      <c r="I494" s="176"/>
      <c r="J494" s="176"/>
      <c r="K494" s="177"/>
      <c r="L494" s="178"/>
      <c r="M494" s="179"/>
      <c r="O494" s="160" t="str">
        <f>IF(Q494 = "", "", COUNT(Q$4:$Q494))</f>
        <v/>
      </c>
      <c r="P494" s="160" t="str">
        <f t="shared" si="56"/>
        <v/>
      </c>
      <c r="Q494" s="161" t="str">
        <f t="shared" si="57"/>
        <v/>
      </c>
      <c r="R494" s="162" t="str">
        <f t="shared" si="58"/>
        <v/>
      </c>
      <c r="S494" s="163" t="str">
        <f t="shared" si="59"/>
        <v/>
      </c>
      <c r="T494" s="164" t="str">
        <f t="shared" si="60"/>
        <v/>
      </c>
      <c r="U494" s="165" t="str">
        <f t="shared" si="61"/>
        <v/>
      </c>
      <c r="V494" s="146"/>
      <c r="AR494" t="str">
        <f t="shared" si="62"/>
        <v/>
      </c>
      <c r="AS494" t="str">
        <f t="shared" si="63"/>
        <v/>
      </c>
    </row>
    <row r="495" spans="1:45" x14ac:dyDescent="0.55000000000000004">
      <c r="A495" s="171"/>
      <c r="B495" s="172"/>
      <c r="C495" s="173"/>
      <c r="D495" s="173"/>
      <c r="E495" s="173"/>
      <c r="F495" s="173"/>
      <c r="G495" s="174"/>
      <c r="H495" s="175"/>
      <c r="I495" s="176"/>
      <c r="J495" s="176"/>
      <c r="K495" s="177"/>
      <c r="L495" s="178"/>
      <c r="M495" s="179"/>
      <c r="O495" s="160" t="str">
        <f>IF(Q495 = "", "", COUNT(Q$4:$Q495))</f>
        <v/>
      </c>
      <c r="P495" s="160" t="str">
        <f t="shared" si="56"/>
        <v/>
      </c>
      <c r="Q495" s="161" t="str">
        <f t="shared" si="57"/>
        <v/>
      </c>
      <c r="R495" s="162" t="str">
        <f t="shared" si="58"/>
        <v/>
      </c>
      <c r="S495" s="163" t="str">
        <f t="shared" si="59"/>
        <v/>
      </c>
      <c r="T495" s="164" t="str">
        <f t="shared" si="60"/>
        <v/>
      </c>
      <c r="U495" s="165" t="str">
        <f t="shared" si="61"/>
        <v/>
      </c>
      <c r="V495" s="146"/>
      <c r="AR495" t="str">
        <f t="shared" si="62"/>
        <v/>
      </c>
      <c r="AS495" t="str">
        <f t="shared" si="63"/>
        <v/>
      </c>
    </row>
    <row r="496" spans="1:45" x14ac:dyDescent="0.55000000000000004">
      <c r="A496" s="171"/>
      <c r="B496" s="172"/>
      <c r="C496" s="173"/>
      <c r="D496" s="173"/>
      <c r="E496" s="173"/>
      <c r="F496" s="173"/>
      <c r="G496" s="174"/>
      <c r="H496" s="175"/>
      <c r="I496" s="176"/>
      <c r="J496" s="176"/>
      <c r="K496" s="177"/>
      <c r="L496" s="178"/>
      <c r="M496" s="179"/>
      <c r="O496" s="160" t="str">
        <f>IF(Q496 = "", "", COUNT(Q$4:$Q496))</f>
        <v/>
      </c>
      <c r="P496" s="160" t="str">
        <f t="shared" si="56"/>
        <v/>
      </c>
      <c r="Q496" s="161" t="str">
        <f t="shared" si="57"/>
        <v/>
      </c>
      <c r="R496" s="162" t="str">
        <f t="shared" si="58"/>
        <v/>
      </c>
      <c r="S496" s="163" t="str">
        <f t="shared" si="59"/>
        <v/>
      </c>
      <c r="T496" s="164" t="str">
        <f t="shared" si="60"/>
        <v/>
      </c>
      <c r="U496" s="165" t="str">
        <f t="shared" si="61"/>
        <v/>
      </c>
      <c r="V496" s="146"/>
      <c r="AR496" t="str">
        <f t="shared" si="62"/>
        <v/>
      </c>
      <c r="AS496" t="str">
        <f t="shared" si="63"/>
        <v/>
      </c>
    </row>
    <row r="497" spans="1:45" x14ac:dyDescent="0.55000000000000004">
      <c r="A497" s="171"/>
      <c r="B497" s="172"/>
      <c r="C497" s="173"/>
      <c r="D497" s="173"/>
      <c r="E497" s="173"/>
      <c r="F497" s="173"/>
      <c r="G497" s="174"/>
      <c r="H497" s="175"/>
      <c r="I497" s="176"/>
      <c r="J497" s="176"/>
      <c r="K497" s="177"/>
      <c r="L497" s="178"/>
      <c r="M497" s="179"/>
      <c r="O497" s="160" t="str">
        <f>IF(Q497 = "", "", COUNT(Q$4:$Q497))</f>
        <v/>
      </c>
      <c r="P497" s="160" t="str">
        <f t="shared" si="56"/>
        <v/>
      </c>
      <c r="Q497" s="161" t="str">
        <f t="shared" si="57"/>
        <v/>
      </c>
      <c r="R497" s="162" t="str">
        <f t="shared" si="58"/>
        <v/>
      </c>
      <c r="S497" s="163" t="str">
        <f t="shared" si="59"/>
        <v/>
      </c>
      <c r="T497" s="164" t="str">
        <f t="shared" si="60"/>
        <v/>
      </c>
      <c r="U497" s="165" t="str">
        <f t="shared" si="61"/>
        <v/>
      </c>
      <c r="V497" s="146"/>
      <c r="AR497" t="str">
        <f t="shared" si="62"/>
        <v/>
      </c>
      <c r="AS497" t="str">
        <f t="shared" si="63"/>
        <v/>
      </c>
    </row>
    <row r="498" spans="1:45" x14ac:dyDescent="0.55000000000000004">
      <c r="A498" s="171"/>
      <c r="B498" s="172"/>
      <c r="C498" s="173"/>
      <c r="D498" s="173"/>
      <c r="E498" s="173"/>
      <c r="F498" s="173"/>
      <c r="G498" s="174"/>
      <c r="H498" s="175"/>
      <c r="I498" s="176"/>
      <c r="J498" s="176"/>
      <c r="K498" s="177"/>
      <c r="L498" s="178"/>
      <c r="M498" s="179"/>
      <c r="O498" s="160" t="str">
        <f>IF(Q498 = "", "", COUNT(Q$4:$Q498))</f>
        <v/>
      </c>
      <c r="P498" s="160" t="str">
        <f t="shared" si="56"/>
        <v/>
      </c>
      <c r="Q498" s="161" t="str">
        <f t="shared" si="57"/>
        <v/>
      </c>
      <c r="R498" s="162" t="str">
        <f t="shared" si="58"/>
        <v/>
      </c>
      <c r="S498" s="163" t="str">
        <f t="shared" si="59"/>
        <v/>
      </c>
      <c r="T498" s="164" t="str">
        <f t="shared" si="60"/>
        <v/>
      </c>
      <c r="U498" s="165" t="str">
        <f t="shared" si="61"/>
        <v/>
      </c>
      <c r="V498" s="146"/>
      <c r="AR498" t="str">
        <f t="shared" si="62"/>
        <v/>
      </c>
      <c r="AS498" t="str">
        <f t="shared" si="63"/>
        <v/>
      </c>
    </row>
    <row r="499" spans="1:45" x14ac:dyDescent="0.55000000000000004">
      <c r="A499" s="171"/>
      <c r="B499" s="172"/>
      <c r="C499" s="173"/>
      <c r="D499" s="173"/>
      <c r="E499" s="173"/>
      <c r="F499" s="173"/>
      <c r="G499" s="174"/>
      <c r="H499" s="175"/>
      <c r="I499" s="176"/>
      <c r="J499" s="176"/>
      <c r="K499" s="177"/>
      <c r="L499" s="178"/>
      <c r="M499" s="179"/>
      <c r="O499" s="160" t="str">
        <f>IF(Q499 = "", "", COUNT(Q$4:$Q499))</f>
        <v/>
      </c>
      <c r="P499" s="160" t="str">
        <f t="shared" si="56"/>
        <v/>
      </c>
      <c r="Q499" s="161" t="str">
        <f t="shared" si="57"/>
        <v/>
      </c>
      <c r="R499" s="162" t="str">
        <f t="shared" si="58"/>
        <v/>
      </c>
      <c r="S499" s="163" t="str">
        <f t="shared" si="59"/>
        <v/>
      </c>
      <c r="T499" s="164" t="str">
        <f t="shared" si="60"/>
        <v/>
      </c>
      <c r="U499" s="165" t="str">
        <f t="shared" si="61"/>
        <v/>
      </c>
      <c r="V499" s="146"/>
      <c r="AR499" t="str">
        <f t="shared" si="62"/>
        <v/>
      </c>
      <c r="AS499" t="str">
        <f t="shared" si="63"/>
        <v/>
      </c>
    </row>
    <row r="500" spans="1:45" x14ac:dyDescent="0.55000000000000004">
      <c r="A500" s="171"/>
      <c r="B500" s="172"/>
      <c r="C500" s="173"/>
      <c r="D500" s="173"/>
      <c r="E500" s="173"/>
      <c r="F500" s="173"/>
      <c r="G500" s="174"/>
      <c r="H500" s="175"/>
      <c r="I500" s="176"/>
      <c r="J500" s="176"/>
      <c r="K500" s="177"/>
      <c r="L500" s="178"/>
      <c r="M500" s="179"/>
      <c r="O500" s="160" t="str">
        <f>IF(Q500 = "", "", COUNT(Q$4:$Q500))</f>
        <v/>
      </c>
      <c r="P500" s="160" t="str">
        <f t="shared" si="56"/>
        <v/>
      </c>
      <c r="Q500" s="161" t="str">
        <f t="shared" si="57"/>
        <v/>
      </c>
      <c r="R500" s="162" t="str">
        <f t="shared" si="58"/>
        <v/>
      </c>
      <c r="S500" s="163" t="str">
        <f t="shared" si="59"/>
        <v/>
      </c>
      <c r="T500" s="164" t="str">
        <f t="shared" si="60"/>
        <v/>
      </c>
      <c r="U500" s="165" t="str">
        <f t="shared" si="61"/>
        <v/>
      </c>
      <c r="V500" s="146"/>
      <c r="AR500" t="str">
        <f t="shared" si="62"/>
        <v/>
      </c>
      <c r="AS500" t="str">
        <f t="shared" si="63"/>
        <v/>
      </c>
    </row>
    <row r="501" spans="1:45" x14ac:dyDescent="0.55000000000000004">
      <c r="A501" s="171"/>
      <c r="B501" s="172"/>
      <c r="C501" s="173"/>
      <c r="D501" s="173"/>
      <c r="E501" s="173"/>
      <c r="F501" s="173"/>
      <c r="G501" s="174"/>
      <c r="H501" s="175"/>
      <c r="I501" s="176"/>
      <c r="J501" s="176"/>
      <c r="K501" s="177"/>
      <c r="L501" s="178"/>
      <c r="M501" s="179"/>
      <c r="O501" s="160" t="str">
        <f>IF(Q501 = "", "", COUNT(Q$4:$Q501))</f>
        <v/>
      </c>
      <c r="P501" s="160" t="str">
        <f t="shared" si="56"/>
        <v/>
      </c>
      <c r="Q501" s="161" t="str">
        <f t="shared" si="57"/>
        <v/>
      </c>
      <c r="R501" s="162" t="str">
        <f t="shared" si="58"/>
        <v/>
      </c>
      <c r="S501" s="163" t="str">
        <f t="shared" si="59"/>
        <v/>
      </c>
      <c r="T501" s="164" t="str">
        <f t="shared" si="60"/>
        <v/>
      </c>
      <c r="U501" s="165" t="str">
        <f t="shared" si="61"/>
        <v/>
      </c>
      <c r="V501" s="146"/>
      <c r="AR501" t="str">
        <f t="shared" si="62"/>
        <v/>
      </c>
      <c r="AS501" t="str">
        <f t="shared" si="63"/>
        <v/>
      </c>
    </row>
    <row r="502" spans="1:45" x14ac:dyDescent="0.55000000000000004">
      <c r="A502" s="171"/>
      <c r="B502" s="172"/>
      <c r="C502" s="173"/>
      <c r="D502" s="173"/>
      <c r="E502" s="173"/>
      <c r="F502" s="173"/>
      <c r="G502" s="174"/>
      <c r="H502" s="175"/>
      <c r="I502" s="176"/>
      <c r="J502" s="176"/>
      <c r="K502" s="177"/>
      <c r="L502" s="178"/>
      <c r="M502" s="179"/>
      <c r="O502" s="160" t="str">
        <f>IF(Q502 = "", "", COUNT(Q$4:$Q502))</f>
        <v/>
      </c>
      <c r="P502" s="160" t="str">
        <f t="shared" si="56"/>
        <v/>
      </c>
      <c r="Q502" s="161" t="str">
        <f t="shared" si="57"/>
        <v/>
      </c>
      <c r="R502" s="162" t="str">
        <f t="shared" si="58"/>
        <v/>
      </c>
      <c r="S502" s="163" t="str">
        <f t="shared" si="59"/>
        <v/>
      </c>
      <c r="T502" s="164" t="str">
        <f t="shared" si="60"/>
        <v/>
      </c>
      <c r="U502" s="165" t="str">
        <f t="shared" si="61"/>
        <v/>
      </c>
      <c r="V502" s="146"/>
      <c r="AR502" t="str">
        <f t="shared" si="62"/>
        <v/>
      </c>
      <c r="AS502" t="str">
        <f t="shared" si="63"/>
        <v/>
      </c>
    </row>
    <row r="503" spans="1:45" x14ac:dyDescent="0.55000000000000004">
      <c r="A503" s="171"/>
      <c r="B503" s="172"/>
      <c r="C503" s="173"/>
      <c r="D503" s="173"/>
      <c r="E503" s="173"/>
      <c r="F503" s="173"/>
      <c r="G503" s="174"/>
      <c r="H503" s="175"/>
      <c r="I503" s="176"/>
      <c r="J503" s="176"/>
      <c r="K503" s="177"/>
      <c r="L503" s="178"/>
      <c r="M503" s="179"/>
      <c r="O503" s="160" t="str">
        <f>IF(Q503 = "", "", COUNT(Q$4:$Q503))</f>
        <v/>
      </c>
      <c r="P503" s="160" t="str">
        <f t="shared" si="56"/>
        <v/>
      </c>
      <c r="Q503" s="161" t="str">
        <f t="shared" si="57"/>
        <v/>
      </c>
      <c r="R503" s="162" t="str">
        <f t="shared" si="58"/>
        <v/>
      </c>
      <c r="S503" s="163" t="str">
        <f t="shared" si="59"/>
        <v/>
      </c>
      <c r="T503" s="164" t="str">
        <f t="shared" si="60"/>
        <v/>
      </c>
      <c r="U503" s="165" t="str">
        <f t="shared" si="61"/>
        <v/>
      </c>
      <c r="V503" s="146"/>
      <c r="AR503" t="str">
        <f t="shared" si="62"/>
        <v/>
      </c>
      <c r="AS503" t="str">
        <f t="shared" si="63"/>
        <v/>
      </c>
    </row>
    <row r="504" spans="1:45" x14ac:dyDescent="0.55000000000000004">
      <c r="A504" s="171"/>
      <c r="B504" s="172"/>
      <c r="C504" s="173"/>
      <c r="D504" s="173"/>
      <c r="E504" s="173"/>
      <c r="F504" s="173"/>
      <c r="G504" s="174"/>
      <c r="H504" s="175"/>
      <c r="I504" s="176"/>
      <c r="J504" s="176"/>
      <c r="K504" s="177"/>
      <c r="L504" s="178"/>
      <c r="M504" s="179"/>
      <c r="O504" s="160" t="str">
        <f>IF(Q504 = "", "", COUNT(Q$4:$Q504))</f>
        <v/>
      </c>
      <c r="P504" s="160" t="str">
        <f t="shared" si="56"/>
        <v/>
      </c>
      <c r="Q504" s="161" t="str">
        <f t="shared" si="57"/>
        <v/>
      </c>
      <c r="R504" s="162" t="str">
        <f t="shared" si="58"/>
        <v/>
      </c>
      <c r="S504" s="163" t="str">
        <f t="shared" si="59"/>
        <v/>
      </c>
      <c r="T504" s="164" t="str">
        <f t="shared" si="60"/>
        <v/>
      </c>
      <c r="U504" s="165" t="str">
        <f t="shared" si="61"/>
        <v/>
      </c>
      <c r="V504" s="146"/>
      <c r="AR504" t="str">
        <f t="shared" si="62"/>
        <v/>
      </c>
      <c r="AS504" t="str">
        <f t="shared" si="63"/>
        <v/>
      </c>
    </row>
    <row r="505" spans="1:45" x14ac:dyDescent="0.55000000000000004">
      <c r="A505" s="171"/>
      <c r="B505" s="172"/>
      <c r="C505" s="173"/>
      <c r="D505" s="173"/>
      <c r="E505" s="173"/>
      <c r="F505" s="173"/>
      <c r="G505" s="174"/>
      <c r="H505" s="175"/>
      <c r="I505" s="176"/>
      <c r="J505" s="176"/>
      <c r="K505" s="177"/>
      <c r="L505" s="178"/>
      <c r="M505" s="179"/>
      <c r="O505" s="160" t="str">
        <f>IF(Q505 = "", "", COUNT(Q$4:$Q505))</f>
        <v/>
      </c>
      <c r="P505" s="160" t="str">
        <f t="shared" si="56"/>
        <v/>
      </c>
      <c r="Q505" s="161" t="str">
        <f t="shared" si="57"/>
        <v/>
      </c>
      <c r="R505" s="162" t="str">
        <f t="shared" si="58"/>
        <v/>
      </c>
      <c r="S505" s="163" t="str">
        <f t="shared" si="59"/>
        <v/>
      </c>
      <c r="T505" s="164" t="str">
        <f t="shared" si="60"/>
        <v/>
      </c>
      <c r="U505" s="165" t="str">
        <f t="shared" si="61"/>
        <v/>
      </c>
      <c r="V505" s="146"/>
      <c r="AR505" t="str">
        <f t="shared" si="62"/>
        <v/>
      </c>
      <c r="AS505" t="str">
        <f t="shared" si="63"/>
        <v/>
      </c>
    </row>
    <row r="506" spans="1:45" x14ac:dyDescent="0.55000000000000004">
      <c r="A506" s="171"/>
      <c r="B506" s="172"/>
      <c r="C506" s="173"/>
      <c r="D506" s="173"/>
      <c r="E506" s="173"/>
      <c r="F506" s="173"/>
      <c r="G506" s="174"/>
      <c r="H506" s="175"/>
      <c r="I506" s="176"/>
      <c r="J506" s="176"/>
      <c r="K506" s="177"/>
      <c r="L506" s="178"/>
      <c r="M506" s="179"/>
      <c r="O506" s="160" t="str">
        <f>IF(Q506 = "", "", COUNT(Q$4:$Q506))</f>
        <v/>
      </c>
      <c r="P506" s="160" t="str">
        <f t="shared" si="56"/>
        <v/>
      </c>
      <c r="Q506" s="161" t="str">
        <f t="shared" si="57"/>
        <v/>
      </c>
      <c r="R506" s="162" t="str">
        <f t="shared" si="58"/>
        <v/>
      </c>
      <c r="S506" s="163" t="str">
        <f t="shared" si="59"/>
        <v/>
      </c>
      <c r="T506" s="164" t="str">
        <f t="shared" si="60"/>
        <v/>
      </c>
      <c r="U506" s="165" t="str">
        <f t="shared" si="61"/>
        <v/>
      </c>
      <c r="V506" s="146"/>
      <c r="AR506" t="str">
        <f t="shared" si="62"/>
        <v/>
      </c>
      <c r="AS506" t="str">
        <f t="shared" si="63"/>
        <v/>
      </c>
    </row>
    <row r="507" spans="1:45" x14ac:dyDescent="0.55000000000000004">
      <c r="A507" s="171"/>
      <c r="B507" s="172"/>
      <c r="C507" s="173"/>
      <c r="D507" s="173"/>
      <c r="E507" s="173"/>
      <c r="F507" s="173"/>
      <c r="G507" s="174"/>
      <c r="H507" s="175"/>
      <c r="I507" s="176"/>
      <c r="J507" s="176"/>
      <c r="K507" s="177"/>
      <c r="L507" s="178"/>
      <c r="M507" s="179"/>
      <c r="O507" s="160" t="str">
        <f>IF(Q507 = "", "", COUNT(Q$4:$Q507))</f>
        <v/>
      </c>
      <c r="P507" s="160" t="str">
        <f t="shared" si="56"/>
        <v/>
      </c>
      <c r="Q507" s="161" t="str">
        <f t="shared" si="57"/>
        <v/>
      </c>
      <c r="R507" s="162" t="str">
        <f t="shared" si="58"/>
        <v/>
      </c>
      <c r="S507" s="163" t="str">
        <f t="shared" si="59"/>
        <v/>
      </c>
      <c r="T507" s="164" t="str">
        <f t="shared" si="60"/>
        <v/>
      </c>
      <c r="U507" s="165" t="str">
        <f t="shared" si="61"/>
        <v/>
      </c>
      <c r="V507" s="146"/>
      <c r="AR507" t="str">
        <f t="shared" si="62"/>
        <v/>
      </c>
      <c r="AS507" t="str">
        <f t="shared" si="63"/>
        <v/>
      </c>
    </row>
    <row r="508" spans="1:45" x14ac:dyDescent="0.55000000000000004">
      <c r="A508" s="171"/>
      <c r="B508" s="172"/>
      <c r="C508" s="173"/>
      <c r="D508" s="173"/>
      <c r="E508" s="173"/>
      <c r="F508" s="173"/>
      <c r="G508" s="174"/>
      <c r="H508" s="175"/>
      <c r="I508" s="176"/>
      <c r="J508" s="176"/>
      <c r="K508" s="177"/>
      <c r="L508" s="178"/>
      <c r="M508" s="179"/>
      <c r="O508" s="160" t="str">
        <f>IF(Q508 = "", "", COUNT(Q$4:$Q508))</f>
        <v/>
      </c>
      <c r="P508" s="160" t="str">
        <f t="shared" si="56"/>
        <v/>
      </c>
      <c r="Q508" s="161" t="str">
        <f t="shared" si="57"/>
        <v/>
      </c>
      <c r="R508" s="162" t="str">
        <f t="shared" si="58"/>
        <v/>
      </c>
      <c r="S508" s="163" t="str">
        <f t="shared" si="59"/>
        <v/>
      </c>
      <c r="T508" s="164" t="str">
        <f t="shared" si="60"/>
        <v/>
      </c>
      <c r="U508" s="165" t="str">
        <f t="shared" si="61"/>
        <v/>
      </c>
      <c r="V508" s="146"/>
      <c r="AR508" t="str">
        <f t="shared" si="62"/>
        <v/>
      </c>
      <c r="AS508" t="str">
        <f t="shared" si="63"/>
        <v/>
      </c>
    </row>
    <row r="509" spans="1:45" x14ac:dyDescent="0.55000000000000004">
      <c r="A509" s="171"/>
      <c r="B509" s="172"/>
      <c r="C509" s="173"/>
      <c r="D509" s="173"/>
      <c r="E509" s="173"/>
      <c r="F509" s="173"/>
      <c r="G509" s="174"/>
      <c r="H509" s="175"/>
      <c r="I509" s="176"/>
      <c r="J509" s="176"/>
      <c r="K509" s="177"/>
      <c r="L509" s="178"/>
      <c r="M509" s="179"/>
      <c r="O509" s="160" t="str">
        <f>IF(Q509 = "", "", COUNT(Q$4:$Q509))</f>
        <v/>
      </c>
      <c r="P509" s="160" t="str">
        <f t="shared" si="56"/>
        <v/>
      </c>
      <c r="Q509" s="161" t="str">
        <f t="shared" si="57"/>
        <v/>
      </c>
      <c r="R509" s="162" t="str">
        <f t="shared" si="58"/>
        <v/>
      </c>
      <c r="S509" s="163" t="str">
        <f t="shared" si="59"/>
        <v/>
      </c>
      <c r="T509" s="164" t="str">
        <f t="shared" si="60"/>
        <v/>
      </c>
      <c r="U509" s="165" t="str">
        <f t="shared" si="61"/>
        <v/>
      </c>
      <c r="V509" s="146"/>
      <c r="AR509" t="str">
        <f t="shared" si="62"/>
        <v/>
      </c>
      <c r="AS509" t="str">
        <f t="shared" si="63"/>
        <v/>
      </c>
    </row>
    <row r="510" spans="1:45" x14ac:dyDescent="0.55000000000000004">
      <c r="A510" s="171"/>
      <c r="B510" s="172"/>
      <c r="C510" s="173"/>
      <c r="D510" s="173"/>
      <c r="E510" s="173"/>
      <c r="F510" s="173"/>
      <c r="G510" s="174"/>
      <c r="H510" s="175"/>
      <c r="I510" s="176"/>
      <c r="J510" s="176"/>
      <c r="K510" s="177"/>
      <c r="L510" s="178"/>
      <c r="M510" s="179"/>
      <c r="O510" s="160" t="str">
        <f>IF(Q510 = "", "", COUNT(Q$4:$Q510))</f>
        <v/>
      </c>
      <c r="P510" s="160" t="str">
        <f t="shared" si="56"/>
        <v/>
      </c>
      <c r="Q510" s="161" t="str">
        <f t="shared" si="57"/>
        <v/>
      </c>
      <c r="R510" s="162" t="str">
        <f t="shared" si="58"/>
        <v/>
      </c>
      <c r="S510" s="163" t="str">
        <f t="shared" si="59"/>
        <v/>
      </c>
      <c r="T510" s="164" t="str">
        <f t="shared" si="60"/>
        <v/>
      </c>
      <c r="U510" s="165" t="str">
        <f t="shared" si="61"/>
        <v/>
      </c>
      <c r="V510" s="146"/>
      <c r="AR510" t="str">
        <f t="shared" si="62"/>
        <v/>
      </c>
      <c r="AS510" t="str">
        <f t="shared" si="63"/>
        <v/>
      </c>
    </row>
    <row r="511" spans="1:45" x14ac:dyDescent="0.55000000000000004">
      <c r="A511" s="171"/>
      <c r="B511" s="172"/>
      <c r="C511" s="173"/>
      <c r="D511" s="173"/>
      <c r="E511" s="173"/>
      <c r="F511" s="173"/>
      <c r="G511" s="174"/>
      <c r="H511" s="175"/>
      <c r="I511" s="176"/>
      <c r="J511" s="176"/>
      <c r="K511" s="177"/>
      <c r="L511" s="178"/>
      <c r="M511" s="179"/>
      <c r="O511" s="160" t="str">
        <f>IF(Q511 = "", "", COUNT(Q$4:$Q511))</f>
        <v/>
      </c>
      <c r="P511" s="160" t="str">
        <f t="shared" si="56"/>
        <v/>
      </c>
      <c r="Q511" s="161" t="str">
        <f t="shared" si="57"/>
        <v/>
      </c>
      <c r="R511" s="162" t="str">
        <f t="shared" si="58"/>
        <v/>
      </c>
      <c r="S511" s="163" t="str">
        <f t="shared" si="59"/>
        <v/>
      </c>
      <c r="T511" s="164" t="str">
        <f t="shared" si="60"/>
        <v/>
      </c>
      <c r="U511" s="165" t="str">
        <f t="shared" si="61"/>
        <v/>
      </c>
      <c r="V511" s="146"/>
      <c r="AR511" t="str">
        <f t="shared" si="62"/>
        <v/>
      </c>
      <c r="AS511" t="str">
        <f t="shared" si="63"/>
        <v/>
      </c>
    </row>
    <row r="512" spans="1:45" x14ac:dyDescent="0.55000000000000004">
      <c r="A512" s="171"/>
      <c r="B512" s="172"/>
      <c r="C512" s="173"/>
      <c r="D512" s="173"/>
      <c r="E512" s="173"/>
      <c r="F512" s="173"/>
      <c r="G512" s="174"/>
      <c r="H512" s="175"/>
      <c r="I512" s="176"/>
      <c r="J512" s="176"/>
      <c r="K512" s="177"/>
      <c r="L512" s="178"/>
      <c r="M512" s="179"/>
      <c r="O512" s="160" t="str">
        <f>IF(Q512 = "", "", COUNT(Q$4:$Q512))</f>
        <v/>
      </c>
      <c r="P512" s="160" t="str">
        <f t="shared" si="56"/>
        <v/>
      </c>
      <c r="Q512" s="161" t="str">
        <f t="shared" si="57"/>
        <v/>
      </c>
      <c r="R512" s="162" t="str">
        <f t="shared" si="58"/>
        <v/>
      </c>
      <c r="S512" s="163" t="str">
        <f t="shared" si="59"/>
        <v/>
      </c>
      <c r="T512" s="164" t="str">
        <f t="shared" si="60"/>
        <v/>
      </c>
      <c r="U512" s="165" t="str">
        <f t="shared" si="61"/>
        <v/>
      </c>
      <c r="V512" s="146"/>
      <c r="AR512" t="str">
        <f t="shared" si="62"/>
        <v/>
      </c>
      <c r="AS512" t="str">
        <f t="shared" si="63"/>
        <v/>
      </c>
    </row>
    <row r="513" spans="1:45" x14ac:dyDescent="0.55000000000000004">
      <c r="A513" s="171"/>
      <c r="B513" s="172"/>
      <c r="C513" s="173"/>
      <c r="D513" s="173"/>
      <c r="E513" s="173"/>
      <c r="F513" s="173"/>
      <c r="G513" s="174"/>
      <c r="H513" s="175"/>
      <c r="I513" s="176"/>
      <c r="J513" s="176"/>
      <c r="K513" s="177"/>
      <c r="L513" s="178"/>
      <c r="M513" s="179"/>
      <c r="O513" s="160" t="str">
        <f>IF(Q513 = "", "", COUNT(Q$4:$Q513))</f>
        <v/>
      </c>
      <c r="P513" s="160" t="str">
        <f t="shared" si="56"/>
        <v/>
      </c>
      <c r="Q513" s="161" t="str">
        <f t="shared" si="57"/>
        <v/>
      </c>
      <c r="R513" s="162" t="str">
        <f t="shared" si="58"/>
        <v/>
      </c>
      <c r="S513" s="163" t="str">
        <f t="shared" si="59"/>
        <v/>
      </c>
      <c r="T513" s="164" t="str">
        <f t="shared" si="60"/>
        <v/>
      </c>
      <c r="U513" s="165" t="str">
        <f t="shared" si="61"/>
        <v/>
      </c>
      <c r="V513" s="146"/>
      <c r="AR513" t="str">
        <f t="shared" si="62"/>
        <v/>
      </c>
      <c r="AS513" t="str">
        <f t="shared" si="63"/>
        <v/>
      </c>
    </row>
    <row r="514" spans="1:45" x14ac:dyDescent="0.55000000000000004">
      <c r="A514" s="171"/>
      <c r="B514" s="172"/>
      <c r="C514" s="173"/>
      <c r="D514" s="173"/>
      <c r="E514" s="173"/>
      <c r="F514" s="173"/>
      <c r="G514" s="174"/>
      <c r="H514" s="175"/>
      <c r="I514" s="176"/>
      <c r="J514" s="176"/>
      <c r="K514" s="177"/>
      <c r="L514" s="178"/>
      <c r="M514" s="179"/>
      <c r="O514" s="160" t="str">
        <f>IF(Q514 = "", "", COUNT(Q$4:$Q514))</f>
        <v/>
      </c>
      <c r="P514" s="160" t="str">
        <f t="shared" si="56"/>
        <v/>
      </c>
      <c r="Q514" s="161" t="str">
        <f t="shared" si="57"/>
        <v/>
      </c>
      <c r="R514" s="162" t="str">
        <f t="shared" si="58"/>
        <v/>
      </c>
      <c r="S514" s="163" t="str">
        <f t="shared" si="59"/>
        <v/>
      </c>
      <c r="T514" s="164" t="str">
        <f t="shared" si="60"/>
        <v/>
      </c>
      <c r="U514" s="165" t="str">
        <f t="shared" si="61"/>
        <v/>
      </c>
      <c r="V514" s="146"/>
      <c r="AR514" t="str">
        <f t="shared" si="62"/>
        <v/>
      </c>
      <c r="AS514" t="str">
        <f t="shared" si="63"/>
        <v/>
      </c>
    </row>
    <row r="515" spans="1:45" x14ac:dyDescent="0.55000000000000004">
      <c r="A515" s="171"/>
      <c r="B515" s="172"/>
      <c r="C515" s="173"/>
      <c r="D515" s="173"/>
      <c r="E515" s="173"/>
      <c r="F515" s="173"/>
      <c r="G515" s="174"/>
      <c r="H515" s="175"/>
      <c r="I515" s="176"/>
      <c r="J515" s="176"/>
      <c r="K515" s="177"/>
      <c r="L515" s="178"/>
      <c r="M515" s="179"/>
      <c r="O515" s="160" t="str">
        <f>IF(Q515 = "", "", COUNT(Q$4:$Q515))</f>
        <v/>
      </c>
      <c r="P515" s="160" t="str">
        <f t="shared" si="56"/>
        <v/>
      </c>
      <c r="Q515" s="161" t="str">
        <f t="shared" si="57"/>
        <v/>
      </c>
      <c r="R515" s="162" t="str">
        <f t="shared" si="58"/>
        <v/>
      </c>
      <c r="S515" s="163" t="str">
        <f t="shared" si="59"/>
        <v/>
      </c>
      <c r="T515" s="164" t="str">
        <f t="shared" si="60"/>
        <v/>
      </c>
      <c r="U515" s="165" t="str">
        <f t="shared" si="61"/>
        <v/>
      </c>
      <c r="V515" s="146"/>
      <c r="AR515" t="str">
        <f t="shared" si="62"/>
        <v/>
      </c>
      <c r="AS515" t="str">
        <f t="shared" si="63"/>
        <v/>
      </c>
    </row>
    <row r="516" spans="1:45" x14ac:dyDescent="0.55000000000000004">
      <c r="A516" s="171"/>
      <c r="B516" s="172"/>
      <c r="C516" s="173"/>
      <c r="D516" s="173"/>
      <c r="E516" s="173"/>
      <c r="F516" s="173"/>
      <c r="G516" s="174"/>
      <c r="H516" s="175"/>
      <c r="I516" s="176"/>
      <c r="J516" s="176"/>
      <c r="K516" s="177"/>
      <c r="L516" s="178"/>
      <c r="M516" s="179"/>
      <c r="O516" s="160" t="str">
        <f>IF(Q516 = "", "", COUNT(Q$4:$Q516))</f>
        <v/>
      </c>
      <c r="P516" s="160" t="str">
        <f t="shared" ref="P516:P579" si="64">IF(C516 &gt; 0, YEAR(B516), "")</f>
        <v/>
      </c>
      <c r="Q516" s="161" t="str">
        <f t="shared" ref="Q516:Q579" si="65">IF(A516="", "", IF(G516="",1,IF(G516="O",1,IF(G516="C",8.4,IF(G516="B",8.4,IF(G516="A",76.8,IF(G516="K",76.8,"ERR")))))))</f>
        <v/>
      </c>
      <c r="R516" s="162" t="str">
        <f t="shared" ref="R516:R579" si="66">IF(L516&lt;&gt;"",Q516,"")</f>
        <v/>
      </c>
      <c r="S516" s="163" t="str">
        <f t="shared" ref="S516:S579" si="67">IF(IF(L516&lt;&gt;"",G516,"")=0, "O", IF(L516&lt;&gt;"",G516,""))</f>
        <v/>
      </c>
      <c r="T516" s="164" t="str">
        <f t="shared" ref="T516:T579" si="68">IF(M516&lt;&gt;"",Q516,"")</f>
        <v/>
      </c>
      <c r="U516" s="165" t="str">
        <f t="shared" ref="U516:U579" si="69">IF(IF(M516&lt;&gt;"",G516,"")=0, "O", IF(M516&lt;&gt;"",G516,""))</f>
        <v/>
      </c>
      <c r="V516" s="146"/>
      <c r="AR516" t="str">
        <f t="shared" ref="AR516:AR579" si="70">IF(O516&gt;0, O516, "")</f>
        <v/>
      </c>
      <c r="AS516" t="str">
        <f t="shared" ref="AS516:AS579" si="71">IF(OR(L516="Y",M516="Y"),"Y","")</f>
        <v/>
      </c>
    </row>
    <row r="517" spans="1:45" x14ac:dyDescent="0.55000000000000004">
      <c r="A517" s="171"/>
      <c r="B517" s="172"/>
      <c r="C517" s="173"/>
      <c r="D517" s="173"/>
      <c r="E517" s="173"/>
      <c r="F517" s="173"/>
      <c r="G517" s="174"/>
      <c r="H517" s="175"/>
      <c r="I517" s="176"/>
      <c r="J517" s="176"/>
      <c r="K517" s="177"/>
      <c r="L517" s="178"/>
      <c r="M517" s="179"/>
      <c r="O517" s="160" t="str">
        <f>IF(Q517 = "", "", COUNT(Q$4:$Q517))</f>
        <v/>
      </c>
      <c r="P517" s="160" t="str">
        <f t="shared" si="64"/>
        <v/>
      </c>
      <c r="Q517" s="161" t="str">
        <f t="shared" si="65"/>
        <v/>
      </c>
      <c r="R517" s="162" t="str">
        <f t="shared" si="66"/>
        <v/>
      </c>
      <c r="S517" s="163" t="str">
        <f t="shared" si="67"/>
        <v/>
      </c>
      <c r="T517" s="164" t="str">
        <f t="shared" si="68"/>
        <v/>
      </c>
      <c r="U517" s="165" t="str">
        <f t="shared" si="69"/>
        <v/>
      </c>
      <c r="V517" s="146"/>
      <c r="AR517" t="str">
        <f t="shared" si="70"/>
        <v/>
      </c>
      <c r="AS517" t="str">
        <f t="shared" si="71"/>
        <v/>
      </c>
    </row>
    <row r="518" spans="1:45" x14ac:dyDescent="0.55000000000000004">
      <c r="A518" s="171"/>
      <c r="B518" s="172"/>
      <c r="C518" s="173"/>
      <c r="D518" s="173"/>
      <c r="E518" s="173"/>
      <c r="F518" s="173"/>
      <c r="G518" s="174"/>
      <c r="H518" s="175"/>
      <c r="I518" s="176"/>
      <c r="J518" s="176"/>
      <c r="K518" s="177"/>
      <c r="L518" s="178"/>
      <c r="M518" s="179"/>
      <c r="O518" s="160" t="str">
        <f>IF(Q518 = "", "", COUNT(Q$4:$Q518))</f>
        <v/>
      </c>
      <c r="P518" s="160" t="str">
        <f t="shared" si="64"/>
        <v/>
      </c>
      <c r="Q518" s="161" t="str">
        <f t="shared" si="65"/>
        <v/>
      </c>
      <c r="R518" s="162" t="str">
        <f t="shared" si="66"/>
        <v/>
      </c>
      <c r="S518" s="163" t="str">
        <f t="shared" si="67"/>
        <v/>
      </c>
      <c r="T518" s="164" t="str">
        <f t="shared" si="68"/>
        <v/>
      </c>
      <c r="U518" s="165" t="str">
        <f t="shared" si="69"/>
        <v/>
      </c>
      <c r="V518" s="146"/>
      <c r="AR518" t="str">
        <f t="shared" si="70"/>
        <v/>
      </c>
      <c r="AS518" t="str">
        <f t="shared" si="71"/>
        <v/>
      </c>
    </row>
    <row r="519" spans="1:45" x14ac:dyDescent="0.55000000000000004">
      <c r="A519" s="171"/>
      <c r="B519" s="172"/>
      <c r="C519" s="173"/>
      <c r="D519" s="173"/>
      <c r="E519" s="173"/>
      <c r="F519" s="173"/>
      <c r="G519" s="174"/>
      <c r="H519" s="175"/>
      <c r="I519" s="176"/>
      <c r="J519" s="176"/>
      <c r="K519" s="177"/>
      <c r="L519" s="178"/>
      <c r="M519" s="179"/>
      <c r="O519" s="160" t="str">
        <f>IF(Q519 = "", "", COUNT(Q$4:$Q519))</f>
        <v/>
      </c>
      <c r="P519" s="160" t="str">
        <f t="shared" si="64"/>
        <v/>
      </c>
      <c r="Q519" s="161" t="str">
        <f t="shared" si="65"/>
        <v/>
      </c>
      <c r="R519" s="162" t="str">
        <f t="shared" si="66"/>
        <v/>
      </c>
      <c r="S519" s="163" t="str">
        <f t="shared" si="67"/>
        <v/>
      </c>
      <c r="T519" s="164" t="str">
        <f t="shared" si="68"/>
        <v/>
      </c>
      <c r="U519" s="165" t="str">
        <f t="shared" si="69"/>
        <v/>
      </c>
      <c r="V519" s="146"/>
      <c r="AR519" t="str">
        <f t="shared" si="70"/>
        <v/>
      </c>
      <c r="AS519" t="str">
        <f t="shared" si="71"/>
        <v/>
      </c>
    </row>
    <row r="520" spans="1:45" x14ac:dyDescent="0.55000000000000004">
      <c r="A520" s="171"/>
      <c r="B520" s="172"/>
      <c r="C520" s="173"/>
      <c r="D520" s="173"/>
      <c r="E520" s="173"/>
      <c r="F520" s="173"/>
      <c r="G520" s="174"/>
      <c r="H520" s="175"/>
      <c r="I520" s="176"/>
      <c r="J520" s="176"/>
      <c r="K520" s="177"/>
      <c r="L520" s="178"/>
      <c r="M520" s="179"/>
      <c r="O520" s="160" t="str">
        <f>IF(Q520 = "", "", COUNT(Q$4:$Q520))</f>
        <v/>
      </c>
      <c r="P520" s="160" t="str">
        <f t="shared" si="64"/>
        <v/>
      </c>
      <c r="Q520" s="161" t="str">
        <f t="shared" si="65"/>
        <v/>
      </c>
      <c r="R520" s="162" t="str">
        <f t="shared" si="66"/>
        <v/>
      </c>
      <c r="S520" s="163" t="str">
        <f t="shared" si="67"/>
        <v/>
      </c>
      <c r="T520" s="164" t="str">
        <f t="shared" si="68"/>
        <v/>
      </c>
      <c r="U520" s="165" t="str">
        <f t="shared" si="69"/>
        <v/>
      </c>
      <c r="V520" s="146"/>
      <c r="AR520" t="str">
        <f t="shared" si="70"/>
        <v/>
      </c>
      <c r="AS520" t="str">
        <f t="shared" si="71"/>
        <v/>
      </c>
    </row>
    <row r="521" spans="1:45" x14ac:dyDescent="0.55000000000000004">
      <c r="A521" s="171"/>
      <c r="B521" s="172"/>
      <c r="C521" s="173"/>
      <c r="D521" s="173"/>
      <c r="E521" s="173"/>
      <c r="F521" s="173"/>
      <c r="G521" s="174"/>
      <c r="H521" s="175"/>
      <c r="I521" s="176"/>
      <c r="J521" s="176"/>
      <c r="K521" s="177"/>
      <c r="L521" s="178"/>
      <c r="M521" s="179"/>
      <c r="O521" s="160" t="str">
        <f>IF(Q521 = "", "", COUNT(Q$4:$Q521))</f>
        <v/>
      </c>
      <c r="P521" s="160" t="str">
        <f t="shared" si="64"/>
        <v/>
      </c>
      <c r="Q521" s="161" t="str">
        <f t="shared" si="65"/>
        <v/>
      </c>
      <c r="R521" s="162" t="str">
        <f t="shared" si="66"/>
        <v/>
      </c>
      <c r="S521" s="163" t="str">
        <f t="shared" si="67"/>
        <v/>
      </c>
      <c r="T521" s="164" t="str">
        <f t="shared" si="68"/>
        <v/>
      </c>
      <c r="U521" s="165" t="str">
        <f t="shared" si="69"/>
        <v/>
      </c>
      <c r="V521" s="146"/>
      <c r="AR521" t="str">
        <f t="shared" si="70"/>
        <v/>
      </c>
      <c r="AS521" t="str">
        <f t="shared" si="71"/>
        <v/>
      </c>
    </row>
    <row r="522" spans="1:45" x14ac:dyDescent="0.55000000000000004">
      <c r="A522" s="171"/>
      <c r="B522" s="172"/>
      <c r="C522" s="173"/>
      <c r="D522" s="173"/>
      <c r="E522" s="173"/>
      <c r="F522" s="173"/>
      <c r="G522" s="174"/>
      <c r="H522" s="175"/>
      <c r="I522" s="176"/>
      <c r="J522" s="176"/>
      <c r="K522" s="177"/>
      <c r="L522" s="178"/>
      <c r="M522" s="179"/>
      <c r="O522" s="160" t="str">
        <f>IF(Q522 = "", "", COUNT(Q$4:$Q522))</f>
        <v/>
      </c>
      <c r="P522" s="160" t="str">
        <f t="shared" si="64"/>
        <v/>
      </c>
      <c r="Q522" s="161" t="str">
        <f t="shared" si="65"/>
        <v/>
      </c>
      <c r="R522" s="162" t="str">
        <f t="shared" si="66"/>
        <v/>
      </c>
      <c r="S522" s="163" t="str">
        <f t="shared" si="67"/>
        <v/>
      </c>
      <c r="T522" s="164" t="str">
        <f t="shared" si="68"/>
        <v/>
      </c>
      <c r="U522" s="165" t="str">
        <f t="shared" si="69"/>
        <v/>
      </c>
      <c r="V522" s="146"/>
      <c r="AR522" t="str">
        <f t="shared" si="70"/>
        <v/>
      </c>
      <c r="AS522" t="str">
        <f t="shared" si="71"/>
        <v/>
      </c>
    </row>
    <row r="523" spans="1:45" x14ac:dyDescent="0.55000000000000004">
      <c r="A523" s="171"/>
      <c r="B523" s="172"/>
      <c r="C523" s="173"/>
      <c r="D523" s="173"/>
      <c r="E523" s="173"/>
      <c r="F523" s="173"/>
      <c r="G523" s="174"/>
      <c r="H523" s="175"/>
      <c r="I523" s="176"/>
      <c r="J523" s="176"/>
      <c r="K523" s="177"/>
      <c r="L523" s="178"/>
      <c r="M523" s="179"/>
      <c r="O523" s="160" t="str">
        <f>IF(Q523 = "", "", COUNT(Q$4:$Q523))</f>
        <v/>
      </c>
      <c r="P523" s="160" t="str">
        <f t="shared" si="64"/>
        <v/>
      </c>
      <c r="Q523" s="161" t="str">
        <f t="shared" si="65"/>
        <v/>
      </c>
      <c r="R523" s="162" t="str">
        <f t="shared" si="66"/>
        <v/>
      </c>
      <c r="S523" s="163" t="str">
        <f t="shared" si="67"/>
        <v/>
      </c>
      <c r="T523" s="164" t="str">
        <f t="shared" si="68"/>
        <v/>
      </c>
      <c r="U523" s="165" t="str">
        <f t="shared" si="69"/>
        <v/>
      </c>
      <c r="V523" s="146"/>
      <c r="AR523" t="str">
        <f t="shared" si="70"/>
        <v/>
      </c>
      <c r="AS523" t="str">
        <f t="shared" si="71"/>
        <v/>
      </c>
    </row>
    <row r="524" spans="1:45" x14ac:dyDescent="0.55000000000000004">
      <c r="A524" s="171"/>
      <c r="B524" s="172"/>
      <c r="C524" s="173"/>
      <c r="D524" s="173"/>
      <c r="E524" s="173"/>
      <c r="F524" s="173"/>
      <c r="G524" s="174"/>
      <c r="H524" s="175"/>
      <c r="I524" s="176"/>
      <c r="J524" s="176"/>
      <c r="K524" s="177"/>
      <c r="L524" s="178"/>
      <c r="M524" s="179"/>
      <c r="O524" s="160" t="str">
        <f>IF(Q524 = "", "", COUNT(Q$4:$Q524))</f>
        <v/>
      </c>
      <c r="P524" s="160" t="str">
        <f t="shared" si="64"/>
        <v/>
      </c>
      <c r="Q524" s="161" t="str">
        <f t="shared" si="65"/>
        <v/>
      </c>
      <c r="R524" s="162" t="str">
        <f t="shared" si="66"/>
        <v/>
      </c>
      <c r="S524" s="163" t="str">
        <f t="shared" si="67"/>
        <v/>
      </c>
      <c r="T524" s="164" t="str">
        <f t="shared" si="68"/>
        <v/>
      </c>
      <c r="U524" s="165" t="str">
        <f t="shared" si="69"/>
        <v/>
      </c>
      <c r="V524" s="146"/>
      <c r="AR524" t="str">
        <f t="shared" si="70"/>
        <v/>
      </c>
      <c r="AS524" t="str">
        <f t="shared" si="71"/>
        <v/>
      </c>
    </row>
    <row r="525" spans="1:45" x14ac:dyDescent="0.55000000000000004">
      <c r="A525" s="171"/>
      <c r="B525" s="172"/>
      <c r="C525" s="173"/>
      <c r="D525" s="173"/>
      <c r="E525" s="173"/>
      <c r="F525" s="173"/>
      <c r="G525" s="174"/>
      <c r="H525" s="175"/>
      <c r="I525" s="176"/>
      <c r="J525" s="176"/>
      <c r="K525" s="177"/>
      <c r="L525" s="178"/>
      <c r="M525" s="179"/>
      <c r="O525" s="160" t="str">
        <f>IF(Q525 = "", "", COUNT(Q$4:$Q525))</f>
        <v/>
      </c>
      <c r="P525" s="160" t="str">
        <f t="shared" si="64"/>
        <v/>
      </c>
      <c r="Q525" s="161" t="str">
        <f t="shared" si="65"/>
        <v/>
      </c>
      <c r="R525" s="162" t="str">
        <f t="shared" si="66"/>
        <v/>
      </c>
      <c r="S525" s="163" t="str">
        <f t="shared" si="67"/>
        <v/>
      </c>
      <c r="T525" s="164" t="str">
        <f t="shared" si="68"/>
        <v/>
      </c>
      <c r="U525" s="165" t="str">
        <f t="shared" si="69"/>
        <v/>
      </c>
      <c r="V525" s="146"/>
      <c r="AR525" t="str">
        <f t="shared" si="70"/>
        <v/>
      </c>
      <c r="AS525" t="str">
        <f t="shared" si="71"/>
        <v/>
      </c>
    </row>
    <row r="526" spans="1:45" x14ac:dyDescent="0.55000000000000004">
      <c r="A526" s="171"/>
      <c r="B526" s="172"/>
      <c r="C526" s="173"/>
      <c r="D526" s="173"/>
      <c r="E526" s="173"/>
      <c r="F526" s="173"/>
      <c r="G526" s="174"/>
      <c r="H526" s="175"/>
      <c r="I526" s="176"/>
      <c r="J526" s="176"/>
      <c r="K526" s="177"/>
      <c r="L526" s="178"/>
      <c r="M526" s="179"/>
      <c r="O526" s="160" t="str">
        <f>IF(Q526 = "", "", COUNT(Q$4:$Q526))</f>
        <v/>
      </c>
      <c r="P526" s="160" t="str">
        <f t="shared" si="64"/>
        <v/>
      </c>
      <c r="Q526" s="161" t="str">
        <f t="shared" si="65"/>
        <v/>
      </c>
      <c r="R526" s="162" t="str">
        <f t="shared" si="66"/>
        <v/>
      </c>
      <c r="S526" s="163" t="str">
        <f t="shared" si="67"/>
        <v/>
      </c>
      <c r="T526" s="164" t="str">
        <f t="shared" si="68"/>
        <v/>
      </c>
      <c r="U526" s="165" t="str">
        <f t="shared" si="69"/>
        <v/>
      </c>
      <c r="V526" s="146"/>
      <c r="AR526" t="str">
        <f t="shared" si="70"/>
        <v/>
      </c>
      <c r="AS526" t="str">
        <f t="shared" si="71"/>
        <v/>
      </c>
    </row>
    <row r="527" spans="1:45" x14ac:dyDescent="0.55000000000000004">
      <c r="A527" s="171"/>
      <c r="B527" s="172"/>
      <c r="C527" s="173"/>
      <c r="D527" s="173"/>
      <c r="E527" s="173"/>
      <c r="F527" s="173"/>
      <c r="G527" s="174"/>
      <c r="H527" s="175"/>
      <c r="I527" s="176"/>
      <c r="J527" s="176"/>
      <c r="K527" s="177"/>
      <c r="L527" s="178"/>
      <c r="M527" s="179"/>
      <c r="O527" s="160" t="str">
        <f>IF(Q527 = "", "", COUNT(Q$4:$Q527))</f>
        <v/>
      </c>
      <c r="P527" s="160" t="str">
        <f t="shared" si="64"/>
        <v/>
      </c>
      <c r="Q527" s="161" t="str">
        <f t="shared" si="65"/>
        <v/>
      </c>
      <c r="R527" s="162" t="str">
        <f t="shared" si="66"/>
        <v/>
      </c>
      <c r="S527" s="163" t="str">
        <f t="shared" si="67"/>
        <v/>
      </c>
      <c r="T527" s="164" t="str">
        <f t="shared" si="68"/>
        <v/>
      </c>
      <c r="U527" s="165" t="str">
        <f t="shared" si="69"/>
        <v/>
      </c>
      <c r="V527" s="146"/>
      <c r="AR527" t="str">
        <f t="shared" si="70"/>
        <v/>
      </c>
      <c r="AS527" t="str">
        <f t="shared" si="71"/>
        <v/>
      </c>
    </row>
    <row r="528" spans="1:45" x14ac:dyDescent="0.55000000000000004">
      <c r="A528" s="171"/>
      <c r="B528" s="172"/>
      <c r="C528" s="173"/>
      <c r="D528" s="173"/>
      <c r="E528" s="173"/>
      <c r="F528" s="173"/>
      <c r="G528" s="174"/>
      <c r="H528" s="175"/>
      <c r="I528" s="176"/>
      <c r="J528" s="176"/>
      <c r="K528" s="177"/>
      <c r="L528" s="178"/>
      <c r="M528" s="179"/>
      <c r="O528" s="160" t="str">
        <f>IF(Q528 = "", "", COUNT(Q$4:$Q528))</f>
        <v/>
      </c>
      <c r="P528" s="160" t="str">
        <f t="shared" si="64"/>
        <v/>
      </c>
      <c r="Q528" s="161" t="str">
        <f t="shared" si="65"/>
        <v/>
      </c>
      <c r="R528" s="162" t="str">
        <f t="shared" si="66"/>
        <v/>
      </c>
      <c r="S528" s="163" t="str">
        <f t="shared" si="67"/>
        <v/>
      </c>
      <c r="T528" s="164" t="str">
        <f t="shared" si="68"/>
        <v/>
      </c>
      <c r="U528" s="165" t="str">
        <f t="shared" si="69"/>
        <v/>
      </c>
      <c r="V528" s="146"/>
      <c r="AR528" t="str">
        <f t="shared" si="70"/>
        <v/>
      </c>
      <c r="AS528" t="str">
        <f t="shared" si="71"/>
        <v/>
      </c>
    </row>
    <row r="529" spans="1:45" x14ac:dyDescent="0.55000000000000004">
      <c r="A529" s="171"/>
      <c r="B529" s="172"/>
      <c r="C529" s="173"/>
      <c r="D529" s="173"/>
      <c r="E529" s="173"/>
      <c r="F529" s="173"/>
      <c r="G529" s="174"/>
      <c r="H529" s="175"/>
      <c r="I529" s="176"/>
      <c r="J529" s="176"/>
      <c r="K529" s="177"/>
      <c r="L529" s="178"/>
      <c r="M529" s="179"/>
      <c r="O529" s="160" t="str">
        <f>IF(Q529 = "", "", COUNT(Q$4:$Q529))</f>
        <v/>
      </c>
      <c r="P529" s="160" t="str">
        <f t="shared" si="64"/>
        <v/>
      </c>
      <c r="Q529" s="161" t="str">
        <f t="shared" si="65"/>
        <v/>
      </c>
      <c r="R529" s="162" t="str">
        <f t="shared" si="66"/>
        <v/>
      </c>
      <c r="S529" s="163" t="str">
        <f t="shared" si="67"/>
        <v/>
      </c>
      <c r="T529" s="164" t="str">
        <f t="shared" si="68"/>
        <v/>
      </c>
      <c r="U529" s="165" t="str">
        <f t="shared" si="69"/>
        <v/>
      </c>
      <c r="V529" s="146"/>
      <c r="AR529" t="str">
        <f t="shared" si="70"/>
        <v/>
      </c>
      <c r="AS529" t="str">
        <f t="shared" si="71"/>
        <v/>
      </c>
    </row>
    <row r="530" spans="1:45" x14ac:dyDescent="0.55000000000000004">
      <c r="A530" s="171"/>
      <c r="B530" s="172"/>
      <c r="C530" s="173"/>
      <c r="D530" s="173"/>
      <c r="E530" s="173"/>
      <c r="F530" s="173"/>
      <c r="G530" s="174"/>
      <c r="H530" s="175"/>
      <c r="I530" s="176"/>
      <c r="J530" s="176"/>
      <c r="K530" s="177"/>
      <c r="L530" s="178"/>
      <c r="M530" s="179"/>
      <c r="O530" s="160" t="str">
        <f>IF(Q530 = "", "", COUNT(Q$4:$Q530))</f>
        <v/>
      </c>
      <c r="P530" s="160" t="str">
        <f t="shared" si="64"/>
        <v/>
      </c>
      <c r="Q530" s="161" t="str">
        <f t="shared" si="65"/>
        <v/>
      </c>
      <c r="R530" s="162" t="str">
        <f t="shared" si="66"/>
        <v/>
      </c>
      <c r="S530" s="163" t="str">
        <f t="shared" si="67"/>
        <v/>
      </c>
      <c r="T530" s="164" t="str">
        <f t="shared" si="68"/>
        <v/>
      </c>
      <c r="U530" s="165" t="str">
        <f t="shared" si="69"/>
        <v/>
      </c>
      <c r="V530" s="146"/>
      <c r="AR530" t="str">
        <f t="shared" si="70"/>
        <v/>
      </c>
      <c r="AS530" t="str">
        <f t="shared" si="71"/>
        <v/>
      </c>
    </row>
    <row r="531" spans="1:45" x14ac:dyDescent="0.55000000000000004">
      <c r="A531" s="171"/>
      <c r="B531" s="172"/>
      <c r="C531" s="173"/>
      <c r="D531" s="173"/>
      <c r="E531" s="173"/>
      <c r="F531" s="173"/>
      <c r="G531" s="174"/>
      <c r="H531" s="175"/>
      <c r="I531" s="176"/>
      <c r="J531" s="176"/>
      <c r="K531" s="177"/>
      <c r="L531" s="178"/>
      <c r="M531" s="179"/>
      <c r="O531" s="160" t="str">
        <f>IF(Q531 = "", "", COUNT(Q$4:$Q531))</f>
        <v/>
      </c>
      <c r="P531" s="160" t="str">
        <f t="shared" si="64"/>
        <v/>
      </c>
      <c r="Q531" s="161" t="str">
        <f t="shared" si="65"/>
        <v/>
      </c>
      <c r="R531" s="162" t="str">
        <f t="shared" si="66"/>
        <v/>
      </c>
      <c r="S531" s="163" t="str">
        <f t="shared" si="67"/>
        <v/>
      </c>
      <c r="T531" s="164" t="str">
        <f t="shared" si="68"/>
        <v/>
      </c>
      <c r="U531" s="165" t="str">
        <f t="shared" si="69"/>
        <v/>
      </c>
      <c r="V531" s="146"/>
      <c r="AR531" t="str">
        <f t="shared" si="70"/>
        <v/>
      </c>
      <c r="AS531" t="str">
        <f t="shared" si="71"/>
        <v/>
      </c>
    </row>
    <row r="532" spans="1:45" x14ac:dyDescent="0.55000000000000004">
      <c r="A532" s="171"/>
      <c r="B532" s="172"/>
      <c r="C532" s="173"/>
      <c r="D532" s="173"/>
      <c r="E532" s="173"/>
      <c r="F532" s="173"/>
      <c r="G532" s="174"/>
      <c r="H532" s="175"/>
      <c r="I532" s="176"/>
      <c r="J532" s="176"/>
      <c r="K532" s="177"/>
      <c r="L532" s="178"/>
      <c r="M532" s="179"/>
      <c r="O532" s="160" t="str">
        <f>IF(Q532 = "", "", COUNT(Q$4:$Q532))</f>
        <v/>
      </c>
      <c r="P532" s="160" t="str">
        <f t="shared" si="64"/>
        <v/>
      </c>
      <c r="Q532" s="161" t="str">
        <f t="shared" si="65"/>
        <v/>
      </c>
      <c r="R532" s="162" t="str">
        <f t="shared" si="66"/>
        <v/>
      </c>
      <c r="S532" s="163" t="str">
        <f t="shared" si="67"/>
        <v/>
      </c>
      <c r="T532" s="164" t="str">
        <f t="shared" si="68"/>
        <v/>
      </c>
      <c r="U532" s="165" t="str">
        <f t="shared" si="69"/>
        <v/>
      </c>
      <c r="V532" s="146"/>
      <c r="AR532" t="str">
        <f t="shared" si="70"/>
        <v/>
      </c>
      <c r="AS532" t="str">
        <f t="shared" si="71"/>
        <v/>
      </c>
    </row>
    <row r="533" spans="1:45" x14ac:dyDescent="0.55000000000000004">
      <c r="A533" s="171"/>
      <c r="B533" s="172"/>
      <c r="C533" s="173"/>
      <c r="D533" s="173"/>
      <c r="E533" s="173"/>
      <c r="F533" s="173"/>
      <c r="G533" s="174"/>
      <c r="H533" s="175"/>
      <c r="I533" s="176"/>
      <c r="J533" s="176"/>
      <c r="K533" s="177"/>
      <c r="L533" s="178"/>
      <c r="M533" s="179"/>
      <c r="O533" s="160" t="str">
        <f>IF(Q533 = "", "", COUNT(Q$4:$Q533))</f>
        <v/>
      </c>
      <c r="P533" s="160" t="str">
        <f t="shared" si="64"/>
        <v/>
      </c>
      <c r="Q533" s="161" t="str">
        <f t="shared" si="65"/>
        <v/>
      </c>
      <c r="R533" s="162" t="str">
        <f t="shared" si="66"/>
        <v/>
      </c>
      <c r="S533" s="163" t="str">
        <f t="shared" si="67"/>
        <v/>
      </c>
      <c r="T533" s="164" t="str">
        <f t="shared" si="68"/>
        <v/>
      </c>
      <c r="U533" s="165" t="str">
        <f t="shared" si="69"/>
        <v/>
      </c>
      <c r="V533" s="146"/>
      <c r="AR533" t="str">
        <f t="shared" si="70"/>
        <v/>
      </c>
      <c r="AS533" t="str">
        <f t="shared" si="71"/>
        <v/>
      </c>
    </row>
    <row r="534" spans="1:45" x14ac:dyDescent="0.55000000000000004">
      <c r="A534" s="171"/>
      <c r="B534" s="172"/>
      <c r="C534" s="173"/>
      <c r="D534" s="173"/>
      <c r="E534" s="173"/>
      <c r="F534" s="173"/>
      <c r="G534" s="174"/>
      <c r="H534" s="175"/>
      <c r="I534" s="176"/>
      <c r="J534" s="176"/>
      <c r="K534" s="177"/>
      <c r="L534" s="178"/>
      <c r="M534" s="179"/>
      <c r="O534" s="160" t="str">
        <f>IF(Q534 = "", "", COUNT(Q$4:$Q534))</f>
        <v/>
      </c>
      <c r="P534" s="160" t="str">
        <f t="shared" si="64"/>
        <v/>
      </c>
      <c r="Q534" s="161" t="str">
        <f t="shared" si="65"/>
        <v/>
      </c>
      <c r="R534" s="162" t="str">
        <f t="shared" si="66"/>
        <v/>
      </c>
      <c r="S534" s="163" t="str">
        <f t="shared" si="67"/>
        <v/>
      </c>
      <c r="T534" s="164" t="str">
        <f t="shared" si="68"/>
        <v/>
      </c>
      <c r="U534" s="165" t="str">
        <f t="shared" si="69"/>
        <v/>
      </c>
      <c r="V534" s="146"/>
      <c r="AR534" t="str">
        <f t="shared" si="70"/>
        <v/>
      </c>
      <c r="AS534" t="str">
        <f t="shared" si="71"/>
        <v/>
      </c>
    </row>
    <row r="535" spans="1:45" x14ac:dyDescent="0.55000000000000004">
      <c r="A535" s="171"/>
      <c r="B535" s="172"/>
      <c r="C535" s="173"/>
      <c r="D535" s="173"/>
      <c r="E535" s="173"/>
      <c r="F535" s="173"/>
      <c r="G535" s="174"/>
      <c r="H535" s="175"/>
      <c r="I535" s="176"/>
      <c r="J535" s="176"/>
      <c r="K535" s="177"/>
      <c r="L535" s="178"/>
      <c r="M535" s="179"/>
      <c r="O535" s="160" t="str">
        <f>IF(Q535 = "", "", COUNT(Q$4:$Q535))</f>
        <v/>
      </c>
      <c r="P535" s="160" t="str">
        <f t="shared" si="64"/>
        <v/>
      </c>
      <c r="Q535" s="161" t="str">
        <f t="shared" si="65"/>
        <v/>
      </c>
      <c r="R535" s="162" t="str">
        <f t="shared" si="66"/>
        <v/>
      </c>
      <c r="S535" s="163" t="str">
        <f t="shared" si="67"/>
        <v/>
      </c>
      <c r="T535" s="164" t="str">
        <f t="shared" si="68"/>
        <v/>
      </c>
      <c r="U535" s="165" t="str">
        <f t="shared" si="69"/>
        <v/>
      </c>
      <c r="V535" s="146"/>
      <c r="AR535" t="str">
        <f t="shared" si="70"/>
        <v/>
      </c>
      <c r="AS535" t="str">
        <f t="shared" si="71"/>
        <v/>
      </c>
    </row>
    <row r="536" spans="1:45" x14ac:dyDescent="0.55000000000000004">
      <c r="A536" s="171"/>
      <c r="B536" s="172"/>
      <c r="C536" s="173"/>
      <c r="D536" s="173"/>
      <c r="E536" s="173"/>
      <c r="F536" s="173"/>
      <c r="G536" s="174"/>
      <c r="H536" s="175"/>
      <c r="I536" s="176"/>
      <c r="J536" s="176"/>
      <c r="K536" s="177"/>
      <c r="L536" s="178"/>
      <c r="M536" s="179"/>
      <c r="O536" s="160" t="str">
        <f>IF(Q536 = "", "", COUNT(Q$4:$Q536))</f>
        <v/>
      </c>
      <c r="P536" s="160" t="str">
        <f t="shared" si="64"/>
        <v/>
      </c>
      <c r="Q536" s="161" t="str">
        <f t="shared" si="65"/>
        <v/>
      </c>
      <c r="R536" s="162" t="str">
        <f t="shared" si="66"/>
        <v/>
      </c>
      <c r="S536" s="163" t="str">
        <f t="shared" si="67"/>
        <v/>
      </c>
      <c r="T536" s="164" t="str">
        <f t="shared" si="68"/>
        <v/>
      </c>
      <c r="U536" s="165" t="str">
        <f t="shared" si="69"/>
        <v/>
      </c>
      <c r="V536" s="146"/>
      <c r="AR536" t="str">
        <f t="shared" si="70"/>
        <v/>
      </c>
      <c r="AS536" t="str">
        <f t="shared" si="71"/>
        <v/>
      </c>
    </row>
    <row r="537" spans="1:45" x14ac:dyDescent="0.55000000000000004">
      <c r="A537" s="171"/>
      <c r="B537" s="172"/>
      <c r="C537" s="173"/>
      <c r="D537" s="173"/>
      <c r="E537" s="173"/>
      <c r="F537" s="173"/>
      <c r="G537" s="174"/>
      <c r="H537" s="175"/>
      <c r="I537" s="176"/>
      <c r="J537" s="176"/>
      <c r="K537" s="177"/>
      <c r="L537" s="178"/>
      <c r="M537" s="179"/>
      <c r="O537" s="160" t="str">
        <f>IF(Q537 = "", "", COUNT(Q$4:$Q537))</f>
        <v/>
      </c>
      <c r="P537" s="160" t="str">
        <f t="shared" si="64"/>
        <v/>
      </c>
      <c r="Q537" s="161" t="str">
        <f t="shared" si="65"/>
        <v/>
      </c>
      <c r="R537" s="162" t="str">
        <f t="shared" si="66"/>
        <v/>
      </c>
      <c r="S537" s="163" t="str">
        <f t="shared" si="67"/>
        <v/>
      </c>
      <c r="T537" s="164" t="str">
        <f t="shared" si="68"/>
        <v/>
      </c>
      <c r="U537" s="165" t="str">
        <f t="shared" si="69"/>
        <v/>
      </c>
      <c r="V537" s="146"/>
      <c r="AR537" t="str">
        <f t="shared" si="70"/>
        <v/>
      </c>
      <c r="AS537" t="str">
        <f t="shared" si="71"/>
        <v/>
      </c>
    </row>
    <row r="538" spans="1:45" x14ac:dyDescent="0.55000000000000004">
      <c r="A538" s="171"/>
      <c r="B538" s="172"/>
      <c r="C538" s="173"/>
      <c r="D538" s="173"/>
      <c r="E538" s="173"/>
      <c r="F538" s="173"/>
      <c r="G538" s="174"/>
      <c r="H538" s="175"/>
      <c r="I538" s="176"/>
      <c r="J538" s="176"/>
      <c r="K538" s="177"/>
      <c r="L538" s="178"/>
      <c r="M538" s="179"/>
      <c r="O538" s="160" t="str">
        <f>IF(Q538 = "", "", COUNT(Q$4:$Q538))</f>
        <v/>
      </c>
      <c r="P538" s="160" t="str">
        <f t="shared" si="64"/>
        <v/>
      </c>
      <c r="Q538" s="161" t="str">
        <f t="shared" si="65"/>
        <v/>
      </c>
      <c r="R538" s="162" t="str">
        <f t="shared" si="66"/>
        <v/>
      </c>
      <c r="S538" s="163" t="str">
        <f t="shared" si="67"/>
        <v/>
      </c>
      <c r="T538" s="164" t="str">
        <f t="shared" si="68"/>
        <v/>
      </c>
      <c r="U538" s="165" t="str">
        <f t="shared" si="69"/>
        <v/>
      </c>
      <c r="V538" s="146"/>
      <c r="AR538" t="str">
        <f t="shared" si="70"/>
        <v/>
      </c>
      <c r="AS538" t="str">
        <f t="shared" si="71"/>
        <v/>
      </c>
    </row>
    <row r="539" spans="1:45" x14ac:dyDescent="0.55000000000000004">
      <c r="A539" s="171"/>
      <c r="B539" s="172"/>
      <c r="C539" s="173"/>
      <c r="D539" s="173"/>
      <c r="E539" s="173"/>
      <c r="F539" s="173"/>
      <c r="G539" s="174"/>
      <c r="H539" s="175"/>
      <c r="I539" s="176"/>
      <c r="J539" s="176"/>
      <c r="K539" s="177"/>
      <c r="L539" s="178"/>
      <c r="M539" s="179"/>
      <c r="O539" s="160" t="str">
        <f>IF(Q539 = "", "", COUNT(Q$4:$Q539))</f>
        <v/>
      </c>
      <c r="P539" s="160" t="str">
        <f t="shared" si="64"/>
        <v/>
      </c>
      <c r="Q539" s="161" t="str">
        <f t="shared" si="65"/>
        <v/>
      </c>
      <c r="R539" s="162" t="str">
        <f t="shared" si="66"/>
        <v/>
      </c>
      <c r="S539" s="163" t="str">
        <f t="shared" si="67"/>
        <v/>
      </c>
      <c r="T539" s="164" t="str">
        <f t="shared" si="68"/>
        <v/>
      </c>
      <c r="U539" s="165" t="str">
        <f t="shared" si="69"/>
        <v/>
      </c>
      <c r="V539" s="146"/>
      <c r="AR539" t="str">
        <f t="shared" si="70"/>
        <v/>
      </c>
      <c r="AS539" t="str">
        <f t="shared" si="71"/>
        <v/>
      </c>
    </row>
    <row r="540" spans="1:45" x14ac:dyDescent="0.55000000000000004">
      <c r="A540" s="171"/>
      <c r="B540" s="172"/>
      <c r="C540" s="173"/>
      <c r="D540" s="173"/>
      <c r="E540" s="173"/>
      <c r="F540" s="173"/>
      <c r="G540" s="174"/>
      <c r="H540" s="175"/>
      <c r="I540" s="176"/>
      <c r="J540" s="176"/>
      <c r="K540" s="177"/>
      <c r="L540" s="178"/>
      <c r="M540" s="179"/>
      <c r="O540" s="160" t="str">
        <f>IF(Q540 = "", "", COUNT(Q$4:$Q540))</f>
        <v/>
      </c>
      <c r="P540" s="160" t="str">
        <f t="shared" si="64"/>
        <v/>
      </c>
      <c r="Q540" s="161" t="str">
        <f t="shared" si="65"/>
        <v/>
      </c>
      <c r="R540" s="162" t="str">
        <f t="shared" si="66"/>
        <v/>
      </c>
      <c r="S540" s="163" t="str">
        <f t="shared" si="67"/>
        <v/>
      </c>
      <c r="T540" s="164" t="str">
        <f t="shared" si="68"/>
        <v/>
      </c>
      <c r="U540" s="165" t="str">
        <f t="shared" si="69"/>
        <v/>
      </c>
      <c r="V540" s="146"/>
      <c r="AR540" t="str">
        <f t="shared" si="70"/>
        <v/>
      </c>
      <c r="AS540" t="str">
        <f t="shared" si="71"/>
        <v/>
      </c>
    </row>
    <row r="541" spans="1:45" x14ac:dyDescent="0.55000000000000004">
      <c r="A541" s="171"/>
      <c r="B541" s="172"/>
      <c r="C541" s="173"/>
      <c r="D541" s="173"/>
      <c r="E541" s="173"/>
      <c r="F541" s="173"/>
      <c r="G541" s="174"/>
      <c r="H541" s="175"/>
      <c r="I541" s="176"/>
      <c r="J541" s="176"/>
      <c r="K541" s="177"/>
      <c r="L541" s="178"/>
      <c r="M541" s="179"/>
      <c r="O541" s="160" t="str">
        <f>IF(Q541 = "", "", COUNT(Q$4:$Q541))</f>
        <v/>
      </c>
      <c r="P541" s="160" t="str">
        <f t="shared" si="64"/>
        <v/>
      </c>
      <c r="Q541" s="161" t="str">
        <f t="shared" si="65"/>
        <v/>
      </c>
      <c r="R541" s="162" t="str">
        <f t="shared" si="66"/>
        <v/>
      </c>
      <c r="S541" s="163" t="str">
        <f t="shared" si="67"/>
        <v/>
      </c>
      <c r="T541" s="164" t="str">
        <f t="shared" si="68"/>
        <v/>
      </c>
      <c r="U541" s="165" t="str">
        <f t="shared" si="69"/>
        <v/>
      </c>
      <c r="V541" s="146"/>
      <c r="AR541" t="str">
        <f t="shared" si="70"/>
        <v/>
      </c>
      <c r="AS541" t="str">
        <f t="shared" si="71"/>
        <v/>
      </c>
    </row>
    <row r="542" spans="1:45" x14ac:dyDescent="0.55000000000000004">
      <c r="A542" s="171"/>
      <c r="B542" s="172"/>
      <c r="C542" s="173"/>
      <c r="D542" s="173"/>
      <c r="E542" s="173"/>
      <c r="F542" s="173"/>
      <c r="G542" s="174"/>
      <c r="H542" s="175"/>
      <c r="I542" s="176"/>
      <c r="J542" s="176"/>
      <c r="K542" s="177"/>
      <c r="L542" s="178"/>
      <c r="M542" s="179"/>
      <c r="O542" s="160" t="str">
        <f>IF(Q542 = "", "", COUNT(Q$4:$Q542))</f>
        <v/>
      </c>
      <c r="P542" s="160" t="str">
        <f t="shared" si="64"/>
        <v/>
      </c>
      <c r="Q542" s="161" t="str">
        <f t="shared" si="65"/>
        <v/>
      </c>
      <c r="R542" s="162" t="str">
        <f t="shared" si="66"/>
        <v/>
      </c>
      <c r="S542" s="163" t="str">
        <f t="shared" si="67"/>
        <v/>
      </c>
      <c r="T542" s="164" t="str">
        <f t="shared" si="68"/>
        <v/>
      </c>
      <c r="U542" s="165" t="str">
        <f t="shared" si="69"/>
        <v/>
      </c>
      <c r="V542" s="146"/>
      <c r="AR542" t="str">
        <f t="shared" si="70"/>
        <v/>
      </c>
      <c r="AS542" t="str">
        <f t="shared" si="71"/>
        <v/>
      </c>
    </row>
    <row r="543" spans="1:45" x14ac:dyDescent="0.55000000000000004">
      <c r="A543" s="171"/>
      <c r="B543" s="172"/>
      <c r="C543" s="173"/>
      <c r="D543" s="173"/>
      <c r="E543" s="173"/>
      <c r="F543" s="173"/>
      <c r="G543" s="174"/>
      <c r="H543" s="175"/>
      <c r="I543" s="176"/>
      <c r="J543" s="176"/>
      <c r="K543" s="177"/>
      <c r="L543" s="178"/>
      <c r="M543" s="179"/>
      <c r="O543" s="160" t="str">
        <f>IF(Q543 = "", "", COUNT(Q$4:$Q543))</f>
        <v/>
      </c>
      <c r="P543" s="160" t="str">
        <f t="shared" si="64"/>
        <v/>
      </c>
      <c r="Q543" s="161" t="str">
        <f t="shared" si="65"/>
        <v/>
      </c>
      <c r="R543" s="162" t="str">
        <f t="shared" si="66"/>
        <v/>
      </c>
      <c r="S543" s="163" t="str">
        <f t="shared" si="67"/>
        <v/>
      </c>
      <c r="T543" s="164" t="str">
        <f t="shared" si="68"/>
        <v/>
      </c>
      <c r="U543" s="165" t="str">
        <f t="shared" si="69"/>
        <v/>
      </c>
      <c r="V543" s="146"/>
      <c r="AR543" t="str">
        <f t="shared" si="70"/>
        <v/>
      </c>
      <c r="AS543" t="str">
        <f t="shared" si="71"/>
        <v/>
      </c>
    </row>
    <row r="544" spans="1:45" x14ac:dyDescent="0.55000000000000004">
      <c r="A544" s="171"/>
      <c r="B544" s="172"/>
      <c r="C544" s="173"/>
      <c r="D544" s="173"/>
      <c r="E544" s="173"/>
      <c r="F544" s="173"/>
      <c r="G544" s="174"/>
      <c r="H544" s="175"/>
      <c r="I544" s="176"/>
      <c r="J544" s="176"/>
      <c r="K544" s="177"/>
      <c r="L544" s="178"/>
      <c r="M544" s="179"/>
      <c r="O544" s="160" t="str">
        <f>IF(Q544 = "", "", COUNT(Q$4:$Q544))</f>
        <v/>
      </c>
      <c r="P544" s="160" t="str">
        <f t="shared" si="64"/>
        <v/>
      </c>
      <c r="Q544" s="161" t="str">
        <f t="shared" si="65"/>
        <v/>
      </c>
      <c r="R544" s="162" t="str">
        <f t="shared" si="66"/>
        <v/>
      </c>
      <c r="S544" s="163" t="str">
        <f t="shared" si="67"/>
        <v/>
      </c>
      <c r="T544" s="164" t="str">
        <f t="shared" si="68"/>
        <v/>
      </c>
      <c r="U544" s="165" t="str">
        <f t="shared" si="69"/>
        <v/>
      </c>
      <c r="V544" s="146"/>
      <c r="AR544" t="str">
        <f t="shared" si="70"/>
        <v/>
      </c>
      <c r="AS544" t="str">
        <f t="shared" si="71"/>
        <v/>
      </c>
    </row>
    <row r="545" spans="1:45" x14ac:dyDescent="0.55000000000000004">
      <c r="A545" s="171"/>
      <c r="B545" s="172"/>
      <c r="C545" s="173"/>
      <c r="D545" s="173"/>
      <c r="E545" s="173"/>
      <c r="F545" s="173"/>
      <c r="G545" s="174"/>
      <c r="H545" s="175"/>
      <c r="I545" s="176"/>
      <c r="J545" s="176"/>
      <c r="K545" s="177"/>
      <c r="L545" s="178"/>
      <c r="M545" s="179"/>
      <c r="O545" s="160" t="str">
        <f>IF(Q545 = "", "", COUNT(Q$4:$Q545))</f>
        <v/>
      </c>
      <c r="P545" s="160" t="str">
        <f t="shared" si="64"/>
        <v/>
      </c>
      <c r="Q545" s="161" t="str">
        <f t="shared" si="65"/>
        <v/>
      </c>
      <c r="R545" s="162" t="str">
        <f t="shared" si="66"/>
        <v/>
      </c>
      <c r="S545" s="163" t="str">
        <f t="shared" si="67"/>
        <v/>
      </c>
      <c r="T545" s="164" t="str">
        <f t="shared" si="68"/>
        <v/>
      </c>
      <c r="U545" s="165" t="str">
        <f t="shared" si="69"/>
        <v/>
      </c>
      <c r="V545" s="146"/>
      <c r="AR545" t="str">
        <f t="shared" si="70"/>
        <v/>
      </c>
      <c r="AS545" t="str">
        <f t="shared" si="71"/>
        <v/>
      </c>
    </row>
    <row r="546" spans="1:45" x14ac:dyDescent="0.55000000000000004">
      <c r="A546" s="171"/>
      <c r="B546" s="172"/>
      <c r="C546" s="173"/>
      <c r="D546" s="173"/>
      <c r="E546" s="173"/>
      <c r="F546" s="173"/>
      <c r="G546" s="174"/>
      <c r="H546" s="175"/>
      <c r="I546" s="176"/>
      <c r="J546" s="176"/>
      <c r="K546" s="177"/>
      <c r="L546" s="178"/>
      <c r="M546" s="179"/>
      <c r="O546" s="160" t="str">
        <f>IF(Q546 = "", "", COUNT(Q$4:$Q546))</f>
        <v/>
      </c>
      <c r="P546" s="160" t="str">
        <f t="shared" si="64"/>
        <v/>
      </c>
      <c r="Q546" s="161" t="str">
        <f t="shared" si="65"/>
        <v/>
      </c>
      <c r="R546" s="162" t="str">
        <f t="shared" si="66"/>
        <v/>
      </c>
      <c r="S546" s="163" t="str">
        <f t="shared" si="67"/>
        <v/>
      </c>
      <c r="T546" s="164" t="str">
        <f t="shared" si="68"/>
        <v/>
      </c>
      <c r="U546" s="165" t="str">
        <f t="shared" si="69"/>
        <v/>
      </c>
      <c r="V546" s="146"/>
      <c r="AR546" t="str">
        <f t="shared" si="70"/>
        <v/>
      </c>
      <c r="AS546" t="str">
        <f t="shared" si="71"/>
        <v/>
      </c>
    </row>
    <row r="547" spans="1:45" x14ac:dyDescent="0.55000000000000004">
      <c r="A547" s="171"/>
      <c r="B547" s="172"/>
      <c r="C547" s="173"/>
      <c r="D547" s="173"/>
      <c r="E547" s="173"/>
      <c r="F547" s="173"/>
      <c r="G547" s="174"/>
      <c r="H547" s="175"/>
      <c r="I547" s="176"/>
      <c r="J547" s="176"/>
      <c r="K547" s="177"/>
      <c r="L547" s="178"/>
      <c r="M547" s="179"/>
      <c r="O547" s="160" t="str">
        <f>IF(Q547 = "", "", COUNT(Q$4:$Q547))</f>
        <v/>
      </c>
      <c r="P547" s="160" t="str">
        <f t="shared" si="64"/>
        <v/>
      </c>
      <c r="Q547" s="161" t="str">
        <f t="shared" si="65"/>
        <v/>
      </c>
      <c r="R547" s="162" t="str">
        <f t="shared" si="66"/>
        <v/>
      </c>
      <c r="S547" s="163" t="str">
        <f t="shared" si="67"/>
        <v/>
      </c>
      <c r="T547" s="164" t="str">
        <f t="shared" si="68"/>
        <v/>
      </c>
      <c r="U547" s="165" t="str">
        <f t="shared" si="69"/>
        <v/>
      </c>
      <c r="V547" s="146"/>
      <c r="AR547" t="str">
        <f t="shared" si="70"/>
        <v/>
      </c>
      <c r="AS547" t="str">
        <f t="shared" si="71"/>
        <v/>
      </c>
    </row>
    <row r="548" spans="1:45" x14ac:dyDescent="0.55000000000000004">
      <c r="A548" s="171"/>
      <c r="B548" s="172"/>
      <c r="C548" s="173"/>
      <c r="D548" s="173"/>
      <c r="E548" s="173"/>
      <c r="F548" s="173"/>
      <c r="G548" s="174"/>
      <c r="H548" s="175"/>
      <c r="I548" s="176"/>
      <c r="J548" s="176"/>
      <c r="K548" s="177"/>
      <c r="L548" s="178"/>
      <c r="M548" s="179"/>
      <c r="O548" s="160" t="str">
        <f>IF(Q548 = "", "", COUNT(Q$4:$Q548))</f>
        <v/>
      </c>
      <c r="P548" s="160" t="str">
        <f t="shared" si="64"/>
        <v/>
      </c>
      <c r="Q548" s="161" t="str">
        <f t="shared" si="65"/>
        <v/>
      </c>
      <c r="R548" s="162" t="str">
        <f t="shared" si="66"/>
        <v/>
      </c>
      <c r="S548" s="163" t="str">
        <f t="shared" si="67"/>
        <v/>
      </c>
      <c r="T548" s="164" t="str">
        <f t="shared" si="68"/>
        <v/>
      </c>
      <c r="U548" s="165" t="str">
        <f t="shared" si="69"/>
        <v/>
      </c>
      <c r="V548" s="146"/>
      <c r="AR548" t="str">
        <f t="shared" si="70"/>
        <v/>
      </c>
      <c r="AS548" t="str">
        <f t="shared" si="71"/>
        <v/>
      </c>
    </row>
    <row r="549" spans="1:45" x14ac:dyDescent="0.55000000000000004">
      <c r="A549" s="171"/>
      <c r="B549" s="172"/>
      <c r="C549" s="173"/>
      <c r="D549" s="173"/>
      <c r="E549" s="173"/>
      <c r="F549" s="173"/>
      <c r="G549" s="174"/>
      <c r="H549" s="175"/>
      <c r="I549" s="176"/>
      <c r="J549" s="176"/>
      <c r="K549" s="177"/>
      <c r="L549" s="178"/>
      <c r="M549" s="179"/>
      <c r="O549" s="160" t="str">
        <f>IF(Q549 = "", "", COUNT(Q$4:$Q549))</f>
        <v/>
      </c>
      <c r="P549" s="160" t="str">
        <f t="shared" si="64"/>
        <v/>
      </c>
      <c r="Q549" s="161" t="str">
        <f t="shared" si="65"/>
        <v/>
      </c>
      <c r="R549" s="162" t="str">
        <f t="shared" si="66"/>
        <v/>
      </c>
      <c r="S549" s="163" t="str">
        <f t="shared" si="67"/>
        <v/>
      </c>
      <c r="T549" s="164" t="str">
        <f t="shared" si="68"/>
        <v/>
      </c>
      <c r="U549" s="165" t="str">
        <f t="shared" si="69"/>
        <v/>
      </c>
      <c r="V549" s="146"/>
      <c r="AR549" t="str">
        <f t="shared" si="70"/>
        <v/>
      </c>
      <c r="AS549" t="str">
        <f t="shared" si="71"/>
        <v/>
      </c>
    </row>
    <row r="550" spans="1:45" x14ac:dyDescent="0.55000000000000004">
      <c r="A550" s="171"/>
      <c r="B550" s="172"/>
      <c r="C550" s="173"/>
      <c r="D550" s="173"/>
      <c r="E550" s="173"/>
      <c r="F550" s="173"/>
      <c r="G550" s="174"/>
      <c r="H550" s="175"/>
      <c r="I550" s="176"/>
      <c r="J550" s="176"/>
      <c r="K550" s="177"/>
      <c r="L550" s="178"/>
      <c r="M550" s="179"/>
      <c r="O550" s="160" t="str">
        <f>IF(Q550 = "", "", COUNT(Q$4:$Q550))</f>
        <v/>
      </c>
      <c r="P550" s="160" t="str">
        <f t="shared" si="64"/>
        <v/>
      </c>
      <c r="Q550" s="161" t="str">
        <f t="shared" si="65"/>
        <v/>
      </c>
      <c r="R550" s="162" t="str">
        <f t="shared" si="66"/>
        <v/>
      </c>
      <c r="S550" s="163" t="str">
        <f t="shared" si="67"/>
        <v/>
      </c>
      <c r="T550" s="164" t="str">
        <f t="shared" si="68"/>
        <v/>
      </c>
      <c r="U550" s="165" t="str">
        <f t="shared" si="69"/>
        <v/>
      </c>
      <c r="V550" s="146"/>
      <c r="AR550" t="str">
        <f t="shared" si="70"/>
        <v/>
      </c>
      <c r="AS550" t="str">
        <f t="shared" si="71"/>
        <v/>
      </c>
    </row>
    <row r="551" spans="1:45" x14ac:dyDescent="0.55000000000000004">
      <c r="A551" s="171"/>
      <c r="B551" s="172"/>
      <c r="C551" s="173"/>
      <c r="D551" s="173"/>
      <c r="E551" s="173"/>
      <c r="F551" s="173"/>
      <c r="G551" s="174"/>
      <c r="H551" s="175"/>
      <c r="I551" s="176"/>
      <c r="J551" s="176"/>
      <c r="K551" s="177"/>
      <c r="L551" s="178"/>
      <c r="M551" s="179"/>
      <c r="O551" s="160" t="str">
        <f>IF(Q551 = "", "", COUNT(Q$4:$Q551))</f>
        <v/>
      </c>
      <c r="P551" s="160" t="str">
        <f t="shared" si="64"/>
        <v/>
      </c>
      <c r="Q551" s="161" t="str">
        <f t="shared" si="65"/>
        <v/>
      </c>
      <c r="R551" s="162" t="str">
        <f t="shared" si="66"/>
        <v/>
      </c>
      <c r="S551" s="163" t="str">
        <f t="shared" si="67"/>
        <v/>
      </c>
      <c r="T551" s="164" t="str">
        <f t="shared" si="68"/>
        <v/>
      </c>
      <c r="U551" s="165" t="str">
        <f t="shared" si="69"/>
        <v/>
      </c>
      <c r="V551" s="146"/>
      <c r="AR551" t="str">
        <f t="shared" si="70"/>
        <v/>
      </c>
      <c r="AS551" t="str">
        <f t="shared" si="71"/>
        <v/>
      </c>
    </row>
    <row r="552" spans="1:45" x14ac:dyDescent="0.55000000000000004">
      <c r="A552" s="171"/>
      <c r="B552" s="172"/>
      <c r="C552" s="173"/>
      <c r="D552" s="173"/>
      <c r="E552" s="173"/>
      <c r="F552" s="173"/>
      <c r="G552" s="174"/>
      <c r="H552" s="175"/>
      <c r="I552" s="176"/>
      <c r="J552" s="176"/>
      <c r="K552" s="177"/>
      <c r="L552" s="178"/>
      <c r="M552" s="179"/>
      <c r="O552" s="160" t="str">
        <f>IF(Q552 = "", "", COUNT(Q$4:$Q552))</f>
        <v/>
      </c>
      <c r="P552" s="160" t="str">
        <f t="shared" si="64"/>
        <v/>
      </c>
      <c r="Q552" s="161" t="str">
        <f t="shared" si="65"/>
        <v/>
      </c>
      <c r="R552" s="162" t="str">
        <f t="shared" si="66"/>
        <v/>
      </c>
      <c r="S552" s="163" t="str">
        <f t="shared" si="67"/>
        <v/>
      </c>
      <c r="T552" s="164" t="str">
        <f t="shared" si="68"/>
        <v/>
      </c>
      <c r="U552" s="165" t="str">
        <f t="shared" si="69"/>
        <v/>
      </c>
      <c r="V552" s="146"/>
      <c r="AR552" t="str">
        <f t="shared" si="70"/>
        <v/>
      </c>
      <c r="AS552" t="str">
        <f t="shared" si="71"/>
        <v/>
      </c>
    </row>
    <row r="553" spans="1:45" x14ac:dyDescent="0.55000000000000004">
      <c r="A553" s="171"/>
      <c r="B553" s="172"/>
      <c r="C553" s="173"/>
      <c r="D553" s="173"/>
      <c r="E553" s="173"/>
      <c r="F553" s="173"/>
      <c r="G553" s="174"/>
      <c r="H553" s="175"/>
      <c r="I553" s="176"/>
      <c r="J553" s="176"/>
      <c r="K553" s="177"/>
      <c r="L553" s="178"/>
      <c r="M553" s="179"/>
      <c r="O553" s="160" t="str">
        <f>IF(Q553 = "", "", COUNT(Q$4:$Q553))</f>
        <v/>
      </c>
      <c r="P553" s="160" t="str">
        <f t="shared" si="64"/>
        <v/>
      </c>
      <c r="Q553" s="161" t="str">
        <f t="shared" si="65"/>
        <v/>
      </c>
      <c r="R553" s="162" t="str">
        <f t="shared" si="66"/>
        <v/>
      </c>
      <c r="S553" s="163" t="str">
        <f t="shared" si="67"/>
        <v/>
      </c>
      <c r="T553" s="164" t="str">
        <f t="shared" si="68"/>
        <v/>
      </c>
      <c r="U553" s="165" t="str">
        <f t="shared" si="69"/>
        <v/>
      </c>
      <c r="V553" s="146"/>
      <c r="AR553" t="str">
        <f t="shared" si="70"/>
        <v/>
      </c>
      <c r="AS553" t="str">
        <f t="shared" si="71"/>
        <v/>
      </c>
    </row>
    <row r="554" spans="1:45" x14ac:dyDescent="0.55000000000000004">
      <c r="A554" s="171"/>
      <c r="B554" s="172"/>
      <c r="C554" s="173"/>
      <c r="D554" s="173"/>
      <c r="E554" s="173"/>
      <c r="F554" s="173"/>
      <c r="G554" s="174"/>
      <c r="H554" s="175"/>
      <c r="I554" s="176"/>
      <c r="J554" s="176"/>
      <c r="K554" s="177"/>
      <c r="L554" s="178"/>
      <c r="M554" s="179"/>
      <c r="O554" s="160" t="str">
        <f>IF(Q554 = "", "", COUNT(Q$4:$Q554))</f>
        <v/>
      </c>
      <c r="P554" s="160" t="str">
        <f t="shared" si="64"/>
        <v/>
      </c>
      <c r="Q554" s="161" t="str">
        <f t="shared" si="65"/>
        <v/>
      </c>
      <c r="R554" s="162" t="str">
        <f t="shared" si="66"/>
        <v/>
      </c>
      <c r="S554" s="163" t="str">
        <f t="shared" si="67"/>
        <v/>
      </c>
      <c r="T554" s="164" t="str">
        <f t="shared" si="68"/>
        <v/>
      </c>
      <c r="U554" s="165" t="str">
        <f t="shared" si="69"/>
        <v/>
      </c>
      <c r="V554" s="146"/>
      <c r="AR554" t="str">
        <f t="shared" si="70"/>
        <v/>
      </c>
      <c r="AS554" t="str">
        <f t="shared" si="71"/>
        <v/>
      </c>
    </row>
    <row r="555" spans="1:45" x14ac:dyDescent="0.55000000000000004">
      <c r="A555" s="171"/>
      <c r="B555" s="172"/>
      <c r="C555" s="173"/>
      <c r="D555" s="173"/>
      <c r="E555" s="173"/>
      <c r="F555" s="173"/>
      <c r="G555" s="174"/>
      <c r="H555" s="175"/>
      <c r="I555" s="176"/>
      <c r="J555" s="176"/>
      <c r="K555" s="177"/>
      <c r="L555" s="178"/>
      <c r="M555" s="179"/>
      <c r="O555" s="160" t="str">
        <f>IF(Q555 = "", "", COUNT(Q$4:$Q555))</f>
        <v/>
      </c>
      <c r="P555" s="160" t="str">
        <f t="shared" si="64"/>
        <v/>
      </c>
      <c r="Q555" s="161" t="str">
        <f t="shared" si="65"/>
        <v/>
      </c>
      <c r="R555" s="162" t="str">
        <f t="shared" si="66"/>
        <v/>
      </c>
      <c r="S555" s="163" t="str">
        <f t="shared" si="67"/>
        <v/>
      </c>
      <c r="T555" s="164" t="str">
        <f t="shared" si="68"/>
        <v/>
      </c>
      <c r="U555" s="165" t="str">
        <f t="shared" si="69"/>
        <v/>
      </c>
      <c r="V555" s="146"/>
      <c r="AR555" t="str">
        <f t="shared" si="70"/>
        <v/>
      </c>
      <c r="AS555" t="str">
        <f t="shared" si="71"/>
        <v/>
      </c>
    </row>
    <row r="556" spans="1:45" x14ac:dyDescent="0.55000000000000004">
      <c r="A556" s="171"/>
      <c r="B556" s="172"/>
      <c r="C556" s="173"/>
      <c r="D556" s="173"/>
      <c r="E556" s="173"/>
      <c r="F556" s="173"/>
      <c r="G556" s="174"/>
      <c r="H556" s="175"/>
      <c r="I556" s="176"/>
      <c r="J556" s="176"/>
      <c r="K556" s="177"/>
      <c r="L556" s="178"/>
      <c r="M556" s="179"/>
      <c r="O556" s="160" t="str">
        <f>IF(Q556 = "", "", COUNT(Q$4:$Q556))</f>
        <v/>
      </c>
      <c r="P556" s="160" t="str">
        <f t="shared" si="64"/>
        <v/>
      </c>
      <c r="Q556" s="161" t="str">
        <f t="shared" si="65"/>
        <v/>
      </c>
      <c r="R556" s="162" t="str">
        <f t="shared" si="66"/>
        <v/>
      </c>
      <c r="S556" s="163" t="str">
        <f t="shared" si="67"/>
        <v/>
      </c>
      <c r="T556" s="164" t="str">
        <f t="shared" si="68"/>
        <v/>
      </c>
      <c r="U556" s="165" t="str">
        <f t="shared" si="69"/>
        <v/>
      </c>
      <c r="V556" s="146"/>
      <c r="AR556" t="str">
        <f t="shared" si="70"/>
        <v/>
      </c>
      <c r="AS556" t="str">
        <f t="shared" si="71"/>
        <v/>
      </c>
    </row>
    <row r="557" spans="1:45" x14ac:dyDescent="0.55000000000000004">
      <c r="A557" s="171"/>
      <c r="B557" s="172"/>
      <c r="C557" s="173"/>
      <c r="D557" s="173"/>
      <c r="E557" s="173"/>
      <c r="F557" s="173"/>
      <c r="G557" s="174"/>
      <c r="H557" s="175"/>
      <c r="I557" s="176"/>
      <c r="J557" s="176"/>
      <c r="K557" s="177"/>
      <c r="L557" s="178"/>
      <c r="M557" s="179"/>
      <c r="O557" s="160" t="str">
        <f>IF(Q557 = "", "", COUNT(Q$4:$Q557))</f>
        <v/>
      </c>
      <c r="P557" s="160" t="str">
        <f t="shared" si="64"/>
        <v/>
      </c>
      <c r="Q557" s="161" t="str">
        <f t="shared" si="65"/>
        <v/>
      </c>
      <c r="R557" s="162" t="str">
        <f t="shared" si="66"/>
        <v/>
      </c>
      <c r="S557" s="163" t="str">
        <f t="shared" si="67"/>
        <v/>
      </c>
      <c r="T557" s="164" t="str">
        <f t="shared" si="68"/>
        <v/>
      </c>
      <c r="U557" s="165" t="str">
        <f t="shared" si="69"/>
        <v/>
      </c>
      <c r="V557" s="146"/>
      <c r="AR557" t="str">
        <f t="shared" si="70"/>
        <v/>
      </c>
      <c r="AS557" t="str">
        <f t="shared" si="71"/>
        <v/>
      </c>
    </row>
    <row r="558" spans="1:45" x14ac:dyDescent="0.55000000000000004">
      <c r="A558" s="171"/>
      <c r="B558" s="172"/>
      <c r="C558" s="173"/>
      <c r="D558" s="173"/>
      <c r="E558" s="173"/>
      <c r="F558" s="173"/>
      <c r="G558" s="174"/>
      <c r="H558" s="175"/>
      <c r="I558" s="176"/>
      <c r="J558" s="176"/>
      <c r="K558" s="177"/>
      <c r="L558" s="178"/>
      <c r="M558" s="179"/>
      <c r="O558" s="160" t="str">
        <f>IF(Q558 = "", "", COUNT(Q$4:$Q558))</f>
        <v/>
      </c>
      <c r="P558" s="160" t="str">
        <f t="shared" si="64"/>
        <v/>
      </c>
      <c r="Q558" s="161" t="str">
        <f t="shared" si="65"/>
        <v/>
      </c>
      <c r="R558" s="162" t="str">
        <f t="shared" si="66"/>
        <v/>
      </c>
      <c r="S558" s="163" t="str">
        <f t="shared" si="67"/>
        <v/>
      </c>
      <c r="T558" s="164" t="str">
        <f t="shared" si="68"/>
        <v/>
      </c>
      <c r="U558" s="165" t="str">
        <f t="shared" si="69"/>
        <v/>
      </c>
      <c r="V558" s="146"/>
      <c r="AR558" t="str">
        <f t="shared" si="70"/>
        <v/>
      </c>
      <c r="AS558" t="str">
        <f t="shared" si="71"/>
        <v/>
      </c>
    </row>
    <row r="559" spans="1:45" x14ac:dyDescent="0.55000000000000004">
      <c r="A559" s="171"/>
      <c r="B559" s="172"/>
      <c r="C559" s="173"/>
      <c r="D559" s="173"/>
      <c r="E559" s="173"/>
      <c r="F559" s="173"/>
      <c r="G559" s="174"/>
      <c r="H559" s="175"/>
      <c r="I559" s="176"/>
      <c r="J559" s="176"/>
      <c r="K559" s="177"/>
      <c r="L559" s="178"/>
      <c r="M559" s="179"/>
      <c r="O559" s="160" t="str">
        <f>IF(Q559 = "", "", COUNT(Q$4:$Q559))</f>
        <v/>
      </c>
      <c r="P559" s="160" t="str">
        <f t="shared" si="64"/>
        <v/>
      </c>
      <c r="Q559" s="161" t="str">
        <f t="shared" si="65"/>
        <v/>
      </c>
      <c r="R559" s="162" t="str">
        <f t="shared" si="66"/>
        <v/>
      </c>
      <c r="S559" s="163" t="str">
        <f t="shared" si="67"/>
        <v/>
      </c>
      <c r="T559" s="164" t="str">
        <f t="shared" si="68"/>
        <v/>
      </c>
      <c r="U559" s="165" t="str">
        <f t="shared" si="69"/>
        <v/>
      </c>
      <c r="V559" s="146"/>
      <c r="AR559" t="str">
        <f t="shared" si="70"/>
        <v/>
      </c>
      <c r="AS559" t="str">
        <f t="shared" si="71"/>
        <v/>
      </c>
    </row>
    <row r="560" spans="1:45" x14ac:dyDescent="0.55000000000000004">
      <c r="A560" s="171"/>
      <c r="B560" s="172"/>
      <c r="C560" s="173"/>
      <c r="D560" s="173"/>
      <c r="E560" s="173"/>
      <c r="F560" s="173"/>
      <c r="G560" s="174"/>
      <c r="H560" s="175"/>
      <c r="I560" s="176"/>
      <c r="J560" s="176"/>
      <c r="K560" s="177"/>
      <c r="L560" s="178"/>
      <c r="M560" s="179"/>
      <c r="O560" s="160" t="str">
        <f>IF(Q560 = "", "", COUNT(Q$4:$Q560))</f>
        <v/>
      </c>
      <c r="P560" s="160" t="str">
        <f t="shared" si="64"/>
        <v/>
      </c>
      <c r="Q560" s="161" t="str">
        <f t="shared" si="65"/>
        <v/>
      </c>
      <c r="R560" s="162" t="str">
        <f t="shared" si="66"/>
        <v/>
      </c>
      <c r="S560" s="163" t="str">
        <f t="shared" si="67"/>
        <v/>
      </c>
      <c r="T560" s="164" t="str">
        <f t="shared" si="68"/>
        <v/>
      </c>
      <c r="U560" s="165" t="str">
        <f t="shared" si="69"/>
        <v/>
      </c>
      <c r="V560" s="146"/>
      <c r="AR560" t="str">
        <f t="shared" si="70"/>
        <v/>
      </c>
      <c r="AS560" t="str">
        <f t="shared" si="71"/>
        <v/>
      </c>
    </row>
    <row r="561" spans="1:45" x14ac:dyDescent="0.55000000000000004">
      <c r="A561" s="171"/>
      <c r="B561" s="172"/>
      <c r="C561" s="173"/>
      <c r="D561" s="173"/>
      <c r="E561" s="173"/>
      <c r="F561" s="173"/>
      <c r="G561" s="174"/>
      <c r="H561" s="175"/>
      <c r="I561" s="176"/>
      <c r="J561" s="176"/>
      <c r="K561" s="177"/>
      <c r="L561" s="178"/>
      <c r="M561" s="179"/>
      <c r="O561" s="160" t="str">
        <f>IF(Q561 = "", "", COUNT(Q$4:$Q561))</f>
        <v/>
      </c>
      <c r="P561" s="160" t="str">
        <f t="shared" si="64"/>
        <v/>
      </c>
      <c r="Q561" s="161" t="str">
        <f t="shared" si="65"/>
        <v/>
      </c>
      <c r="R561" s="162" t="str">
        <f t="shared" si="66"/>
        <v/>
      </c>
      <c r="S561" s="163" t="str">
        <f t="shared" si="67"/>
        <v/>
      </c>
      <c r="T561" s="164" t="str">
        <f t="shared" si="68"/>
        <v/>
      </c>
      <c r="U561" s="165" t="str">
        <f t="shared" si="69"/>
        <v/>
      </c>
      <c r="V561" s="146"/>
      <c r="AR561" t="str">
        <f t="shared" si="70"/>
        <v/>
      </c>
      <c r="AS561" t="str">
        <f t="shared" si="71"/>
        <v/>
      </c>
    </row>
    <row r="562" spans="1:45" x14ac:dyDescent="0.55000000000000004">
      <c r="A562" s="171"/>
      <c r="B562" s="172"/>
      <c r="C562" s="173"/>
      <c r="D562" s="173"/>
      <c r="E562" s="173"/>
      <c r="F562" s="173"/>
      <c r="G562" s="174"/>
      <c r="H562" s="175"/>
      <c r="I562" s="176"/>
      <c r="J562" s="176"/>
      <c r="K562" s="177"/>
      <c r="L562" s="178"/>
      <c r="M562" s="179"/>
      <c r="O562" s="160" t="str">
        <f>IF(Q562 = "", "", COUNT(Q$4:$Q562))</f>
        <v/>
      </c>
      <c r="P562" s="160" t="str">
        <f t="shared" si="64"/>
        <v/>
      </c>
      <c r="Q562" s="161" t="str">
        <f t="shared" si="65"/>
        <v/>
      </c>
      <c r="R562" s="162" t="str">
        <f t="shared" si="66"/>
        <v/>
      </c>
      <c r="S562" s="163" t="str">
        <f t="shared" si="67"/>
        <v/>
      </c>
      <c r="T562" s="164" t="str">
        <f t="shared" si="68"/>
        <v/>
      </c>
      <c r="U562" s="165" t="str">
        <f t="shared" si="69"/>
        <v/>
      </c>
      <c r="V562" s="146"/>
      <c r="AR562" t="str">
        <f t="shared" si="70"/>
        <v/>
      </c>
      <c r="AS562" t="str">
        <f t="shared" si="71"/>
        <v/>
      </c>
    </row>
    <row r="563" spans="1:45" x14ac:dyDescent="0.55000000000000004">
      <c r="A563" s="171"/>
      <c r="B563" s="172"/>
      <c r="C563" s="173"/>
      <c r="D563" s="173"/>
      <c r="E563" s="173"/>
      <c r="F563" s="173"/>
      <c r="G563" s="174"/>
      <c r="H563" s="175"/>
      <c r="I563" s="176"/>
      <c r="J563" s="176"/>
      <c r="K563" s="177"/>
      <c r="L563" s="178"/>
      <c r="M563" s="179"/>
      <c r="O563" s="160" t="str">
        <f>IF(Q563 = "", "", COUNT(Q$4:$Q563))</f>
        <v/>
      </c>
      <c r="P563" s="160" t="str">
        <f t="shared" si="64"/>
        <v/>
      </c>
      <c r="Q563" s="161" t="str">
        <f t="shared" si="65"/>
        <v/>
      </c>
      <c r="R563" s="162" t="str">
        <f t="shared" si="66"/>
        <v/>
      </c>
      <c r="S563" s="163" t="str">
        <f t="shared" si="67"/>
        <v/>
      </c>
      <c r="T563" s="164" t="str">
        <f t="shared" si="68"/>
        <v/>
      </c>
      <c r="U563" s="165" t="str">
        <f t="shared" si="69"/>
        <v/>
      </c>
      <c r="V563" s="146"/>
      <c r="AR563" t="str">
        <f t="shared" si="70"/>
        <v/>
      </c>
      <c r="AS563" t="str">
        <f t="shared" si="71"/>
        <v/>
      </c>
    </row>
    <row r="564" spans="1:45" x14ac:dyDescent="0.55000000000000004">
      <c r="A564" s="171"/>
      <c r="B564" s="172"/>
      <c r="C564" s="173"/>
      <c r="D564" s="173"/>
      <c r="E564" s="173"/>
      <c r="F564" s="173"/>
      <c r="G564" s="174"/>
      <c r="H564" s="175"/>
      <c r="I564" s="176"/>
      <c r="J564" s="176"/>
      <c r="K564" s="177"/>
      <c r="L564" s="178"/>
      <c r="M564" s="179"/>
      <c r="O564" s="160" t="str">
        <f>IF(Q564 = "", "", COUNT(Q$4:$Q564))</f>
        <v/>
      </c>
      <c r="P564" s="160" t="str">
        <f t="shared" si="64"/>
        <v/>
      </c>
      <c r="Q564" s="161" t="str">
        <f t="shared" si="65"/>
        <v/>
      </c>
      <c r="R564" s="162" t="str">
        <f t="shared" si="66"/>
        <v/>
      </c>
      <c r="S564" s="163" t="str">
        <f t="shared" si="67"/>
        <v/>
      </c>
      <c r="T564" s="164" t="str">
        <f t="shared" si="68"/>
        <v/>
      </c>
      <c r="U564" s="165" t="str">
        <f t="shared" si="69"/>
        <v/>
      </c>
      <c r="V564" s="146"/>
      <c r="AR564" t="str">
        <f t="shared" si="70"/>
        <v/>
      </c>
      <c r="AS564" t="str">
        <f t="shared" si="71"/>
        <v/>
      </c>
    </row>
    <row r="565" spans="1:45" x14ac:dyDescent="0.55000000000000004">
      <c r="A565" s="171"/>
      <c r="B565" s="172"/>
      <c r="C565" s="173"/>
      <c r="D565" s="173"/>
      <c r="E565" s="173"/>
      <c r="F565" s="173"/>
      <c r="G565" s="174"/>
      <c r="H565" s="175"/>
      <c r="I565" s="176"/>
      <c r="J565" s="176"/>
      <c r="K565" s="177"/>
      <c r="L565" s="178"/>
      <c r="M565" s="179"/>
      <c r="O565" s="160" t="str">
        <f>IF(Q565 = "", "", COUNT(Q$4:$Q565))</f>
        <v/>
      </c>
      <c r="P565" s="160" t="str">
        <f t="shared" si="64"/>
        <v/>
      </c>
      <c r="Q565" s="161" t="str">
        <f t="shared" si="65"/>
        <v/>
      </c>
      <c r="R565" s="162" t="str">
        <f t="shared" si="66"/>
        <v/>
      </c>
      <c r="S565" s="163" t="str">
        <f t="shared" si="67"/>
        <v/>
      </c>
      <c r="T565" s="164" t="str">
        <f t="shared" si="68"/>
        <v/>
      </c>
      <c r="U565" s="165" t="str">
        <f t="shared" si="69"/>
        <v/>
      </c>
      <c r="V565" s="146"/>
      <c r="AR565" t="str">
        <f t="shared" si="70"/>
        <v/>
      </c>
      <c r="AS565" t="str">
        <f t="shared" si="71"/>
        <v/>
      </c>
    </row>
    <row r="566" spans="1:45" x14ac:dyDescent="0.55000000000000004">
      <c r="A566" s="171"/>
      <c r="B566" s="172"/>
      <c r="C566" s="173"/>
      <c r="D566" s="173"/>
      <c r="E566" s="173"/>
      <c r="F566" s="173"/>
      <c r="G566" s="174"/>
      <c r="H566" s="175"/>
      <c r="I566" s="176"/>
      <c r="J566" s="176"/>
      <c r="K566" s="177"/>
      <c r="L566" s="178"/>
      <c r="M566" s="179"/>
      <c r="O566" s="160" t="str">
        <f>IF(Q566 = "", "", COUNT(Q$4:$Q566))</f>
        <v/>
      </c>
      <c r="P566" s="160" t="str">
        <f t="shared" si="64"/>
        <v/>
      </c>
      <c r="Q566" s="161" t="str">
        <f t="shared" si="65"/>
        <v/>
      </c>
      <c r="R566" s="162" t="str">
        <f t="shared" si="66"/>
        <v/>
      </c>
      <c r="S566" s="163" t="str">
        <f t="shared" si="67"/>
        <v/>
      </c>
      <c r="T566" s="164" t="str">
        <f t="shared" si="68"/>
        <v/>
      </c>
      <c r="U566" s="165" t="str">
        <f t="shared" si="69"/>
        <v/>
      </c>
      <c r="V566" s="146"/>
      <c r="AR566" t="str">
        <f t="shared" si="70"/>
        <v/>
      </c>
      <c r="AS566" t="str">
        <f t="shared" si="71"/>
        <v/>
      </c>
    </row>
    <row r="567" spans="1:45" x14ac:dyDescent="0.55000000000000004">
      <c r="A567" s="171"/>
      <c r="B567" s="172"/>
      <c r="C567" s="173"/>
      <c r="D567" s="173"/>
      <c r="E567" s="173"/>
      <c r="F567" s="173"/>
      <c r="G567" s="174"/>
      <c r="H567" s="175"/>
      <c r="I567" s="176"/>
      <c r="J567" s="176"/>
      <c r="K567" s="177"/>
      <c r="L567" s="178"/>
      <c r="M567" s="179"/>
      <c r="O567" s="160" t="str">
        <f>IF(Q567 = "", "", COUNT(Q$4:$Q567))</f>
        <v/>
      </c>
      <c r="P567" s="160" t="str">
        <f t="shared" si="64"/>
        <v/>
      </c>
      <c r="Q567" s="161" t="str">
        <f t="shared" si="65"/>
        <v/>
      </c>
      <c r="R567" s="162" t="str">
        <f t="shared" si="66"/>
        <v/>
      </c>
      <c r="S567" s="163" t="str">
        <f t="shared" si="67"/>
        <v/>
      </c>
      <c r="T567" s="164" t="str">
        <f t="shared" si="68"/>
        <v/>
      </c>
      <c r="U567" s="165" t="str">
        <f t="shared" si="69"/>
        <v/>
      </c>
      <c r="V567" s="146"/>
      <c r="AR567" t="str">
        <f t="shared" si="70"/>
        <v/>
      </c>
      <c r="AS567" t="str">
        <f t="shared" si="71"/>
        <v/>
      </c>
    </row>
    <row r="568" spans="1:45" x14ac:dyDescent="0.55000000000000004">
      <c r="A568" s="171"/>
      <c r="B568" s="172"/>
      <c r="C568" s="173"/>
      <c r="D568" s="173"/>
      <c r="E568" s="173"/>
      <c r="F568" s="173"/>
      <c r="G568" s="174"/>
      <c r="H568" s="175"/>
      <c r="I568" s="176"/>
      <c r="J568" s="176"/>
      <c r="K568" s="177"/>
      <c r="L568" s="178"/>
      <c r="M568" s="179"/>
      <c r="O568" s="160" t="str">
        <f>IF(Q568 = "", "", COUNT(Q$4:$Q568))</f>
        <v/>
      </c>
      <c r="P568" s="160" t="str">
        <f t="shared" si="64"/>
        <v/>
      </c>
      <c r="Q568" s="161" t="str">
        <f t="shared" si="65"/>
        <v/>
      </c>
      <c r="R568" s="162" t="str">
        <f t="shared" si="66"/>
        <v/>
      </c>
      <c r="S568" s="163" t="str">
        <f t="shared" si="67"/>
        <v/>
      </c>
      <c r="T568" s="164" t="str">
        <f t="shared" si="68"/>
        <v/>
      </c>
      <c r="U568" s="165" t="str">
        <f t="shared" si="69"/>
        <v/>
      </c>
      <c r="V568" s="146"/>
      <c r="AR568" t="str">
        <f t="shared" si="70"/>
        <v/>
      </c>
      <c r="AS568" t="str">
        <f t="shared" si="71"/>
        <v/>
      </c>
    </row>
    <row r="569" spans="1:45" x14ac:dyDescent="0.55000000000000004">
      <c r="A569" s="171"/>
      <c r="B569" s="172"/>
      <c r="C569" s="173"/>
      <c r="D569" s="173"/>
      <c r="E569" s="173"/>
      <c r="F569" s="173"/>
      <c r="G569" s="174"/>
      <c r="H569" s="175"/>
      <c r="I569" s="176"/>
      <c r="J569" s="176"/>
      <c r="K569" s="177"/>
      <c r="L569" s="178"/>
      <c r="M569" s="179"/>
      <c r="O569" s="160" t="str">
        <f>IF(Q569 = "", "", COUNT(Q$4:$Q569))</f>
        <v/>
      </c>
      <c r="P569" s="160" t="str">
        <f t="shared" si="64"/>
        <v/>
      </c>
      <c r="Q569" s="161" t="str">
        <f t="shared" si="65"/>
        <v/>
      </c>
      <c r="R569" s="162" t="str">
        <f t="shared" si="66"/>
        <v/>
      </c>
      <c r="S569" s="163" t="str">
        <f t="shared" si="67"/>
        <v/>
      </c>
      <c r="T569" s="164" t="str">
        <f t="shared" si="68"/>
        <v/>
      </c>
      <c r="U569" s="165" t="str">
        <f t="shared" si="69"/>
        <v/>
      </c>
      <c r="V569" s="146"/>
      <c r="AR569" t="str">
        <f t="shared" si="70"/>
        <v/>
      </c>
      <c r="AS569" t="str">
        <f t="shared" si="71"/>
        <v/>
      </c>
    </row>
    <row r="570" spans="1:45" x14ac:dyDescent="0.55000000000000004">
      <c r="A570" s="171"/>
      <c r="B570" s="172"/>
      <c r="C570" s="173"/>
      <c r="D570" s="173"/>
      <c r="E570" s="173"/>
      <c r="F570" s="173"/>
      <c r="G570" s="174"/>
      <c r="H570" s="175"/>
      <c r="I570" s="176"/>
      <c r="J570" s="176"/>
      <c r="K570" s="177"/>
      <c r="L570" s="178"/>
      <c r="M570" s="179"/>
      <c r="O570" s="160" t="str">
        <f>IF(Q570 = "", "", COUNT(Q$4:$Q570))</f>
        <v/>
      </c>
      <c r="P570" s="160" t="str">
        <f t="shared" si="64"/>
        <v/>
      </c>
      <c r="Q570" s="161" t="str">
        <f t="shared" si="65"/>
        <v/>
      </c>
      <c r="R570" s="162" t="str">
        <f t="shared" si="66"/>
        <v/>
      </c>
      <c r="S570" s="163" t="str">
        <f t="shared" si="67"/>
        <v/>
      </c>
      <c r="T570" s="164" t="str">
        <f t="shared" si="68"/>
        <v/>
      </c>
      <c r="U570" s="165" t="str">
        <f t="shared" si="69"/>
        <v/>
      </c>
      <c r="V570" s="146"/>
      <c r="AR570" t="str">
        <f t="shared" si="70"/>
        <v/>
      </c>
      <c r="AS570" t="str">
        <f t="shared" si="71"/>
        <v/>
      </c>
    </row>
    <row r="571" spans="1:45" x14ac:dyDescent="0.55000000000000004">
      <c r="A571" s="171"/>
      <c r="B571" s="172"/>
      <c r="C571" s="173"/>
      <c r="D571" s="173"/>
      <c r="E571" s="173"/>
      <c r="F571" s="173"/>
      <c r="G571" s="174"/>
      <c r="H571" s="175"/>
      <c r="I571" s="176"/>
      <c r="J571" s="176"/>
      <c r="K571" s="177"/>
      <c r="L571" s="178"/>
      <c r="M571" s="179"/>
      <c r="O571" s="160" t="str">
        <f>IF(Q571 = "", "", COUNT(Q$4:$Q571))</f>
        <v/>
      </c>
      <c r="P571" s="160" t="str">
        <f t="shared" si="64"/>
        <v/>
      </c>
      <c r="Q571" s="161" t="str">
        <f t="shared" si="65"/>
        <v/>
      </c>
      <c r="R571" s="162" t="str">
        <f t="shared" si="66"/>
        <v/>
      </c>
      <c r="S571" s="163" t="str">
        <f t="shared" si="67"/>
        <v/>
      </c>
      <c r="T571" s="164" t="str">
        <f t="shared" si="68"/>
        <v/>
      </c>
      <c r="U571" s="165" t="str">
        <f t="shared" si="69"/>
        <v/>
      </c>
      <c r="V571" s="146"/>
      <c r="AR571" t="str">
        <f t="shared" si="70"/>
        <v/>
      </c>
      <c r="AS571" t="str">
        <f t="shared" si="71"/>
        <v/>
      </c>
    </row>
    <row r="572" spans="1:45" x14ac:dyDescent="0.55000000000000004">
      <c r="A572" s="171"/>
      <c r="B572" s="172"/>
      <c r="C572" s="173"/>
      <c r="D572" s="173"/>
      <c r="E572" s="173"/>
      <c r="F572" s="173"/>
      <c r="G572" s="174"/>
      <c r="H572" s="175"/>
      <c r="I572" s="176"/>
      <c r="J572" s="176"/>
      <c r="K572" s="177"/>
      <c r="L572" s="178"/>
      <c r="M572" s="179"/>
      <c r="O572" s="160" t="str">
        <f>IF(Q572 = "", "", COUNT(Q$4:$Q572))</f>
        <v/>
      </c>
      <c r="P572" s="160" t="str">
        <f t="shared" si="64"/>
        <v/>
      </c>
      <c r="Q572" s="161" t="str">
        <f t="shared" si="65"/>
        <v/>
      </c>
      <c r="R572" s="162" t="str">
        <f t="shared" si="66"/>
        <v/>
      </c>
      <c r="S572" s="163" t="str">
        <f t="shared" si="67"/>
        <v/>
      </c>
      <c r="T572" s="164" t="str">
        <f t="shared" si="68"/>
        <v/>
      </c>
      <c r="U572" s="165" t="str">
        <f t="shared" si="69"/>
        <v/>
      </c>
      <c r="V572" s="146"/>
      <c r="AR572" t="str">
        <f t="shared" si="70"/>
        <v/>
      </c>
      <c r="AS572" t="str">
        <f t="shared" si="71"/>
        <v/>
      </c>
    </row>
    <row r="573" spans="1:45" x14ac:dyDescent="0.55000000000000004">
      <c r="A573" s="171"/>
      <c r="B573" s="172"/>
      <c r="C573" s="173"/>
      <c r="D573" s="173"/>
      <c r="E573" s="173"/>
      <c r="F573" s="173"/>
      <c r="G573" s="174"/>
      <c r="H573" s="175"/>
      <c r="I573" s="176"/>
      <c r="J573" s="176"/>
      <c r="K573" s="177"/>
      <c r="L573" s="178"/>
      <c r="M573" s="179"/>
      <c r="O573" s="160" t="str">
        <f>IF(Q573 = "", "", COUNT(Q$4:$Q573))</f>
        <v/>
      </c>
      <c r="P573" s="160" t="str">
        <f t="shared" si="64"/>
        <v/>
      </c>
      <c r="Q573" s="161" t="str">
        <f t="shared" si="65"/>
        <v/>
      </c>
      <c r="R573" s="162" t="str">
        <f t="shared" si="66"/>
        <v/>
      </c>
      <c r="S573" s="163" t="str">
        <f t="shared" si="67"/>
        <v/>
      </c>
      <c r="T573" s="164" t="str">
        <f t="shared" si="68"/>
        <v/>
      </c>
      <c r="U573" s="165" t="str">
        <f t="shared" si="69"/>
        <v/>
      </c>
      <c r="V573" s="146"/>
      <c r="AR573" t="str">
        <f t="shared" si="70"/>
        <v/>
      </c>
      <c r="AS573" t="str">
        <f t="shared" si="71"/>
        <v/>
      </c>
    </row>
    <row r="574" spans="1:45" x14ac:dyDescent="0.55000000000000004">
      <c r="A574" s="171"/>
      <c r="B574" s="172"/>
      <c r="C574" s="173"/>
      <c r="D574" s="173"/>
      <c r="E574" s="173"/>
      <c r="F574" s="173"/>
      <c r="G574" s="174"/>
      <c r="H574" s="175"/>
      <c r="I574" s="176"/>
      <c r="J574" s="176"/>
      <c r="K574" s="177"/>
      <c r="L574" s="178"/>
      <c r="M574" s="179"/>
      <c r="O574" s="160" t="str">
        <f>IF(Q574 = "", "", COUNT(Q$4:$Q574))</f>
        <v/>
      </c>
      <c r="P574" s="160" t="str">
        <f t="shared" si="64"/>
        <v/>
      </c>
      <c r="Q574" s="161" t="str">
        <f t="shared" si="65"/>
        <v/>
      </c>
      <c r="R574" s="162" t="str">
        <f t="shared" si="66"/>
        <v/>
      </c>
      <c r="S574" s="163" t="str">
        <f t="shared" si="67"/>
        <v/>
      </c>
      <c r="T574" s="164" t="str">
        <f t="shared" si="68"/>
        <v/>
      </c>
      <c r="U574" s="165" t="str">
        <f t="shared" si="69"/>
        <v/>
      </c>
      <c r="V574" s="146"/>
      <c r="AR574" t="str">
        <f t="shared" si="70"/>
        <v/>
      </c>
      <c r="AS574" t="str">
        <f t="shared" si="71"/>
        <v/>
      </c>
    </row>
    <row r="575" spans="1:45" x14ac:dyDescent="0.55000000000000004">
      <c r="A575" s="171"/>
      <c r="B575" s="172"/>
      <c r="C575" s="173"/>
      <c r="D575" s="173"/>
      <c r="E575" s="173"/>
      <c r="F575" s="173"/>
      <c r="G575" s="174"/>
      <c r="H575" s="175"/>
      <c r="I575" s="176"/>
      <c r="J575" s="176"/>
      <c r="K575" s="177"/>
      <c r="L575" s="178"/>
      <c r="M575" s="179"/>
      <c r="O575" s="160" t="str">
        <f>IF(Q575 = "", "", COUNT(Q$4:$Q575))</f>
        <v/>
      </c>
      <c r="P575" s="160" t="str">
        <f t="shared" si="64"/>
        <v/>
      </c>
      <c r="Q575" s="161" t="str">
        <f t="shared" si="65"/>
        <v/>
      </c>
      <c r="R575" s="162" t="str">
        <f t="shared" si="66"/>
        <v/>
      </c>
      <c r="S575" s="163" t="str">
        <f t="shared" si="67"/>
        <v/>
      </c>
      <c r="T575" s="164" t="str">
        <f t="shared" si="68"/>
        <v/>
      </c>
      <c r="U575" s="165" t="str">
        <f t="shared" si="69"/>
        <v/>
      </c>
      <c r="V575" s="146"/>
      <c r="AR575" t="str">
        <f t="shared" si="70"/>
        <v/>
      </c>
      <c r="AS575" t="str">
        <f t="shared" si="71"/>
        <v/>
      </c>
    </row>
    <row r="576" spans="1:45" x14ac:dyDescent="0.55000000000000004">
      <c r="A576" s="171"/>
      <c r="B576" s="172"/>
      <c r="C576" s="173"/>
      <c r="D576" s="173"/>
      <c r="E576" s="173"/>
      <c r="F576" s="173"/>
      <c r="G576" s="174"/>
      <c r="H576" s="175"/>
      <c r="I576" s="176"/>
      <c r="J576" s="176"/>
      <c r="K576" s="177"/>
      <c r="L576" s="178"/>
      <c r="M576" s="179"/>
      <c r="O576" s="160" t="str">
        <f>IF(Q576 = "", "", COUNT(Q$4:$Q576))</f>
        <v/>
      </c>
      <c r="P576" s="160" t="str">
        <f t="shared" si="64"/>
        <v/>
      </c>
      <c r="Q576" s="161" t="str">
        <f t="shared" si="65"/>
        <v/>
      </c>
      <c r="R576" s="162" t="str">
        <f t="shared" si="66"/>
        <v/>
      </c>
      <c r="S576" s="163" t="str">
        <f t="shared" si="67"/>
        <v/>
      </c>
      <c r="T576" s="164" t="str">
        <f t="shared" si="68"/>
        <v/>
      </c>
      <c r="U576" s="165" t="str">
        <f t="shared" si="69"/>
        <v/>
      </c>
      <c r="V576" s="146"/>
      <c r="AR576" t="str">
        <f t="shared" si="70"/>
        <v/>
      </c>
      <c r="AS576" t="str">
        <f t="shared" si="71"/>
        <v/>
      </c>
    </row>
    <row r="577" spans="1:45" x14ac:dyDescent="0.55000000000000004">
      <c r="A577" s="171"/>
      <c r="B577" s="172"/>
      <c r="C577" s="173"/>
      <c r="D577" s="173"/>
      <c r="E577" s="173"/>
      <c r="F577" s="173"/>
      <c r="G577" s="174"/>
      <c r="H577" s="175"/>
      <c r="I577" s="176"/>
      <c r="J577" s="176"/>
      <c r="K577" s="177"/>
      <c r="L577" s="178"/>
      <c r="M577" s="179"/>
      <c r="O577" s="160" t="str">
        <f>IF(Q577 = "", "", COUNT(Q$4:$Q577))</f>
        <v/>
      </c>
      <c r="P577" s="160" t="str">
        <f t="shared" si="64"/>
        <v/>
      </c>
      <c r="Q577" s="161" t="str">
        <f t="shared" si="65"/>
        <v/>
      </c>
      <c r="R577" s="162" t="str">
        <f t="shared" si="66"/>
        <v/>
      </c>
      <c r="S577" s="163" t="str">
        <f t="shared" si="67"/>
        <v/>
      </c>
      <c r="T577" s="164" t="str">
        <f t="shared" si="68"/>
        <v/>
      </c>
      <c r="U577" s="165" t="str">
        <f t="shared" si="69"/>
        <v/>
      </c>
      <c r="V577" s="146"/>
      <c r="AR577" t="str">
        <f t="shared" si="70"/>
        <v/>
      </c>
      <c r="AS577" t="str">
        <f t="shared" si="71"/>
        <v/>
      </c>
    </row>
    <row r="578" spans="1:45" x14ac:dyDescent="0.55000000000000004">
      <c r="A578" s="171"/>
      <c r="B578" s="172"/>
      <c r="C578" s="173"/>
      <c r="D578" s="173"/>
      <c r="E578" s="173"/>
      <c r="F578" s="173"/>
      <c r="G578" s="174"/>
      <c r="H578" s="175"/>
      <c r="I578" s="176"/>
      <c r="J578" s="176"/>
      <c r="K578" s="177"/>
      <c r="L578" s="178"/>
      <c r="M578" s="179"/>
      <c r="O578" s="160" t="str">
        <f>IF(Q578 = "", "", COUNT(Q$4:$Q578))</f>
        <v/>
      </c>
      <c r="P578" s="160" t="str">
        <f t="shared" si="64"/>
        <v/>
      </c>
      <c r="Q578" s="161" t="str">
        <f t="shared" si="65"/>
        <v/>
      </c>
      <c r="R578" s="162" t="str">
        <f t="shared" si="66"/>
        <v/>
      </c>
      <c r="S578" s="163" t="str">
        <f t="shared" si="67"/>
        <v/>
      </c>
      <c r="T578" s="164" t="str">
        <f t="shared" si="68"/>
        <v/>
      </c>
      <c r="U578" s="165" t="str">
        <f t="shared" si="69"/>
        <v/>
      </c>
      <c r="V578" s="146"/>
      <c r="AR578" t="str">
        <f t="shared" si="70"/>
        <v/>
      </c>
      <c r="AS578" t="str">
        <f t="shared" si="71"/>
        <v/>
      </c>
    </row>
    <row r="579" spans="1:45" x14ac:dyDescent="0.55000000000000004">
      <c r="A579" s="171"/>
      <c r="B579" s="172"/>
      <c r="C579" s="173"/>
      <c r="D579" s="173"/>
      <c r="E579" s="173"/>
      <c r="F579" s="173"/>
      <c r="G579" s="174"/>
      <c r="H579" s="175"/>
      <c r="I579" s="176"/>
      <c r="J579" s="176"/>
      <c r="K579" s="177"/>
      <c r="L579" s="178"/>
      <c r="M579" s="179"/>
      <c r="O579" s="160" t="str">
        <f>IF(Q579 = "", "", COUNT(Q$4:$Q579))</f>
        <v/>
      </c>
      <c r="P579" s="160" t="str">
        <f t="shared" si="64"/>
        <v/>
      </c>
      <c r="Q579" s="161" t="str">
        <f t="shared" si="65"/>
        <v/>
      </c>
      <c r="R579" s="162" t="str">
        <f t="shared" si="66"/>
        <v/>
      </c>
      <c r="S579" s="163" t="str">
        <f t="shared" si="67"/>
        <v/>
      </c>
      <c r="T579" s="164" t="str">
        <f t="shared" si="68"/>
        <v/>
      </c>
      <c r="U579" s="165" t="str">
        <f t="shared" si="69"/>
        <v/>
      </c>
      <c r="V579" s="146"/>
      <c r="AR579" t="str">
        <f t="shared" si="70"/>
        <v/>
      </c>
      <c r="AS579" t="str">
        <f t="shared" si="71"/>
        <v/>
      </c>
    </row>
    <row r="580" spans="1:45" x14ac:dyDescent="0.55000000000000004">
      <c r="A580" s="171"/>
      <c r="B580" s="172"/>
      <c r="C580" s="173"/>
      <c r="D580" s="173"/>
      <c r="E580" s="173"/>
      <c r="F580" s="173"/>
      <c r="G580" s="174"/>
      <c r="H580" s="175"/>
      <c r="I580" s="176"/>
      <c r="J580" s="176"/>
      <c r="K580" s="177"/>
      <c r="L580" s="178"/>
      <c r="M580" s="179"/>
      <c r="O580" s="160" t="str">
        <f>IF(Q580 = "", "", COUNT(Q$4:$Q580))</f>
        <v/>
      </c>
      <c r="P580" s="160" t="str">
        <f t="shared" ref="P580:P643" si="72">IF(C580 &gt; 0, YEAR(B580), "")</f>
        <v/>
      </c>
      <c r="Q580" s="161" t="str">
        <f t="shared" ref="Q580:Q643" si="73">IF(A580="", "", IF(G580="",1,IF(G580="O",1,IF(G580="C",8.4,IF(G580="B",8.4,IF(G580="A",76.8,IF(G580="K",76.8,"ERR")))))))</f>
        <v/>
      </c>
      <c r="R580" s="162" t="str">
        <f t="shared" ref="R580:R643" si="74">IF(L580&lt;&gt;"",Q580,"")</f>
        <v/>
      </c>
      <c r="S580" s="163" t="str">
        <f t="shared" ref="S580:S643" si="75">IF(IF(L580&lt;&gt;"",G580,"")=0, "O", IF(L580&lt;&gt;"",G580,""))</f>
        <v/>
      </c>
      <c r="T580" s="164" t="str">
        <f t="shared" ref="T580:T643" si="76">IF(M580&lt;&gt;"",Q580,"")</f>
        <v/>
      </c>
      <c r="U580" s="165" t="str">
        <f t="shared" ref="U580:U643" si="77">IF(IF(M580&lt;&gt;"",G580,"")=0, "O", IF(M580&lt;&gt;"",G580,""))</f>
        <v/>
      </c>
      <c r="V580" s="146"/>
      <c r="AR580" t="str">
        <f t="shared" ref="AR580:AR643" si="78">IF(O580&gt;0, O580, "")</f>
        <v/>
      </c>
      <c r="AS580" t="str">
        <f t="shared" ref="AS580:AS643" si="79">IF(OR(L580="Y",M580="Y"),"Y","")</f>
        <v/>
      </c>
    </row>
    <row r="581" spans="1:45" x14ac:dyDescent="0.55000000000000004">
      <c r="A581" s="171"/>
      <c r="B581" s="172"/>
      <c r="C581" s="173"/>
      <c r="D581" s="173"/>
      <c r="E581" s="173"/>
      <c r="F581" s="173"/>
      <c r="G581" s="174"/>
      <c r="H581" s="175"/>
      <c r="I581" s="176"/>
      <c r="J581" s="176"/>
      <c r="K581" s="177"/>
      <c r="L581" s="178"/>
      <c r="M581" s="179"/>
      <c r="O581" s="160" t="str">
        <f>IF(Q581 = "", "", COUNT(Q$4:$Q581))</f>
        <v/>
      </c>
      <c r="P581" s="160" t="str">
        <f t="shared" si="72"/>
        <v/>
      </c>
      <c r="Q581" s="161" t="str">
        <f t="shared" si="73"/>
        <v/>
      </c>
      <c r="R581" s="162" t="str">
        <f t="shared" si="74"/>
        <v/>
      </c>
      <c r="S581" s="163" t="str">
        <f t="shared" si="75"/>
        <v/>
      </c>
      <c r="T581" s="164" t="str">
        <f t="shared" si="76"/>
        <v/>
      </c>
      <c r="U581" s="165" t="str">
        <f t="shared" si="77"/>
        <v/>
      </c>
      <c r="V581" s="146"/>
      <c r="AR581" t="str">
        <f t="shared" si="78"/>
        <v/>
      </c>
      <c r="AS581" t="str">
        <f t="shared" si="79"/>
        <v/>
      </c>
    </row>
    <row r="582" spans="1:45" x14ac:dyDescent="0.55000000000000004">
      <c r="A582" s="171"/>
      <c r="B582" s="172"/>
      <c r="C582" s="173"/>
      <c r="D582" s="173"/>
      <c r="E582" s="173"/>
      <c r="F582" s="173"/>
      <c r="G582" s="174"/>
      <c r="H582" s="175"/>
      <c r="I582" s="176"/>
      <c r="J582" s="176"/>
      <c r="K582" s="177"/>
      <c r="L582" s="178"/>
      <c r="M582" s="179"/>
      <c r="O582" s="160" t="str">
        <f>IF(Q582 = "", "", COUNT(Q$4:$Q582))</f>
        <v/>
      </c>
      <c r="P582" s="160" t="str">
        <f t="shared" si="72"/>
        <v/>
      </c>
      <c r="Q582" s="161" t="str">
        <f t="shared" si="73"/>
        <v/>
      </c>
      <c r="R582" s="162" t="str">
        <f t="shared" si="74"/>
        <v/>
      </c>
      <c r="S582" s="163" t="str">
        <f t="shared" si="75"/>
        <v/>
      </c>
      <c r="T582" s="164" t="str">
        <f t="shared" si="76"/>
        <v/>
      </c>
      <c r="U582" s="165" t="str">
        <f t="shared" si="77"/>
        <v/>
      </c>
      <c r="V582" s="146"/>
      <c r="AR582" t="str">
        <f t="shared" si="78"/>
        <v/>
      </c>
      <c r="AS582" t="str">
        <f t="shared" si="79"/>
        <v/>
      </c>
    </row>
    <row r="583" spans="1:45" x14ac:dyDescent="0.55000000000000004">
      <c r="A583" s="171"/>
      <c r="B583" s="172"/>
      <c r="C583" s="173"/>
      <c r="D583" s="173"/>
      <c r="E583" s="173"/>
      <c r="F583" s="173"/>
      <c r="G583" s="174"/>
      <c r="H583" s="175"/>
      <c r="I583" s="176"/>
      <c r="J583" s="176"/>
      <c r="K583" s="177"/>
      <c r="L583" s="178"/>
      <c r="M583" s="179"/>
      <c r="O583" s="160" t="str">
        <f>IF(Q583 = "", "", COUNT(Q$4:$Q583))</f>
        <v/>
      </c>
      <c r="P583" s="160" t="str">
        <f t="shared" si="72"/>
        <v/>
      </c>
      <c r="Q583" s="161" t="str">
        <f t="shared" si="73"/>
        <v/>
      </c>
      <c r="R583" s="162" t="str">
        <f t="shared" si="74"/>
        <v/>
      </c>
      <c r="S583" s="163" t="str">
        <f t="shared" si="75"/>
        <v/>
      </c>
      <c r="T583" s="164" t="str">
        <f t="shared" si="76"/>
        <v/>
      </c>
      <c r="U583" s="165" t="str">
        <f t="shared" si="77"/>
        <v/>
      </c>
      <c r="V583" s="146"/>
      <c r="AR583" t="str">
        <f t="shared" si="78"/>
        <v/>
      </c>
      <c r="AS583" t="str">
        <f t="shared" si="79"/>
        <v/>
      </c>
    </row>
    <row r="584" spans="1:45" x14ac:dyDescent="0.55000000000000004">
      <c r="A584" s="171"/>
      <c r="B584" s="172"/>
      <c r="C584" s="173"/>
      <c r="D584" s="173"/>
      <c r="E584" s="173"/>
      <c r="F584" s="173"/>
      <c r="G584" s="174"/>
      <c r="H584" s="175"/>
      <c r="I584" s="176"/>
      <c r="J584" s="176"/>
      <c r="K584" s="177"/>
      <c r="L584" s="178"/>
      <c r="M584" s="179"/>
      <c r="O584" s="160" t="str">
        <f>IF(Q584 = "", "", COUNT(Q$4:$Q584))</f>
        <v/>
      </c>
      <c r="P584" s="160" t="str">
        <f t="shared" si="72"/>
        <v/>
      </c>
      <c r="Q584" s="161" t="str">
        <f t="shared" si="73"/>
        <v/>
      </c>
      <c r="R584" s="162" t="str">
        <f t="shared" si="74"/>
        <v/>
      </c>
      <c r="S584" s="163" t="str">
        <f t="shared" si="75"/>
        <v/>
      </c>
      <c r="T584" s="164" t="str">
        <f t="shared" si="76"/>
        <v/>
      </c>
      <c r="U584" s="165" t="str">
        <f t="shared" si="77"/>
        <v/>
      </c>
      <c r="V584" s="146"/>
      <c r="AR584" t="str">
        <f t="shared" si="78"/>
        <v/>
      </c>
      <c r="AS584" t="str">
        <f t="shared" si="79"/>
        <v/>
      </c>
    </row>
    <row r="585" spans="1:45" x14ac:dyDescent="0.55000000000000004">
      <c r="A585" s="171"/>
      <c r="B585" s="172"/>
      <c r="C585" s="173"/>
      <c r="D585" s="173"/>
      <c r="E585" s="173"/>
      <c r="F585" s="173"/>
      <c r="G585" s="174"/>
      <c r="H585" s="175"/>
      <c r="I585" s="176"/>
      <c r="J585" s="176"/>
      <c r="K585" s="177"/>
      <c r="L585" s="178"/>
      <c r="M585" s="179"/>
      <c r="O585" s="160" t="str">
        <f>IF(Q585 = "", "", COUNT(Q$4:$Q585))</f>
        <v/>
      </c>
      <c r="P585" s="160" t="str">
        <f t="shared" si="72"/>
        <v/>
      </c>
      <c r="Q585" s="161" t="str">
        <f t="shared" si="73"/>
        <v/>
      </c>
      <c r="R585" s="162" t="str">
        <f t="shared" si="74"/>
        <v/>
      </c>
      <c r="S585" s="163" t="str">
        <f t="shared" si="75"/>
        <v/>
      </c>
      <c r="T585" s="164" t="str">
        <f t="shared" si="76"/>
        <v/>
      </c>
      <c r="U585" s="165" t="str">
        <f t="shared" si="77"/>
        <v/>
      </c>
      <c r="V585" s="146"/>
      <c r="AR585" t="str">
        <f t="shared" si="78"/>
        <v/>
      </c>
      <c r="AS585" t="str">
        <f t="shared" si="79"/>
        <v/>
      </c>
    </row>
    <row r="586" spans="1:45" x14ac:dyDescent="0.55000000000000004">
      <c r="A586" s="171"/>
      <c r="B586" s="172"/>
      <c r="C586" s="173"/>
      <c r="D586" s="173"/>
      <c r="E586" s="173"/>
      <c r="F586" s="173"/>
      <c r="G586" s="174"/>
      <c r="H586" s="175"/>
      <c r="I586" s="176"/>
      <c r="J586" s="176"/>
      <c r="K586" s="177"/>
      <c r="L586" s="178"/>
      <c r="M586" s="179"/>
      <c r="O586" s="160" t="str">
        <f>IF(Q586 = "", "", COUNT(Q$4:$Q586))</f>
        <v/>
      </c>
      <c r="P586" s="160" t="str">
        <f t="shared" si="72"/>
        <v/>
      </c>
      <c r="Q586" s="161" t="str">
        <f t="shared" si="73"/>
        <v/>
      </c>
      <c r="R586" s="162" t="str">
        <f t="shared" si="74"/>
        <v/>
      </c>
      <c r="S586" s="163" t="str">
        <f t="shared" si="75"/>
        <v/>
      </c>
      <c r="T586" s="164" t="str">
        <f t="shared" si="76"/>
        <v/>
      </c>
      <c r="U586" s="165" t="str">
        <f t="shared" si="77"/>
        <v/>
      </c>
      <c r="V586" s="146"/>
      <c r="AR586" t="str">
        <f t="shared" si="78"/>
        <v/>
      </c>
      <c r="AS586" t="str">
        <f t="shared" si="79"/>
        <v/>
      </c>
    </row>
    <row r="587" spans="1:45" x14ac:dyDescent="0.55000000000000004">
      <c r="A587" s="171"/>
      <c r="B587" s="172"/>
      <c r="C587" s="173"/>
      <c r="D587" s="173"/>
      <c r="E587" s="173"/>
      <c r="F587" s="173"/>
      <c r="G587" s="174"/>
      <c r="H587" s="175"/>
      <c r="I587" s="176"/>
      <c r="J587" s="176"/>
      <c r="K587" s="177"/>
      <c r="L587" s="178"/>
      <c r="M587" s="179"/>
      <c r="O587" s="160" t="str">
        <f>IF(Q587 = "", "", COUNT(Q$4:$Q587))</f>
        <v/>
      </c>
      <c r="P587" s="160" t="str">
        <f t="shared" si="72"/>
        <v/>
      </c>
      <c r="Q587" s="161" t="str">
        <f t="shared" si="73"/>
        <v/>
      </c>
      <c r="R587" s="162" t="str">
        <f t="shared" si="74"/>
        <v/>
      </c>
      <c r="S587" s="163" t="str">
        <f t="shared" si="75"/>
        <v/>
      </c>
      <c r="T587" s="164" t="str">
        <f t="shared" si="76"/>
        <v/>
      </c>
      <c r="U587" s="165" t="str">
        <f t="shared" si="77"/>
        <v/>
      </c>
      <c r="V587" s="146"/>
      <c r="AR587" t="str">
        <f t="shared" si="78"/>
        <v/>
      </c>
      <c r="AS587" t="str">
        <f t="shared" si="79"/>
        <v/>
      </c>
    </row>
    <row r="588" spans="1:45" x14ac:dyDescent="0.55000000000000004">
      <c r="A588" s="171"/>
      <c r="B588" s="172"/>
      <c r="C588" s="173"/>
      <c r="D588" s="173"/>
      <c r="E588" s="173"/>
      <c r="F588" s="173"/>
      <c r="G588" s="174"/>
      <c r="H588" s="175"/>
      <c r="I588" s="176"/>
      <c r="J588" s="176"/>
      <c r="K588" s="177"/>
      <c r="L588" s="178"/>
      <c r="M588" s="179"/>
      <c r="O588" s="160" t="str">
        <f>IF(Q588 = "", "", COUNT(Q$4:$Q588))</f>
        <v/>
      </c>
      <c r="P588" s="160" t="str">
        <f t="shared" si="72"/>
        <v/>
      </c>
      <c r="Q588" s="161" t="str">
        <f t="shared" si="73"/>
        <v/>
      </c>
      <c r="R588" s="162" t="str">
        <f t="shared" si="74"/>
        <v/>
      </c>
      <c r="S588" s="163" t="str">
        <f t="shared" si="75"/>
        <v/>
      </c>
      <c r="T588" s="164" t="str">
        <f t="shared" si="76"/>
        <v/>
      </c>
      <c r="U588" s="165" t="str">
        <f t="shared" si="77"/>
        <v/>
      </c>
      <c r="V588" s="146"/>
      <c r="AR588" t="str">
        <f t="shared" si="78"/>
        <v/>
      </c>
      <c r="AS588" t="str">
        <f t="shared" si="79"/>
        <v/>
      </c>
    </row>
    <row r="589" spans="1:45" x14ac:dyDescent="0.55000000000000004">
      <c r="A589" s="171"/>
      <c r="B589" s="172"/>
      <c r="C589" s="173"/>
      <c r="D589" s="173"/>
      <c r="E589" s="173"/>
      <c r="F589" s="173"/>
      <c r="G589" s="174"/>
      <c r="H589" s="175"/>
      <c r="I589" s="176"/>
      <c r="J589" s="176"/>
      <c r="K589" s="177"/>
      <c r="L589" s="178"/>
      <c r="M589" s="179"/>
      <c r="O589" s="160" t="str">
        <f>IF(Q589 = "", "", COUNT(Q$4:$Q589))</f>
        <v/>
      </c>
      <c r="P589" s="160" t="str">
        <f t="shared" si="72"/>
        <v/>
      </c>
      <c r="Q589" s="161" t="str">
        <f t="shared" si="73"/>
        <v/>
      </c>
      <c r="R589" s="162" t="str">
        <f t="shared" si="74"/>
        <v/>
      </c>
      <c r="S589" s="163" t="str">
        <f t="shared" si="75"/>
        <v/>
      </c>
      <c r="T589" s="164" t="str">
        <f t="shared" si="76"/>
        <v/>
      </c>
      <c r="U589" s="165" t="str">
        <f t="shared" si="77"/>
        <v/>
      </c>
      <c r="V589" s="146"/>
      <c r="AR589" t="str">
        <f t="shared" si="78"/>
        <v/>
      </c>
      <c r="AS589" t="str">
        <f t="shared" si="79"/>
        <v/>
      </c>
    </row>
    <row r="590" spans="1:45" x14ac:dyDescent="0.55000000000000004">
      <c r="A590" s="171"/>
      <c r="B590" s="172"/>
      <c r="C590" s="173"/>
      <c r="D590" s="173"/>
      <c r="E590" s="173"/>
      <c r="F590" s="173"/>
      <c r="G590" s="174"/>
      <c r="H590" s="175"/>
      <c r="I590" s="176"/>
      <c r="J590" s="176"/>
      <c r="K590" s="177"/>
      <c r="L590" s="178"/>
      <c r="M590" s="179"/>
      <c r="O590" s="160" t="str">
        <f>IF(Q590 = "", "", COUNT(Q$4:$Q590))</f>
        <v/>
      </c>
      <c r="P590" s="160" t="str">
        <f t="shared" si="72"/>
        <v/>
      </c>
      <c r="Q590" s="161" t="str">
        <f t="shared" si="73"/>
        <v/>
      </c>
      <c r="R590" s="162" t="str">
        <f t="shared" si="74"/>
        <v/>
      </c>
      <c r="S590" s="163" t="str">
        <f t="shared" si="75"/>
        <v/>
      </c>
      <c r="T590" s="164" t="str">
        <f t="shared" si="76"/>
        <v/>
      </c>
      <c r="U590" s="165" t="str">
        <f t="shared" si="77"/>
        <v/>
      </c>
      <c r="V590" s="146"/>
      <c r="AR590" t="str">
        <f t="shared" si="78"/>
        <v/>
      </c>
      <c r="AS590" t="str">
        <f t="shared" si="79"/>
        <v/>
      </c>
    </row>
    <row r="591" spans="1:45" x14ac:dyDescent="0.55000000000000004">
      <c r="A591" s="171"/>
      <c r="B591" s="172"/>
      <c r="C591" s="173"/>
      <c r="D591" s="173"/>
      <c r="E591" s="173"/>
      <c r="F591" s="173"/>
      <c r="G591" s="174"/>
      <c r="H591" s="175"/>
      <c r="I591" s="176"/>
      <c r="J591" s="176"/>
      <c r="K591" s="177"/>
      <c r="L591" s="178"/>
      <c r="M591" s="179"/>
      <c r="O591" s="160" t="str">
        <f>IF(Q591 = "", "", COUNT(Q$4:$Q591))</f>
        <v/>
      </c>
      <c r="P591" s="160" t="str">
        <f t="shared" si="72"/>
        <v/>
      </c>
      <c r="Q591" s="161" t="str">
        <f t="shared" si="73"/>
        <v/>
      </c>
      <c r="R591" s="162" t="str">
        <f t="shared" si="74"/>
        <v/>
      </c>
      <c r="S591" s="163" t="str">
        <f t="shared" si="75"/>
        <v/>
      </c>
      <c r="T591" s="164" t="str">
        <f t="shared" si="76"/>
        <v/>
      </c>
      <c r="U591" s="165" t="str">
        <f t="shared" si="77"/>
        <v/>
      </c>
      <c r="V591" s="146"/>
      <c r="AR591" t="str">
        <f t="shared" si="78"/>
        <v/>
      </c>
      <c r="AS591" t="str">
        <f t="shared" si="79"/>
        <v/>
      </c>
    </row>
    <row r="592" spans="1:45" x14ac:dyDescent="0.55000000000000004">
      <c r="A592" s="171"/>
      <c r="B592" s="172"/>
      <c r="C592" s="173"/>
      <c r="D592" s="173"/>
      <c r="E592" s="173"/>
      <c r="F592" s="173"/>
      <c r="G592" s="174"/>
      <c r="H592" s="175"/>
      <c r="I592" s="176"/>
      <c r="J592" s="176"/>
      <c r="K592" s="177"/>
      <c r="L592" s="178"/>
      <c r="M592" s="179"/>
      <c r="O592" s="160" t="str">
        <f>IF(Q592 = "", "", COUNT(Q$4:$Q592))</f>
        <v/>
      </c>
      <c r="P592" s="160" t="str">
        <f t="shared" si="72"/>
        <v/>
      </c>
      <c r="Q592" s="161" t="str">
        <f t="shared" si="73"/>
        <v/>
      </c>
      <c r="R592" s="162" t="str">
        <f t="shared" si="74"/>
        <v/>
      </c>
      <c r="S592" s="163" t="str">
        <f t="shared" si="75"/>
        <v/>
      </c>
      <c r="T592" s="164" t="str">
        <f t="shared" si="76"/>
        <v/>
      </c>
      <c r="U592" s="165" t="str">
        <f t="shared" si="77"/>
        <v/>
      </c>
      <c r="V592" s="146"/>
      <c r="AR592" t="str">
        <f t="shared" si="78"/>
        <v/>
      </c>
      <c r="AS592" t="str">
        <f t="shared" si="79"/>
        <v/>
      </c>
    </row>
    <row r="593" spans="1:45" x14ac:dyDescent="0.55000000000000004">
      <c r="A593" s="171"/>
      <c r="B593" s="172"/>
      <c r="C593" s="173"/>
      <c r="D593" s="173"/>
      <c r="E593" s="173"/>
      <c r="F593" s="173"/>
      <c r="G593" s="174"/>
      <c r="H593" s="175"/>
      <c r="I593" s="176"/>
      <c r="J593" s="176"/>
      <c r="K593" s="177"/>
      <c r="L593" s="178"/>
      <c r="M593" s="179"/>
      <c r="O593" s="160" t="str">
        <f>IF(Q593 = "", "", COUNT(Q$4:$Q593))</f>
        <v/>
      </c>
      <c r="P593" s="160" t="str">
        <f t="shared" si="72"/>
        <v/>
      </c>
      <c r="Q593" s="161" t="str">
        <f t="shared" si="73"/>
        <v/>
      </c>
      <c r="R593" s="162" t="str">
        <f t="shared" si="74"/>
        <v/>
      </c>
      <c r="S593" s="163" t="str">
        <f t="shared" si="75"/>
        <v/>
      </c>
      <c r="T593" s="164" t="str">
        <f t="shared" si="76"/>
        <v/>
      </c>
      <c r="U593" s="165" t="str">
        <f t="shared" si="77"/>
        <v/>
      </c>
      <c r="V593" s="146"/>
      <c r="AR593" t="str">
        <f t="shared" si="78"/>
        <v/>
      </c>
      <c r="AS593" t="str">
        <f t="shared" si="79"/>
        <v/>
      </c>
    </row>
    <row r="594" spans="1:45" x14ac:dyDescent="0.55000000000000004">
      <c r="A594" s="171"/>
      <c r="B594" s="172"/>
      <c r="C594" s="173"/>
      <c r="D594" s="173"/>
      <c r="E594" s="173"/>
      <c r="F594" s="173"/>
      <c r="G594" s="174"/>
      <c r="H594" s="175"/>
      <c r="I594" s="176"/>
      <c r="J594" s="176"/>
      <c r="K594" s="177"/>
      <c r="L594" s="178"/>
      <c r="M594" s="179"/>
      <c r="O594" s="160" t="str">
        <f>IF(Q594 = "", "", COUNT(Q$4:$Q594))</f>
        <v/>
      </c>
      <c r="P594" s="160" t="str">
        <f t="shared" si="72"/>
        <v/>
      </c>
      <c r="Q594" s="161" t="str">
        <f t="shared" si="73"/>
        <v/>
      </c>
      <c r="R594" s="162" t="str">
        <f t="shared" si="74"/>
        <v/>
      </c>
      <c r="S594" s="163" t="str">
        <f t="shared" si="75"/>
        <v/>
      </c>
      <c r="T594" s="164" t="str">
        <f t="shared" si="76"/>
        <v/>
      </c>
      <c r="U594" s="165" t="str">
        <f t="shared" si="77"/>
        <v/>
      </c>
      <c r="V594" s="146"/>
      <c r="AR594" t="str">
        <f t="shared" si="78"/>
        <v/>
      </c>
      <c r="AS594" t="str">
        <f t="shared" si="79"/>
        <v/>
      </c>
    </row>
    <row r="595" spans="1:45" x14ac:dyDescent="0.55000000000000004">
      <c r="A595" s="171"/>
      <c r="B595" s="172"/>
      <c r="C595" s="173"/>
      <c r="D595" s="173"/>
      <c r="E595" s="173"/>
      <c r="F595" s="173"/>
      <c r="G595" s="174"/>
      <c r="H595" s="175"/>
      <c r="I595" s="176"/>
      <c r="J595" s="176"/>
      <c r="K595" s="177"/>
      <c r="L595" s="178"/>
      <c r="M595" s="179"/>
      <c r="O595" s="160" t="str">
        <f>IF(Q595 = "", "", COUNT(Q$4:$Q595))</f>
        <v/>
      </c>
      <c r="P595" s="160" t="str">
        <f t="shared" si="72"/>
        <v/>
      </c>
      <c r="Q595" s="161" t="str">
        <f t="shared" si="73"/>
        <v/>
      </c>
      <c r="R595" s="162" t="str">
        <f t="shared" si="74"/>
        <v/>
      </c>
      <c r="S595" s="163" t="str">
        <f t="shared" si="75"/>
        <v/>
      </c>
      <c r="T595" s="164" t="str">
        <f t="shared" si="76"/>
        <v/>
      </c>
      <c r="U595" s="165" t="str">
        <f t="shared" si="77"/>
        <v/>
      </c>
      <c r="V595" s="146"/>
      <c r="AR595" t="str">
        <f t="shared" si="78"/>
        <v/>
      </c>
      <c r="AS595" t="str">
        <f t="shared" si="79"/>
        <v/>
      </c>
    </row>
    <row r="596" spans="1:45" x14ac:dyDescent="0.55000000000000004">
      <c r="A596" s="171"/>
      <c r="B596" s="172"/>
      <c r="C596" s="173"/>
      <c r="D596" s="173"/>
      <c r="E596" s="173"/>
      <c r="F596" s="173"/>
      <c r="G596" s="174"/>
      <c r="H596" s="175"/>
      <c r="I596" s="176"/>
      <c r="J596" s="176"/>
      <c r="K596" s="177"/>
      <c r="L596" s="178"/>
      <c r="M596" s="179"/>
      <c r="O596" s="160" t="str">
        <f>IF(Q596 = "", "", COUNT(Q$4:$Q596))</f>
        <v/>
      </c>
      <c r="P596" s="160" t="str">
        <f t="shared" si="72"/>
        <v/>
      </c>
      <c r="Q596" s="161" t="str">
        <f t="shared" si="73"/>
        <v/>
      </c>
      <c r="R596" s="162" t="str">
        <f t="shared" si="74"/>
        <v/>
      </c>
      <c r="S596" s="163" t="str">
        <f t="shared" si="75"/>
        <v/>
      </c>
      <c r="T596" s="164" t="str">
        <f t="shared" si="76"/>
        <v/>
      </c>
      <c r="U596" s="165" t="str">
        <f t="shared" si="77"/>
        <v/>
      </c>
      <c r="V596" s="146"/>
      <c r="AR596" t="str">
        <f t="shared" si="78"/>
        <v/>
      </c>
      <c r="AS596" t="str">
        <f t="shared" si="79"/>
        <v/>
      </c>
    </row>
    <row r="597" spans="1:45" x14ac:dyDescent="0.55000000000000004">
      <c r="A597" s="171"/>
      <c r="B597" s="172"/>
      <c r="C597" s="173"/>
      <c r="D597" s="173"/>
      <c r="E597" s="173"/>
      <c r="F597" s="173"/>
      <c r="G597" s="174"/>
      <c r="H597" s="175"/>
      <c r="I597" s="176"/>
      <c r="J597" s="176"/>
      <c r="K597" s="177"/>
      <c r="L597" s="178"/>
      <c r="M597" s="179"/>
      <c r="O597" s="160" t="str">
        <f>IF(Q597 = "", "", COUNT(Q$4:$Q597))</f>
        <v/>
      </c>
      <c r="P597" s="160" t="str">
        <f t="shared" si="72"/>
        <v/>
      </c>
      <c r="Q597" s="161" t="str">
        <f t="shared" si="73"/>
        <v/>
      </c>
      <c r="R597" s="162" t="str">
        <f t="shared" si="74"/>
        <v/>
      </c>
      <c r="S597" s="163" t="str">
        <f t="shared" si="75"/>
        <v/>
      </c>
      <c r="T597" s="164" t="str">
        <f t="shared" si="76"/>
        <v/>
      </c>
      <c r="U597" s="165" t="str">
        <f t="shared" si="77"/>
        <v/>
      </c>
      <c r="V597" s="146"/>
      <c r="AR597" t="str">
        <f t="shared" si="78"/>
        <v/>
      </c>
      <c r="AS597" t="str">
        <f t="shared" si="79"/>
        <v/>
      </c>
    </row>
    <row r="598" spans="1:45" x14ac:dyDescent="0.55000000000000004">
      <c r="A598" s="171"/>
      <c r="B598" s="172"/>
      <c r="C598" s="173"/>
      <c r="D598" s="173"/>
      <c r="E598" s="173"/>
      <c r="F598" s="173"/>
      <c r="G598" s="174"/>
      <c r="H598" s="175"/>
      <c r="I598" s="176"/>
      <c r="J598" s="176"/>
      <c r="K598" s="177"/>
      <c r="L598" s="178"/>
      <c r="M598" s="179"/>
      <c r="O598" s="160" t="str">
        <f>IF(Q598 = "", "", COUNT(Q$4:$Q598))</f>
        <v/>
      </c>
      <c r="P598" s="160" t="str">
        <f t="shared" si="72"/>
        <v/>
      </c>
      <c r="Q598" s="161" t="str">
        <f t="shared" si="73"/>
        <v/>
      </c>
      <c r="R598" s="162" t="str">
        <f t="shared" si="74"/>
        <v/>
      </c>
      <c r="S598" s="163" t="str">
        <f t="shared" si="75"/>
        <v/>
      </c>
      <c r="T598" s="164" t="str">
        <f t="shared" si="76"/>
        <v/>
      </c>
      <c r="U598" s="165" t="str">
        <f t="shared" si="77"/>
        <v/>
      </c>
      <c r="V598" s="146"/>
      <c r="AR598" t="str">
        <f t="shared" si="78"/>
        <v/>
      </c>
      <c r="AS598" t="str">
        <f t="shared" si="79"/>
        <v/>
      </c>
    </row>
    <row r="599" spans="1:45" x14ac:dyDescent="0.55000000000000004">
      <c r="A599" s="171"/>
      <c r="B599" s="172"/>
      <c r="C599" s="173"/>
      <c r="D599" s="173"/>
      <c r="E599" s="173"/>
      <c r="F599" s="173"/>
      <c r="G599" s="174"/>
      <c r="H599" s="175"/>
      <c r="I599" s="176"/>
      <c r="J599" s="176"/>
      <c r="K599" s="177"/>
      <c r="L599" s="178"/>
      <c r="M599" s="179"/>
      <c r="O599" s="160" t="str">
        <f>IF(Q599 = "", "", COUNT(Q$4:$Q599))</f>
        <v/>
      </c>
      <c r="P599" s="160" t="str">
        <f t="shared" si="72"/>
        <v/>
      </c>
      <c r="Q599" s="161" t="str">
        <f t="shared" si="73"/>
        <v/>
      </c>
      <c r="R599" s="162" t="str">
        <f t="shared" si="74"/>
        <v/>
      </c>
      <c r="S599" s="163" t="str">
        <f t="shared" si="75"/>
        <v/>
      </c>
      <c r="T599" s="164" t="str">
        <f t="shared" si="76"/>
        <v/>
      </c>
      <c r="U599" s="165" t="str">
        <f t="shared" si="77"/>
        <v/>
      </c>
      <c r="V599" s="146"/>
      <c r="AR599" t="str">
        <f t="shared" si="78"/>
        <v/>
      </c>
      <c r="AS599" t="str">
        <f t="shared" si="79"/>
        <v/>
      </c>
    </row>
    <row r="600" spans="1:45" x14ac:dyDescent="0.55000000000000004">
      <c r="A600" s="171"/>
      <c r="B600" s="172"/>
      <c r="C600" s="173"/>
      <c r="D600" s="173"/>
      <c r="E600" s="173"/>
      <c r="F600" s="173"/>
      <c r="G600" s="174"/>
      <c r="H600" s="175"/>
      <c r="I600" s="176"/>
      <c r="J600" s="176"/>
      <c r="K600" s="177"/>
      <c r="L600" s="178"/>
      <c r="M600" s="179"/>
      <c r="O600" s="160" t="str">
        <f>IF(Q600 = "", "", COUNT(Q$4:$Q600))</f>
        <v/>
      </c>
      <c r="P600" s="160" t="str">
        <f t="shared" si="72"/>
        <v/>
      </c>
      <c r="Q600" s="161" t="str">
        <f t="shared" si="73"/>
        <v/>
      </c>
      <c r="R600" s="162" t="str">
        <f t="shared" si="74"/>
        <v/>
      </c>
      <c r="S600" s="163" t="str">
        <f t="shared" si="75"/>
        <v/>
      </c>
      <c r="T600" s="164" t="str">
        <f t="shared" si="76"/>
        <v/>
      </c>
      <c r="U600" s="165" t="str">
        <f t="shared" si="77"/>
        <v/>
      </c>
      <c r="V600" s="146"/>
      <c r="AR600" t="str">
        <f t="shared" si="78"/>
        <v/>
      </c>
      <c r="AS600" t="str">
        <f t="shared" si="79"/>
        <v/>
      </c>
    </row>
    <row r="601" spans="1:45" x14ac:dyDescent="0.55000000000000004">
      <c r="A601" s="171"/>
      <c r="B601" s="172"/>
      <c r="C601" s="173"/>
      <c r="D601" s="173"/>
      <c r="E601" s="173"/>
      <c r="F601" s="173"/>
      <c r="G601" s="174"/>
      <c r="H601" s="175"/>
      <c r="I601" s="176"/>
      <c r="J601" s="176"/>
      <c r="K601" s="177"/>
      <c r="L601" s="178"/>
      <c r="M601" s="179"/>
      <c r="O601" s="160" t="str">
        <f>IF(Q601 = "", "", COUNT(Q$4:$Q601))</f>
        <v/>
      </c>
      <c r="P601" s="160" t="str">
        <f t="shared" si="72"/>
        <v/>
      </c>
      <c r="Q601" s="161" t="str">
        <f t="shared" si="73"/>
        <v/>
      </c>
      <c r="R601" s="162" t="str">
        <f t="shared" si="74"/>
        <v/>
      </c>
      <c r="S601" s="163" t="str">
        <f t="shared" si="75"/>
        <v/>
      </c>
      <c r="T601" s="164" t="str">
        <f t="shared" si="76"/>
        <v/>
      </c>
      <c r="U601" s="165" t="str">
        <f t="shared" si="77"/>
        <v/>
      </c>
      <c r="V601" s="146"/>
      <c r="AR601" t="str">
        <f t="shared" si="78"/>
        <v/>
      </c>
      <c r="AS601" t="str">
        <f t="shared" si="79"/>
        <v/>
      </c>
    </row>
    <row r="602" spans="1:45" x14ac:dyDescent="0.55000000000000004">
      <c r="A602" s="171"/>
      <c r="B602" s="172"/>
      <c r="C602" s="173"/>
      <c r="D602" s="173"/>
      <c r="E602" s="173"/>
      <c r="F602" s="173"/>
      <c r="G602" s="174"/>
      <c r="H602" s="175"/>
      <c r="I602" s="176"/>
      <c r="J602" s="176"/>
      <c r="K602" s="177"/>
      <c r="L602" s="178"/>
      <c r="M602" s="179"/>
      <c r="O602" s="160" t="str">
        <f>IF(Q602 = "", "", COUNT(Q$4:$Q602))</f>
        <v/>
      </c>
      <c r="P602" s="160" t="str">
        <f t="shared" si="72"/>
        <v/>
      </c>
      <c r="Q602" s="161" t="str">
        <f t="shared" si="73"/>
        <v/>
      </c>
      <c r="R602" s="162" t="str">
        <f t="shared" si="74"/>
        <v/>
      </c>
      <c r="S602" s="163" t="str">
        <f t="shared" si="75"/>
        <v/>
      </c>
      <c r="T602" s="164" t="str">
        <f t="shared" si="76"/>
        <v/>
      </c>
      <c r="U602" s="165" t="str">
        <f t="shared" si="77"/>
        <v/>
      </c>
      <c r="V602" s="146"/>
      <c r="AR602" t="str">
        <f t="shared" si="78"/>
        <v/>
      </c>
      <c r="AS602" t="str">
        <f t="shared" si="79"/>
        <v/>
      </c>
    </row>
    <row r="603" spans="1:45" x14ac:dyDescent="0.55000000000000004">
      <c r="A603" s="171"/>
      <c r="B603" s="172"/>
      <c r="C603" s="173"/>
      <c r="D603" s="173"/>
      <c r="E603" s="173"/>
      <c r="F603" s="173"/>
      <c r="G603" s="174"/>
      <c r="H603" s="175"/>
      <c r="I603" s="176"/>
      <c r="J603" s="176"/>
      <c r="K603" s="177"/>
      <c r="L603" s="178"/>
      <c r="M603" s="179"/>
      <c r="O603" s="160" t="str">
        <f>IF(Q603 = "", "", COUNT(Q$4:$Q603))</f>
        <v/>
      </c>
      <c r="P603" s="160" t="str">
        <f t="shared" si="72"/>
        <v/>
      </c>
      <c r="Q603" s="161" t="str">
        <f t="shared" si="73"/>
        <v/>
      </c>
      <c r="R603" s="162" t="str">
        <f t="shared" si="74"/>
        <v/>
      </c>
      <c r="S603" s="163" t="str">
        <f t="shared" si="75"/>
        <v/>
      </c>
      <c r="T603" s="164" t="str">
        <f t="shared" si="76"/>
        <v/>
      </c>
      <c r="U603" s="165" t="str">
        <f t="shared" si="77"/>
        <v/>
      </c>
      <c r="V603" s="146"/>
      <c r="AR603" t="str">
        <f t="shared" si="78"/>
        <v/>
      </c>
      <c r="AS603" t="str">
        <f t="shared" si="79"/>
        <v/>
      </c>
    </row>
    <row r="604" spans="1:45" x14ac:dyDescent="0.55000000000000004">
      <c r="A604" s="171"/>
      <c r="B604" s="172"/>
      <c r="C604" s="173"/>
      <c r="D604" s="173"/>
      <c r="E604" s="173"/>
      <c r="F604" s="173"/>
      <c r="G604" s="174"/>
      <c r="H604" s="175"/>
      <c r="I604" s="176"/>
      <c r="J604" s="176"/>
      <c r="K604" s="177"/>
      <c r="L604" s="178"/>
      <c r="M604" s="179"/>
      <c r="O604" s="160" t="str">
        <f>IF(Q604 = "", "", COUNT(Q$4:$Q604))</f>
        <v/>
      </c>
      <c r="P604" s="160" t="str">
        <f t="shared" si="72"/>
        <v/>
      </c>
      <c r="Q604" s="161" t="str">
        <f t="shared" si="73"/>
        <v/>
      </c>
      <c r="R604" s="162" t="str">
        <f t="shared" si="74"/>
        <v/>
      </c>
      <c r="S604" s="163" t="str">
        <f t="shared" si="75"/>
        <v/>
      </c>
      <c r="T604" s="164" t="str">
        <f t="shared" si="76"/>
        <v/>
      </c>
      <c r="U604" s="165" t="str">
        <f t="shared" si="77"/>
        <v/>
      </c>
      <c r="V604" s="146"/>
      <c r="AR604" t="str">
        <f t="shared" si="78"/>
        <v/>
      </c>
      <c r="AS604" t="str">
        <f t="shared" si="79"/>
        <v/>
      </c>
    </row>
    <row r="605" spans="1:45" x14ac:dyDescent="0.55000000000000004">
      <c r="A605" s="171"/>
      <c r="B605" s="172"/>
      <c r="C605" s="173"/>
      <c r="D605" s="173"/>
      <c r="E605" s="173"/>
      <c r="F605" s="173"/>
      <c r="G605" s="174"/>
      <c r="H605" s="175"/>
      <c r="I605" s="176"/>
      <c r="J605" s="176"/>
      <c r="K605" s="177"/>
      <c r="L605" s="178"/>
      <c r="M605" s="179"/>
      <c r="O605" s="160" t="str">
        <f>IF(Q605 = "", "", COUNT(Q$4:$Q605))</f>
        <v/>
      </c>
      <c r="P605" s="160" t="str">
        <f t="shared" si="72"/>
        <v/>
      </c>
      <c r="Q605" s="161" t="str">
        <f t="shared" si="73"/>
        <v/>
      </c>
      <c r="R605" s="162" t="str">
        <f t="shared" si="74"/>
        <v/>
      </c>
      <c r="S605" s="163" t="str">
        <f t="shared" si="75"/>
        <v/>
      </c>
      <c r="T605" s="164" t="str">
        <f t="shared" si="76"/>
        <v/>
      </c>
      <c r="U605" s="165" t="str">
        <f t="shared" si="77"/>
        <v/>
      </c>
      <c r="V605" s="146"/>
      <c r="AR605" t="str">
        <f t="shared" si="78"/>
        <v/>
      </c>
      <c r="AS605" t="str">
        <f t="shared" si="79"/>
        <v/>
      </c>
    </row>
    <row r="606" spans="1:45" x14ac:dyDescent="0.55000000000000004">
      <c r="A606" s="171"/>
      <c r="B606" s="172"/>
      <c r="C606" s="173"/>
      <c r="D606" s="173"/>
      <c r="E606" s="173"/>
      <c r="F606" s="173"/>
      <c r="G606" s="174"/>
      <c r="H606" s="175"/>
      <c r="I606" s="176"/>
      <c r="J606" s="176"/>
      <c r="K606" s="177"/>
      <c r="L606" s="178"/>
      <c r="M606" s="179"/>
      <c r="O606" s="160" t="str">
        <f>IF(Q606 = "", "", COUNT(Q$4:$Q606))</f>
        <v/>
      </c>
      <c r="P606" s="160" t="str">
        <f t="shared" si="72"/>
        <v/>
      </c>
      <c r="Q606" s="161" t="str">
        <f t="shared" si="73"/>
        <v/>
      </c>
      <c r="R606" s="162" t="str">
        <f t="shared" si="74"/>
        <v/>
      </c>
      <c r="S606" s="163" t="str">
        <f t="shared" si="75"/>
        <v/>
      </c>
      <c r="T606" s="164" t="str">
        <f t="shared" si="76"/>
        <v/>
      </c>
      <c r="U606" s="165" t="str">
        <f t="shared" si="77"/>
        <v/>
      </c>
      <c r="V606" s="146"/>
      <c r="AR606" t="str">
        <f t="shared" si="78"/>
        <v/>
      </c>
      <c r="AS606" t="str">
        <f t="shared" si="79"/>
        <v/>
      </c>
    </row>
    <row r="607" spans="1:45" x14ac:dyDescent="0.55000000000000004">
      <c r="A607" s="171"/>
      <c r="B607" s="172"/>
      <c r="C607" s="173"/>
      <c r="D607" s="173"/>
      <c r="E607" s="173"/>
      <c r="F607" s="173"/>
      <c r="G607" s="174"/>
      <c r="H607" s="175"/>
      <c r="I607" s="176"/>
      <c r="J607" s="176"/>
      <c r="K607" s="177"/>
      <c r="L607" s="178"/>
      <c r="M607" s="179"/>
      <c r="O607" s="160" t="str">
        <f>IF(Q607 = "", "", COUNT(Q$4:$Q607))</f>
        <v/>
      </c>
      <c r="P607" s="160" t="str">
        <f t="shared" si="72"/>
        <v/>
      </c>
      <c r="Q607" s="161" t="str">
        <f t="shared" si="73"/>
        <v/>
      </c>
      <c r="R607" s="162" t="str">
        <f t="shared" si="74"/>
        <v/>
      </c>
      <c r="S607" s="163" t="str">
        <f t="shared" si="75"/>
        <v/>
      </c>
      <c r="T607" s="164" t="str">
        <f t="shared" si="76"/>
        <v/>
      </c>
      <c r="U607" s="165" t="str">
        <f t="shared" si="77"/>
        <v/>
      </c>
      <c r="V607" s="146"/>
      <c r="AR607" t="str">
        <f t="shared" si="78"/>
        <v/>
      </c>
      <c r="AS607" t="str">
        <f t="shared" si="79"/>
        <v/>
      </c>
    </row>
    <row r="608" spans="1:45" x14ac:dyDescent="0.55000000000000004">
      <c r="A608" s="171"/>
      <c r="B608" s="172"/>
      <c r="C608" s="173"/>
      <c r="D608" s="173"/>
      <c r="E608" s="173"/>
      <c r="F608" s="173"/>
      <c r="G608" s="174"/>
      <c r="H608" s="175"/>
      <c r="I608" s="176"/>
      <c r="J608" s="176"/>
      <c r="K608" s="177"/>
      <c r="L608" s="178"/>
      <c r="M608" s="179"/>
      <c r="O608" s="160" t="str">
        <f>IF(Q608 = "", "", COUNT(Q$4:$Q608))</f>
        <v/>
      </c>
      <c r="P608" s="160" t="str">
        <f t="shared" si="72"/>
        <v/>
      </c>
      <c r="Q608" s="161" t="str">
        <f t="shared" si="73"/>
        <v/>
      </c>
      <c r="R608" s="162" t="str">
        <f t="shared" si="74"/>
        <v/>
      </c>
      <c r="S608" s="163" t="str">
        <f t="shared" si="75"/>
        <v/>
      </c>
      <c r="T608" s="164" t="str">
        <f t="shared" si="76"/>
        <v/>
      </c>
      <c r="U608" s="165" t="str">
        <f t="shared" si="77"/>
        <v/>
      </c>
      <c r="V608" s="146"/>
      <c r="AR608" t="str">
        <f t="shared" si="78"/>
        <v/>
      </c>
      <c r="AS608" t="str">
        <f t="shared" si="79"/>
        <v/>
      </c>
    </row>
    <row r="609" spans="1:45" x14ac:dyDescent="0.55000000000000004">
      <c r="A609" s="171"/>
      <c r="B609" s="172"/>
      <c r="C609" s="173"/>
      <c r="D609" s="173"/>
      <c r="E609" s="173"/>
      <c r="F609" s="173"/>
      <c r="G609" s="174"/>
      <c r="H609" s="175"/>
      <c r="I609" s="176"/>
      <c r="J609" s="176"/>
      <c r="K609" s="177"/>
      <c r="L609" s="178"/>
      <c r="M609" s="179"/>
      <c r="O609" s="160" t="str">
        <f>IF(Q609 = "", "", COUNT(Q$4:$Q609))</f>
        <v/>
      </c>
      <c r="P609" s="160" t="str">
        <f t="shared" si="72"/>
        <v/>
      </c>
      <c r="Q609" s="161" t="str">
        <f t="shared" si="73"/>
        <v/>
      </c>
      <c r="R609" s="162" t="str">
        <f t="shared" si="74"/>
        <v/>
      </c>
      <c r="S609" s="163" t="str">
        <f t="shared" si="75"/>
        <v/>
      </c>
      <c r="T609" s="164" t="str">
        <f t="shared" si="76"/>
        <v/>
      </c>
      <c r="U609" s="165" t="str">
        <f t="shared" si="77"/>
        <v/>
      </c>
      <c r="V609" s="146"/>
      <c r="AR609" t="str">
        <f t="shared" si="78"/>
        <v/>
      </c>
      <c r="AS609" t="str">
        <f t="shared" si="79"/>
        <v/>
      </c>
    </row>
    <row r="610" spans="1:45" x14ac:dyDescent="0.55000000000000004">
      <c r="A610" s="171"/>
      <c r="B610" s="172"/>
      <c r="C610" s="173"/>
      <c r="D610" s="173"/>
      <c r="E610" s="173"/>
      <c r="F610" s="173"/>
      <c r="G610" s="174"/>
      <c r="H610" s="175"/>
      <c r="I610" s="176"/>
      <c r="J610" s="176"/>
      <c r="K610" s="177"/>
      <c r="L610" s="178"/>
      <c r="M610" s="179"/>
      <c r="O610" s="160" t="str">
        <f>IF(Q610 = "", "", COUNT(Q$4:$Q610))</f>
        <v/>
      </c>
      <c r="P610" s="160" t="str">
        <f t="shared" si="72"/>
        <v/>
      </c>
      <c r="Q610" s="161" t="str">
        <f t="shared" si="73"/>
        <v/>
      </c>
      <c r="R610" s="162" t="str">
        <f t="shared" si="74"/>
        <v/>
      </c>
      <c r="S610" s="163" t="str">
        <f t="shared" si="75"/>
        <v/>
      </c>
      <c r="T610" s="164" t="str">
        <f t="shared" si="76"/>
        <v/>
      </c>
      <c r="U610" s="165" t="str">
        <f t="shared" si="77"/>
        <v/>
      </c>
      <c r="V610" s="146"/>
      <c r="AR610" t="str">
        <f t="shared" si="78"/>
        <v/>
      </c>
      <c r="AS610" t="str">
        <f t="shared" si="79"/>
        <v/>
      </c>
    </row>
    <row r="611" spans="1:45" x14ac:dyDescent="0.55000000000000004">
      <c r="A611" s="171"/>
      <c r="B611" s="172"/>
      <c r="C611" s="173"/>
      <c r="D611" s="173"/>
      <c r="E611" s="173"/>
      <c r="F611" s="173"/>
      <c r="G611" s="174"/>
      <c r="H611" s="175"/>
      <c r="I611" s="176"/>
      <c r="J611" s="176"/>
      <c r="K611" s="177"/>
      <c r="L611" s="178"/>
      <c r="M611" s="179"/>
      <c r="O611" s="160" t="str">
        <f>IF(Q611 = "", "", COUNT(Q$4:$Q611))</f>
        <v/>
      </c>
      <c r="P611" s="160" t="str">
        <f t="shared" si="72"/>
        <v/>
      </c>
      <c r="Q611" s="161" t="str">
        <f t="shared" si="73"/>
        <v/>
      </c>
      <c r="R611" s="162" t="str">
        <f t="shared" si="74"/>
        <v/>
      </c>
      <c r="S611" s="163" t="str">
        <f t="shared" si="75"/>
        <v/>
      </c>
      <c r="T611" s="164" t="str">
        <f t="shared" si="76"/>
        <v/>
      </c>
      <c r="U611" s="165" t="str">
        <f t="shared" si="77"/>
        <v/>
      </c>
      <c r="V611" s="146"/>
      <c r="AR611" t="str">
        <f t="shared" si="78"/>
        <v/>
      </c>
      <c r="AS611" t="str">
        <f t="shared" si="79"/>
        <v/>
      </c>
    </row>
    <row r="612" spans="1:45" x14ac:dyDescent="0.55000000000000004">
      <c r="A612" s="171"/>
      <c r="B612" s="172"/>
      <c r="C612" s="173"/>
      <c r="D612" s="173"/>
      <c r="E612" s="173"/>
      <c r="F612" s="173"/>
      <c r="G612" s="174"/>
      <c r="H612" s="175"/>
      <c r="I612" s="176"/>
      <c r="J612" s="176"/>
      <c r="K612" s="177"/>
      <c r="L612" s="178"/>
      <c r="M612" s="179"/>
      <c r="O612" s="160" t="str">
        <f>IF(Q612 = "", "", COUNT(Q$4:$Q612))</f>
        <v/>
      </c>
      <c r="P612" s="160" t="str">
        <f t="shared" si="72"/>
        <v/>
      </c>
      <c r="Q612" s="161" t="str">
        <f t="shared" si="73"/>
        <v/>
      </c>
      <c r="R612" s="162" t="str">
        <f t="shared" si="74"/>
        <v/>
      </c>
      <c r="S612" s="163" t="str">
        <f t="shared" si="75"/>
        <v/>
      </c>
      <c r="T612" s="164" t="str">
        <f t="shared" si="76"/>
        <v/>
      </c>
      <c r="U612" s="165" t="str">
        <f t="shared" si="77"/>
        <v/>
      </c>
      <c r="V612" s="146"/>
      <c r="AR612" t="str">
        <f t="shared" si="78"/>
        <v/>
      </c>
      <c r="AS612" t="str">
        <f t="shared" si="79"/>
        <v/>
      </c>
    </row>
    <row r="613" spans="1:45" x14ac:dyDescent="0.55000000000000004">
      <c r="A613" s="171"/>
      <c r="B613" s="172"/>
      <c r="C613" s="173"/>
      <c r="D613" s="173"/>
      <c r="E613" s="173"/>
      <c r="F613" s="173"/>
      <c r="G613" s="174"/>
      <c r="H613" s="175"/>
      <c r="I613" s="176"/>
      <c r="J613" s="176"/>
      <c r="K613" s="177"/>
      <c r="L613" s="178"/>
      <c r="M613" s="179"/>
      <c r="O613" s="160" t="str">
        <f>IF(Q613 = "", "", COUNT(Q$4:$Q613))</f>
        <v/>
      </c>
      <c r="P613" s="160" t="str">
        <f t="shared" si="72"/>
        <v/>
      </c>
      <c r="Q613" s="161" t="str">
        <f t="shared" si="73"/>
        <v/>
      </c>
      <c r="R613" s="162" t="str">
        <f t="shared" si="74"/>
        <v/>
      </c>
      <c r="S613" s="163" t="str">
        <f t="shared" si="75"/>
        <v/>
      </c>
      <c r="T613" s="164" t="str">
        <f t="shared" si="76"/>
        <v/>
      </c>
      <c r="U613" s="165" t="str">
        <f t="shared" si="77"/>
        <v/>
      </c>
      <c r="V613" s="146"/>
      <c r="AR613" t="str">
        <f t="shared" si="78"/>
        <v/>
      </c>
      <c r="AS613" t="str">
        <f t="shared" si="79"/>
        <v/>
      </c>
    </row>
    <row r="614" spans="1:45" x14ac:dyDescent="0.55000000000000004">
      <c r="A614" s="171"/>
      <c r="B614" s="172"/>
      <c r="C614" s="173"/>
      <c r="D614" s="173"/>
      <c r="E614" s="173"/>
      <c r="F614" s="173"/>
      <c r="G614" s="174"/>
      <c r="H614" s="175"/>
      <c r="I614" s="176"/>
      <c r="J614" s="176"/>
      <c r="K614" s="177"/>
      <c r="L614" s="178"/>
      <c r="M614" s="179"/>
      <c r="O614" s="160" t="str">
        <f>IF(Q614 = "", "", COUNT(Q$4:$Q614))</f>
        <v/>
      </c>
      <c r="P614" s="160" t="str">
        <f t="shared" si="72"/>
        <v/>
      </c>
      <c r="Q614" s="161" t="str">
        <f t="shared" si="73"/>
        <v/>
      </c>
      <c r="R614" s="162" t="str">
        <f t="shared" si="74"/>
        <v/>
      </c>
      <c r="S614" s="163" t="str">
        <f t="shared" si="75"/>
        <v/>
      </c>
      <c r="T614" s="164" t="str">
        <f t="shared" si="76"/>
        <v/>
      </c>
      <c r="U614" s="165" t="str">
        <f t="shared" si="77"/>
        <v/>
      </c>
      <c r="V614" s="146"/>
      <c r="AR614" t="str">
        <f t="shared" si="78"/>
        <v/>
      </c>
      <c r="AS614" t="str">
        <f t="shared" si="79"/>
        <v/>
      </c>
    </row>
    <row r="615" spans="1:45" x14ac:dyDescent="0.55000000000000004">
      <c r="A615" s="171"/>
      <c r="B615" s="172"/>
      <c r="C615" s="173"/>
      <c r="D615" s="173"/>
      <c r="E615" s="173"/>
      <c r="F615" s="173"/>
      <c r="G615" s="174"/>
      <c r="H615" s="175"/>
      <c r="I615" s="176"/>
      <c r="J615" s="176"/>
      <c r="K615" s="177"/>
      <c r="L615" s="178"/>
      <c r="M615" s="179"/>
      <c r="O615" s="160" t="str">
        <f>IF(Q615 = "", "", COUNT(Q$4:$Q615))</f>
        <v/>
      </c>
      <c r="P615" s="160" t="str">
        <f t="shared" si="72"/>
        <v/>
      </c>
      <c r="Q615" s="161" t="str">
        <f t="shared" si="73"/>
        <v/>
      </c>
      <c r="R615" s="162" t="str">
        <f t="shared" si="74"/>
        <v/>
      </c>
      <c r="S615" s="163" t="str">
        <f t="shared" si="75"/>
        <v/>
      </c>
      <c r="T615" s="164" t="str">
        <f t="shared" si="76"/>
        <v/>
      </c>
      <c r="U615" s="165" t="str">
        <f t="shared" si="77"/>
        <v/>
      </c>
      <c r="V615" s="146"/>
      <c r="AR615" t="str">
        <f t="shared" si="78"/>
        <v/>
      </c>
      <c r="AS615" t="str">
        <f t="shared" si="79"/>
        <v/>
      </c>
    </row>
    <row r="616" spans="1:45" x14ac:dyDescent="0.55000000000000004">
      <c r="A616" s="171"/>
      <c r="B616" s="172"/>
      <c r="C616" s="173"/>
      <c r="D616" s="173"/>
      <c r="E616" s="173"/>
      <c r="F616" s="173"/>
      <c r="G616" s="174"/>
      <c r="H616" s="175"/>
      <c r="I616" s="176"/>
      <c r="J616" s="176"/>
      <c r="K616" s="177"/>
      <c r="L616" s="178"/>
      <c r="M616" s="179"/>
      <c r="O616" s="160" t="str">
        <f>IF(Q616 = "", "", COUNT(Q$4:$Q616))</f>
        <v/>
      </c>
      <c r="P616" s="160" t="str">
        <f t="shared" si="72"/>
        <v/>
      </c>
      <c r="Q616" s="161" t="str">
        <f t="shared" si="73"/>
        <v/>
      </c>
      <c r="R616" s="162" t="str">
        <f t="shared" si="74"/>
        <v/>
      </c>
      <c r="S616" s="163" t="str">
        <f t="shared" si="75"/>
        <v/>
      </c>
      <c r="T616" s="164" t="str">
        <f t="shared" si="76"/>
        <v/>
      </c>
      <c r="U616" s="165" t="str">
        <f t="shared" si="77"/>
        <v/>
      </c>
      <c r="V616" s="146"/>
      <c r="AR616" t="str">
        <f t="shared" si="78"/>
        <v/>
      </c>
      <c r="AS616" t="str">
        <f t="shared" si="79"/>
        <v/>
      </c>
    </row>
    <row r="617" spans="1:45" x14ac:dyDescent="0.55000000000000004">
      <c r="A617" s="171"/>
      <c r="B617" s="172"/>
      <c r="C617" s="173"/>
      <c r="D617" s="173"/>
      <c r="E617" s="173"/>
      <c r="F617" s="173"/>
      <c r="G617" s="174"/>
      <c r="H617" s="175"/>
      <c r="I617" s="176"/>
      <c r="J617" s="176"/>
      <c r="K617" s="177"/>
      <c r="L617" s="178"/>
      <c r="M617" s="179"/>
      <c r="O617" s="160" t="str">
        <f>IF(Q617 = "", "", COUNT(Q$4:$Q617))</f>
        <v/>
      </c>
      <c r="P617" s="160" t="str">
        <f t="shared" si="72"/>
        <v/>
      </c>
      <c r="Q617" s="161" t="str">
        <f t="shared" si="73"/>
        <v/>
      </c>
      <c r="R617" s="162" t="str">
        <f t="shared" si="74"/>
        <v/>
      </c>
      <c r="S617" s="163" t="str">
        <f t="shared" si="75"/>
        <v/>
      </c>
      <c r="T617" s="164" t="str">
        <f t="shared" si="76"/>
        <v/>
      </c>
      <c r="U617" s="165" t="str">
        <f t="shared" si="77"/>
        <v/>
      </c>
      <c r="V617" s="146"/>
      <c r="AR617" t="str">
        <f t="shared" si="78"/>
        <v/>
      </c>
      <c r="AS617" t="str">
        <f t="shared" si="79"/>
        <v/>
      </c>
    </row>
    <row r="618" spans="1:45" x14ac:dyDescent="0.55000000000000004">
      <c r="A618" s="171"/>
      <c r="B618" s="172"/>
      <c r="C618" s="173"/>
      <c r="D618" s="173"/>
      <c r="E618" s="173"/>
      <c r="F618" s="173"/>
      <c r="G618" s="174"/>
      <c r="H618" s="175"/>
      <c r="I618" s="176"/>
      <c r="J618" s="176"/>
      <c r="K618" s="177"/>
      <c r="L618" s="178"/>
      <c r="M618" s="179"/>
      <c r="O618" s="160" t="str">
        <f>IF(Q618 = "", "", COUNT(Q$4:$Q618))</f>
        <v/>
      </c>
      <c r="P618" s="160" t="str">
        <f t="shared" si="72"/>
        <v/>
      </c>
      <c r="Q618" s="161" t="str">
        <f t="shared" si="73"/>
        <v/>
      </c>
      <c r="R618" s="162" t="str">
        <f t="shared" si="74"/>
        <v/>
      </c>
      <c r="S618" s="163" t="str">
        <f t="shared" si="75"/>
        <v/>
      </c>
      <c r="T618" s="164" t="str">
        <f t="shared" si="76"/>
        <v/>
      </c>
      <c r="U618" s="165" t="str">
        <f t="shared" si="77"/>
        <v/>
      </c>
      <c r="V618" s="146"/>
      <c r="AR618" t="str">
        <f t="shared" si="78"/>
        <v/>
      </c>
      <c r="AS618" t="str">
        <f t="shared" si="79"/>
        <v/>
      </c>
    </row>
    <row r="619" spans="1:45" x14ac:dyDescent="0.55000000000000004">
      <c r="A619" s="171"/>
      <c r="B619" s="172"/>
      <c r="C619" s="173"/>
      <c r="D619" s="173"/>
      <c r="E619" s="173"/>
      <c r="F619" s="173"/>
      <c r="G619" s="174"/>
      <c r="H619" s="175"/>
      <c r="I619" s="176"/>
      <c r="J619" s="176"/>
      <c r="K619" s="177"/>
      <c r="L619" s="178"/>
      <c r="M619" s="179"/>
      <c r="O619" s="160" t="str">
        <f>IF(Q619 = "", "", COUNT(Q$4:$Q619))</f>
        <v/>
      </c>
      <c r="P619" s="160" t="str">
        <f t="shared" si="72"/>
        <v/>
      </c>
      <c r="Q619" s="161" t="str">
        <f t="shared" si="73"/>
        <v/>
      </c>
      <c r="R619" s="162" t="str">
        <f t="shared" si="74"/>
        <v/>
      </c>
      <c r="S619" s="163" t="str">
        <f t="shared" si="75"/>
        <v/>
      </c>
      <c r="T619" s="164" t="str">
        <f t="shared" si="76"/>
        <v/>
      </c>
      <c r="U619" s="165" t="str">
        <f t="shared" si="77"/>
        <v/>
      </c>
      <c r="V619" s="146"/>
      <c r="AR619" t="str">
        <f t="shared" si="78"/>
        <v/>
      </c>
      <c r="AS619" t="str">
        <f t="shared" si="79"/>
        <v/>
      </c>
    </row>
    <row r="620" spans="1:45" x14ac:dyDescent="0.55000000000000004">
      <c r="A620" s="171"/>
      <c r="B620" s="172"/>
      <c r="C620" s="173"/>
      <c r="D620" s="173"/>
      <c r="E620" s="173"/>
      <c r="F620" s="173"/>
      <c r="G620" s="174"/>
      <c r="H620" s="175"/>
      <c r="I620" s="176"/>
      <c r="J620" s="176"/>
      <c r="K620" s="177"/>
      <c r="L620" s="178"/>
      <c r="M620" s="179"/>
      <c r="O620" s="160" t="str">
        <f>IF(Q620 = "", "", COUNT(Q$4:$Q620))</f>
        <v/>
      </c>
      <c r="P620" s="160" t="str">
        <f t="shared" si="72"/>
        <v/>
      </c>
      <c r="Q620" s="161" t="str">
        <f t="shared" si="73"/>
        <v/>
      </c>
      <c r="R620" s="162" t="str">
        <f t="shared" si="74"/>
        <v/>
      </c>
      <c r="S620" s="163" t="str">
        <f t="shared" si="75"/>
        <v/>
      </c>
      <c r="T620" s="164" t="str">
        <f t="shared" si="76"/>
        <v/>
      </c>
      <c r="U620" s="165" t="str">
        <f t="shared" si="77"/>
        <v/>
      </c>
      <c r="V620" s="146"/>
      <c r="AR620" t="str">
        <f t="shared" si="78"/>
        <v/>
      </c>
      <c r="AS620" t="str">
        <f t="shared" si="79"/>
        <v/>
      </c>
    </row>
    <row r="621" spans="1:45" x14ac:dyDescent="0.55000000000000004">
      <c r="A621" s="171"/>
      <c r="B621" s="172"/>
      <c r="C621" s="173"/>
      <c r="D621" s="173"/>
      <c r="E621" s="173"/>
      <c r="F621" s="173"/>
      <c r="G621" s="174"/>
      <c r="H621" s="175"/>
      <c r="I621" s="176"/>
      <c r="J621" s="176"/>
      <c r="K621" s="177"/>
      <c r="L621" s="178"/>
      <c r="M621" s="179"/>
      <c r="O621" s="160" t="str">
        <f>IF(Q621 = "", "", COUNT(Q$4:$Q621))</f>
        <v/>
      </c>
      <c r="P621" s="160" t="str">
        <f t="shared" si="72"/>
        <v/>
      </c>
      <c r="Q621" s="161" t="str">
        <f t="shared" si="73"/>
        <v/>
      </c>
      <c r="R621" s="162" t="str">
        <f t="shared" si="74"/>
        <v/>
      </c>
      <c r="S621" s="163" t="str">
        <f t="shared" si="75"/>
        <v/>
      </c>
      <c r="T621" s="164" t="str">
        <f t="shared" si="76"/>
        <v/>
      </c>
      <c r="U621" s="165" t="str">
        <f t="shared" si="77"/>
        <v/>
      </c>
      <c r="V621" s="146"/>
      <c r="AR621" t="str">
        <f t="shared" si="78"/>
        <v/>
      </c>
      <c r="AS621" t="str">
        <f t="shared" si="79"/>
        <v/>
      </c>
    </row>
    <row r="622" spans="1:45" x14ac:dyDescent="0.55000000000000004">
      <c r="A622" s="171"/>
      <c r="B622" s="172"/>
      <c r="C622" s="173"/>
      <c r="D622" s="173"/>
      <c r="E622" s="173"/>
      <c r="F622" s="173"/>
      <c r="G622" s="174"/>
      <c r="H622" s="175"/>
      <c r="I622" s="176"/>
      <c r="J622" s="176"/>
      <c r="K622" s="177"/>
      <c r="L622" s="178"/>
      <c r="M622" s="179"/>
      <c r="O622" s="160" t="str">
        <f>IF(Q622 = "", "", COUNT(Q$4:$Q622))</f>
        <v/>
      </c>
      <c r="P622" s="160" t="str">
        <f t="shared" si="72"/>
        <v/>
      </c>
      <c r="Q622" s="161" t="str">
        <f t="shared" si="73"/>
        <v/>
      </c>
      <c r="R622" s="162" t="str">
        <f t="shared" si="74"/>
        <v/>
      </c>
      <c r="S622" s="163" t="str">
        <f t="shared" si="75"/>
        <v/>
      </c>
      <c r="T622" s="164" t="str">
        <f t="shared" si="76"/>
        <v/>
      </c>
      <c r="U622" s="165" t="str">
        <f t="shared" si="77"/>
        <v/>
      </c>
      <c r="V622" s="146"/>
      <c r="AR622" t="str">
        <f t="shared" si="78"/>
        <v/>
      </c>
      <c r="AS622" t="str">
        <f t="shared" si="79"/>
        <v/>
      </c>
    </row>
    <row r="623" spans="1:45" x14ac:dyDescent="0.55000000000000004">
      <c r="A623" s="171"/>
      <c r="B623" s="172"/>
      <c r="C623" s="173"/>
      <c r="D623" s="173"/>
      <c r="E623" s="173"/>
      <c r="F623" s="173"/>
      <c r="G623" s="174"/>
      <c r="H623" s="175"/>
      <c r="I623" s="176"/>
      <c r="J623" s="176"/>
      <c r="K623" s="177"/>
      <c r="L623" s="178"/>
      <c r="M623" s="179"/>
      <c r="O623" s="160" t="str">
        <f>IF(Q623 = "", "", COUNT(Q$4:$Q623))</f>
        <v/>
      </c>
      <c r="P623" s="160" t="str">
        <f t="shared" si="72"/>
        <v/>
      </c>
      <c r="Q623" s="161" t="str">
        <f t="shared" si="73"/>
        <v/>
      </c>
      <c r="R623" s="162" t="str">
        <f t="shared" si="74"/>
        <v/>
      </c>
      <c r="S623" s="163" t="str">
        <f t="shared" si="75"/>
        <v/>
      </c>
      <c r="T623" s="164" t="str">
        <f t="shared" si="76"/>
        <v/>
      </c>
      <c r="U623" s="165" t="str">
        <f t="shared" si="77"/>
        <v/>
      </c>
      <c r="V623" s="146"/>
      <c r="AR623" t="str">
        <f t="shared" si="78"/>
        <v/>
      </c>
      <c r="AS623" t="str">
        <f t="shared" si="79"/>
        <v/>
      </c>
    </row>
    <row r="624" spans="1:45" x14ac:dyDescent="0.55000000000000004">
      <c r="A624" s="171"/>
      <c r="B624" s="172"/>
      <c r="C624" s="173"/>
      <c r="D624" s="173"/>
      <c r="E624" s="173"/>
      <c r="F624" s="173"/>
      <c r="G624" s="174"/>
      <c r="H624" s="175"/>
      <c r="I624" s="176"/>
      <c r="J624" s="176"/>
      <c r="K624" s="177"/>
      <c r="L624" s="178"/>
      <c r="M624" s="179"/>
      <c r="O624" s="160" t="str">
        <f>IF(Q624 = "", "", COUNT(Q$4:$Q624))</f>
        <v/>
      </c>
      <c r="P624" s="160" t="str">
        <f t="shared" si="72"/>
        <v/>
      </c>
      <c r="Q624" s="161" t="str">
        <f t="shared" si="73"/>
        <v/>
      </c>
      <c r="R624" s="162" t="str">
        <f t="shared" si="74"/>
        <v/>
      </c>
      <c r="S624" s="163" t="str">
        <f t="shared" si="75"/>
        <v/>
      </c>
      <c r="T624" s="164" t="str">
        <f t="shared" si="76"/>
        <v/>
      </c>
      <c r="U624" s="165" t="str">
        <f t="shared" si="77"/>
        <v/>
      </c>
      <c r="V624" s="146"/>
      <c r="AR624" t="str">
        <f t="shared" si="78"/>
        <v/>
      </c>
      <c r="AS624" t="str">
        <f t="shared" si="79"/>
        <v/>
      </c>
    </row>
    <row r="625" spans="1:45" x14ac:dyDescent="0.55000000000000004">
      <c r="A625" s="171"/>
      <c r="B625" s="172"/>
      <c r="C625" s="173"/>
      <c r="D625" s="173"/>
      <c r="E625" s="173"/>
      <c r="F625" s="173"/>
      <c r="G625" s="174"/>
      <c r="H625" s="175"/>
      <c r="I625" s="176"/>
      <c r="J625" s="176"/>
      <c r="K625" s="177"/>
      <c r="L625" s="178"/>
      <c r="M625" s="179"/>
      <c r="O625" s="160" t="str">
        <f>IF(Q625 = "", "", COUNT(Q$4:$Q625))</f>
        <v/>
      </c>
      <c r="P625" s="160" t="str">
        <f t="shared" si="72"/>
        <v/>
      </c>
      <c r="Q625" s="161" t="str">
        <f t="shared" si="73"/>
        <v/>
      </c>
      <c r="R625" s="162" t="str">
        <f t="shared" si="74"/>
        <v/>
      </c>
      <c r="S625" s="163" t="str">
        <f t="shared" si="75"/>
        <v/>
      </c>
      <c r="T625" s="164" t="str">
        <f t="shared" si="76"/>
        <v/>
      </c>
      <c r="U625" s="165" t="str">
        <f t="shared" si="77"/>
        <v/>
      </c>
      <c r="V625" s="146"/>
      <c r="AR625" t="str">
        <f t="shared" si="78"/>
        <v/>
      </c>
      <c r="AS625" t="str">
        <f t="shared" si="79"/>
        <v/>
      </c>
    </row>
    <row r="626" spans="1:45" x14ac:dyDescent="0.55000000000000004">
      <c r="A626" s="171"/>
      <c r="B626" s="172"/>
      <c r="C626" s="173"/>
      <c r="D626" s="173"/>
      <c r="E626" s="173"/>
      <c r="F626" s="173"/>
      <c r="G626" s="174"/>
      <c r="H626" s="175"/>
      <c r="I626" s="176"/>
      <c r="J626" s="176"/>
      <c r="K626" s="177"/>
      <c r="L626" s="178"/>
      <c r="M626" s="179"/>
      <c r="O626" s="160" t="str">
        <f>IF(Q626 = "", "", COUNT(Q$4:$Q626))</f>
        <v/>
      </c>
      <c r="P626" s="160" t="str">
        <f t="shared" si="72"/>
        <v/>
      </c>
      <c r="Q626" s="161" t="str">
        <f t="shared" si="73"/>
        <v/>
      </c>
      <c r="R626" s="162" t="str">
        <f t="shared" si="74"/>
        <v/>
      </c>
      <c r="S626" s="163" t="str">
        <f t="shared" si="75"/>
        <v/>
      </c>
      <c r="T626" s="164" t="str">
        <f t="shared" si="76"/>
        <v/>
      </c>
      <c r="U626" s="165" t="str">
        <f t="shared" si="77"/>
        <v/>
      </c>
      <c r="V626" s="146"/>
      <c r="AR626" t="str">
        <f t="shared" si="78"/>
        <v/>
      </c>
      <c r="AS626" t="str">
        <f t="shared" si="79"/>
        <v/>
      </c>
    </row>
    <row r="627" spans="1:45" x14ac:dyDescent="0.55000000000000004">
      <c r="A627" s="171"/>
      <c r="B627" s="172"/>
      <c r="C627" s="173"/>
      <c r="D627" s="173"/>
      <c r="E627" s="173"/>
      <c r="F627" s="173"/>
      <c r="G627" s="174"/>
      <c r="H627" s="175"/>
      <c r="I627" s="176"/>
      <c r="J627" s="176"/>
      <c r="K627" s="177"/>
      <c r="L627" s="178"/>
      <c r="M627" s="179"/>
      <c r="O627" s="160" t="str">
        <f>IF(Q627 = "", "", COUNT(Q$4:$Q627))</f>
        <v/>
      </c>
      <c r="P627" s="160" t="str">
        <f t="shared" si="72"/>
        <v/>
      </c>
      <c r="Q627" s="161" t="str">
        <f t="shared" si="73"/>
        <v/>
      </c>
      <c r="R627" s="162" t="str">
        <f t="shared" si="74"/>
        <v/>
      </c>
      <c r="S627" s="163" t="str">
        <f t="shared" si="75"/>
        <v/>
      </c>
      <c r="T627" s="164" t="str">
        <f t="shared" si="76"/>
        <v/>
      </c>
      <c r="U627" s="165" t="str">
        <f t="shared" si="77"/>
        <v/>
      </c>
      <c r="V627" s="146"/>
      <c r="AR627" t="str">
        <f t="shared" si="78"/>
        <v/>
      </c>
      <c r="AS627" t="str">
        <f t="shared" si="79"/>
        <v/>
      </c>
    </row>
    <row r="628" spans="1:45" x14ac:dyDescent="0.55000000000000004">
      <c r="A628" s="171"/>
      <c r="B628" s="172"/>
      <c r="C628" s="173"/>
      <c r="D628" s="173"/>
      <c r="E628" s="173"/>
      <c r="F628" s="173"/>
      <c r="G628" s="174"/>
      <c r="H628" s="175"/>
      <c r="I628" s="176"/>
      <c r="J628" s="176"/>
      <c r="K628" s="177"/>
      <c r="L628" s="178"/>
      <c r="M628" s="179"/>
      <c r="O628" s="160" t="str">
        <f>IF(Q628 = "", "", COUNT(Q$4:$Q628))</f>
        <v/>
      </c>
      <c r="P628" s="160" t="str">
        <f t="shared" si="72"/>
        <v/>
      </c>
      <c r="Q628" s="161" t="str">
        <f t="shared" si="73"/>
        <v/>
      </c>
      <c r="R628" s="162" t="str">
        <f t="shared" si="74"/>
        <v/>
      </c>
      <c r="S628" s="163" t="str">
        <f t="shared" si="75"/>
        <v/>
      </c>
      <c r="T628" s="164" t="str">
        <f t="shared" si="76"/>
        <v/>
      </c>
      <c r="U628" s="165" t="str">
        <f t="shared" si="77"/>
        <v/>
      </c>
      <c r="V628" s="146"/>
      <c r="AR628" t="str">
        <f t="shared" si="78"/>
        <v/>
      </c>
      <c r="AS628" t="str">
        <f t="shared" si="79"/>
        <v/>
      </c>
    </row>
    <row r="629" spans="1:45" x14ac:dyDescent="0.55000000000000004">
      <c r="A629" s="171"/>
      <c r="B629" s="172"/>
      <c r="C629" s="173"/>
      <c r="D629" s="173"/>
      <c r="E629" s="173"/>
      <c r="F629" s="173"/>
      <c r="G629" s="174"/>
      <c r="H629" s="175"/>
      <c r="I629" s="176"/>
      <c r="J629" s="176"/>
      <c r="K629" s="177"/>
      <c r="L629" s="178"/>
      <c r="M629" s="179"/>
      <c r="O629" s="160" t="str">
        <f>IF(Q629 = "", "", COUNT(Q$4:$Q629))</f>
        <v/>
      </c>
      <c r="P629" s="160" t="str">
        <f t="shared" si="72"/>
        <v/>
      </c>
      <c r="Q629" s="161" t="str">
        <f t="shared" si="73"/>
        <v/>
      </c>
      <c r="R629" s="162" t="str">
        <f t="shared" si="74"/>
        <v/>
      </c>
      <c r="S629" s="163" t="str">
        <f t="shared" si="75"/>
        <v/>
      </c>
      <c r="T629" s="164" t="str">
        <f t="shared" si="76"/>
        <v/>
      </c>
      <c r="U629" s="165" t="str">
        <f t="shared" si="77"/>
        <v/>
      </c>
      <c r="V629" s="146"/>
      <c r="AR629" t="str">
        <f t="shared" si="78"/>
        <v/>
      </c>
      <c r="AS629" t="str">
        <f t="shared" si="79"/>
        <v/>
      </c>
    </row>
    <row r="630" spans="1:45" x14ac:dyDescent="0.55000000000000004">
      <c r="A630" s="171"/>
      <c r="B630" s="172"/>
      <c r="C630" s="173"/>
      <c r="D630" s="173"/>
      <c r="E630" s="173"/>
      <c r="F630" s="173"/>
      <c r="G630" s="174"/>
      <c r="H630" s="175"/>
      <c r="I630" s="176"/>
      <c r="J630" s="176"/>
      <c r="K630" s="177"/>
      <c r="L630" s="178"/>
      <c r="M630" s="179"/>
      <c r="O630" s="160" t="str">
        <f>IF(Q630 = "", "", COUNT(Q$4:$Q630))</f>
        <v/>
      </c>
      <c r="P630" s="160" t="str">
        <f t="shared" si="72"/>
        <v/>
      </c>
      <c r="Q630" s="161" t="str">
        <f t="shared" si="73"/>
        <v/>
      </c>
      <c r="R630" s="162" t="str">
        <f t="shared" si="74"/>
        <v/>
      </c>
      <c r="S630" s="163" t="str">
        <f t="shared" si="75"/>
        <v/>
      </c>
      <c r="T630" s="164" t="str">
        <f t="shared" si="76"/>
        <v/>
      </c>
      <c r="U630" s="165" t="str">
        <f t="shared" si="77"/>
        <v/>
      </c>
      <c r="V630" s="146"/>
      <c r="AR630" t="str">
        <f t="shared" si="78"/>
        <v/>
      </c>
      <c r="AS630" t="str">
        <f t="shared" si="79"/>
        <v/>
      </c>
    </row>
    <row r="631" spans="1:45" x14ac:dyDescent="0.55000000000000004">
      <c r="A631" s="171"/>
      <c r="B631" s="172"/>
      <c r="C631" s="173"/>
      <c r="D631" s="173"/>
      <c r="E631" s="173"/>
      <c r="F631" s="173"/>
      <c r="G631" s="174"/>
      <c r="H631" s="175"/>
      <c r="I631" s="176"/>
      <c r="J631" s="176"/>
      <c r="K631" s="177"/>
      <c r="L631" s="178"/>
      <c r="M631" s="179"/>
      <c r="O631" s="160" t="str">
        <f>IF(Q631 = "", "", COUNT(Q$4:$Q631))</f>
        <v/>
      </c>
      <c r="P631" s="160" t="str">
        <f t="shared" si="72"/>
        <v/>
      </c>
      <c r="Q631" s="161" t="str">
        <f t="shared" si="73"/>
        <v/>
      </c>
      <c r="R631" s="162" t="str">
        <f t="shared" si="74"/>
        <v/>
      </c>
      <c r="S631" s="163" t="str">
        <f t="shared" si="75"/>
        <v/>
      </c>
      <c r="T631" s="164" t="str">
        <f t="shared" si="76"/>
        <v/>
      </c>
      <c r="U631" s="165" t="str">
        <f t="shared" si="77"/>
        <v/>
      </c>
      <c r="V631" s="146"/>
      <c r="AR631" t="str">
        <f t="shared" si="78"/>
        <v/>
      </c>
      <c r="AS631" t="str">
        <f t="shared" si="79"/>
        <v/>
      </c>
    </row>
    <row r="632" spans="1:45" x14ac:dyDescent="0.55000000000000004">
      <c r="A632" s="171"/>
      <c r="B632" s="172"/>
      <c r="C632" s="173"/>
      <c r="D632" s="173"/>
      <c r="E632" s="173"/>
      <c r="F632" s="173"/>
      <c r="G632" s="174"/>
      <c r="H632" s="175"/>
      <c r="I632" s="176"/>
      <c r="J632" s="176"/>
      <c r="K632" s="177"/>
      <c r="L632" s="178"/>
      <c r="M632" s="179"/>
      <c r="O632" s="160" t="str">
        <f>IF(Q632 = "", "", COUNT(Q$4:$Q632))</f>
        <v/>
      </c>
      <c r="P632" s="160" t="str">
        <f t="shared" si="72"/>
        <v/>
      </c>
      <c r="Q632" s="161" t="str">
        <f t="shared" si="73"/>
        <v/>
      </c>
      <c r="R632" s="162" t="str">
        <f t="shared" si="74"/>
        <v/>
      </c>
      <c r="S632" s="163" t="str">
        <f t="shared" si="75"/>
        <v/>
      </c>
      <c r="T632" s="164" t="str">
        <f t="shared" si="76"/>
        <v/>
      </c>
      <c r="U632" s="165" t="str">
        <f t="shared" si="77"/>
        <v/>
      </c>
      <c r="V632" s="146"/>
      <c r="AR632" t="str">
        <f t="shared" si="78"/>
        <v/>
      </c>
      <c r="AS632" t="str">
        <f t="shared" si="79"/>
        <v/>
      </c>
    </row>
    <row r="633" spans="1:45" x14ac:dyDescent="0.55000000000000004">
      <c r="A633" s="171"/>
      <c r="B633" s="172"/>
      <c r="C633" s="173"/>
      <c r="D633" s="173"/>
      <c r="E633" s="173"/>
      <c r="F633" s="173"/>
      <c r="G633" s="174"/>
      <c r="H633" s="175"/>
      <c r="I633" s="176"/>
      <c r="J633" s="176"/>
      <c r="K633" s="177"/>
      <c r="L633" s="178"/>
      <c r="M633" s="179"/>
      <c r="O633" s="160" t="str">
        <f>IF(Q633 = "", "", COUNT(Q$4:$Q633))</f>
        <v/>
      </c>
      <c r="P633" s="160" t="str">
        <f t="shared" si="72"/>
        <v/>
      </c>
      <c r="Q633" s="161" t="str">
        <f t="shared" si="73"/>
        <v/>
      </c>
      <c r="R633" s="162" t="str">
        <f t="shared" si="74"/>
        <v/>
      </c>
      <c r="S633" s="163" t="str">
        <f t="shared" si="75"/>
        <v/>
      </c>
      <c r="T633" s="164" t="str">
        <f t="shared" si="76"/>
        <v/>
      </c>
      <c r="U633" s="165" t="str">
        <f t="shared" si="77"/>
        <v/>
      </c>
      <c r="V633" s="146"/>
      <c r="AR633" t="str">
        <f t="shared" si="78"/>
        <v/>
      </c>
      <c r="AS633" t="str">
        <f t="shared" si="79"/>
        <v/>
      </c>
    </row>
    <row r="634" spans="1:45" x14ac:dyDescent="0.55000000000000004">
      <c r="A634" s="171"/>
      <c r="B634" s="172"/>
      <c r="C634" s="173"/>
      <c r="D634" s="173"/>
      <c r="E634" s="173"/>
      <c r="F634" s="173"/>
      <c r="G634" s="174"/>
      <c r="H634" s="175"/>
      <c r="I634" s="176"/>
      <c r="J634" s="176"/>
      <c r="K634" s="177"/>
      <c r="L634" s="178"/>
      <c r="M634" s="179"/>
      <c r="O634" s="160" t="str">
        <f>IF(Q634 = "", "", COUNT(Q$4:$Q634))</f>
        <v/>
      </c>
      <c r="P634" s="160" t="str">
        <f t="shared" si="72"/>
        <v/>
      </c>
      <c r="Q634" s="161" t="str">
        <f t="shared" si="73"/>
        <v/>
      </c>
      <c r="R634" s="162" t="str">
        <f t="shared" si="74"/>
        <v/>
      </c>
      <c r="S634" s="163" t="str">
        <f t="shared" si="75"/>
        <v/>
      </c>
      <c r="T634" s="164" t="str">
        <f t="shared" si="76"/>
        <v/>
      </c>
      <c r="U634" s="165" t="str">
        <f t="shared" si="77"/>
        <v/>
      </c>
      <c r="V634" s="146"/>
      <c r="AR634" t="str">
        <f t="shared" si="78"/>
        <v/>
      </c>
      <c r="AS634" t="str">
        <f t="shared" si="79"/>
        <v/>
      </c>
    </row>
    <row r="635" spans="1:45" x14ac:dyDescent="0.55000000000000004">
      <c r="A635" s="171"/>
      <c r="B635" s="172"/>
      <c r="C635" s="173"/>
      <c r="D635" s="173"/>
      <c r="E635" s="173"/>
      <c r="F635" s="173"/>
      <c r="G635" s="174"/>
      <c r="H635" s="175"/>
      <c r="I635" s="176"/>
      <c r="J635" s="176"/>
      <c r="K635" s="177"/>
      <c r="L635" s="178"/>
      <c r="M635" s="179"/>
      <c r="O635" s="160" t="str">
        <f>IF(Q635 = "", "", COUNT(Q$4:$Q635))</f>
        <v/>
      </c>
      <c r="P635" s="160" t="str">
        <f t="shared" si="72"/>
        <v/>
      </c>
      <c r="Q635" s="161" t="str">
        <f t="shared" si="73"/>
        <v/>
      </c>
      <c r="R635" s="162" t="str">
        <f t="shared" si="74"/>
        <v/>
      </c>
      <c r="S635" s="163" t="str">
        <f t="shared" si="75"/>
        <v/>
      </c>
      <c r="T635" s="164" t="str">
        <f t="shared" si="76"/>
        <v/>
      </c>
      <c r="U635" s="165" t="str">
        <f t="shared" si="77"/>
        <v/>
      </c>
      <c r="V635" s="146"/>
      <c r="AR635" t="str">
        <f t="shared" si="78"/>
        <v/>
      </c>
      <c r="AS635" t="str">
        <f t="shared" si="79"/>
        <v/>
      </c>
    </row>
    <row r="636" spans="1:45" x14ac:dyDescent="0.55000000000000004">
      <c r="A636" s="171"/>
      <c r="B636" s="172"/>
      <c r="C636" s="173"/>
      <c r="D636" s="173"/>
      <c r="E636" s="173"/>
      <c r="F636" s="173"/>
      <c r="G636" s="174"/>
      <c r="H636" s="175"/>
      <c r="I636" s="176"/>
      <c r="J636" s="176"/>
      <c r="K636" s="177"/>
      <c r="L636" s="178"/>
      <c r="M636" s="179"/>
      <c r="O636" s="160" t="str">
        <f>IF(Q636 = "", "", COUNT(Q$4:$Q636))</f>
        <v/>
      </c>
      <c r="P636" s="160" t="str">
        <f t="shared" si="72"/>
        <v/>
      </c>
      <c r="Q636" s="161" t="str">
        <f t="shared" si="73"/>
        <v/>
      </c>
      <c r="R636" s="162" t="str">
        <f t="shared" si="74"/>
        <v/>
      </c>
      <c r="S636" s="163" t="str">
        <f t="shared" si="75"/>
        <v/>
      </c>
      <c r="T636" s="164" t="str">
        <f t="shared" si="76"/>
        <v/>
      </c>
      <c r="U636" s="165" t="str">
        <f t="shared" si="77"/>
        <v/>
      </c>
      <c r="V636" s="146"/>
      <c r="AR636" t="str">
        <f t="shared" si="78"/>
        <v/>
      </c>
      <c r="AS636" t="str">
        <f t="shared" si="79"/>
        <v/>
      </c>
    </row>
    <row r="637" spans="1:45" x14ac:dyDescent="0.55000000000000004">
      <c r="A637" s="171"/>
      <c r="B637" s="172"/>
      <c r="C637" s="173"/>
      <c r="D637" s="173"/>
      <c r="E637" s="173"/>
      <c r="F637" s="173"/>
      <c r="G637" s="174"/>
      <c r="H637" s="175"/>
      <c r="I637" s="176"/>
      <c r="J637" s="176"/>
      <c r="K637" s="177"/>
      <c r="L637" s="178"/>
      <c r="M637" s="179"/>
      <c r="O637" s="160" t="str">
        <f>IF(Q637 = "", "", COUNT(Q$4:$Q637))</f>
        <v/>
      </c>
      <c r="P637" s="160" t="str">
        <f t="shared" si="72"/>
        <v/>
      </c>
      <c r="Q637" s="161" t="str">
        <f t="shared" si="73"/>
        <v/>
      </c>
      <c r="R637" s="162" t="str">
        <f t="shared" si="74"/>
        <v/>
      </c>
      <c r="S637" s="163" t="str">
        <f t="shared" si="75"/>
        <v/>
      </c>
      <c r="T637" s="164" t="str">
        <f t="shared" si="76"/>
        <v/>
      </c>
      <c r="U637" s="165" t="str">
        <f t="shared" si="77"/>
        <v/>
      </c>
      <c r="V637" s="146"/>
      <c r="AR637" t="str">
        <f t="shared" si="78"/>
        <v/>
      </c>
      <c r="AS637" t="str">
        <f t="shared" si="79"/>
        <v/>
      </c>
    </row>
    <row r="638" spans="1:45" x14ac:dyDescent="0.55000000000000004">
      <c r="A638" s="171"/>
      <c r="B638" s="172"/>
      <c r="C638" s="173"/>
      <c r="D638" s="173"/>
      <c r="E638" s="173"/>
      <c r="F638" s="173"/>
      <c r="G638" s="174"/>
      <c r="H638" s="175"/>
      <c r="I638" s="176"/>
      <c r="J638" s="176"/>
      <c r="K638" s="177"/>
      <c r="L638" s="178"/>
      <c r="M638" s="179"/>
      <c r="O638" s="160" t="str">
        <f>IF(Q638 = "", "", COUNT(Q$4:$Q638))</f>
        <v/>
      </c>
      <c r="P638" s="160" t="str">
        <f t="shared" si="72"/>
        <v/>
      </c>
      <c r="Q638" s="161" t="str">
        <f t="shared" si="73"/>
        <v/>
      </c>
      <c r="R638" s="162" t="str">
        <f t="shared" si="74"/>
        <v/>
      </c>
      <c r="S638" s="163" t="str">
        <f t="shared" si="75"/>
        <v/>
      </c>
      <c r="T638" s="164" t="str">
        <f t="shared" si="76"/>
        <v/>
      </c>
      <c r="U638" s="165" t="str">
        <f t="shared" si="77"/>
        <v/>
      </c>
      <c r="V638" s="146"/>
      <c r="AR638" t="str">
        <f t="shared" si="78"/>
        <v/>
      </c>
      <c r="AS638" t="str">
        <f t="shared" si="79"/>
        <v/>
      </c>
    </row>
    <row r="639" spans="1:45" x14ac:dyDescent="0.55000000000000004">
      <c r="A639" s="171"/>
      <c r="B639" s="172"/>
      <c r="C639" s="173"/>
      <c r="D639" s="173"/>
      <c r="E639" s="173"/>
      <c r="F639" s="173"/>
      <c r="G639" s="174"/>
      <c r="H639" s="175"/>
      <c r="I639" s="176"/>
      <c r="J639" s="176"/>
      <c r="K639" s="177"/>
      <c r="L639" s="178"/>
      <c r="M639" s="179"/>
      <c r="O639" s="160" t="str">
        <f>IF(Q639 = "", "", COUNT(Q$4:$Q639))</f>
        <v/>
      </c>
      <c r="P639" s="160" t="str">
        <f t="shared" si="72"/>
        <v/>
      </c>
      <c r="Q639" s="161" t="str">
        <f t="shared" si="73"/>
        <v/>
      </c>
      <c r="R639" s="162" t="str">
        <f t="shared" si="74"/>
        <v/>
      </c>
      <c r="S639" s="163" t="str">
        <f t="shared" si="75"/>
        <v/>
      </c>
      <c r="T639" s="164" t="str">
        <f t="shared" si="76"/>
        <v/>
      </c>
      <c r="U639" s="165" t="str">
        <f t="shared" si="77"/>
        <v/>
      </c>
      <c r="V639" s="146"/>
      <c r="AR639" t="str">
        <f t="shared" si="78"/>
        <v/>
      </c>
      <c r="AS639" t="str">
        <f t="shared" si="79"/>
        <v/>
      </c>
    </row>
    <row r="640" spans="1:45" x14ac:dyDescent="0.55000000000000004">
      <c r="A640" s="171"/>
      <c r="B640" s="172"/>
      <c r="C640" s="173"/>
      <c r="D640" s="173"/>
      <c r="E640" s="173"/>
      <c r="F640" s="173"/>
      <c r="G640" s="174"/>
      <c r="H640" s="175"/>
      <c r="I640" s="176"/>
      <c r="J640" s="176"/>
      <c r="K640" s="177"/>
      <c r="L640" s="178"/>
      <c r="M640" s="179"/>
      <c r="O640" s="160" t="str">
        <f>IF(Q640 = "", "", COUNT(Q$4:$Q640))</f>
        <v/>
      </c>
      <c r="P640" s="160" t="str">
        <f t="shared" si="72"/>
        <v/>
      </c>
      <c r="Q640" s="161" t="str">
        <f t="shared" si="73"/>
        <v/>
      </c>
      <c r="R640" s="162" t="str">
        <f t="shared" si="74"/>
        <v/>
      </c>
      <c r="S640" s="163" t="str">
        <f t="shared" si="75"/>
        <v/>
      </c>
      <c r="T640" s="164" t="str">
        <f t="shared" si="76"/>
        <v/>
      </c>
      <c r="U640" s="165" t="str">
        <f t="shared" si="77"/>
        <v/>
      </c>
      <c r="V640" s="146"/>
      <c r="AR640" t="str">
        <f t="shared" si="78"/>
        <v/>
      </c>
      <c r="AS640" t="str">
        <f t="shared" si="79"/>
        <v/>
      </c>
    </row>
    <row r="641" spans="1:45" x14ac:dyDescent="0.55000000000000004">
      <c r="A641" s="171"/>
      <c r="B641" s="172"/>
      <c r="C641" s="173"/>
      <c r="D641" s="173"/>
      <c r="E641" s="173"/>
      <c r="F641" s="173"/>
      <c r="G641" s="174"/>
      <c r="H641" s="175"/>
      <c r="I641" s="176"/>
      <c r="J641" s="176"/>
      <c r="K641" s="177"/>
      <c r="L641" s="178"/>
      <c r="M641" s="179"/>
      <c r="O641" s="160" t="str">
        <f>IF(Q641 = "", "", COUNT(Q$4:$Q641))</f>
        <v/>
      </c>
      <c r="P641" s="160" t="str">
        <f t="shared" si="72"/>
        <v/>
      </c>
      <c r="Q641" s="161" t="str">
        <f t="shared" si="73"/>
        <v/>
      </c>
      <c r="R641" s="162" t="str">
        <f t="shared" si="74"/>
        <v/>
      </c>
      <c r="S641" s="163" t="str">
        <f t="shared" si="75"/>
        <v/>
      </c>
      <c r="T641" s="164" t="str">
        <f t="shared" si="76"/>
        <v/>
      </c>
      <c r="U641" s="165" t="str">
        <f t="shared" si="77"/>
        <v/>
      </c>
      <c r="V641" s="146"/>
      <c r="AR641" t="str">
        <f t="shared" si="78"/>
        <v/>
      </c>
      <c r="AS641" t="str">
        <f t="shared" si="79"/>
        <v/>
      </c>
    </row>
    <row r="642" spans="1:45" x14ac:dyDescent="0.55000000000000004">
      <c r="A642" s="171"/>
      <c r="B642" s="172"/>
      <c r="C642" s="173"/>
      <c r="D642" s="173"/>
      <c r="E642" s="173"/>
      <c r="F642" s="173"/>
      <c r="G642" s="174"/>
      <c r="H642" s="175"/>
      <c r="I642" s="176"/>
      <c r="J642" s="176"/>
      <c r="K642" s="177"/>
      <c r="L642" s="178"/>
      <c r="M642" s="179"/>
      <c r="O642" s="160" t="str">
        <f>IF(Q642 = "", "", COUNT(Q$4:$Q642))</f>
        <v/>
      </c>
      <c r="P642" s="160" t="str">
        <f t="shared" si="72"/>
        <v/>
      </c>
      <c r="Q642" s="161" t="str">
        <f t="shared" si="73"/>
        <v/>
      </c>
      <c r="R642" s="162" t="str">
        <f t="shared" si="74"/>
        <v/>
      </c>
      <c r="S642" s="163" t="str">
        <f t="shared" si="75"/>
        <v/>
      </c>
      <c r="T642" s="164" t="str">
        <f t="shared" si="76"/>
        <v/>
      </c>
      <c r="U642" s="165" t="str">
        <f t="shared" si="77"/>
        <v/>
      </c>
      <c r="V642" s="146"/>
      <c r="AR642" t="str">
        <f t="shared" si="78"/>
        <v/>
      </c>
      <c r="AS642" t="str">
        <f t="shared" si="79"/>
        <v/>
      </c>
    </row>
    <row r="643" spans="1:45" x14ac:dyDescent="0.55000000000000004">
      <c r="A643" s="171"/>
      <c r="B643" s="172"/>
      <c r="C643" s="173"/>
      <c r="D643" s="173"/>
      <c r="E643" s="173"/>
      <c r="F643" s="173"/>
      <c r="G643" s="174"/>
      <c r="H643" s="175"/>
      <c r="I643" s="176"/>
      <c r="J643" s="176"/>
      <c r="K643" s="177"/>
      <c r="L643" s="178"/>
      <c r="M643" s="179"/>
      <c r="O643" s="160" t="str">
        <f>IF(Q643 = "", "", COUNT(Q$4:$Q643))</f>
        <v/>
      </c>
      <c r="P643" s="160" t="str">
        <f t="shared" si="72"/>
        <v/>
      </c>
      <c r="Q643" s="161" t="str">
        <f t="shared" si="73"/>
        <v/>
      </c>
      <c r="R643" s="162" t="str">
        <f t="shared" si="74"/>
        <v/>
      </c>
      <c r="S643" s="163" t="str">
        <f t="shared" si="75"/>
        <v/>
      </c>
      <c r="T643" s="164" t="str">
        <f t="shared" si="76"/>
        <v/>
      </c>
      <c r="U643" s="165" t="str">
        <f t="shared" si="77"/>
        <v/>
      </c>
      <c r="V643" s="146"/>
      <c r="AR643" t="str">
        <f t="shared" si="78"/>
        <v/>
      </c>
      <c r="AS643" t="str">
        <f t="shared" si="79"/>
        <v/>
      </c>
    </row>
    <row r="644" spans="1:45" x14ac:dyDescent="0.55000000000000004">
      <c r="A644" s="171"/>
      <c r="B644" s="172"/>
      <c r="C644" s="173"/>
      <c r="D644" s="173"/>
      <c r="E644" s="173"/>
      <c r="F644" s="173"/>
      <c r="G644" s="174"/>
      <c r="H644" s="175"/>
      <c r="I644" s="176"/>
      <c r="J644" s="176"/>
      <c r="K644" s="177"/>
      <c r="L644" s="178"/>
      <c r="M644" s="179"/>
      <c r="O644" s="160" t="str">
        <f>IF(Q644 = "", "", COUNT(Q$4:$Q644))</f>
        <v/>
      </c>
      <c r="P644" s="160" t="str">
        <f t="shared" ref="P644:P707" si="80">IF(C644 &gt; 0, YEAR(B644), "")</f>
        <v/>
      </c>
      <c r="Q644" s="161" t="str">
        <f t="shared" ref="Q644:Q707" si="81">IF(A644="", "", IF(G644="",1,IF(G644="O",1,IF(G644="C",8.4,IF(G644="B",8.4,IF(G644="A",76.8,IF(G644="K",76.8,"ERR")))))))</f>
        <v/>
      </c>
      <c r="R644" s="162" t="str">
        <f t="shared" ref="R644:R707" si="82">IF(L644&lt;&gt;"",Q644,"")</f>
        <v/>
      </c>
      <c r="S644" s="163" t="str">
        <f t="shared" ref="S644:S707" si="83">IF(IF(L644&lt;&gt;"",G644,"")=0, "O", IF(L644&lt;&gt;"",G644,""))</f>
        <v/>
      </c>
      <c r="T644" s="164" t="str">
        <f t="shared" ref="T644:T707" si="84">IF(M644&lt;&gt;"",Q644,"")</f>
        <v/>
      </c>
      <c r="U644" s="165" t="str">
        <f t="shared" ref="U644:U707" si="85">IF(IF(M644&lt;&gt;"",G644,"")=0, "O", IF(M644&lt;&gt;"",G644,""))</f>
        <v/>
      </c>
      <c r="V644" s="146"/>
      <c r="AR644" t="str">
        <f t="shared" ref="AR644:AR707" si="86">IF(O644&gt;0, O644, "")</f>
        <v/>
      </c>
      <c r="AS644" t="str">
        <f t="shared" ref="AS644:AS707" si="87">IF(OR(L644="Y",M644="Y"),"Y","")</f>
        <v/>
      </c>
    </row>
    <row r="645" spans="1:45" x14ac:dyDescent="0.55000000000000004">
      <c r="A645" s="171"/>
      <c r="B645" s="172"/>
      <c r="C645" s="173"/>
      <c r="D645" s="173"/>
      <c r="E645" s="173"/>
      <c r="F645" s="173"/>
      <c r="G645" s="174"/>
      <c r="H645" s="175"/>
      <c r="I645" s="176"/>
      <c r="J645" s="176"/>
      <c r="K645" s="177"/>
      <c r="L645" s="178"/>
      <c r="M645" s="179"/>
      <c r="O645" s="160" t="str">
        <f>IF(Q645 = "", "", COUNT(Q$4:$Q645))</f>
        <v/>
      </c>
      <c r="P645" s="160" t="str">
        <f t="shared" si="80"/>
        <v/>
      </c>
      <c r="Q645" s="161" t="str">
        <f t="shared" si="81"/>
        <v/>
      </c>
      <c r="R645" s="162" t="str">
        <f t="shared" si="82"/>
        <v/>
      </c>
      <c r="S645" s="163" t="str">
        <f t="shared" si="83"/>
        <v/>
      </c>
      <c r="T645" s="164" t="str">
        <f t="shared" si="84"/>
        <v/>
      </c>
      <c r="U645" s="165" t="str">
        <f t="shared" si="85"/>
        <v/>
      </c>
      <c r="V645" s="146"/>
      <c r="AR645" t="str">
        <f t="shared" si="86"/>
        <v/>
      </c>
      <c r="AS645" t="str">
        <f t="shared" si="87"/>
        <v/>
      </c>
    </row>
    <row r="646" spans="1:45" x14ac:dyDescent="0.55000000000000004">
      <c r="A646" s="171"/>
      <c r="B646" s="172"/>
      <c r="C646" s="173"/>
      <c r="D646" s="173"/>
      <c r="E646" s="173"/>
      <c r="F646" s="173"/>
      <c r="G646" s="174"/>
      <c r="H646" s="175"/>
      <c r="I646" s="176"/>
      <c r="J646" s="176"/>
      <c r="K646" s="177"/>
      <c r="L646" s="178"/>
      <c r="M646" s="179"/>
      <c r="O646" s="160" t="str">
        <f>IF(Q646 = "", "", COUNT(Q$4:$Q646))</f>
        <v/>
      </c>
      <c r="P646" s="160" t="str">
        <f t="shared" si="80"/>
        <v/>
      </c>
      <c r="Q646" s="161" t="str">
        <f t="shared" si="81"/>
        <v/>
      </c>
      <c r="R646" s="162" t="str">
        <f t="shared" si="82"/>
        <v/>
      </c>
      <c r="S646" s="163" t="str">
        <f t="shared" si="83"/>
        <v/>
      </c>
      <c r="T646" s="164" t="str">
        <f t="shared" si="84"/>
        <v/>
      </c>
      <c r="U646" s="165" t="str">
        <f t="shared" si="85"/>
        <v/>
      </c>
      <c r="V646" s="146"/>
      <c r="AR646" t="str">
        <f t="shared" si="86"/>
        <v/>
      </c>
      <c r="AS646" t="str">
        <f t="shared" si="87"/>
        <v/>
      </c>
    </row>
    <row r="647" spans="1:45" x14ac:dyDescent="0.55000000000000004">
      <c r="A647" s="171"/>
      <c r="B647" s="172"/>
      <c r="C647" s="173"/>
      <c r="D647" s="173"/>
      <c r="E647" s="173"/>
      <c r="F647" s="173"/>
      <c r="G647" s="174"/>
      <c r="H647" s="175"/>
      <c r="I647" s="176"/>
      <c r="J647" s="176"/>
      <c r="K647" s="177"/>
      <c r="L647" s="178"/>
      <c r="M647" s="179"/>
      <c r="O647" s="160" t="str">
        <f>IF(Q647 = "", "", COUNT(Q$4:$Q647))</f>
        <v/>
      </c>
      <c r="P647" s="160" t="str">
        <f t="shared" si="80"/>
        <v/>
      </c>
      <c r="Q647" s="161" t="str">
        <f t="shared" si="81"/>
        <v/>
      </c>
      <c r="R647" s="162" t="str">
        <f t="shared" si="82"/>
        <v/>
      </c>
      <c r="S647" s="163" t="str">
        <f t="shared" si="83"/>
        <v/>
      </c>
      <c r="T647" s="164" t="str">
        <f t="shared" si="84"/>
        <v/>
      </c>
      <c r="U647" s="165" t="str">
        <f t="shared" si="85"/>
        <v/>
      </c>
      <c r="V647" s="146"/>
      <c r="AR647" t="str">
        <f t="shared" si="86"/>
        <v/>
      </c>
      <c r="AS647" t="str">
        <f t="shared" si="87"/>
        <v/>
      </c>
    </row>
    <row r="648" spans="1:45" x14ac:dyDescent="0.55000000000000004">
      <c r="A648" s="171"/>
      <c r="B648" s="172"/>
      <c r="C648" s="173"/>
      <c r="D648" s="173"/>
      <c r="E648" s="173"/>
      <c r="F648" s="173"/>
      <c r="G648" s="174"/>
      <c r="H648" s="175"/>
      <c r="I648" s="176"/>
      <c r="J648" s="176"/>
      <c r="K648" s="177"/>
      <c r="L648" s="178"/>
      <c r="M648" s="179"/>
      <c r="O648" s="160" t="str">
        <f>IF(Q648 = "", "", COUNT(Q$4:$Q648))</f>
        <v/>
      </c>
      <c r="P648" s="160" t="str">
        <f t="shared" si="80"/>
        <v/>
      </c>
      <c r="Q648" s="161" t="str">
        <f t="shared" si="81"/>
        <v/>
      </c>
      <c r="R648" s="162" t="str">
        <f t="shared" si="82"/>
        <v/>
      </c>
      <c r="S648" s="163" t="str">
        <f t="shared" si="83"/>
        <v/>
      </c>
      <c r="T648" s="164" t="str">
        <f t="shared" si="84"/>
        <v/>
      </c>
      <c r="U648" s="165" t="str">
        <f t="shared" si="85"/>
        <v/>
      </c>
      <c r="V648" s="146"/>
      <c r="AR648" t="str">
        <f t="shared" si="86"/>
        <v/>
      </c>
      <c r="AS648" t="str">
        <f t="shared" si="87"/>
        <v/>
      </c>
    </row>
    <row r="649" spans="1:45" x14ac:dyDescent="0.55000000000000004">
      <c r="A649" s="171"/>
      <c r="B649" s="172"/>
      <c r="C649" s="173"/>
      <c r="D649" s="173"/>
      <c r="E649" s="173"/>
      <c r="F649" s="173"/>
      <c r="G649" s="174"/>
      <c r="H649" s="175"/>
      <c r="I649" s="176"/>
      <c r="J649" s="176"/>
      <c r="K649" s="177"/>
      <c r="L649" s="178"/>
      <c r="M649" s="179"/>
      <c r="O649" s="160" t="str">
        <f>IF(Q649 = "", "", COUNT(Q$4:$Q649))</f>
        <v/>
      </c>
      <c r="P649" s="160" t="str">
        <f t="shared" si="80"/>
        <v/>
      </c>
      <c r="Q649" s="161" t="str">
        <f t="shared" si="81"/>
        <v/>
      </c>
      <c r="R649" s="162" t="str">
        <f t="shared" si="82"/>
        <v/>
      </c>
      <c r="S649" s="163" t="str">
        <f t="shared" si="83"/>
        <v/>
      </c>
      <c r="T649" s="164" t="str">
        <f t="shared" si="84"/>
        <v/>
      </c>
      <c r="U649" s="165" t="str">
        <f t="shared" si="85"/>
        <v/>
      </c>
      <c r="V649" s="146"/>
      <c r="AR649" t="str">
        <f t="shared" si="86"/>
        <v/>
      </c>
      <c r="AS649" t="str">
        <f t="shared" si="87"/>
        <v/>
      </c>
    </row>
    <row r="650" spans="1:45" x14ac:dyDescent="0.55000000000000004">
      <c r="A650" s="171"/>
      <c r="B650" s="172"/>
      <c r="C650" s="173"/>
      <c r="D650" s="173"/>
      <c r="E650" s="173"/>
      <c r="F650" s="173"/>
      <c r="G650" s="174"/>
      <c r="H650" s="175"/>
      <c r="I650" s="176"/>
      <c r="J650" s="176"/>
      <c r="K650" s="177"/>
      <c r="L650" s="178"/>
      <c r="M650" s="179"/>
      <c r="O650" s="160" t="str">
        <f>IF(Q650 = "", "", COUNT(Q$4:$Q650))</f>
        <v/>
      </c>
      <c r="P650" s="160" t="str">
        <f t="shared" si="80"/>
        <v/>
      </c>
      <c r="Q650" s="161" t="str">
        <f t="shared" si="81"/>
        <v/>
      </c>
      <c r="R650" s="162" t="str">
        <f t="shared" si="82"/>
        <v/>
      </c>
      <c r="S650" s="163" t="str">
        <f t="shared" si="83"/>
        <v/>
      </c>
      <c r="T650" s="164" t="str">
        <f t="shared" si="84"/>
        <v/>
      </c>
      <c r="U650" s="165" t="str">
        <f t="shared" si="85"/>
        <v/>
      </c>
      <c r="V650" s="146"/>
      <c r="AR650" t="str">
        <f t="shared" si="86"/>
        <v/>
      </c>
      <c r="AS650" t="str">
        <f t="shared" si="87"/>
        <v/>
      </c>
    </row>
    <row r="651" spans="1:45" x14ac:dyDescent="0.55000000000000004">
      <c r="A651" s="171"/>
      <c r="B651" s="172"/>
      <c r="C651" s="173"/>
      <c r="D651" s="173"/>
      <c r="E651" s="173"/>
      <c r="F651" s="173"/>
      <c r="G651" s="174"/>
      <c r="H651" s="175"/>
      <c r="I651" s="176"/>
      <c r="J651" s="176"/>
      <c r="K651" s="177"/>
      <c r="L651" s="178"/>
      <c r="M651" s="179"/>
      <c r="O651" s="160" t="str">
        <f>IF(Q651 = "", "", COUNT(Q$4:$Q651))</f>
        <v/>
      </c>
      <c r="P651" s="160" t="str">
        <f t="shared" si="80"/>
        <v/>
      </c>
      <c r="Q651" s="161" t="str">
        <f t="shared" si="81"/>
        <v/>
      </c>
      <c r="R651" s="162" t="str">
        <f t="shared" si="82"/>
        <v/>
      </c>
      <c r="S651" s="163" t="str">
        <f t="shared" si="83"/>
        <v/>
      </c>
      <c r="T651" s="164" t="str">
        <f t="shared" si="84"/>
        <v/>
      </c>
      <c r="U651" s="165" t="str">
        <f t="shared" si="85"/>
        <v/>
      </c>
      <c r="V651" s="146"/>
      <c r="AR651" t="str">
        <f t="shared" si="86"/>
        <v/>
      </c>
      <c r="AS651" t="str">
        <f t="shared" si="87"/>
        <v/>
      </c>
    </row>
    <row r="652" spans="1:45" x14ac:dyDescent="0.55000000000000004">
      <c r="A652" s="171"/>
      <c r="B652" s="172"/>
      <c r="C652" s="173"/>
      <c r="D652" s="173"/>
      <c r="E652" s="173"/>
      <c r="F652" s="173"/>
      <c r="G652" s="174"/>
      <c r="H652" s="175"/>
      <c r="I652" s="176"/>
      <c r="J652" s="176"/>
      <c r="K652" s="177"/>
      <c r="L652" s="178"/>
      <c r="M652" s="179"/>
      <c r="O652" s="160" t="str">
        <f>IF(Q652 = "", "", COUNT(Q$4:$Q652))</f>
        <v/>
      </c>
      <c r="P652" s="160" t="str">
        <f t="shared" si="80"/>
        <v/>
      </c>
      <c r="Q652" s="161" t="str">
        <f t="shared" si="81"/>
        <v/>
      </c>
      <c r="R652" s="162" t="str">
        <f t="shared" si="82"/>
        <v/>
      </c>
      <c r="S652" s="163" t="str">
        <f t="shared" si="83"/>
        <v/>
      </c>
      <c r="T652" s="164" t="str">
        <f t="shared" si="84"/>
        <v/>
      </c>
      <c r="U652" s="165" t="str">
        <f t="shared" si="85"/>
        <v/>
      </c>
      <c r="V652" s="146"/>
      <c r="AR652" t="str">
        <f t="shared" si="86"/>
        <v/>
      </c>
      <c r="AS652" t="str">
        <f t="shared" si="87"/>
        <v/>
      </c>
    </row>
    <row r="653" spans="1:45" x14ac:dyDescent="0.55000000000000004">
      <c r="A653" s="171"/>
      <c r="B653" s="172"/>
      <c r="C653" s="173"/>
      <c r="D653" s="173"/>
      <c r="E653" s="173"/>
      <c r="F653" s="173"/>
      <c r="G653" s="174"/>
      <c r="H653" s="175"/>
      <c r="I653" s="176"/>
      <c r="J653" s="176"/>
      <c r="K653" s="177"/>
      <c r="L653" s="178"/>
      <c r="M653" s="179"/>
      <c r="O653" s="160" t="str">
        <f>IF(Q653 = "", "", COUNT(Q$4:$Q653))</f>
        <v/>
      </c>
      <c r="P653" s="160" t="str">
        <f t="shared" si="80"/>
        <v/>
      </c>
      <c r="Q653" s="161" t="str">
        <f t="shared" si="81"/>
        <v/>
      </c>
      <c r="R653" s="162" t="str">
        <f t="shared" si="82"/>
        <v/>
      </c>
      <c r="S653" s="163" t="str">
        <f t="shared" si="83"/>
        <v/>
      </c>
      <c r="T653" s="164" t="str">
        <f t="shared" si="84"/>
        <v/>
      </c>
      <c r="U653" s="165" t="str">
        <f t="shared" si="85"/>
        <v/>
      </c>
      <c r="V653" s="146"/>
      <c r="AR653" t="str">
        <f t="shared" si="86"/>
        <v/>
      </c>
      <c r="AS653" t="str">
        <f t="shared" si="87"/>
        <v/>
      </c>
    </row>
    <row r="654" spans="1:45" x14ac:dyDescent="0.55000000000000004">
      <c r="A654" s="171"/>
      <c r="B654" s="172"/>
      <c r="C654" s="173"/>
      <c r="D654" s="173"/>
      <c r="E654" s="173"/>
      <c r="F654" s="173"/>
      <c r="G654" s="174"/>
      <c r="H654" s="175"/>
      <c r="I654" s="176"/>
      <c r="J654" s="176"/>
      <c r="K654" s="177"/>
      <c r="L654" s="178"/>
      <c r="M654" s="179"/>
      <c r="O654" s="160" t="str">
        <f>IF(Q654 = "", "", COUNT(Q$4:$Q654))</f>
        <v/>
      </c>
      <c r="P654" s="160" t="str">
        <f t="shared" si="80"/>
        <v/>
      </c>
      <c r="Q654" s="161" t="str">
        <f t="shared" si="81"/>
        <v/>
      </c>
      <c r="R654" s="162" t="str">
        <f t="shared" si="82"/>
        <v/>
      </c>
      <c r="S654" s="163" t="str">
        <f t="shared" si="83"/>
        <v/>
      </c>
      <c r="T654" s="164" t="str">
        <f t="shared" si="84"/>
        <v/>
      </c>
      <c r="U654" s="165" t="str">
        <f t="shared" si="85"/>
        <v/>
      </c>
      <c r="V654" s="146"/>
      <c r="AR654" t="str">
        <f t="shared" si="86"/>
        <v/>
      </c>
      <c r="AS654" t="str">
        <f t="shared" si="87"/>
        <v/>
      </c>
    </row>
    <row r="655" spans="1:45" x14ac:dyDescent="0.55000000000000004">
      <c r="A655" s="171"/>
      <c r="B655" s="172"/>
      <c r="C655" s="173"/>
      <c r="D655" s="173"/>
      <c r="E655" s="173"/>
      <c r="F655" s="173"/>
      <c r="G655" s="174"/>
      <c r="H655" s="175"/>
      <c r="I655" s="176"/>
      <c r="J655" s="176"/>
      <c r="K655" s="177"/>
      <c r="L655" s="178"/>
      <c r="M655" s="179"/>
      <c r="O655" s="160" t="str">
        <f>IF(Q655 = "", "", COUNT(Q$4:$Q655))</f>
        <v/>
      </c>
      <c r="P655" s="160" t="str">
        <f t="shared" si="80"/>
        <v/>
      </c>
      <c r="Q655" s="161" t="str">
        <f t="shared" si="81"/>
        <v/>
      </c>
      <c r="R655" s="162" t="str">
        <f t="shared" si="82"/>
        <v/>
      </c>
      <c r="S655" s="163" t="str">
        <f t="shared" si="83"/>
        <v/>
      </c>
      <c r="T655" s="164" t="str">
        <f t="shared" si="84"/>
        <v/>
      </c>
      <c r="U655" s="165" t="str">
        <f t="shared" si="85"/>
        <v/>
      </c>
      <c r="V655" s="146"/>
      <c r="AR655" t="str">
        <f t="shared" si="86"/>
        <v/>
      </c>
      <c r="AS655" t="str">
        <f t="shared" si="87"/>
        <v/>
      </c>
    </row>
    <row r="656" spans="1:45" x14ac:dyDescent="0.55000000000000004">
      <c r="A656" s="171"/>
      <c r="B656" s="172"/>
      <c r="C656" s="173"/>
      <c r="D656" s="173"/>
      <c r="E656" s="173"/>
      <c r="F656" s="173"/>
      <c r="G656" s="174"/>
      <c r="H656" s="175"/>
      <c r="I656" s="176"/>
      <c r="J656" s="176"/>
      <c r="K656" s="177"/>
      <c r="L656" s="178"/>
      <c r="M656" s="179"/>
      <c r="O656" s="160" t="str">
        <f>IF(Q656 = "", "", COUNT(Q$4:$Q656))</f>
        <v/>
      </c>
      <c r="P656" s="160" t="str">
        <f t="shared" si="80"/>
        <v/>
      </c>
      <c r="Q656" s="161" t="str">
        <f t="shared" si="81"/>
        <v/>
      </c>
      <c r="R656" s="162" t="str">
        <f t="shared" si="82"/>
        <v/>
      </c>
      <c r="S656" s="163" t="str">
        <f t="shared" si="83"/>
        <v/>
      </c>
      <c r="T656" s="164" t="str">
        <f t="shared" si="84"/>
        <v/>
      </c>
      <c r="U656" s="165" t="str">
        <f t="shared" si="85"/>
        <v/>
      </c>
      <c r="V656" s="146"/>
      <c r="AR656" t="str">
        <f t="shared" si="86"/>
        <v/>
      </c>
      <c r="AS656" t="str">
        <f t="shared" si="87"/>
        <v/>
      </c>
    </row>
    <row r="657" spans="1:45" x14ac:dyDescent="0.55000000000000004">
      <c r="A657" s="171"/>
      <c r="B657" s="172"/>
      <c r="C657" s="173"/>
      <c r="D657" s="173"/>
      <c r="E657" s="173"/>
      <c r="F657" s="173"/>
      <c r="G657" s="174"/>
      <c r="H657" s="175"/>
      <c r="I657" s="176"/>
      <c r="J657" s="176"/>
      <c r="K657" s="177"/>
      <c r="L657" s="178"/>
      <c r="M657" s="179"/>
      <c r="O657" s="160" t="str">
        <f>IF(Q657 = "", "", COUNT(Q$4:$Q657))</f>
        <v/>
      </c>
      <c r="P657" s="160" t="str">
        <f t="shared" si="80"/>
        <v/>
      </c>
      <c r="Q657" s="161" t="str">
        <f t="shared" si="81"/>
        <v/>
      </c>
      <c r="R657" s="162" t="str">
        <f t="shared" si="82"/>
        <v/>
      </c>
      <c r="S657" s="163" t="str">
        <f t="shared" si="83"/>
        <v/>
      </c>
      <c r="T657" s="164" t="str">
        <f t="shared" si="84"/>
        <v/>
      </c>
      <c r="U657" s="165" t="str">
        <f t="shared" si="85"/>
        <v/>
      </c>
      <c r="V657" s="146"/>
      <c r="AR657" t="str">
        <f t="shared" si="86"/>
        <v/>
      </c>
      <c r="AS657" t="str">
        <f t="shared" si="87"/>
        <v/>
      </c>
    </row>
    <row r="658" spans="1:45" x14ac:dyDescent="0.55000000000000004">
      <c r="A658" s="171"/>
      <c r="B658" s="172"/>
      <c r="C658" s="173"/>
      <c r="D658" s="173"/>
      <c r="E658" s="173"/>
      <c r="F658" s="173"/>
      <c r="G658" s="174"/>
      <c r="H658" s="175"/>
      <c r="I658" s="176"/>
      <c r="J658" s="176"/>
      <c r="K658" s="177"/>
      <c r="L658" s="178"/>
      <c r="M658" s="179"/>
      <c r="O658" s="160" t="str">
        <f>IF(Q658 = "", "", COUNT(Q$4:$Q658))</f>
        <v/>
      </c>
      <c r="P658" s="160" t="str">
        <f t="shared" si="80"/>
        <v/>
      </c>
      <c r="Q658" s="161" t="str">
        <f t="shared" si="81"/>
        <v/>
      </c>
      <c r="R658" s="162" t="str">
        <f t="shared" si="82"/>
        <v/>
      </c>
      <c r="S658" s="163" t="str">
        <f t="shared" si="83"/>
        <v/>
      </c>
      <c r="T658" s="164" t="str">
        <f t="shared" si="84"/>
        <v/>
      </c>
      <c r="U658" s="165" t="str">
        <f t="shared" si="85"/>
        <v/>
      </c>
      <c r="V658" s="146"/>
      <c r="AR658" t="str">
        <f t="shared" si="86"/>
        <v/>
      </c>
      <c r="AS658" t="str">
        <f t="shared" si="87"/>
        <v/>
      </c>
    </row>
    <row r="659" spans="1:45" x14ac:dyDescent="0.55000000000000004">
      <c r="A659" s="171"/>
      <c r="B659" s="172"/>
      <c r="C659" s="173"/>
      <c r="D659" s="173"/>
      <c r="E659" s="173"/>
      <c r="F659" s="173"/>
      <c r="G659" s="174"/>
      <c r="H659" s="175"/>
      <c r="I659" s="176"/>
      <c r="J659" s="176"/>
      <c r="K659" s="177"/>
      <c r="L659" s="178"/>
      <c r="M659" s="179"/>
      <c r="O659" s="160" t="str">
        <f>IF(Q659 = "", "", COUNT(Q$4:$Q659))</f>
        <v/>
      </c>
      <c r="P659" s="160" t="str">
        <f t="shared" si="80"/>
        <v/>
      </c>
      <c r="Q659" s="161" t="str">
        <f t="shared" si="81"/>
        <v/>
      </c>
      <c r="R659" s="162" t="str">
        <f t="shared" si="82"/>
        <v/>
      </c>
      <c r="S659" s="163" t="str">
        <f t="shared" si="83"/>
        <v/>
      </c>
      <c r="T659" s="164" t="str">
        <f t="shared" si="84"/>
        <v/>
      </c>
      <c r="U659" s="165" t="str">
        <f t="shared" si="85"/>
        <v/>
      </c>
      <c r="V659" s="146"/>
      <c r="AR659" t="str">
        <f t="shared" si="86"/>
        <v/>
      </c>
      <c r="AS659" t="str">
        <f t="shared" si="87"/>
        <v/>
      </c>
    </row>
    <row r="660" spans="1:45" x14ac:dyDescent="0.55000000000000004">
      <c r="A660" s="171"/>
      <c r="B660" s="172"/>
      <c r="C660" s="173"/>
      <c r="D660" s="173"/>
      <c r="E660" s="173"/>
      <c r="F660" s="173"/>
      <c r="G660" s="174"/>
      <c r="H660" s="175"/>
      <c r="I660" s="176"/>
      <c r="J660" s="176"/>
      <c r="K660" s="177"/>
      <c r="L660" s="178"/>
      <c r="M660" s="179"/>
      <c r="O660" s="160" t="str">
        <f>IF(Q660 = "", "", COUNT(Q$4:$Q660))</f>
        <v/>
      </c>
      <c r="P660" s="160" t="str">
        <f t="shared" si="80"/>
        <v/>
      </c>
      <c r="Q660" s="161" t="str">
        <f t="shared" si="81"/>
        <v/>
      </c>
      <c r="R660" s="162" t="str">
        <f t="shared" si="82"/>
        <v/>
      </c>
      <c r="S660" s="163" t="str">
        <f t="shared" si="83"/>
        <v/>
      </c>
      <c r="T660" s="164" t="str">
        <f t="shared" si="84"/>
        <v/>
      </c>
      <c r="U660" s="165" t="str">
        <f t="shared" si="85"/>
        <v/>
      </c>
      <c r="V660" s="146"/>
      <c r="AR660" t="str">
        <f t="shared" si="86"/>
        <v/>
      </c>
      <c r="AS660" t="str">
        <f t="shared" si="87"/>
        <v/>
      </c>
    </row>
    <row r="661" spans="1:45" x14ac:dyDescent="0.55000000000000004">
      <c r="A661" s="171"/>
      <c r="B661" s="172"/>
      <c r="C661" s="173"/>
      <c r="D661" s="173"/>
      <c r="E661" s="173"/>
      <c r="F661" s="173"/>
      <c r="G661" s="174"/>
      <c r="H661" s="175"/>
      <c r="I661" s="176"/>
      <c r="J661" s="176"/>
      <c r="K661" s="177"/>
      <c r="L661" s="178"/>
      <c r="M661" s="179"/>
      <c r="O661" s="160" t="str">
        <f>IF(Q661 = "", "", COUNT(Q$4:$Q661))</f>
        <v/>
      </c>
      <c r="P661" s="160" t="str">
        <f t="shared" si="80"/>
        <v/>
      </c>
      <c r="Q661" s="161" t="str">
        <f t="shared" si="81"/>
        <v/>
      </c>
      <c r="R661" s="162" t="str">
        <f t="shared" si="82"/>
        <v/>
      </c>
      <c r="S661" s="163" t="str">
        <f t="shared" si="83"/>
        <v/>
      </c>
      <c r="T661" s="164" t="str">
        <f t="shared" si="84"/>
        <v/>
      </c>
      <c r="U661" s="165" t="str">
        <f t="shared" si="85"/>
        <v/>
      </c>
      <c r="V661" s="146"/>
      <c r="AR661" t="str">
        <f t="shared" si="86"/>
        <v/>
      </c>
      <c r="AS661" t="str">
        <f t="shared" si="87"/>
        <v/>
      </c>
    </row>
    <row r="662" spans="1:45" x14ac:dyDescent="0.55000000000000004">
      <c r="A662" s="171"/>
      <c r="B662" s="172"/>
      <c r="C662" s="173"/>
      <c r="D662" s="173"/>
      <c r="E662" s="173"/>
      <c r="F662" s="173"/>
      <c r="G662" s="174"/>
      <c r="H662" s="175"/>
      <c r="I662" s="176"/>
      <c r="J662" s="176"/>
      <c r="K662" s="177"/>
      <c r="L662" s="178"/>
      <c r="M662" s="179"/>
      <c r="O662" s="160" t="str">
        <f>IF(Q662 = "", "", COUNT(Q$4:$Q662))</f>
        <v/>
      </c>
      <c r="P662" s="160" t="str">
        <f t="shared" si="80"/>
        <v/>
      </c>
      <c r="Q662" s="161" t="str">
        <f t="shared" si="81"/>
        <v/>
      </c>
      <c r="R662" s="162" t="str">
        <f t="shared" si="82"/>
        <v/>
      </c>
      <c r="S662" s="163" t="str">
        <f t="shared" si="83"/>
        <v/>
      </c>
      <c r="T662" s="164" t="str">
        <f t="shared" si="84"/>
        <v/>
      </c>
      <c r="U662" s="165" t="str">
        <f t="shared" si="85"/>
        <v/>
      </c>
      <c r="V662" s="146"/>
      <c r="AR662" t="str">
        <f t="shared" si="86"/>
        <v/>
      </c>
      <c r="AS662" t="str">
        <f t="shared" si="87"/>
        <v/>
      </c>
    </row>
    <row r="663" spans="1:45" x14ac:dyDescent="0.55000000000000004">
      <c r="A663" s="171"/>
      <c r="B663" s="172"/>
      <c r="C663" s="173"/>
      <c r="D663" s="173"/>
      <c r="E663" s="173"/>
      <c r="F663" s="173"/>
      <c r="G663" s="174"/>
      <c r="H663" s="175"/>
      <c r="I663" s="176"/>
      <c r="J663" s="176"/>
      <c r="K663" s="177"/>
      <c r="L663" s="178"/>
      <c r="M663" s="179"/>
      <c r="O663" s="160" t="str">
        <f>IF(Q663 = "", "", COUNT(Q$4:$Q663))</f>
        <v/>
      </c>
      <c r="P663" s="160" t="str">
        <f t="shared" si="80"/>
        <v/>
      </c>
      <c r="Q663" s="161" t="str">
        <f t="shared" si="81"/>
        <v/>
      </c>
      <c r="R663" s="162" t="str">
        <f t="shared" si="82"/>
        <v/>
      </c>
      <c r="S663" s="163" t="str">
        <f t="shared" si="83"/>
        <v/>
      </c>
      <c r="T663" s="164" t="str">
        <f t="shared" si="84"/>
        <v/>
      </c>
      <c r="U663" s="165" t="str">
        <f t="shared" si="85"/>
        <v/>
      </c>
      <c r="V663" s="146"/>
      <c r="AR663" t="str">
        <f t="shared" si="86"/>
        <v/>
      </c>
      <c r="AS663" t="str">
        <f t="shared" si="87"/>
        <v/>
      </c>
    </row>
    <row r="664" spans="1:45" x14ac:dyDescent="0.55000000000000004">
      <c r="A664" s="171"/>
      <c r="B664" s="172"/>
      <c r="C664" s="173"/>
      <c r="D664" s="173"/>
      <c r="E664" s="173"/>
      <c r="F664" s="173"/>
      <c r="G664" s="174"/>
      <c r="H664" s="175"/>
      <c r="I664" s="176"/>
      <c r="J664" s="176"/>
      <c r="K664" s="177"/>
      <c r="L664" s="178"/>
      <c r="M664" s="179"/>
      <c r="O664" s="160" t="str">
        <f>IF(Q664 = "", "", COUNT(Q$4:$Q664))</f>
        <v/>
      </c>
      <c r="P664" s="160" t="str">
        <f t="shared" si="80"/>
        <v/>
      </c>
      <c r="Q664" s="161" t="str">
        <f t="shared" si="81"/>
        <v/>
      </c>
      <c r="R664" s="162" t="str">
        <f t="shared" si="82"/>
        <v/>
      </c>
      <c r="S664" s="163" t="str">
        <f t="shared" si="83"/>
        <v/>
      </c>
      <c r="T664" s="164" t="str">
        <f t="shared" si="84"/>
        <v/>
      </c>
      <c r="U664" s="165" t="str">
        <f t="shared" si="85"/>
        <v/>
      </c>
      <c r="V664" s="146"/>
      <c r="AR664" t="str">
        <f t="shared" si="86"/>
        <v/>
      </c>
      <c r="AS664" t="str">
        <f t="shared" si="87"/>
        <v/>
      </c>
    </row>
    <row r="665" spans="1:45" x14ac:dyDescent="0.55000000000000004">
      <c r="A665" s="171"/>
      <c r="B665" s="172"/>
      <c r="C665" s="173"/>
      <c r="D665" s="173"/>
      <c r="E665" s="173"/>
      <c r="F665" s="173"/>
      <c r="G665" s="174"/>
      <c r="H665" s="175"/>
      <c r="I665" s="176"/>
      <c r="J665" s="176"/>
      <c r="K665" s="177"/>
      <c r="L665" s="178"/>
      <c r="M665" s="179"/>
      <c r="O665" s="160" t="str">
        <f>IF(Q665 = "", "", COUNT(Q$4:$Q665))</f>
        <v/>
      </c>
      <c r="P665" s="160" t="str">
        <f t="shared" si="80"/>
        <v/>
      </c>
      <c r="Q665" s="161" t="str">
        <f t="shared" si="81"/>
        <v/>
      </c>
      <c r="R665" s="162" t="str">
        <f t="shared" si="82"/>
        <v/>
      </c>
      <c r="S665" s="163" t="str">
        <f t="shared" si="83"/>
        <v/>
      </c>
      <c r="T665" s="164" t="str">
        <f t="shared" si="84"/>
        <v/>
      </c>
      <c r="U665" s="165" t="str">
        <f t="shared" si="85"/>
        <v/>
      </c>
      <c r="V665" s="146"/>
      <c r="AR665" t="str">
        <f t="shared" si="86"/>
        <v/>
      </c>
      <c r="AS665" t="str">
        <f t="shared" si="87"/>
        <v/>
      </c>
    </row>
    <row r="666" spans="1:45" x14ac:dyDescent="0.55000000000000004">
      <c r="A666" s="171"/>
      <c r="B666" s="172"/>
      <c r="C666" s="173"/>
      <c r="D666" s="173"/>
      <c r="E666" s="173"/>
      <c r="F666" s="173"/>
      <c r="G666" s="174"/>
      <c r="H666" s="175"/>
      <c r="I666" s="176"/>
      <c r="J666" s="176"/>
      <c r="K666" s="177"/>
      <c r="L666" s="178"/>
      <c r="M666" s="179"/>
      <c r="O666" s="160" t="str">
        <f>IF(Q666 = "", "", COUNT(Q$4:$Q666))</f>
        <v/>
      </c>
      <c r="P666" s="160" t="str">
        <f t="shared" si="80"/>
        <v/>
      </c>
      <c r="Q666" s="161" t="str">
        <f t="shared" si="81"/>
        <v/>
      </c>
      <c r="R666" s="162" t="str">
        <f t="shared" si="82"/>
        <v/>
      </c>
      <c r="S666" s="163" t="str">
        <f t="shared" si="83"/>
        <v/>
      </c>
      <c r="T666" s="164" t="str">
        <f t="shared" si="84"/>
        <v/>
      </c>
      <c r="U666" s="165" t="str">
        <f t="shared" si="85"/>
        <v/>
      </c>
      <c r="V666" s="146"/>
      <c r="AR666" t="str">
        <f t="shared" si="86"/>
        <v/>
      </c>
      <c r="AS666" t="str">
        <f t="shared" si="87"/>
        <v/>
      </c>
    </row>
    <row r="667" spans="1:45" x14ac:dyDescent="0.55000000000000004">
      <c r="A667" s="171"/>
      <c r="B667" s="172"/>
      <c r="C667" s="173"/>
      <c r="D667" s="173"/>
      <c r="E667" s="173"/>
      <c r="F667" s="173"/>
      <c r="G667" s="174"/>
      <c r="H667" s="175"/>
      <c r="I667" s="176"/>
      <c r="J667" s="176"/>
      <c r="K667" s="177"/>
      <c r="L667" s="178"/>
      <c r="M667" s="179"/>
      <c r="O667" s="160" t="str">
        <f>IF(Q667 = "", "", COUNT(Q$4:$Q667))</f>
        <v/>
      </c>
      <c r="P667" s="160" t="str">
        <f t="shared" si="80"/>
        <v/>
      </c>
      <c r="Q667" s="161" t="str">
        <f t="shared" si="81"/>
        <v/>
      </c>
      <c r="R667" s="162" t="str">
        <f t="shared" si="82"/>
        <v/>
      </c>
      <c r="S667" s="163" t="str">
        <f t="shared" si="83"/>
        <v/>
      </c>
      <c r="T667" s="164" t="str">
        <f t="shared" si="84"/>
        <v/>
      </c>
      <c r="U667" s="165" t="str">
        <f t="shared" si="85"/>
        <v/>
      </c>
      <c r="V667" s="146"/>
      <c r="AR667" t="str">
        <f t="shared" si="86"/>
        <v/>
      </c>
      <c r="AS667" t="str">
        <f t="shared" si="87"/>
        <v/>
      </c>
    </row>
    <row r="668" spans="1:45" x14ac:dyDescent="0.55000000000000004">
      <c r="A668" s="171"/>
      <c r="B668" s="172"/>
      <c r="C668" s="173"/>
      <c r="D668" s="173"/>
      <c r="E668" s="173"/>
      <c r="F668" s="173"/>
      <c r="G668" s="174"/>
      <c r="H668" s="175"/>
      <c r="I668" s="176"/>
      <c r="J668" s="176"/>
      <c r="K668" s="177"/>
      <c r="L668" s="178"/>
      <c r="M668" s="179"/>
      <c r="O668" s="160" t="str">
        <f>IF(Q668 = "", "", COUNT(Q$4:$Q668))</f>
        <v/>
      </c>
      <c r="P668" s="160" t="str">
        <f t="shared" si="80"/>
        <v/>
      </c>
      <c r="Q668" s="161" t="str">
        <f t="shared" si="81"/>
        <v/>
      </c>
      <c r="R668" s="162" t="str">
        <f t="shared" si="82"/>
        <v/>
      </c>
      <c r="S668" s="163" t="str">
        <f t="shared" si="83"/>
        <v/>
      </c>
      <c r="T668" s="164" t="str">
        <f t="shared" si="84"/>
        <v/>
      </c>
      <c r="U668" s="165" t="str">
        <f t="shared" si="85"/>
        <v/>
      </c>
      <c r="V668" s="146"/>
      <c r="AR668" t="str">
        <f t="shared" si="86"/>
        <v/>
      </c>
      <c r="AS668" t="str">
        <f t="shared" si="87"/>
        <v/>
      </c>
    </row>
    <row r="669" spans="1:45" x14ac:dyDescent="0.55000000000000004">
      <c r="A669" s="171"/>
      <c r="B669" s="172"/>
      <c r="C669" s="173"/>
      <c r="D669" s="173"/>
      <c r="E669" s="173"/>
      <c r="F669" s="173"/>
      <c r="G669" s="174"/>
      <c r="H669" s="175"/>
      <c r="I669" s="176"/>
      <c r="J669" s="176"/>
      <c r="K669" s="177"/>
      <c r="L669" s="178"/>
      <c r="M669" s="179"/>
      <c r="O669" s="160" t="str">
        <f>IF(Q669 = "", "", COUNT(Q$4:$Q669))</f>
        <v/>
      </c>
      <c r="P669" s="160" t="str">
        <f t="shared" si="80"/>
        <v/>
      </c>
      <c r="Q669" s="161" t="str">
        <f t="shared" si="81"/>
        <v/>
      </c>
      <c r="R669" s="162" t="str">
        <f t="shared" si="82"/>
        <v/>
      </c>
      <c r="S669" s="163" t="str">
        <f t="shared" si="83"/>
        <v/>
      </c>
      <c r="T669" s="164" t="str">
        <f t="shared" si="84"/>
        <v/>
      </c>
      <c r="U669" s="165" t="str">
        <f t="shared" si="85"/>
        <v/>
      </c>
      <c r="V669" s="146"/>
      <c r="AR669" t="str">
        <f t="shared" si="86"/>
        <v/>
      </c>
      <c r="AS669" t="str">
        <f t="shared" si="87"/>
        <v/>
      </c>
    </row>
    <row r="670" spans="1:45" x14ac:dyDescent="0.55000000000000004">
      <c r="A670" s="171"/>
      <c r="B670" s="172"/>
      <c r="C670" s="173"/>
      <c r="D670" s="173"/>
      <c r="E670" s="173"/>
      <c r="F670" s="173"/>
      <c r="G670" s="174"/>
      <c r="H670" s="175"/>
      <c r="I670" s="176"/>
      <c r="J670" s="176"/>
      <c r="K670" s="177"/>
      <c r="L670" s="178"/>
      <c r="M670" s="179"/>
      <c r="O670" s="160" t="str">
        <f>IF(Q670 = "", "", COUNT(Q$4:$Q670))</f>
        <v/>
      </c>
      <c r="P670" s="160" t="str">
        <f t="shared" si="80"/>
        <v/>
      </c>
      <c r="Q670" s="161" t="str">
        <f t="shared" si="81"/>
        <v/>
      </c>
      <c r="R670" s="162" t="str">
        <f t="shared" si="82"/>
        <v/>
      </c>
      <c r="S670" s="163" t="str">
        <f t="shared" si="83"/>
        <v/>
      </c>
      <c r="T670" s="164" t="str">
        <f t="shared" si="84"/>
        <v/>
      </c>
      <c r="U670" s="165" t="str">
        <f t="shared" si="85"/>
        <v/>
      </c>
      <c r="V670" s="146"/>
      <c r="AR670" t="str">
        <f t="shared" si="86"/>
        <v/>
      </c>
      <c r="AS670" t="str">
        <f t="shared" si="87"/>
        <v/>
      </c>
    </row>
    <row r="671" spans="1:45" x14ac:dyDescent="0.55000000000000004">
      <c r="A671" s="171"/>
      <c r="B671" s="172"/>
      <c r="C671" s="173"/>
      <c r="D671" s="173"/>
      <c r="E671" s="173"/>
      <c r="F671" s="173"/>
      <c r="G671" s="174"/>
      <c r="H671" s="175"/>
      <c r="I671" s="176"/>
      <c r="J671" s="176"/>
      <c r="K671" s="177"/>
      <c r="L671" s="178"/>
      <c r="M671" s="179"/>
      <c r="O671" s="160" t="str">
        <f>IF(Q671 = "", "", COUNT(Q$4:$Q671))</f>
        <v/>
      </c>
      <c r="P671" s="160" t="str">
        <f t="shared" si="80"/>
        <v/>
      </c>
      <c r="Q671" s="161" t="str">
        <f t="shared" si="81"/>
        <v/>
      </c>
      <c r="R671" s="162" t="str">
        <f t="shared" si="82"/>
        <v/>
      </c>
      <c r="S671" s="163" t="str">
        <f t="shared" si="83"/>
        <v/>
      </c>
      <c r="T671" s="164" t="str">
        <f t="shared" si="84"/>
        <v/>
      </c>
      <c r="U671" s="165" t="str">
        <f t="shared" si="85"/>
        <v/>
      </c>
      <c r="V671" s="146"/>
      <c r="AR671" t="str">
        <f t="shared" si="86"/>
        <v/>
      </c>
      <c r="AS671" t="str">
        <f t="shared" si="87"/>
        <v/>
      </c>
    </row>
    <row r="672" spans="1:45" x14ac:dyDescent="0.55000000000000004">
      <c r="A672" s="171"/>
      <c r="B672" s="172"/>
      <c r="C672" s="173"/>
      <c r="D672" s="173"/>
      <c r="E672" s="173"/>
      <c r="F672" s="173"/>
      <c r="G672" s="174"/>
      <c r="H672" s="175"/>
      <c r="I672" s="176"/>
      <c r="J672" s="176"/>
      <c r="K672" s="177"/>
      <c r="L672" s="178"/>
      <c r="M672" s="179"/>
      <c r="O672" s="160" t="str">
        <f>IF(Q672 = "", "", COUNT(Q$4:$Q672))</f>
        <v/>
      </c>
      <c r="P672" s="160" t="str">
        <f t="shared" si="80"/>
        <v/>
      </c>
      <c r="Q672" s="161" t="str">
        <f t="shared" si="81"/>
        <v/>
      </c>
      <c r="R672" s="162" t="str">
        <f t="shared" si="82"/>
        <v/>
      </c>
      <c r="S672" s="163" t="str">
        <f t="shared" si="83"/>
        <v/>
      </c>
      <c r="T672" s="164" t="str">
        <f t="shared" si="84"/>
        <v/>
      </c>
      <c r="U672" s="165" t="str">
        <f t="shared" si="85"/>
        <v/>
      </c>
      <c r="V672" s="146"/>
      <c r="AR672" t="str">
        <f t="shared" si="86"/>
        <v/>
      </c>
      <c r="AS672" t="str">
        <f t="shared" si="87"/>
        <v/>
      </c>
    </row>
    <row r="673" spans="1:45" x14ac:dyDescent="0.55000000000000004">
      <c r="A673" s="171"/>
      <c r="B673" s="172"/>
      <c r="C673" s="173"/>
      <c r="D673" s="173"/>
      <c r="E673" s="173"/>
      <c r="F673" s="173"/>
      <c r="G673" s="174"/>
      <c r="H673" s="175"/>
      <c r="I673" s="176"/>
      <c r="J673" s="176"/>
      <c r="K673" s="177"/>
      <c r="L673" s="178"/>
      <c r="M673" s="179"/>
      <c r="O673" s="160" t="str">
        <f>IF(Q673 = "", "", COUNT(Q$4:$Q673))</f>
        <v/>
      </c>
      <c r="P673" s="160" t="str">
        <f t="shared" si="80"/>
        <v/>
      </c>
      <c r="Q673" s="161" t="str">
        <f t="shared" si="81"/>
        <v/>
      </c>
      <c r="R673" s="162" t="str">
        <f t="shared" si="82"/>
        <v/>
      </c>
      <c r="S673" s="163" t="str">
        <f t="shared" si="83"/>
        <v/>
      </c>
      <c r="T673" s="164" t="str">
        <f t="shared" si="84"/>
        <v/>
      </c>
      <c r="U673" s="165" t="str">
        <f t="shared" si="85"/>
        <v/>
      </c>
      <c r="V673" s="146"/>
      <c r="AR673" t="str">
        <f t="shared" si="86"/>
        <v/>
      </c>
      <c r="AS673" t="str">
        <f t="shared" si="87"/>
        <v/>
      </c>
    </row>
    <row r="674" spans="1:45" x14ac:dyDescent="0.55000000000000004">
      <c r="A674" s="171"/>
      <c r="B674" s="172"/>
      <c r="C674" s="173"/>
      <c r="D674" s="173"/>
      <c r="E674" s="173"/>
      <c r="F674" s="173"/>
      <c r="G674" s="174"/>
      <c r="H674" s="175"/>
      <c r="I674" s="176"/>
      <c r="J674" s="176"/>
      <c r="K674" s="177"/>
      <c r="L674" s="178"/>
      <c r="M674" s="179"/>
      <c r="O674" s="160" t="str">
        <f>IF(Q674 = "", "", COUNT(Q$4:$Q674))</f>
        <v/>
      </c>
      <c r="P674" s="160" t="str">
        <f t="shared" si="80"/>
        <v/>
      </c>
      <c r="Q674" s="161" t="str">
        <f t="shared" si="81"/>
        <v/>
      </c>
      <c r="R674" s="162" t="str">
        <f t="shared" si="82"/>
        <v/>
      </c>
      <c r="S674" s="163" t="str">
        <f t="shared" si="83"/>
        <v/>
      </c>
      <c r="T674" s="164" t="str">
        <f t="shared" si="84"/>
        <v/>
      </c>
      <c r="U674" s="165" t="str">
        <f t="shared" si="85"/>
        <v/>
      </c>
      <c r="V674" s="146"/>
      <c r="AR674" t="str">
        <f t="shared" si="86"/>
        <v/>
      </c>
      <c r="AS674" t="str">
        <f t="shared" si="87"/>
        <v/>
      </c>
    </row>
    <row r="675" spans="1:45" x14ac:dyDescent="0.55000000000000004">
      <c r="A675" s="171"/>
      <c r="B675" s="172"/>
      <c r="C675" s="173"/>
      <c r="D675" s="173"/>
      <c r="E675" s="173"/>
      <c r="F675" s="173"/>
      <c r="G675" s="174"/>
      <c r="H675" s="175"/>
      <c r="I675" s="176"/>
      <c r="J675" s="176"/>
      <c r="K675" s="177"/>
      <c r="L675" s="178"/>
      <c r="M675" s="179"/>
      <c r="O675" s="160" t="str">
        <f>IF(Q675 = "", "", COUNT(Q$4:$Q675))</f>
        <v/>
      </c>
      <c r="P675" s="160" t="str">
        <f t="shared" si="80"/>
        <v/>
      </c>
      <c r="Q675" s="161" t="str">
        <f t="shared" si="81"/>
        <v/>
      </c>
      <c r="R675" s="162" t="str">
        <f t="shared" si="82"/>
        <v/>
      </c>
      <c r="S675" s="163" t="str">
        <f t="shared" si="83"/>
        <v/>
      </c>
      <c r="T675" s="164" t="str">
        <f t="shared" si="84"/>
        <v/>
      </c>
      <c r="U675" s="165" t="str">
        <f t="shared" si="85"/>
        <v/>
      </c>
      <c r="V675" s="146"/>
      <c r="AR675" t="str">
        <f t="shared" si="86"/>
        <v/>
      </c>
      <c r="AS675" t="str">
        <f t="shared" si="87"/>
        <v/>
      </c>
    </row>
    <row r="676" spans="1:45" x14ac:dyDescent="0.55000000000000004">
      <c r="A676" s="171"/>
      <c r="B676" s="172"/>
      <c r="C676" s="173"/>
      <c r="D676" s="173"/>
      <c r="E676" s="173"/>
      <c r="F676" s="173"/>
      <c r="G676" s="174"/>
      <c r="H676" s="175"/>
      <c r="I676" s="176"/>
      <c r="J676" s="176"/>
      <c r="K676" s="177"/>
      <c r="L676" s="178"/>
      <c r="M676" s="179"/>
      <c r="O676" s="160" t="str">
        <f>IF(Q676 = "", "", COUNT(Q$4:$Q676))</f>
        <v/>
      </c>
      <c r="P676" s="160" t="str">
        <f t="shared" si="80"/>
        <v/>
      </c>
      <c r="Q676" s="161" t="str">
        <f t="shared" si="81"/>
        <v/>
      </c>
      <c r="R676" s="162" t="str">
        <f t="shared" si="82"/>
        <v/>
      </c>
      <c r="S676" s="163" t="str">
        <f t="shared" si="83"/>
        <v/>
      </c>
      <c r="T676" s="164" t="str">
        <f t="shared" si="84"/>
        <v/>
      </c>
      <c r="U676" s="165" t="str">
        <f t="shared" si="85"/>
        <v/>
      </c>
      <c r="V676" s="146"/>
      <c r="AR676" t="str">
        <f t="shared" si="86"/>
        <v/>
      </c>
      <c r="AS676" t="str">
        <f t="shared" si="87"/>
        <v/>
      </c>
    </row>
    <row r="677" spans="1:45" x14ac:dyDescent="0.55000000000000004">
      <c r="A677" s="171"/>
      <c r="B677" s="172"/>
      <c r="C677" s="173"/>
      <c r="D677" s="173"/>
      <c r="E677" s="173"/>
      <c r="F677" s="173"/>
      <c r="G677" s="174"/>
      <c r="H677" s="175"/>
      <c r="I677" s="176"/>
      <c r="J677" s="176"/>
      <c r="K677" s="177"/>
      <c r="L677" s="178"/>
      <c r="M677" s="179"/>
      <c r="O677" s="160" t="str">
        <f>IF(Q677 = "", "", COUNT(Q$4:$Q677))</f>
        <v/>
      </c>
      <c r="P677" s="160" t="str">
        <f t="shared" si="80"/>
        <v/>
      </c>
      <c r="Q677" s="161" t="str">
        <f t="shared" si="81"/>
        <v/>
      </c>
      <c r="R677" s="162" t="str">
        <f t="shared" si="82"/>
        <v/>
      </c>
      <c r="S677" s="163" t="str">
        <f t="shared" si="83"/>
        <v/>
      </c>
      <c r="T677" s="164" t="str">
        <f t="shared" si="84"/>
        <v/>
      </c>
      <c r="U677" s="165" t="str">
        <f t="shared" si="85"/>
        <v/>
      </c>
      <c r="V677" s="146"/>
      <c r="AR677" t="str">
        <f t="shared" si="86"/>
        <v/>
      </c>
      <c r="AS677" t="str">
        <f t="shared" si="87"/>
        <v/>
      </c>
    </row>
    <row r="678" spans="1:45" x14ac:dyDescent="0.55000000000000004">
      <c r="A678" s="171"/>
      <c r="B678" s="172"/>
      <c r="C678" s="173"/>
      <c r="D678" s="173"/>
      <c r="E678" s="173"/>
      <c r="F678" s="173"/>
      <c r="G678" s="174"/>
      <c r="H678" s="175"/>
      <c r="I678" s="176"/>
      <c r="J678" s="176"/>
      <c r="K678" s="177"/>
      <c r="L678" s="178"/>
      <c r="M678" s="179"/>
      <c r="O678" s="160" t="str">
        <f>IF(Q678 = "", "", COUNT(Q$4:$Q678))</f>
        <v/>
      </c>
      <c r="P678" s="160" t="str">
        <f t="shared" si="80"/>
        <v/>
      </c>
      <c r="Q678" s="161" t="str">
        <f t="shared" si="81"/>
        <v/>
      </c>
      <c r="R678" s="162" t="str">
        <f t="shared" si="82"/>
        <v/>
      </c>
      <c r="S678" s="163" t="str">
        <f t="shared" si="83"/>
        <v/>
      </c>
      <c r="T678" s="164" t="str">
        <f t="shared" si="84"/>
        <v/>
      </c>
      <c r="U678" s="165" t="str">
        <f t="shared" si="85"/>
        <v/>
      </c>
      <c r="V678" s="146"/>
      <c r="AR678" t="str">
        <f t="shared" si="86"/>
        <v/>
      </c>
      <c r="AS678" t="str">
        <f t="shared" si="87"/>
        <v/>
      </c>
    </row>
    <row r="679" spans="1:45" x14ac:dyDescent="0.55000000000000004">
      <c r="A679" s="171"/>
      <c r="B679" s="172"/>
      <c r="C679" s="173"/>
      <c r="D679" s="173"/>
      <c r="E679" s="173"/>
      <c r="F679" s="173"/>
      <c r="G679" s="174"/>
      <c r="H679" s="175"/>
      <c r="I679" s="176"/>
      <c r="J679" s="176"/>
      <c r="K679" s="177"/>
      <c r="L679" s="178"/>
      <c r="M679" s="179"/>
      <c r="O679" s="160" t="str">
        <f>IF(Q679 = "", "", COUNT(Q$4:$Q679))</f>
        <v/>
      </c>
      <c r="P679" s="160" t="str">
        <f t="shared" si="80"/>
        <v/>
      </c>
      <c r="Q679" s="161" t="str">
        <f t="shared" si="81"/>
        <v/>
      </c>
      <c r="R679" s="162" t="str">
        <f t="shared" si="82"/>
        <v/>
      </c>
      <c r="S679" s="163" t="str">
        <f t="shared" si="83"/>
        <v/>
      </c>
      <c r="T679" s="164" t="str">
        <f t="shared" si="84"/>
        <v/>
      </c>
      <c r="U679" s="165" t="str">
        <f t="shared" si="85"/>
        <v/>
      </c>
      <c r="V679" s="146"/>
      <c r="AR679" t="str">
        <f t="shared" si="86"/>
        <v/>
      </c>
      <c r="AS679" t="str">
        <f t="shared" si="87"/>
        <v/>
      </c>
    </row>
    <row r="680" spans="1:45" x14ac:dyDescent="0.55000000000000004">
      <c r="A680" s="171"/>
      <c r="B680" s="172"/>
      <c r="C680" s="173"/>
      <c r="D680" s="173"/>
      <c r="E680" s="173"/>
      <c r="F680" s="173"/>
      <c r="G680" s="174"/>
      <c r="H680" s="175"/>
      <c r="I680" s="176"/>
      <c r="J680" s="176"/>
      <c r="K680" s="177"/>
      <c r="L680" s="178"/>
      <c r="M680" s="179"/>
      <c r="O680" s="160" t="str">
        <f>IF(Q680 = "", "", COUNT(Q$4:$Q680))</f>
        <v/>
      </c>
      <c r="P680" s="160" t="str">
        <f t="shared" si="80"/>
        <v/>
      </c>
      <c r="Q680" s="161" t="str">
        <f t="shared" si="81"/>
        <v/>
      </c>
      <c r="R680" s="162" t="str">
        <f t="shared" si="82"/>
        <v/>
      </c>
      <c r="S680" s="163" t="str">
        <f t="shared" si="83"/>
        <v/>
      </c>
      <c r="T680" s="164" t="str">
        <f t="shared" si="84"/>
        <v/>
      </c>
      <c r="U680" s="165" t="str">
        <f t="shared" si="85"/>
        <v/>
      </c>
      <c r="V680" s="146"/>
      <c r="AR680" t="str">
        <f t="shared" si="86"/>
        <v/>
      </c>
      <c r="AS680" t="str">
        <f t="shared" si="87"/>
        <v/>
      </c>
    </row>
    <row r="681" spans="1:45" x14ac:dyDescent="0.55000000000000004">
      <c r="A681" s="171"/>
      <c r="B681" s="172"/>
      <c r="C681" s="173"/>
      <c r="D681" s="173"/>
      <c r="E681" s="173"/>
      <c r="F681" s="173"/>
      <c r="G681" s="174"/>
      <c r="H681" s="175"/>
      <c r="I681" s="176"/>
      <c r="J681" s="176"/>
      <c r="K681" s="177"/>
      <c r="L681" s="178"/>
      <c r="M681" s="179"/>
      <c r="O681" s="160" t="str">
        <f>IF(Q681 = "", "", COUNT(Q$4:$Q681))</f>
        <v/>
      </c>
      <c r="P681" s="160" t="str">
        <f t="shared" si="80"/>
        <v/>
      </c>
      <c r="Q681" s="161" t="str">
        <f t="shared" si="81"/>
        <v/>
      </c>
      <c r="R681" s="162" t="str">
        <f t="shared" si="82"/>
        <v/>
      </c>
      <c r="S681" s="163" t="str">
        <f t="shared" si="83"/>
        <v/>
      </c>
      <c r="T681" s="164" t="str">
        <f t="shared" si="84"/>
        <v/>
      </c>
      <c r="U681" s="165" t="str">
        <f t="shared" si="85"/>
        <v/>
      </c>
      <c r="V681" s="146"/>
      <c r="AR681" t="str">
        <f t="shared" si="86"/>
        <v/>
      </c>
      <c r="AS681" t="str">
        <f t="shared" si="87"/>
        <v/>
      </c>
    </row>
    <row r="682" spans="1:45" x14ac:dyDescent="0.55000000000000004">
      <c r="A682" s="171"/>
      <c r="B682" s="172"/>
      <c r="C682" s="173"/>
      <c r="D682" s="173"/>
      <c r="E682" s="173"/>
      <c r="F682" s="173"/>
      <c r="G682" s="174"/>
      <c r="H682" s="175"/>
      <c r="I682" s="176"/>
      <c r="J682" s="176"/>
      <c r="K682" s="177"/>
      <c r="L682" s="178"/>
      <c r="M682" s="179"/>
      <c r="O682" s="160" t="str">
        <f>IF(Q682 = "", "", COUNT(Q$4:$Q682))</f>
        <v/>
      </c>
      <c r="P682" s="160" t="str">
        <f t="shared" si="80"/>
        <v/>
      </c>
      <c r="Q682" s="161" t="str">
        <f t="shared" si="81"/>
        <v/>
      </c>
      <c r="R682" s="162" t="str">
        <f t="shared" si="82"/>
        <v/>
      </c>
      <c r="S682" s="163" t="str">
        <f t="shared" si="83"/>
        <v/>
      </c>
      <c r="T682" s="164" t="str">
        <f t="shared" si="84"/>
        <v/>
      </c>
      <c r="U682" s="165" t="str">
        <f t="shared" si="85"/>
        <v/>
      </c>
      <c r="V682" s="146"/>
      <c r="AR682" t="str">
        <f t="shared" si="86"/>
        <v/>
      </c>
      <c r="AS682" t="str">
        <f t="shared" si="87"/>
        <v/>
      </c>
    </row>
    <row r="683" spans="1:45" x14ac:dyDescent="0.55000000000000004">
      <c r="A683" s="171"/>
      <c r="B683" s="172"/>
      <c r="C683" s="173"/>
      <c r="D683" s="173"/>
      <c r="E683" s="173"/>
      <c r="F683" s="173"/>
      <c r="G683" s="174"/>
      <c r="H683" s="175"/>
      <c r="I683" s="176"/>
      <c r="J683" s="176"/>
      <c r="K683" s="177"/>
      <c r="L683" s="178"/>
      <c r="M683" s="179"/>
      <c r="O683" s="160" t="str">
        <f>IF(Q683 = "", "", COUNT(Q$4:$Q683))</f>
        <v/>
      </c>
      <c r="P683" s="160" t="str">
        <f t="shared" si="80"/>
        <v/>
      </c>
      <c r="Q683" s="161" t="str">
        <f t="shared" si="81"/>
        <v/>
      </c>
      <c r="R683" s="162" t="str">
        <f t="shared" si="82"/>
        <v/>
      </c>
      <c r="S683" s="163" t="str">
        <f t="shared" si="83"/>
        <v/>
      </c>
      <c r="T683" s="164" t="str">
        <f t="shared" si="84"/>
        <v/>
      </c>
      <c r="U683" s="165" t="str">
        <f t="shared" si="85"/>
        <v/>
      </c>
      <c r="V683" s="146"/>
      <c r="AR683" t="str">
        <f t="shared" si="86"/>
        <v/>
      </c>
      <c r="AS683" t="str">
        <f t="shared" si="87"/>
        <v/>
      </c>
    </row>
    <row r="684" spans="1:45" x14ac:dyDescent="0.55000000000000004">
      <c r="A684" s="171"/>
      <c r="B684" s="172"/>
      <c r="C684" s="173"/>
      <c r="D684" s="173"/>
      <c r="E684" s="173"/>
      <c r="F684" s="173"/>
      <c r="G684" s="174"/>
      <c r="H684" s="175"/>
      <c r="I684" s="176"/>
      <c r="J684" s="176"/>
      <c r="K684" s="177"/>
      <c r="L684" s="178"/>
      <c r="M684" s="179"/>
      <c r="O684" s="160" t="str">
        <f>IF(Q684 = "", "", COUNT(Q$4:$Q684))</f>
        <v/>
      </c>
      <c r="P684" s="160" t="str">
        <f t="shared" si="80"/>
        <v/>
      </c>
      <c r="Q684" s="161" t="str">
        <f t="shared" si="81"/>
        <v/>
      </c>
      <c r="R684" s="162" t="str">
        <f t="shared" si="82"/>
        <v/>
      </c>
      <c r="S684" s="163" t="str">
        <f t="shared" si="83"/>
        <v/>
      </c>
      <c r="T684" s="164" t="str">
        <f t="shared" si="84"/>
        <v/>
      </c>
      <c r="U684" s="165" t="str">
        <f t="shared" si="85"/>
        <v/>
      </c>
      <c r="V684" s="146"/>
      <c r="AR684" t="str">
        <f t="shared" si="86"/>
        <v/>
      </c>
      <c r="AS684" t="str">
        <f t="shared" si="87"/>
        <v/>
      </c>
    </row>
    <row r="685" spans="1:45" x14ac:dyDescent="0.55000000000000004">
      <c r="A685" s="171"/>
      <c r="B685" s="172"/>
      <c r="C685" s="173"/>
      <c r="D685" s="173"/>
      <c r="E685" s="173"/>
      <c r="F685" s="173"/>
      <c r="G685" s="174"/>
      <c r="H685" s="175"/>
      <c r="I685" s="176"/>
      <c r="J685" s="176"/>
      <c r="K685" s="177"/>
      <c r="L685" s="178"/>
      <c r="M685" s="179"/>
      <c r="O685" s="160" t="str">
        <f>IF(Q685 = "", "", COUNT(Q$4:$Q685))</f>
        <v/>
      </c>
      <c r="P685" s="160" t="str">
        <f t="shared" si="80"/>
        <v/>
      </c>
      <c r="Q685" s="161" t="str">
        <f t="shared" si="81"/>
        <v/>
      </c>
      <c r="R685" s="162" t="str">
        <f t="shared" si="82"/>
        <v/>
      </c>
      <c r="S685" s="163" t="str">
        <f t="shared" si="83"/>
        <v/>
      </c>
      <c r="T685" s="164" t="str">
        <f t="shared" si="84"/>
        <v/>
      </c>
      <c r="U685" s="165" t="str">
        <f t="shared" si="85"/>
        <v/>
      </c>
      <c r="V685" s="146"/>
      <c r="AR685" t="str">
        <f t="shared" si="86"/>
        <v/>
      </c>
      <c r="AS685" t="str">
        <f t="shared" si="87"/>
        <v/>
      </c>
    </row>
    <row r="686" spans="1:45" x14ac:dyDescent="0.55000000000000004">
      <c r="A686" s="171"/>
      <c r="B686" s="172"/>
      <c r="C686" s="173"/>
      <c r="D686" s="173"/>
      <c r="E686" s="173"/>
      <c r="F686" s="173"/>
      <c r="G686" s="174"/>
      <c r="H686" s="175"/>
      <c r="I686" s="176"/>
      <c r="J686" s="176"/>
      <c r="K686" s="177"/>
      <c r="L686" s="178"/>
      <c r="M686" s="179"/>
      <c r="O686" s="160" t="str">
        <f>IF(Q686 = "", "", COUNT(Q$4:$Q686))</f>
        <v/>
      </c>
      <c r="P686" s="160" t="str">
        <f t="shared" si="80"/>
        <v/>
      </c>
      <c r="Q686" s="161" t="str">
        <f t="shared" si="81"/>
        <v/>
      </c>
      <c r="R686" s="162" t="str">
        <f t="shared" si="82"/>
        <v/>
      </c>
      <c r="S686" s="163" t="str">
        <f t="shared" si="83"/>
        <v/>
      </c>
      <c r="T686" s="164" t="str">
        <f t="shared" si="84"/>
        <v/>
      </c>
      <c r="U686" s="165" t="str">
        <f t="shared" si="85"/>
        <v/>
      </c>
      <c r="V686" s="146"/>
      <c r="AR686" t="str">
        <f t="shared" si="86"/>
        <v/>
      </c>
      <c r="AS686" t="str">
        <f t="shared" si="87"/>
        <v/>
      </c>
    </row>
    <row r="687" spans="1:45" x14ac:dyDescent="0.55000000000000004">
      <c r="A687" s="171"/>
      <c r="B687" s="172"/>
      <c r="C687" s="173"/>
      <c r="D687" s="173"/>
      <c r="E687" s="173"/>
      <c r="F687" s="173"/>
      <c r="G687" s="174"/>
      <c r="H687" s="175"/>
      <c r="I687" s="176"/>
      <c r="J687" s="176"/>
      <c r="K687" s="177"/>
      <c r="L687" s="178"/>
      <c r="M687" s="179"/>
      <c r="O687" s="160" t="str">
        <f>IF(Q687 = "", "", COUNT(Q$4:$Q687))</f>
        <v/>
      </c>
      <c r="P687" s="160" t="str">
        <f t="shared" si="80"/>
        <v/>
      </c>
      <c r="Q687" s="161" t="str">
        <f t="shared" si="81"/>
        <v/>
      </c>
      <c r="R687" s="162" t="str">
        <f t="shared" si="82"/>
        <v/>
      </c>
      <c r="S687" s="163" t="str">
        <f t="shared" si="83"/>
        <v/>
      </c>
      <c r="T687" s="164" t="str">
        <f t="shared" si="84"/>
        <v/>
      </c>
      <c r="U687" s="165" t="str">
        <f t="shared" si="85"/>
        <v/>
      </c>
      <c r="V687" s="146"/>
      <c r="AR687" t="str">
        <f t="shared" si="86"/>
        <v/>
      </c>
      <c r="AS687" t="str">
        <f t="shared" si="87"/>
        <v/>
      </c>
    </row>
    <row r="688" spans="1:45" x14ac:dyDescent="0.55000000000000004">
      <c r="A688" s="171"/>
      <c r="B688" s="172"/>
      <c r="C688" s="173"/>
      <c r="D688" s="173"/>
      <c r="E688" s="173"/>
      <c r="F688" s="173"/>
      <c r="G688" s="174"/>
      <c r="H688" s="175"/>
      <c r="I688" s="176"/>
      <c r="J688" s="176"/>
      <c r="K688" s="177"/>
      <c r="L688" s="178"/>
      <c r="M688" s="179"/>
      <c r="O688" s="160" t="str">
        <f>IF(Q688 = "", "", COUNT(Q$4:$Q688))</f>
        <v/>
      </c>
      <c r="P688" s="160" t="str">
        <f t="shared" si="80"/>
        <v/>
      </c>
      <c r="Q688" s="161" t="str">
        <f t="shared" si="81"/>
        <v/>
      </c>
      <c r="R688" s="162" t="str">
        <f t="shared" si="82"/>
        <v/>
      </c>
      <c r="S688" s="163" t="str">
        <f t="shared" si="83"/>
        <v/>
      </c>
      <c r="T688" s="164" t="str">
        <f t="shared" si="84"/>
        <v/>
      </c>
      <c r="U688" s="165" t="str">
        <f t="shared" si="85"/>
        <v/>
      </c>
      <c r="V688" s="146"/>
      <c r="AR688" t="str">
        <f t="shared" si="86"/>
        <v/>
      </c>
      <c r="AS688" t="str">
        <f t="shared" si="87"/>
        <v/>
      </c>
    </row>
    <row r="689" spans="1:45" x14ac:dyDescent="0.55000000000000004">
      <c r="A689" s="171"/>
      <c r="B689" s="172"/>
      <c r="C689" s="173"/>
      <c r="D689" s="173"/>
      <c r="E689" s="173"/>
      <c r="F689" s="173"/>
      <c r="G689" s="174"/>
      <c r="H689" s="175"/>
      <c r="I689" s="176"/>
      <c r="J689" s="176"/>
      <c r="K689" s="177"/>
      <c r="L689" s="178"/>
      <c r="M689" s="179"/>
      <c r="O689" s="160" t="str">
        <f>IF(Q689 = "", "", COUNT(Q$4:$Q689))</f>
        <v/>
      </c>
      <c r="P689" s="160" t="str">
        <f t="shared" si="80"/>
        <v/>
      </c>
      <c r="Q689" s="161" t="str">
        <f t="shared" si="81"/>
        <v/>
      </c>
      <c r="R689" s="162" t="str">
        <f t="shared" si="82"/>
        <v/>
      </c>
      <c r="S689" s="163" t="str">
        <f t="shared" si="83"/>
        <v/>
      </c>
      <c r="T689" s="164" t="str">
        <f t="shared" si="84"/>
        <v/>
      </c>
      <c r="U689" s="165" t="str">
        <f t="shared" si="85"/>
        <v/>
      </c>
      <c r="V689" s="146"/>
      <c r="AR689" t="str">
        <f t="shared" si="86"/>
        <v/>
      </c>
      <c r="AS689" t="str">
        <f t="shared" si="87"/>
        <v/>
      </c>
    </row>
    <row r="690" spans="1:45" x14ac:dyDescent="0.55000000000000004">
      <c r="A690" s="171"/>
      <c r="B690" s="172"/>
      <c r="C690" s="173"/>
      <c r="D690" s="173"/>
      <c r="E690" s="173"/>
      <c r="F690" s="173"/>
      <c r="G690" s="174"/>
      <c r="H690" s="175"/>
      <c r="I690" s="176"/>
      <c r="J690" s="176"/>
      <c r="K690" s="177"/>
      <c r="L690" s="178"/>
      <c r="M690" s="179"/>
      <c r="O690" s="160" t="str">
        <f>IF(Q690 = "", "", COUNT(Q$4:$Q690))</f>
        <v/>
      </c>
      <c r="P690" s="160" t="str">
        <f t="shared" si="80"/>
        <v/>
      </c>
      <c r="Q690" s="161" t="str">
        <f t="shared" si="81"/>
        <v/>
      </c>
      <c r="R690" s="162" t="str">
        <f t="shared" si="82"/>
        <v/>
      </c>
      <c r="S690" s="163" t="str">
        <f t="shared" si="83"/>
        <v/>
      </c>
      <c r="T690" s="164" t="str">
        <f t="shared" si="84"/>
        <v/>
      </c>
      <c r="U690" s="165" t="str">
        <f t="shared" si="85"/>
        <v/>
      </c>
      <c r="V690" s="146"/>
      <c r="AR690" t="str">
        <f t="shared" si="86"/>
        <v/>
      </c>
      <c r="AS690" t="str">
        <f t="shared" si="87"/>
        <v/>
      </c>
    </row>
    <row r="691" spans="1:45" x14ac:dyDescent="0.55000000000000004">
      <c r="A691" s="171"/>
      <c r="B691" s="172"/>
      <c r="C691" s="173"/>
      <c r="D691" s="173"/>
      <c r="E691" s="173"/>
      <c r="F691" s="173"/>
      <c r="G691" s="174"/>
      <c r="H691" s="175"/>
      <c r="I691" s="176"/>
      <c r="J691" s="176"/>
      <c r="K691" s="177"/>
      <c r="L691" s="178"/>
      <c r="M691" s="179"/>
      <c r="O691" s="160" t="str">
        <f>IF(Q691 = "", "", COUNT(Q$4:$Q691))</f>
        <v/>
      </c>
      <c r="P691" s="160" t="str">
        <f t="shared" si="80"/>
        <v/>
      </c>
      <c r="Q691" s="161" t="str">
        <f t="shared" si="81"/>
        <v/>
      </c>
      <c r="R691" s="162" t="str">
        <f t="shared" si="82"/>
        <v/>
      </c>
      <c r="S691" s="163" t="str">
        <f t="shared" si="83"/>
        <v/>
      </c>
      <c r="T691" s="164" t="str">
        <f t="shared" si="84"/>
        <v/>
      </c>
      <c r="U691" s="165" t="str">
        <f t="shared" si="85"/>
        <v/>
      </c>
      <c r="V691" s="146"/>
      <c r="AR691" t="str">
        <f t="shared" si="86"/>
        <v/>
      </c>
      <c r="AS691" t="str">
        <f t="shared" si="87"/>
        <v/>
      </c>
    </row>
    <row r="692" spans="1:45" x14ac:dyDescent="0.55000000000000004">
      <c r="A692" s="171"/>
      <c r="B692" s="172"/>
      <c r="C692" s="173"/>
      <c r="D692" s="173"/>
      <c r="E692" s="173"/>
      <c r="F692" s="173"/>
      <c r="G692" s="174"/>
      <c r="H692" s="175"/>
      <c r="I692" s="176"/>
      <c r="J692" s="176"/>
      <c r="K692" s="177"/>
      <c r="L692" s="178"/>
      <c r="M692" s="179"/>
      <c r="O692" s="160" t="str">
        <f>IF(Q692 = "", "", COUNT(Q$4:$Q692))</f>
        <v/>
      </c>
      <c r="P692" s="160" t="str">
        <f t="shared" si="80"/>
        <v/>
      </c>
      <c r="Q692" s="161" t="str">
        <f t="shared" si="81"/>
        <v/>
      </c>
      <c r="R692" s="162" t="str">
        <f t="shared" si="82"/>
        <v/>
      </c>
      <c r="S692" s="163" t="str">
        <f t="shared" si="83"/>
        <v/>
      </c>
      <c r="T692" s="164" t="str">
        <f t="shared" si="84"/>
        <v/>
      </c>
      <c r="U692" s="165" t="str">
        <f t="shared" si="85"/>
        <v/>
      </c>
      <c r="V692" s="146"/>
      <c r="AR692" t="str">
        <f t="shared" si="86"/>
        <v/>
      </c>
      <c r="AS692" t="str">
        <f t="shared" si="87"/>
        <v/>
      </c>
    </row>
    <row r="693" spans="1:45" x14ac:dyDescent="0.55000000000000004">
      <c r="A693" s="171"/>
      <c r="B693" s="172"/>
      <c r="C693" s="173"/>
      <c r="D693" s="173"/>
      <c r="E693" s="173"/>
      <c r="F693" s="173"/>
      <c r="G693" s="174"/>
      <c r="H693" s="175"/>
      <c r="I693" s="176"/>
      <c r="J693" s="176"/>
      <c r="K693" s="177"/>
      <c r="L693" s="178"/>
      <c r="M693" s="179"/>
      <c r="O693" s="160" t="str">
        <f>IF(Q693 = "", "", COUNT(Q$4:$Q693))</f>
        <v/>
      </c>
      <c r="P693" s="160" t="str">
        <f t="shared" si="80"/>
        <v/>
      </c>
      <c r="Q693" s="161" t="str">
        <f t="shared" si="81"/>
        <v/>
      </c>
      <c r="R693" s="162" t="str">
        <f t="shared" si="82"/>
        <v/>
      </c>
      <c r="S693" s="163" t="str">
        <f t="shared" si="83"/>
        <v/>
      </c>
      <c r="T693" s="164" t="str">
        <f t="shared" si="84"/>
        <v/>
      </c>
      <c r="U693" s="165" t="str">
        <f t="shared" si="85"/>
        <v/>
      </c>
      <c r="V693" s="146"/>
      <c r="AR693" t="str">
        <f t="shared" si="86"/>
        <v/>
      </c>
      <c r="AS693" t="str">
        <f t="shared" si="87"/>
        <v/>
      </c>
    </row>
    <row r="694" spans="1:45" x14ac:dyDescent="0.55000000000000004">
      <c r="A694" s="171"/>
      <c r="B694" s="172"/>
      <c r="C694" s="173"/>
      <c r="D694" s="173"/>
      <c r="E694" s="173"/>
      <c r="F694" s="173"/>
      <c r="G694" s="174"/>
      <c r="H694" s="175"/>
      <c r="I694" s="176"/>
      <c r="J694" s="176"/>
      <c r="K694" s="177"/>
      <c r="L694" s="178"/>
      <c r="M694" s="179"/>
      <c r="O694" s="160" t="str">
        <f>IF(Q694 = "", "", COUNT(Q$4:$Q694))</f>
        <v/>
      </c>
      <c r="P694" s="160" t="str">
        <f t="shared" si="80"/>
        <v/>
      </c>
      <c r="Q694" s="161" t="str">
        <f t="shared" si="81"/>
        <v/>
      </c>
      <c r="R694" s="162" t="str">
        <f t="shared" si="82"/>
        <v/>
      </c>
      <c r="S694" s="163" t="str">
        <f t="shared" si="83"/>
        <v/>
      </c>
      <c r="T694" s="164" t="str">
        <f t="shared" si="84"/>
        <v/>
      </c>
      <c r="U694" s="165" t="str">
        <f t="shared" si="85"/>
        <v/>
      </c>
      <c r="V694" s="146"/>
      <c r="AR694" t="str">
        <f t="shared" si="86"/>
        <v/>
      </c>
      <c r="AS694" t="str">
        <f t="shared" si="87"/>
        <v/>
      </c>
    </row>
    <row r="695" spans="1:45" x14ac:dyDescent="0.55000000000000004">
      <c r="A695" s="171"/>
      <c r="B695" s="172"/>
      <c r="C695" s="173"/>
      <c r="D695" s="173"/>
      <c r="E695" s="173"/>
      <c r="F695" s="173"/>
      <c r="G695" s="174"/>
      <c r="H695" s="175"/>
      <c r="I695" s="176"/>
      <c r="J695" s="176"/>
      <c r="K695" s="177"/>
      <c r="L695" s="178"/>
      <c r="M695" s="179"/>
      <c r="O695" s="160" t="str">
        <f>IF(Q695 = "", "", COUNT(Q$4:$Q695))</f>
        <v/>
      </c>
      <c r="P695" s="160" t="str">
        <f t="shared" si="80"/>
        <v/>
      </c>
      <c r="Q695" s="161" t="str">
        <f t="shared" si="81"/>
        <v/>
      </c>
      <c r="R695" s="162" t="str">
        <f t="shared" si="82"/>
        <v/>
      </c>
      <c r="S695" s="163" t="str">
        <f t="shared" si="83"/>
        <v/>
      </c>
      <c r="T695" s="164" t="str">
        <f t="shared" si="84"/>
        <v/>
      </c>
      <c r="U695" s="165" t="str">
        <f t="shared" si="85"/>
        <v/>
      </c>
      <c r="V695" s="146"/>
      <c r="AR695" t="str">
        <f t="shared" si="86"/>
        <v/>
      </c>
      <c r="AS695" t="str">
        <f t="shared" si="87"/>
        <v/>
      </c>
    </row>
    <row r="696" spans="1:45" x14ac:dyDescent="0.55000000000000004">
      <c r="A696" s="171"/>
      <c r="B696" s="172"/>
      <c r="C696" s="173"/>
      <c r="D696" s="173"/>
      <c r="E696" s="173"/>
      <c r="F696" s="173"/>
      <c r="G696" s="174"/>
      <c r="H696" s="175"/>
      <c r="I696" s="176"/>
      <c r="J696" s="176"/>
      <c r="K696" s="177"/>
      <c r="L696" s="178"/>
      <c r="M696" s="179"/>
      <c r="O696" s="160" t="str">
        <f>IF(Q696 = "", "", COUNT(Q$4:$Q696))</f>
        <v/>
      </c>
      <c r="P696" s="160" t="str">
        <f t="shared" si="80"/>
        <v/>
      </c>
      <c r="Q696" s="161" t="str">
        <f t="shared" si="81"/>
        <v/>
      </c>
      <c r="R696" s="162" t="str">
        <f t="shared" si="82"/>
        <v/>
      </c>
      <c r="S696" s="163" t="str">
        <f t="shared" si="83"/>
        <v/>
      </c>
      <c r="T696" s="164" t="str">
        <f t="shared" si="84"/>
        <v/>
      </c>
      <c r="U696" s="165" t="str">
        <f t="shared" si="85"/>
        <v/>
      </c>
      <c r="V696" s="146"/>
      <c r="AR696" t="str">
        <f t="shared" si="86"/>
        <v/>
      </c>
      <c r="AS696" t="str">
        <f t="shared" si="87"/>
        <v/>
      </c>
    </row>
    <row r="697" spans="1:45" x14ac:dyDescent="0.55000000000000004">
      <c r="A697" s="171"/>
      <c r="B697" s="172"/>
      <c r="C697" s="173"/>
      <c r="D697" s="173"/>
      <c r="E697" s="173"/>
      <c r="F697" s="173"/>
      <c r="G697" s="174"/>
      <c r="H697" s="175"/>
      <c r="I697" s="176"/>
      <c r="J697" s="176"/>
      <c r="K697" s="177"/>
      <c r="L697" s="178"/>
      <c r="M697" s="179"/>
      <c r="O697" s="160" t="str">
        <f>IF(Q697 = "", "", COUNT(Q$4:$Q697))</f>
        <v/>
      </c>
      <c r="P697" s="160" t="str">
        <f t="shared" si="80"/>
        <v/>
      </c>
      <c r="Q697" s="161" t="str">
        <f t="shared" si="81"/>
        <v/>
      </c>
      <c r="R697" s="162" t="str">
        <f t="shared" si="82"/>
        <v/>
      </c>
      <c r="S697" s="163" t="str">
        <f t="shared" si="83"/>
        <v/>
      </c>
      <c r="T697" s="164" t="str">
        <f t="shared" si="84"/>
        <v/>
      </c>
      <c r="U697" s="165" t="str">
        <f t="shared" si="85"/>
        <v/>
      </c>
      <c r="V697" s="146"/>
      <c r="AR697" t="str">
        <f t="shared" si="86"/>
        <v/>
      </c>
      <c r="AS697" t="str">
        <f t="shared" si="87"/>
        <v/>
      </c>
    </row>
    <row r="698" spans="1:45" x14ac:dyDescent="0.55000000000000004">
      <c r="A698" s="171"/>
      <c r="B698" s="172"/>
      <c r="C698" s="173"/>
      <c r="D698" s="173"/>
      <c r="E698" s="173"/>
      <c r="F698" s="173"/>
      <c r="G698" s="174"/>
      <c r="H698" s="175"/>
      <c r="I698" s="176"/>
      <c r="J698" s="176"/>
      <c r="K698" s="177"/>
      <c r="L698" s="178"/>
      <c r="M698" s="179"/>
      <c r="O698" s="160" t="str">
        <f>IF(Q698 = "", "", COUNT(Q$4:$Q698))</f>
        <v/>
      </c>
      <c r="P698" s="160" t="str">
        <f t="shared" si="80"/>
        <v/>
      </c>
      <c r="Q698" s="161" t="str">
        <f t="shared" si="81"/>
        <v/>
      </c>
      <c r="R698" s="162" t="str">
        <f t="shared" si="82"/>
        <v/>
      </c>
      <c r="S698" s="163" t="str">
        <f t="shared" si="83"/>
        <v/>
      </c>
      <c r="T698" s="164" t="str">
        <f t="shared" si="84"/>
        <v/>
      </c>
      <c r="U698" s="165" t="str">
        <f t="shared" si="85"/>
        <v/>
      </c>
      <c r="V698" s="146"/>
      <c r="AR698" t="str">
        <f t="shared" si="86"/>
        <v/>
      </c>
      <c r="AS698" t="str">
        <f t="shared" si="87"/>
        <v/>
      </c>
    </row>
    <row r="699" spans="1:45" x14ac:dyDescent="0.55000000000000004">
      <c r="A699" s="171"/>
      <c r="B699" s="172"/>
      <c r="C699" s="173"/>
      <c r="D699" s="173"/>
      <c r="E699" s="173"/>
      <c r="F699" s="173"/>
      <c r="G699" s="174"/>
      <c r="H699" s="175"/>
      <c r="I699" s="176"/>
      <c r="J699" s="176"/>
      <c r="K699" s="177"/>
      <c r="L699" s="178"/>
      <c r="M699" s="179"/>
      <c r="O699" s="160" t="str">
        <f>IF(Q699 = "", "", COUNT(Q$4:$Q699))</f>
        <v/>
      </c>
      <c r="P699" s="160" t="str">
        <f t="shared" si="80"/>
        <v/>
      </c>
      <c r="Q699" s="161" t="str">
        <f t="shared" si="81"/>
        <v/>
      </c>
      <c r="R699" s="162" t="str">
        <f t="shared" si="82"/>
        <v/>
      </c>
      <c r="S699" s="163" t="str">
        <f t="shared" si="83"/>
        <v/>
      </c>
      <c r="T699" s="164" t="str">
        <f t="shared" si="84"/>
        <v/>
      </c>
      <c r="U699" s="165" t="str">
        <f t="shared" si="85"/>
        <v/>
      </c>
      <c r="V699" s="146"/>
      <c r="AR699" t="str">
        <f t="shared" si="86"/>
        <v/>
      </c>
      <c r="AS699" t="str">
        <f t="shared" si="87"/>
        <v/>
      </c>
    </row>
    <row r="700" spans="1:45" x14ac:dyDescent="0.55000000000000004">
      <c r="A700" s="171"/>
      <c r="B700" s="172"/>
      <c r="C700" s="173"/>
      <c r="D700" s="173"/>
      <c r="E700" s="173"/>
      <c r="F700" s="173"/>
      <c r="G700" s="174"/>
      <c r="H700" s="175"/>
      <c r="I700" s="176"/>
      <c r="J700" s="176"/>
      <c r="K700" s="177"/>
      <c r="L700" s="178"/>
      <c r="M700" s="179"/>
      <c r="O700" s="160" t="str">
        <f>IF(Q700 = "", "", COUNT(Q$4:$Q700))</f>
        <v/>
      </c>
      <c r="P700" s="160" t="str">
        <f t="shared" si="80"/>
        <v/>
      </c>
      <c r="Q700" s="161" t="str">
        <f t="shared" si="81"/>
        <v/>
      </c>
      <c r="R700" s="162" t="str">
        <f t="shared" si="82"/>
        <v/>
      </c>
      <c r="S700" s="163" t="str">
        <f t="shared" si="83"/>
        <v/>
      </c>
      <c r="T700" s="164" t="str">
        <f t="shared" si="84"/>
        <v/>
      </c>
      <c r="U700" s="165" t="str">
        <f t="shared" si="85"/>
        <v/>
      </c>
      <c r="V700" s="146"/>
      <c r="AR700" t="str">
        <f t="shared" si="86"/>
        <v/>
      </c>
      <c r="AS700" t="str">
        <f t="shared" si="87"/>
        <v/>
      </c>
    </row>
    <row r="701" spans="1:45" x14ac:dyDescent="0.55000000000000004">
      <c r="A701" s="171"/>
      <c r="B701" s="172"/>
      <c r="C701" s="173"/>
      <c r="D701" s="173"/>
      <c r="E701" s="173"/>
      <c r="F701" s="173"/>
      <c r="G701" s="174"/>
      <c r="H701" s="175"/>
      <c r="I701" s="176"/>
      <c r="J701" s="176"/>
      <c r="K701" s="177"/>
      <c r="L701" s="178"/>
      <c r="M701" s="179"/>
      <c r="O701" s="160" t="str">
        <f>IF(Q701 = "", "", COUNT(Q$4:$Q701))</f>
        <v/>
      </c>
      <c r="P701" s="160" t="str">
        <f t="shared" si="80"/>
        <v/>
      </c>
      <c r="Q701" s="161" t="str">
        <f t="shared" si="81"/>
        <v/>
      </c>
      <c r="R701" s="162" t="str">
        <f t="shared" si="82"/>
        <v/>
      </c>
      <c r="S701" s="163" t="str">
        <f t="shared" si="83"/>
        <v/>
      </c>
      <c r="T701" s="164" t="str">
        <f t="shared" si="84"/>
        <v/>
      </c>
      <c r="U701" s="165" t="str">
        <f t="shared" si="85"/>
        <v/>
      </c>
      <c r="V701" s="146"/>
      <c r="AR701" t="str">
        <f t="shared" si="86"/>
        <v/>
      </c>
      <c r="AS701" t="str">
        <f t="shared" si="87"/>
        <v/>
      </c>
    </row>
    <row r="702" spans="1:45" x14ac:dyDescent="0.55000000000000004">
      <c r="A702" s="171"/>
      <c r="B702" s="172"/>
      <c r="C702" s="173"/>
      <c r="D702" s="173"/>
      <c r="E702" s="173"/>
      <c r="F702" s="173"/>
      <c r="G702" s="174"/>
      <c r="H702" s="175"/>
      <c r="I702" s="176"/>
      <c r="J702" s="176"/>
      <c r="K702" s="177"/>
      <c r="L702" s="178"/>
      <c r="M702" s="179"/>
      <c r="O702" s="160" t="str">
        <f>IF(Q702 = "", "", COUNT(Q$4:$Q702))</f>
        <v/>
      </c>
      <c r="P702" s="160" t="str">
        <f t="shared" si="80"/>
        <v/>
      </c>
      <c r="Q702" s="161" t="str">
        <f t="shared" si="81"/>
        <v/>
      </c>
      <c r="R702" s="162" t="str">
        <f t="shared" si="82"/>
        <v/>
      </c>
      <c r="S702" s="163" t="str">
        <f t="shared" si="83"/>
        <v/>
      </c>
      <c r="T702" s="164" t="str">
        <f t="shared" si="84"/>
        <v/>
      </c>
      <c r="U702" s="165" t="str">
        <f t="shared" si="85"/>
        <v/>
      </c>
      <c r="V702" s="146"/>
      <c r="AR702" t="str">
        <f t="shared" si="86"/>
        <v/>
      </c>
      <c r="AS702" t="str">
        <f t="shared" si="87"/>
        <v/>
      </c>
    </row>
    <row r="703" spans="1:45" x14ac:dyDescent="0.55000000000000004">
      <c r="A703" s="171"/>
      <c r="B703" s="172"/>
      <c r="C703" s="173"/>
      <c r="D703" s="173"/>
      <c r="E703" s="173"/>
      <c r="F703" s="173"/>
      <c r="G703" s="174"/>
      <c r="H703" s="175"/>
      <c r="I703" s="176"/>
      <c r="J703" s="176"/>
      <c r="K703" s="177"/>
      <c r="L703" s="178"/>
      <c r="M703" s="179"/>
      <c r="O703" s="160" t="str">
        <f>IF(Q703 = "", "", COUNT(Q$4:$Q703))</f>
        <v/>
      </c>
      <c r="P703" s="160" t="str">
        <f t="shared" si="80"/>
        <v/>
      </c>
      <c r="Q703" s="161" t="str">
        <f t="shared" si="81"/>
        <v/>
      </c>
      <c r="R703" s="162" t="str">
        <f t="shared" si="82"/>
        <v/>
      </c>
      <c r="S703" s="163" t="str">
        <f t="shared" si="83"/>
        <v/>
      </c>
      <c r="T703" s="164" t="str">
        <f t="shared" si="84"/>
        <v/>
      </c>
      <c r="U703" s="165" t="str">
        <f t="shared" si="85"/>
        <v/>
      </c>
      <c r="V703" s="146"/>
      <c r="AR703" t="str">
        <f t="shared" si="86"/>
        <v/>
      </c>
      <c r="AS703" t="str">
        <f t="shared" si="87"/>
        <v/>
      </c>
    </row>
    <row r="704" spans="1:45" x14ac:dyDescent="0.55000000000000004">
      <c r="A704" s="171"/>
      <c r="B704" s="172"/>
      <c r="C704" s="173"/>
      <c r="D704" s="173"/>
      <c r="E704" s="173"/>
      <c r="F704" s="173"/>
      <c r="G704" s="174"/>
      <c r="H704" s="175"/>
      <c r="I704" s="176"/>
      <c r="J704" s="176"/>
      <c r="K704" s="177"/>
      <c r="L704" s="178"/>
      <c r="M704" s="179"/>
      <c r="O704" s="160" t="str">
        <f>IF(Q704 = "", "", COUNT(Q$4:$Q704))</f>
        <v/>
      </c>
      <c r="P704" s="160" t="str">
        <f t="shared" si="80"/>
        <v/>
      </c>
      <c r="Q704" s="161" t="str">
        <f t="shared" si="81"/>
        <v/>
      </c>
      <c r="R704" s="162" t="str">
        <f t="shared" si="82"/>
        <v/>
      </c>
      <c r="S704" s="163" t="str">
        <f t="shared" si="83"/>
        <v/>
      </c>
      <c r="T704" s="164" t="str">
        <f t="shared" si="84"/>
        <v/>
      </c>
      <c r="U704" s="165" t="str">
        <f t="shared" si="85"/>
        <v/>
      </c>
      <c r="V704" s="146"/>
      <c r="AR704" t="str">
        <f t="shared" si="86"/>
        <v/>
      </c>
      <c r="AS704" t="str">
        <f t="shared" si="87"/>
        <v/>
      </c>
    </row>
    <row r="705" spans="1:45" x14ac:dyDescent="0.55000000000000004">
      <c r="A705" s="171"/>
      <c r="B705" s="172"/>
      <c r="C705" s="173"/>
      <c r="D705" s="173"/>
      <c r="E705" s="173"/>
      <c r="F705" s="173"/>
      <c r="G705" s="174"/>
      <c r="H705" s="175"/>
      <c r="I705" s="176"/>
      <c r="J705" s="176"/>
      <c r="K705" s="177"/>
      <c r="L705" s="178"/>
      <c r="M705" s="179"/>
      <c r="O705" s="160" t="str">
        <f>IF(Q705 = "", "", COUNT(Q$4:$Q705))</f>
        <v/>
      </c>
      <c r="P705" s="160" t="str">
        <f t="shared" si="80"/>
        <v/>
      </c>
      <c r="Q705" s="161" t="str">
        <f t="shared" si="81"/>
        <v/>
      </c>
      <c r="R705" s="162" t="str">
        <f t="shared" si="82"/>
        <v/>
      </c>
      <c r="S705" s="163" t="str">
        <f t="shared" si="83"/>
        <v/>
      </c>
      <c r="T705" s="164" t="str">
        <f t="shared" si="84"/>
        <v/>
      </c>
      <c r="U705" s="165" t="str">
        <f t="shared" si="85"/>
        <v/>
      </c>
      <c r="V705" s="146"/>
      <c r="AR705" t="str">
        <f t="shared" si="86"/>
        <v/>
      </c>
      <c r="AS705" t="str">
        <f t="shared" si="87"/>
        <v/>
      </c>
    </row>
    <row r="706" spans="1:45" x14ac:dyDescent="0.55000000000000004">
      <c r="A706" s="171"/>
      <c r="B706" s="172"/>
      <c r="C706" s="173"/>
      <c r="D706" s="173"/>
      <c r="E706" s="173"/>
      <c r="F706" s="173"/>
      <c r="G706" s="174"/>
      <c r="H706" s="175"/>
      <c r="I706" s="176"/>
      <c r="J706" s="176"/>
      <c r="K706" s="177"/>
      <c r="L706" s="178"/>
      <c r="M706" s="179"/>
      <c r="O706" s="160" t="str">
        <f>IF(Q706 = "", "", COUNT(Q$4:$Q706))</f>
        <v/>
      </c>
      <c r="P706" s="160" t="str">
        <f t="shared" si="80"/>
        <v/>
      </c>
      <c r="Q706" s="161" t="str">
        <f t="shared" si="81"/>
        <v/>
      </c>
      <c r="R706" s="162" t="str">
        <f t="shared" si="82"/>
        <v/>
      </c>
      <c r="S706" s="163" t="str">
        <f t="shared" si="83"/>
        <v/>
      </c>
      <c r="T706" s="164" t="str">
        <f t="shared" si="84"/>
        <v/>
      </c>
      <c r="U706" s="165" t="str">
        <f t="shared" si="85"/>
        <v/>
      </c>
      <c r="V706" s="146"/>
      <c r="AR706" t="str">
        <f t="shared" si="86"/>
        <v/>
      </c>
      <c r="AS706" t="str">
        <f t="shared" si="87"/>
        <v/>
      </c>
    </row>
    <row r="707" spans="1:45" x14ac:dyDescent="0.55000000000000004">
      <c r="A707" s="171"/>
      <c r="B707" s="172"/>
      <c r="C707" s="173"/>
      <c r="D707" s="173"/>
      <c r="E707" s="173"/>
      <c r="F707" s="173"/>
      <c r="G707" s="174"/>
      <c r="H707" s="175"/>
      <c r="I707" s="176"/>
      <c r="J707" s="176"/>
      <c r="K707" s="177"/>
      <c r="L707" s="178"/>
      <c r="M707" s="179"/>
      <c r="O707" s="160" t="str">
        <f>IF(Q707 = "", "", COUNT(Q$4:$Q707))</f>
        <v/>
      </c>
      <c r="P707" s="160" t="str">
        <f t="shared" si="80"/>
        <v/>
      </c>
      <c r="Q707" s="161" t="str">
        <f t="shared" si="81"/>
        <v/>
      </c>
      <c r="R707" s="162" t="str">
        <f t="shared" si="82"/>
        <v/>
      </c>
      <c r="S707" s="163" t="str">
        <f t="shared" si="83"/>
        <v/>
      </c>
      <c r="T707" s="164" t="str">
        <f t="shared" si="84"/>
        <v/>
      </c>
      <c r="U707" s="165" t="str">
        <f t="shared" si="85"/>
        <v/>
      </c>
      <c r="V707" s="146"/>
      <c r="AR707" t="str">
        <f t="shared" si="86"/>
        <v/>
      </c>
      <c r="AS707" t="str">
        <f t="shared" si="87"/>
        <v/>
      </c>
    </row>
    <row r="708" spans="1:45" x14ac:dyDescent="0.55000000000000004">
      <c r="A708" s="171"/>
      <c r="B708" s="172"/>
      <c r="C708" s="173"/>
      <c r="D708" s="173"/>
      <c r="E708" s="173"/>
      <c r="F708" s="173"/>
      <c r="G708" s="174"/>
      <c r="H708" s="175"/>
      <c r="I708" s="176"/>
      <c r="J708" s="176"/>
      <c r="K708" s="177"/>
      <c r="L708" s="178"/>
      <c r="M708" s="179"/>
      <c r="O708" s="160" t="str">
        <f>IF(Q708 = "", "", COUNT(Q$4:$Q708))</f>
        <v/>
      </c>
      <c r="P708" s="160" t="str">
        <f t="shared" ref="P708:P771" si="88">IF(C708 &gt; 0, YEAR(B708), "")</f>
        <v/>
      </c>
      <c r="Q708" s="161" t="str">
        <f t="shared" ref="Q708:Q771" si="89">IF(A708="", "", IF(G708="",1,IF(G708="O",1,IF(G708="C",8.4,IF(G708="B",8.4,IF(G708="A",76.8,IF(G708="K",76.8,"ERR")))))))</f>
        <v/>
      </c>
      <c r="R708" s="162" t="str">
        <f t="shared" ref="R708:R771" si="90">IF(L708&lt;&gt;"",Q708,"")</f>
        <v/>
      </c>
      <c r="S708" s="163" t="str">
        <f t="shared" ref="S708:S771" si="91">IF(IF(L708&lt;&gt;"",G708,"")=0, "O", IF(L708&lt;&gt;"",G708,""))</f>
        <v/>
      </c>
      <c r="T708" s="164" t="str">
        <f t="shared" ref="T708:T771" si="92">IF(M708&lt;&gt;"",Q708,"")</f>
        <v/>
      </c>
      <c r="U708" s="165" t="str">
        <f t="shared" ref="U708:U771" si="93">IF(IF(M708&lt;&gt;"",G708,"")=0, "O", IF(M708&lt;&gt;"",G708,""))</f>
        <v/>
      </c>
      <c r="V708" s="146"/>
      <c r="AR708" t="str">
        <f t="shared" ref="AR708:AR771" si="94">IF(O708&gt;0, O708, "")</f>
        <v/>
      </c>
      <c r="AS708" t="str">
        <f t="shared" ref="AS708:AS771" si="95">IF(OR(L708="Y",M708="Y"),"Y","")</f>
        <v/>
      </c>
    </row>
    <row r="709" spans="1:45" x14ac:dyDescent="0.55000000000000004">
      <c r="A709" s="171"/>
      <c r="B709" s="172"/>
      <c r="C709" s="173"/>
      <c r="D709" s="173"/>
      <c r="E709" s="173"/>
      <c r="F709" s="173"/>
      <c r="G709" s="174"/>
      <c r="H709" s="175"/>
      <c r="I709" s="176"/>
      <c r="J709" s="176"/>
      <c r="K709" s="177"/>
      <c r="L709" s="178"/>
      <c r="M709" s="179"/>
      <c r="O709" s="160" t="str">
        <f>IF(Q709 = "", "", COUNT(Q$4:$Q709))</f>
        <v/>
      </c>
      <c r="P709" s="160" t="str">
        <f t="shared" si="88"/>
        <v/>
      </c>
      <c r="Q709" s="161" t="str">
        <f t="shared" si="89"/>
        <v/>
      </c>
      <c r="R709" s="162" t="str">
        <f t="shared" si="90"/>
        <v/>
      </c>
      <c r="S709" s="163" t="str">
        <f t="shared" si="91"/>
        <v/>
      </c>
      <c r="T709" s="164" t="str">
        <f t="shared" si="92"/>
        <v/>
      </c>
      <c r="U709" s="165" t="str">
        <f t="shared" si="93"/>
        <v/>
      </c>
      <c r="V709" s="146"/>
      <c r="AR709" t="str">
        <f t="shared" si="94"/>
        <v/>
      </c>
      <c r="AS709" t="str">
        <f t="shared" si="95"/>
        <v/>
      </c>
    </row>
    <row r="710" spans="1:45" x14ac:dyDescent="0.55000000000000004">
      <c r="A710" s="171"/>
      <c r="B710" s="172"/>
      <c r="C710" s="173"/>
      <c r="D710" s="173"/>
      <c r="E710" s="173"/>
      <c r="F710" s="173"/>
      <c r="G710" s="174"/>
      <c r="H710" s="175"/>
      <c r="I710" s="176"/>
      <c r="J710" s="176"/>
      <c r="K710" s="177"/>
      <c r="L710" s="178"/>
      <c r="M710" s="179"/>
      <c r="O710" s="160" t="str">
        <f>IF(Q710 = "", "", COUNT(Q$4:$Q710))</f>
        <v/>
      </c>
      <c r="P710" s="160" t="str">
        <f t="shared" si="88"/>
        <v/>
      </c>
      <c r="Q710" s="161" t="str">
        <f t="shared" si="89"/>
        <v/>
      </c>
      <c r="R710" s="162" t="str">
        <f t="shared" si="90"/>
        <v/>
      </c>
      <c r="S710" s="163" t="str">
        <f t="shared" si="91"/>
        <v/>
      </c>
      <c r="T710" s="164" t="str">
        <f t="shared" si="92"/>
        <v/>
      </c>
      <c r="U710" s="165" t="str">
        <f t="shared" si="93"/>
        <v/>
      </c>
      <c r="V710" s="146"/>
      <c r="AR710" t="str">
        <f t="shared" si="94"/>
        <v/>
      </c>
      <c r="AS710" t="str">
        <f t="shared" si="95"/>
        <v/>
      </c>
    </row>
    <row r="711" spans="1:45" x14ac:dyDescent="0.55000000000000004">
      <c r="A711" s="171"/>
      <c r="B711" s="172"/>
      <c r="C711" s="173"/>
      <c r="D711" s="173"/>
      <c r="E711" s="173"/>
      <c r="F711" s="173"/>
      <c r="G711" s="174"/>
      <c r="H711" s="175"/>
      <c r="I711" s="176"/>
      <c r="J711" s="176"/>
      <c r="K711" s="177"/>
      <c r="L711" s="178"/>
      <c r="M711" s="179"/>
      <c r="O711" s="160" t="str">
        <f>IF(Q711 = "", "", COUNT(Q$4:$Q711))</f>
        <v/>
      </c>
      <c r="P711" s="160" t="str">
        <f t="shared" si="88"/>
        <v/>
      </c>
      <c r="Q711" s="161" t="str">
        <f t="shared" si="89"/>
        <v/>
      </c>
      <c r="R711" s="162" t="str">
        <f t="shared" si="90"/>
        <v/>
      </c>
      <c r="S711" s="163" t="str">
        <f t="shared" si="91"/>
        <v/>
      </c>
      <c r="T711" s="164" t="str">
        <f t="shared" si="92"/>
        <v/>
      </c>
      <c r="U711" s="165" t="str">
        <f t="shared" si="93"/>
        <v/>
      </c>
      <c r="V711" s="146"/>
      <c r="AR711" t="str">
        <f t="shared" si="94"/>
        <v/>
      </c>
      <c r="AS711" t="str">
        <f t="shared" si="95"/>
        <v/>
      </c>
    </row>
    <row r="712" spans="1:45" x14ac:dyDescent="0.55000000000000004">
      <c r="A712" s="171"/>
      <c r="B712" s="172"/>
      <c r="C712" s="173"/>
      <c r="D712" s="173"/>
      <c r="E712" s="173"/>
      <c r="F712" s="173"/>
      <c r="G712" s="174"/>
      <c r="H712" s="175"/>
      <c r="I712" s="176"/>
      <c r="J712" s="176"/>
      <c r="K712" s="177"/>
      <c r="L712" s="178"/>
      <c r="M712" s="179"/>
      <c r="O712" s="160" t="str">
        <f>IF(Q712 = "", "", COUNT(Q$4:$Q712))</f>
        <v/>
      </c>
      <c r="P712" s="160" t="str">
        <f t="shared" si="88"/>
        <v/>
      </c>
      <c r="Q712" s="161" t="str">
        <f t="shared" si="89"/>
        <v/>
      </c>
      <c r="R712" s="162" t="str">
        <f t="shared" si="90"/>
        <v/>
      </c>
      <c r="S712" s="163" t="str">
        <f t="shared" si="91"/>
        <v/>
      </c>
      <c r="T712" s="164" t="str">
        <f t="shared" si="92"/>
        <v/>
      </c>
      <c r="U712" s="165" t="str">
        <f t="shared" si="93"/>
        <v/>
      </c>
      <c r="V712" s="146"/>
      <c r="AR712" t="str">
        <f t="shared" si="94"/>
        <v/>
      </c>
      <c r="AS712" t="str">
        <f t="shared" si="95"/>
        <v/>
      </c>
    </row>
    <row r="713" spans="1:45" x14ac:dyDescent="0.55000000000000004">
      <c r="A713" s="171"/>
      <c r="B713" s="172"/>
      <c r="C713" s="173"/>
      <c r="D713" s="173"/>
      <c r="E713" s="173"/>
      <c r="F713" s="173"/>
      <c r="G713" s="174"/>
      <c r="H713" s="175"/>
      <c r="I713" s="176"/>
      <c r="J713" s="176"/>
      <c r="K713" s="177"/>
      <c r="L713" s="178"/>
      <c r="M713" s="179"/>
      <c r="O713" s="160" t="str">
        <f>IF(Q713 = "", "", COUNT(Q$4:$Q713))</f>
        <v/>
      </c>
      <c r="P713" s="160" t="str">
        <f t="shared" si="88"/>
        <v/>
      </c>
      <c r="Q713" s="161" t="str">
        <f t="shared" si="89"/>
        <v/>
      </c>
      <c r="R713" s="162" t="str">
        <f t="shared" si="90"/>
        <v/>
      </c>
      <c r="S713" s="163" t="str">
        <f t="shared" si="91"/>
        <v/>
      </c>
      <c r="T713" s="164" t="str">
        <f t="shared" si="92"/>
        <v/>
      </c>
      <c r="U713" s="165" t="str">
        <f t="shared" si="93"/>
        <v/>
      </c>
      <c r="V713" s="146"/>
      <c r="AR713" t="str">
        <f t="shared" si="94"/>
        <v/>
      </c>
      <c r="AS713" t="str">
        <f t="shared" si="95"/>
        <v/>
      </c>
    </row>
    <row r="714" spans="1:45" x14ac:dyDescent="0.55000000000000004">
      <c r="A714" s="171"/>
      <c r="B714" s="172"/>
      <c r="C714" s="173"/>
      <c r="D714" s="173"/>
      <c r="E714" s="173"/>
      <c r="F714" s="173"/>
      <c r="G714" s="174"/>
      <c r="H714" s="175"/>
      <c r="I714" s="176"/>
      <c r="J714" s="176"/>
      <c r="K714" s="177"/>
      <c r="L714" s="178"/>
      <c r="M714" s="179"/>
      <c r="O714" s="160" t="str">
        <f>IF(Q714 = "", "", COUNT(Q$4:$Q714))</f>
        <v/>
      </c>
      <c r="P714" s="160" t="str">
        <f t="shared" si="88"/>
        <v/>
      </c>
      <c r="Q714" s="161" t="str">
        <f t="shared" si="89"/>
        <v/>
      </c>
      <c r="R714" s="162" t="str">
        <f t="shared" si="90"/>
        <v/>
      </c>
      <c r="S714" s="163" t="str">
        <f t="shared" si="91"/>
        <v/>
      </c>
      <c r="T714" s="164" t="str">
        <f t="shared" si="92"/>
        <v/>
      </c>
      <c r="U714" s="165" t="str">
        <f t="shared" si="93"/>
        <v/>
      </c>
      <c r="V714" s="146"/>
      <c r="AR714" t="str">
        <f t="shared" si="94"/>
        <v/>
      </c>
      <c r="AS714" t="str">
        <f t="shared" si="95"/>
        <v/>
      </c>
    </row>
    <row r="715" spans="1:45" x14ac:dyDescent="0.55000000000000004">
      <c r="A715" s="171"/>
      <c r="B715" s="172"/>
      <c r="C715" s="173"/>
      <c r="D715" s="173"/>
      <c r="E715" s="173"/>
      <c r="F715" s="173"/>
      <c r="G715" s="174"/>
      <c r="H715" s="175"/>
      <c r="I715" s="176"/>
      <c r="J715" s="176"/>
      <c r="K715" s="177"/>
      <c r="L715" s="178"/>
      <c r="M715" s="179"/>
      <c r="O715" s="160" t="str">
        <f>IF(Q715 = "", "", COUNT(Q$4:$Q715))</f>
        <v/>
      </c>
      <c r="P715" s="160" t="str">
        <f t="shared" si="88"/>
        <v/>
      </c>
      <c r="Q715" s="161" t="str">
        <f t="shared" si="89"/>
        <v/>
      </c>
      <c r="R715" s="162" t="str">
        <f t="shared" si="90"/>
        <v/>
      </c>
      <c r="S715" s="163" t="str">
        <f t="shared" si="91"/>
        <v/>
      </c>
      <c r="T715" s="164" t="str">
        <f t="shared" si="92"/>
        <v/>
      </c>
      <c r="U715" s="165" t="str">
        <f t="shared" si="93"/>
        <v/>
      </c>
      <c r="V715" s="146"/>
      <c r="AR715" t="str">
        <f t="shared" si="94"/>
        <v/>
      </c>
      <c r="AS715" t="str">
        <f t="shared" si="95"/>
        <v/>
      </c>
    </row>
    <row r="716" spans="1:45" x14ac:dyDescent="0.55000000000000004">
      <c r="A716" s="171"/>
      <c r="B716" s="172"/>
      <c r="C716" s="173"/>
      <c r="D716" s="173"/>
      <c r="E716" s="173"/>
      <c r="F716" s="173"/>
      <c r="G716" s="174"/>
      <c r="H716" s="175"/>
      <c r="I716" s="176"/>
      <c r="J716" s="176"/>
      <c r="K716" s="177"/>
      <c r="L716" s="178"/>
      <c r="M716" s="179"/>
      <c r="O716" s="160" t="str">
        <f>IF(Q716 = "", "", COUNT(Q$4:$Q716))</f>
        <v/>
      </c>
      <c r="P716" s="160" t="str">
        <f t="shared" si="88"/>
        <v/>
      </c>
      <c r="Q716" s="161" t="str">
        <f t="shared" si="89"/>
        <v/>
      </c>
      <c r="R716" s="162" t="str">
        <f t="shared" si="90"/>
        <v/>
      </c>
      <c r="S716" s="163" t="str">
        <f t="shared" si="91"/>
        <v/>
      </c>
      <c r="T716" s="164" t="str">
        <f t="shared" si="92"/>
        <v/>
      </c>
      <c r="U716" s="165" t="str">
        <f t="shared" si="93"/>
        <v/>
      </c>
      <c r="V716" s="146"/>
      <c r="AR716" t="str">
        <f t="shared" si="94"/>
        <v/>
      </c>
      <c r="AS716" t="str">
        <f t="shared" si="95"/>
        <v/>
      </c>
    </row>
    <row r="717" spans="1:45" x14ac:dyDescent="0.55000000000000004">
      <c r="A717" s="171"/>
      <c r="B717" s="172"/>
      <c r="C717" s="173"/>
      <c r="D717" s="173"/>
      <c r="E717" s="173"/>
      <c r="F717" s="173"/>
      <c r="G717" s="174"/>
      <c r="H717" s="175"/>
      <c r="I717" s="176"/>
      <c r="J717" s="176"/>
      <c r="K717" s="177"/>
      <c r="L717" s="178"/>
      <c r="M717" s="179"/>
      <c r="O717" s="160" t="str">
        <f>IF(Q717 = "", "", COUNT(Q$4:$Q717))</f>
        <v/>
      </c>
      <c r="P717" s="160" t="str">
        <f t="shared" si="88"/>
        <v/>
      </c>
      <c r="Q717" s="161" t="str">
        <f t="shared" si="89"/>
        <v/>
      </c>
      <c r="R717" s="162" t="str">
        <f t="shared" si="90"/>
        <v/>
      </c>
      <c r="S717" s="163" t="str">
        <f t="shared" si="91"/>
        <v/>
      </c>
      <c r="T717" s="164" t="str">
        <f t="shared" si="92"/>
        <v/>
      </c>
      <c r="U717" s="165" t="str">
        <f t="shared" si="93"/>
        <v/>
      </c>
      <c r="V717" s="146"/>
      <c r="AR717" t="str">
        <f t="shared" si="94"/>
        <v/>
      </c>
      <c r="AS717" t="str">
        <f t="shared" si="95"/>
        <v/>
      </c>
    </row>
    <row r="718" spans="1:45" x14ac:dyDescent="0.55000000000000004">
      <c r="A718" s="171"/>
      <c r="B718" s="172"/>
      <c r="C718" s="173"/>
      <c r="D718" s="173"/>
      <c r="E718" s="173"/>
      <c r="F718" s="173"/>
      <c r="G718" s="174"/>
      <c r="H718" s="175"/>
      <c r="I718" s="176"/>
      <c r="J718" s="176"/>
      <c r="K718" s="177"/>
      <c r="L718" s="178"/>
      <c r="M718" s="179"/>
      <c r="O718" s="160" t="str">
        <f>IF(Q718 = "", "", COUNT(Q$4:$Q718))</f>
        <v/>
      </c>
      <c r="P718" s="160" t="str">
        <f t="shared" si="88"/>
        <v/>
      </c>
      <c r="Q718" s="161" t="str">
        <f t="shared" si="89"/>
        <v/>
      </c>
      <c r="R718" s="162" t="str">
        <f t="shared" si="90"/>
        <v/>
      </c>
      <c r="S718" s="163" t="str">
        <f t="shared" si="91"/>
        <v/>
      </c>
      <c r="T718" s="164" t="str">
        <f t="shared" si="92"/>
        <v/>
      </c>
      <c r="U718" s="165" t="str">
        <f t="shared" si="93"/>
        <v/>
      </c>
      <c r="V718" s="146"/>
      <c r="AR718" t="str">
        <f t="shared" si="94"/>
        <v/>
      </c>
      <c r="AS718" t="str">
        <f t="shared" si="95"/>
        <v/>
      </c>
    </row>
    <row r="719" spans="1:45" x14ac:dyDescent="0.55000000000000004">
      <c r="A719" s="171"/>
      <c r="B719" s="172"/>
      <c r="C719" s="173"/>
      <c r="D719" s="173"/>
      <c r="E719" s="173"/>
      <c r="F719" s="173"/>
      <c r="G719" s="174"/>
      <c r="H719" s="175"/>
      <c r="I719" s="176"/>
      <c r="J719" s="176"/>
      <c r="K719" s="177"/>
      <c r="L719" s="178"/>
      <c r="M719" s="179"/>
      <c r="O719" s="160" t="str">
        <f>IF(Q719 = "", "", COUNT(Q$4:$Q719))</f>
        <v/>
      </c>
      <c r="P719" s="160" t="str">
        <f t="shared" si="88"/>
        <v/>
      </c>
      <c r="Q719" s="161" t="str">
        <f t="shared" si="89"/>
        <v/>
      </c>
      <c r="R719" s="162" t="str">
        <f t="shared" si="90"/>
        <v/>
      </c>
      <c r="S719" s="163" t="str">
        <f t="shared" si="91"/>
        <v/>
      </c>
      <c r="T719" s="164" t="str">
        <f t="shared" si="92"/>
        <v/>
      </c>
      <c r="U719" s="165" t="str">
        <f t="shared" si="93"/>
        <v/>
      </c>
      <c r="V719" s="146"/>
      <c r="AR719" t="str">
        <f t="shared" si="94"/>
        <v/>
      </c>
      <c r="AS719" t="str">
        <f t="shared" si="95"/>
        <v/>
      </c>
    </row>
    <row r="720" spans="1:45" x14ac:dyDescent="0.55000000000000004">
      <c r="A720" s="171"/>
      <c r="B720" s="172"/>
      <c r="C720" s="173"/>
      <c r="D720" s="173"/>
      <c r="E720" s="173"/>
      <c r="F720" s="173"/>
      <c r="G720" s="174"/>
      <c r="H720" s="175"/>
      <c r="I720" s="176"/>
      <c r="J720" s="176"/>
      <c r="K720" s="177"/>
      <c r="L720" s="178"/>
      <c r="M720" s="179"/>
      <c r="O720" s="160" t="str">
        <f>IF(Q720 = "", "", COUNT(Q$4:$Q720))</f>
        <v/>
      </c>
      <c r="P720" s="160" t="str">
        <f t="shared" si="88"/>
        <v/>
      </c>
      <c r="Q720" s="161" t="str">
        <f t="shared" si="89"/>
        <v/>
      </c>
      <c r="R720" s="162" t="str">
        <f t="shared" si="90"/>
        <v/>
      </c>
      <c r="S720" s="163" t="str">
        <f t="shared" si="91"/>
        <v/>
      </c>
      <c r="T720" s="164" t="str">
        <f t="shared" si="92"/>
        <v/>
      </c>
      <c r="U720" s="165" t="str">
        <f t="shared" si="93"/>
        <v/>
      </c>
      <c r="V720" s="146"/>
      <c r="AR720" t="str">
        <f t="shared" si="94"/>
        <v/>
      </c>
      <c r="AS720" t="str">
        <f t="shared" si="95"/>
        <v/>
      </c>
    </row>
    <row r="721" spans="1:45" x14ac:dyDescent="0.55000000000000004">
      <c r="A721" s="171"/>
      <c r="B721" s="172"/>
      <c r="C721" s="173"/>
      <c r="D721" s="173"/>
      <c r="E721" s="173"/>
      <c r="F721" s="173"/>
      <c r="G721" s="174"/>
      <c r="H721" s="175"/>
      <c r="I721" s="176"/>
      <c r="J721" s="176"/>
      <c r="K721" s="177"/>
      <c r="L721" s="178"/>
      <c r="M721" s="179"/>
      <c r="O721" s="160" t="str">
        <f>IF(Q721 = "", "", COUNT(Q$4:$Q721))</f>
        <v/>
      </c>
      <c r="P721" s="160" t="str">
        <f t="shared" si="88"/>
        <v/>
      </c>
      <c r="Q721" s="161" t="str">
        <f t="shared" si="89"/>
        <v/>
      </c>
      <c r="R721" s="162" t="str">
        <f t="shared" si="90"/>
        <v/>
      </c>
      <c r="S721" s="163" t="str">
        <f t="shared" si="91"/>
        <v/>
      </c>
      <c r="T721" s="164" t="str">
        <f t="shared" si="92"/>
        <v/>
      </c>
      <c r="U721" s="165" t="str">
        <f t="shared" si="93"/>
        <v/>
      </c>
      <c r="V721" s="146"/>
      <c r="AR721" t="str">
        <f t="shared" si="94"/>
        <v/>
      </c>
      <c r="AS721" t="str">
        <f t="shared" si="95"/>
        <v/>
      </c>
    </row>
    <row r="722" spans="1:45" x14ac:dyDescent="0.55000000000000004">
      <c r="A722" s="171"/>
      <c r="B722" s="172"/>
      <c r="C722" s="173"/>
      <c r="D722" s="173"/>
      <c r="E722" s="173"/>
      <c r="F722" s="173"/>
      <c r="G722" s="174"/>
      <c r="H722" s="175"/>
      <c r="I722" s="176"/>
      <c r="J722" s="176"/>
      <c r="K722" s="177"/>
      <c r="L722" s="178"/>
      <c r="M722" s="179"/>
      <c r="O722" s="160" t="str">
        <f>IF(Q722 = "", "", COUNT(Q$4:$Q722))</f>
        <v/>
      </c>
      <c r="P722" s="160" t="str">
        <f t="shared" si="88"/>
        <v/>
      </c>
      <c r="Q722" s="161" t="str">
        <f t="shared" si="89"/>
        <v/>
      </c>
      <c r="R722" s="162" t="str">
        <f t="shared" si="90"/>
        <v/>
      </c>
      <c r="S722" s="163" t="str">
        <f t="shared" si="91"/>
        <v/>
      </c>
      <c r="T722" s="164" t="str">
        <f t="shared" si="92"/>
        <v/>
      </c>
      <c r="U722" s="165" t="str">
        <f t="shared" si="93"/>
        <v/>
      </c>
      <c r="V722" s="146"/>
      <c r="AR722" t="str">
        <f t="shared" si="94"/>
        <v/>
      </c>
      <c r="AS722" t="str">
        <f t="shared" si="95"/>
        <v/>
      </c>
    </row>
    <row r="723" spans="1:45" x14ac:dyDescent="0.55000000000000004">
      <c r="A723" s="171"/>
      <c r="B723" s="172"/>
      <c r="C723" s="173"/>
      <c r="D723" s="173"/>
      <c r="E723" s="173"/>
      <c r="F723" s="173"/>
      <c r="G723" s="174"/>
      <c r="H723" s="175"/>
      <c r="I723" s="176"/>
      <c r="J723" s="176"/>
      <c r="K723" s="177"/>
      <c r="L723" s="178"/>
      <c r="M723" s="179"/>
      <c r="O723" s="160" t="str">
        <f>IF(Q723 = "", "", COUNT(Q$4:$Q723))</f>
        <v/>
      </c>
      <c r="P723" s="160" t="str">
        <f t="shared" si="88"/>
        <v/>
      </c>
      <c r="Q723" s="161" t="str">
        <f t="shared" si="89"/>
        <v/>
      </c>
      <c r="R723" s="162" t="str">
        <f t="shared" si="90"/>
        <v/>
      </c>
      <c r="S723" s="163" t="str">
        <f t="shared" si="91"/>
        <v/>
      </c>
      <c r="T723" s="164" t="str">
        <f t="shared" si="92"/>
        <v/>
      </c>
      <c r="U723" s="165" t="str">
        <f t="shared" si="93"/>
        <v/>
      </c>
      <c r="V723" s="146"/>
      <c r="AR723" t="str">
        <f t="shared" si="94"/>
        <v/>
      </c>
      <c r="AS723" t="str">
        <f t="shared" si="95"/>
        <v/>
      </c>
    </row>
    <row r="724" spans="1:45" x14ac:dyDescent="0.55000000000000004">
      <c r="A724" s="171"/>
      <c r="B724" s="172"/>
      <c r="C724" s="173"/>
      <c r="D724" s="173"/>
      <c r="E724" s="173"/>
      <c r="F724" s="173"/>
      <c r="G724" s="174"/>
      <c r="H724" s="175"/>
      <c r="I724" s="176"/>
      <c r="J724" s="176"/>
      <c r="K724" s="177"/>
      <c r="L724" s="178"/>
      <c r="M724" s="179"/>
      <c r="O724" s="160" t="str">
        <f>IF(Q724 = "", "", COUNT(Q$4:$Q724))</f>
        <v/>
      </c>
      <c r="P724" s="160" t="str">
        <f t="shared" si="88"/>
        <v/>
      </c>
      <c r="Q724" s="161" t="str">
        <f t="shared" si="89"/>
        <v/>
      </c>
      <c r="R724" s="162" t="str">
        <f t="shared" si="90"/>
        <v/>
      </c>
      <c r="S724" s="163" t="str">
        <f t="shared" si="91"/>
        <v/>
      </c>
      <c r="T724" s="164" t="str">
        <f t="shared" si="92"/>
        <v/>
      </c>
      <c r="U724" s="165" t="str">
        <f t="shared" si="93"/>
        <v/>
      </c>
      <c r="V724" s="146"/>
      <c r="AR724" t="str">
        <f t="shared" si="94"/>
        <v/>
      </c>
      <c r="AS724" t="str">
        <f t="shared" si="95"/>
        <v/>
      </c>
    </row>
    <row r="725" spans="1:45" x14ac:dyDescent="0.55000000000000004">
      <c r="A725" s="171"/>
      <c r="B725" s="172"/>
      <c r="C725" s="173"/>
      <c r="D725" s="173"/>
      <c r="E725" s="173"/>
      <c r="F725" s="173"/>
      <c r="G725" s="174"/>
      <c r="H725" s="175"/>
      <c r="I725" s="176"/>
      <c r="J725" s="176"/>
      <c r="K725" s="177"/>
      <c r="L725" s="178"/>
      <c r="M725" s="179"/>
      <c r="O725" s="160" t="str">
        <f>IF(Q725 = "", "", COUNT(Q$4:$Q725))</f>
        <v/>
      </c>
      <c r="P725" s="160" t="str">
        <f t="shared" si="88"/>
        <v/>
      </c>
      <c r="Q725" s="161" t="str">
        <f t="shared" si="89"/>
        <v/>
      </c>
      <c r="R725" s="162" t="str">
        <f t="shared" si="90"/>
        <v/>
      </c>
      <c r="S725" s="163" t="str">
        <f t="shared" si="91"/>
        <v/>
      </c>
      <c r="T725" s="164" t="str">
        <f t="shared" si="92"/>
        <v/>
      </c>
      <c r="U725" s="165" t="str">
        <f t="shared" si="93"/>
        <v/>
      </c>
      <c r="V725" s="146"/>
      <c r="AR725" t="str">
        <f t="shared" si="94"/>
        <v/>
      </c>
      <c r="AS725" t="str">
        <f t="shared" si="95"/>
        <v/>
      </c>
    </row>
    <row r="726" spans="1:45" x14ac:dyDescent="0.55000000000000004">
      <c r="A726" s="171"/>
      <c r="B726" s="172"/>
      <c r="C726" s="173"/>
      <c r="D726" s="173"/>
      <c r="E726" s="173"/>
      <c r="F726" s="173"/>
      <c r="G726" s="174"/>
      <c r="H726" s="175"/>
      <c r="I726" s="176"/>
      <c r="J726" s="176"/>
      <c r="K726" s="177"/>
      <c r="L726" s="178"/>
      <c r="M726" s="179"/>
      <c r="O726" s="160" t="str">
        <f>IF(Q726 = "", "", COUNT(Q$4:$Q726))</f>
        <v/>
      </c>
      <c r="P726" s="160" t="str">
        <f t="shared" si="88"/>
        <v/>
      </c>
      <c r="Q726" s="161" t="str">
        <f t="shared" si="89"/>
        <v/>
      </c>
      <c r="R726" s="162" t="str">
        <f t="shared" si="90"/>
        <v/>
      </c>
      <c r="S726" s="163" t="str">
        <f t="shared" si="91"/>
        <v/>
      </c>
      <c r="T726" s="164" t="str">
        <f t="shared" si="92"/>
        <v/>
      </c>
      <c r="U726" s="165" t="str">
        <f t="shared" si="93"/>
        <v/>
      </c>
      <c r="V726" s="146"/>
      <c r="AR726" t="str">
        <f t="shared" si="94"/>
        <v/>
      </c>
      <c r="AS726" t="str">
        <f t="shared" si="95"/>
        <v/>
      </c>
    </row>
    <row r="727" spans="1:45" x14ac:dyDescent="0.55000000000000004">
      <c r="A727" s="171"/>
      <c r="B727" s="172"/>
      <c r="C727" s="173"/>
      <c r="D727" s="173"/>
      <c r="E727" s="173"/>
      <c r="F727" s="173"/>
      <c r="G727" s="174"/>
      <c r="H727" s="175"/>
      <c r="I727" s="176"/>
      <c r="J727" s="176"/>
      <c r="K727" s="177"/>
      <c r="L727" s="178"/>
      <c r="M727" s="179"/>
      <c r="O727" s="160" t="str">
        <f>IF(Q727 = "", "", COUNT(Q$4:$Q727))</f>
        <v/>
      </c>
      <c r="P727" s="160" t="str">
        <f t="shared" si="88"/>
        <v/>
      </c>
      <c r="Q727" s="161" t="str">
        <f t="shared" si="89"/>
        <v/>
      </c>
      <c r="R727" s="162" t="str">
        <f t="shared" si="90"/>
        <v/>
      </c>
      <c r="S727" s="163" t="str">
        <f t="shared" si="91"/>
        <v/>
      </c>
      <c r="T727" s="164" t="str">
        <f t="shared" si="92"/>
        <v/>
      </c>
      <c r="U727" s="165" t="str">
        <f t="shared" si="93"/>
        <v/>
      </c>
      <c r="V727" s="146"/>
      <c r="AR727" t="str">
        <f t="shared" si="94"/>
        <v/>
      </c>
      <c r="AS727" t="str">
        <f t="shared" si="95"/>
        <v/>
      </c>
    </row>
    <row r="728" spans="1:45" x14ac:dyDescent="0.55000000000000004">
      <c r="A728" s="171"/>
      <c r="B728" s="172"/>
      <c r="C728" s="173"/>
      <c r="D728" s="173"/>
      <c r="E728" s="173"/>
      <c r="F728" s="173"/>
      <c r="G728" s="174"/>
      <c r="H728" s="175"/>
      <c r="I728" s="176"/>
      <c r="J728" s="176"/>
      <c r="K728" s="177"/>
      <c r="L728" s="178"/>
      <c r="M728" s="179"/>
      <c r="O728" s="160" t="str">
        <f>IF(Q728 = "", "", COUNT(Q$4:$Q728))</f>
        <v/>
      </c>
      <c r="P728" s="160" t="str">
        <f t="shared" si="88"/>
        <v/>
      </c>
      <c r="Q728" s="161" t="str">
        <f t="shared" si="89"/>
        <v/>
      </c>
      <c r="R728" s="162" t="str">
        <f t="shared" si="90"/>
        <v/>
      </c>
      <c r="S728" s="163" t="str">
        <f t="shared" si="91"/>
        <v/>
      </c>
      <c r="T728" s="164" t="str">
        <f t="shared" si="92"/>
        <v/>
      </c>
      <c r="U728" s="165" t="str">
        <f t="shared" si="93"/>
        <v/>
      </c>
      <c r="V728" s="146"/>
      <c r="AR728" t="str">
        <f t="shared" si="94"/>
        <v/>
      </c>
      <c r="AS728" t="str">
        <f t="shared" si="95"/>
        <v/>
      </c>
    </row>
    <row r="729" spans="1:45" x14ac:dyDescent="0.55000000000000004">
      <c r="A729" s="171"/>
      <c r="B729" s="172"/>
      <c r="C729" s="173"/>
      <c r="D729" s="173"/>
      <c r="E729" s="173"/>
      <c r="F729" s="173"/>
      <c r="G729" s="174"/>
      <c r="H729" s="175"/>
      <c r="I729" s="176"/>
      <c r="J729" s="176"/>
      <c r="K729" s="177"/>
      <c r="L729" s="178"/>
      <c r="M729" s="179"/>
      <c r="O729" s="160" t="str">
        <f>IF(Q729 = "", "", COUNT(Q$4:$Q729))</f>
        <v/>
      </c>
      <c r="P729" s="160" t="str">
        <f t="shared" si="88"/>
        <v/>
      </c>
      <c r="Q729" s="161" t="str">
        <f t="shared" si="89"/>
        <v/>
      </c>
      <c r="R729" s="162" t="str">
        <f t="shared" si="90"/>
        <v/>
      </c>
      <c r="S729" s="163" t="str">
        <f t="shared" si="91"/>
        <v/>
      </c>
      <c r="T729" s="164" t="str">
        <f t="shared" si="92"/>
        <v/>
      </c>
      <c r="U729" s="165" t="str">
        <f t="shared" si="93"/>
        <v/>
      </c>
      <c r="V729" s="146"/>
      <c r="AR729" t="str">
        <f t="shared" si="94"/>
        <v/>
      </c>
      <c r="AS729" t="str">
        <f t="shared" si="95"/>
        <v/>
      </c>
    </row>
    <row r="730" spans="1:45" x14ac:dyDescent="0.55000000000000004">
      <c r="A730" s="171"/>
      <c r="B730" s="172"/>
      <c r="C730" s="173"/>
      <c r="D730" s="173"/>
      <c r="E730" s="173"/>
      <c r="F730" s="173"/>
      <c r="G730" s="174"/>
      <c r="H730" s="175"/>
      <c r="I730" s="176"/>
      <c r="J730" s="176"/>
      <c r="K730" s="177"/>
      <c r="L730" s="178"/>
      <c r="M730" s="179"/>
      <c r="O730" s="160" t="str">
        <f>IF(Q730 = "", "", COUNT(Q$4:$Q730))</f>
        <v/>
      </c>
      <c r="P730" s="160" t="str">
        <f t="shared" si="88"/>
        <v/>
      </c>
      <c r="Q730" s="161" t="str">
        <f t="shared" si="89"/>
        <v/>
      </c>
      <c r="R730" s="162" t="str">
        <f t="shared" si="90"/>
        <v/>
      </c>
      <c r="S730" s="163" t="str">
        <f t="shared" si="91"/>
        <v/>
      </c>
      <c r="T730" s="164" t="str">
        <f t="shared" si="92"/>
        <v/>
      </c>
      <c r="U730" s="165" t="str">
        <f t="shared" si="93"/>
        <v/>
      </c>
      <c r="V730" s="146"/>
      <c r="AR730" t="str">
        <f t="shared" si="94"/>
        <v/>
      </c>
      <c r="AS730" t="str">
        <f t="shared" si="95"/>
        <v/>
      </c>
    </row>
    <row r="731" spans="1:45" x14ac:dyDescent="0.55000000000000004">
      <c r="A731" s="171"/>
      <c r="B731" s="172"/>
      <c r="C731" s="173"/>
      <c r="D731" s="173"/>
      <c r="E731" s="173"/>
      <c r="F731" s="173"/>
      <c r="G731" s="174"/>
      <c r="H731" s="175"/>
      <c r="I731" s="176"/>
      <c r="J731" s="176"/>
      <c r="K731" s="177"/>
      <c r="L731" s="178"/>
      <c r="M731" s="179"/>
      <c r="O731" s="160" t="str">
        <f>IF(Q731 = "", "", COUNT(Q$4:$Q731))</f>
        <v/>
      </c>
      <c r="P731" s="160" t="str">
        <f t="shared" si="88"/>
        <v/>
      </c>
      <c r="Q731" s="161" t="str">
        <f t="shared" si="89"/>
        <v/>
      </c>
      <c r="R731" s="162" t="str">
        <f t="shared" si="90"/>
        <v/>
      </c>
      <c r="S731" s="163" t="str">
        <f t="shared" si="91"/>
        <v/>
      </c>
      <c r="T731" s="164" t="str">
        <f t="shared" si="92"/>
        <v/>
      </c>
      <c r="U731" s="165" t="str">
        <f t="shared" si="93"/>
        <v/>
      </c>
      <c r="V731" s="146"/>
      <c r="AR731" t="str">
        <f t="shared" si="94"/>
        <v/>
      </c>
      <c r="AS731" t="str">
        <f t="shared" si="95"/>
        <v/>
      </c>
    </row>
    <row r="732" spans="1:45" x14ac:dyDescent="0.55000000000000004">
      <c r="A732" s="171"/>
      <c r="B732" s="172"/>
      <c r="C732" s="173"/>
      <c r="D732" s="173"/>
      <c r="E732" s="173"/>
      <c r="F732" s="173"/>
      <c r="G732" s="174"/>
      <c r="H732" s="175"/>
      <c r="I732" s="176"/>
      <c r="J732" s="176"/>
      <c r="K732" s="177"/>
      <c r="L732" s="178"/>
      <c r="M732" s="179"/>
      <c r="O732" s="160" t="str">
        <f>IF(Q732 = "", "", COUNT(Q$4:$Q732))</f>
        <v/>
      </c>
      <c r="P732" s="160" t="str">
        <f t="shared" si="88"/>
        <v/>
      </c>
      <c r="Q732" s="161" t="str">
        <f t="shared" si="89"/>
        <v/>
      </c>
      <c r="R732" s="162" t="str">
        <f t="shared" si="90"/>
        <v/>
      </c>
      <c r="S732" s="163" t="str">
        <f t="shared" si="91"/>
        <v/>
      </c>
      <c r="T732" s="164" t="str">
        <f t="shared" si="92"/>
        <v/>
      </c>
      <c r="U732" s="165" t="str">
        <f t="shared" si="93"/>
        <v/>
      </c>
      <c r="V732" s="146"/>
      <c r="AR732" t="str">
        <f t="shared" si="94"/>
        <v/>
      </c>
      <c r="AS732" t="str">
        <f t="shared" si="95"/>
        <v/>
      </c>
    </row>
    <row r="733" spans="1:45" x14ac:dyDescent="0.55000000000000004">
      <c r="A733" s="171"/>
      <c r="B733" s="172"/>
      <c r="C733" s="173"/>
      <c r="D733" s="173"/>
      <c r="E733" s="173"/>
      <c r="F733" s="173"/>
      <c r="G733" s="174"/>
      <c r="H733" s="175"/>
      <c r="I733" s="176"/>
      <c r="J733" s="176"/>
      <c r="K733" s="177"/>
      <c r="L733" s="178"/>
      <c r="M733" s="179"/>
      <c r="O733" s="160" t="str">
        <f>IF(Q733 = "", "", COUNT(Q$4:$Q733))</f>
        <v/>
      </c>
      <c r="P733" s="160" t="str">
        <f t="shared" si="88"/>
        <v/>
      </c>
      <c r="Q733" s="161" t="str">
        <f t="shared" si="89"/>
        <v/>
      </c>
      <c r="R733" s="162" t="str">
        <f t="shared" si="90"/>
        <v/>
      </c>
      <c r="S733" s="163" t="str">
        <f t="shared" si="91"/>
        <v/>
      </c>
      <c r="T733" s="164" t="str">
        <f t="shared" si="92"/>
        <v/>
      </c>
      <c r="U733" s="165" t="str">
        <f t="shared" si="93"/>
        <v/>
      </c>
      <c r="V733" s="146"/>
      <c r="AR733" t="str">
        <f t="shared" si="94"/>
        <v/>
      </c>
      <c r="AS733" t="str">
        <f t="shared" si="95"/>
        <v/>
      </c>
    </row>
    <row r="734" spans="1:45" x14ac:dyDescent="0.55000000000000004">
      <c r="A734" s="171"/>
      <c r="B734" s="172"/>
      <c r="C734" s="173"/>
      <c r="D734" s="173"/>
      <c r="E734" s="173"/>
      <c r="F734" s="173"/>
      <c r="G734" s="174"/>
      <c r="H734" s="175"/>
      <c r="I734" s="176"/>
      <c r="J734" s="176"/>
      <c r="K734" s="177"/>
      <c r="L734" s="178"/>
      <c r="M734" s="179"/>
      <c r="O734" s="160" t="str">
        <f>IF(Q734 = "", "", COUNT(Q$4:$Q734))</f>
        <v/>
      </c>
      <c r="P734" s="160" t="str">
        <f t="shared" si="88"/>
        <v/>
      </c>
      <c r="Q734" s="161" t="str">
        <f t="shared" si="89"/>
        <v/>
      </c>
      <c r="R734" s="162" t="str">
        <f t="shared" si="90"/>
        <v/>
      </c>
      <c r="S734" s="163" t="str">
        <f t="shared" si="91"/>
        <v/>
      </c>
      <c r="T734" s="164" t="str">
        <f t="shared" si="92"/>
        <v/>
      </c>
      <c r="U734" s="165" t="str">
        <f t="shared" si="93"/>
        <v/>
      </c>
      <c r="V734" s="146"/>
      <c r="AR734" t="str">
        <f t="shared" si="94"/>
        <v/>
      </c>
      <c r="AS734" t="str">
        <f t="shared" si="95"/>
        <v/>
      </c>
    </row>
    <row r="735" spans="1:45" x14ac:dyDescent="0.55000000000000004">
      <c r="A735" s="171"/>
      <c r="B735" s="172"/>
      <c r="C735" s="173"/>
      <c r="D735" s="173"/>
      <c r="E735" s="173"/>
      <c r="F735" s="173"/>
      <c r="G735" s="174"/>
      <c r="H735" s="175"/>
      <c r="I735" s="176"/>
      <c r="J735" s="176"/>
      <c r="K735" s="177"/>
      <c r="L735" s="178"/>
      <c r="M735" s="179"/>
      <c r="O735" s="160" t="str">
        <f>IF(Q735 = "", "", COUNT(Q$4:$Q735))</f>
        <v/>
      </c>
      <c r="P735" s="160" t="str">
        <f t="shared" si="88"/>
        <v/>
      </c>
      <c r="Q735" s="161" t="str">
        <f t="shared" si="89"/>
        <v/>
      </c>
      <c r="R735" s="162" t="str">
        <f t="shared" si="90"/>
        <v/>
      </c>
      <c r="S735" s="163" t="str">
        <f t="shared" si="91"/>
        <v/>
      </c>
      <c r="T735" s="164" t="str">
        <f t="shared" si="92"/>
        <v/>
      </c>
      <c r="U735" s="165" t="str">
        <f t="shared" si="93"/>
        <v/>
      </c>
      <c r="V735" s="146"/>
      <c r="AR735" t="str">
        <f t="shared" si="94"/>
        <v/>
      </c>
      <c r="AS735" t="str">
        <f t="shared" si="95"/>
        <v/>
      </c>
    </row>
    <row r="736" spans="1:45" x14ac:dyDescent="0.55000000000000004">
      <c r="A736" s="171"/>
      <c r="B736" s="172"/>
      <c r="C736" s="173"/>
      <c r="D736" s="173"/>
      <c r="E736" s="173"/>
      <c r="F736" s="173"/>
      <c r="G736" s="174"/>
      <c r="H736" s="175"/>
      <c r="I736" s="176"/>
      <c r="J736" s="176"/>
      <c r="K736" s="177"/>
      <c r="L736" s="178"/>
      <c r="M736" s="179"/>
      <c r="O736" s="160" t="str">
        <f>IF(Q736 = "", "", COUNT(Q$4:$Q736))</f>
        <v/>
      </c>
      <c r="P736" s="160" t="str">
        <f t="shared" si="88"/>
        <v/>
      </c>
      <c r="Q736" s="161" t="str">
        <f t="shared" si="89"/>
        <v/>
      </c>
      <c r="R736" s="162" t="str">
        <f t="shared" si="90"/>
        <v/>
      </c>
      <c r="S736" s="163" t="str">
        <f t="shared" si="91"/>
        <v/>
      </c>
      <c r="T736" s="164" t="str">
        <f t="shared" si="92"/>
        <v/>
      </c>
      <c r="U736" s="165" t="str">
        <f t="shared" si="93"/>
        <v/>
      </c>
      <c r="V736" s="146"/>
      <c r="AR736" t="str">
        <f t="shared" si="94"/>
        <v/>
      </c>
      <c r="AS736" t="str">
        <f t="shared" si="95"/>
        <v/>
      </c>
    </row>
    <row r="737" spans="1:45" x14ac:dyDescent="0.55000000000000004">
      <c r="A737" s="171"/>
      <c r="B737" s="172"/>
      <c r="C737" s="173"/>
      <c r="D737" s="173"/>
      <c r="E737" s="173"/>
      <c r="F737" s="173"/>
      <c r="G737" s="174"/>
      <c r="H737" s="175"/>
      <c r="I737" s="176"/>
      <c r="J737" s="176"/>
      <c r="K737" s="177"/>
      <c r="L737" s="178"/>
      <c r="M737" s="179"/>
      <c r="O737" s="160" t="str">
        <f>IF(Q737 = "", "", COUNT(Q$4:$Q737))</f>
        <v/>
      </c>
      <c r="P737" s="160" t="str">
        <f t="shared" si="88"/>
        <v/>
      </c>
      <c r="Q737" s="161" t="str">
        <f t="shared" si="89"/>
        <v/>
      </c>
      <c r="R737" s="162" t="str">
        <f t="shared" si="90"/>
        <v/>
      </c>
      <c r="S737" s="163" t="str">
        <f t="shared" si="91"/>
        <v/>
      </c>
      <c r="T737" s="164" t="str">
        <f t="shared" si="92"/>
        <v/>
      </c>
      <c r="U737" s="165" t="str">
        <f t="shared" si="93"/>
        <v/>
      </c>
      <c r="V737" s="146"/>
      <c r="AR737" t="str">
        <f t="shared" si="94"/>
        <v/>
      </c>
      <c r="AS737" t="str">
        <f t="shared" si="95"/>
        <v/>
      </c>
    </row>
    <row r="738" spans="1:45" x14ac:dyDescent="0.55000000000000004">
      <c r="A738" s="171"/>
      <c r="B738" s="172"/>
      <c r="C738" s="173"/>
      <c r="D738" s="173"/>
      <c r="E738" s="173"/>
      <c r="F738" s="173"/>
      <c r="G738" s="174"/>
      <c r="H738" s="175"/>
      <c r="I738" s="176"/>
      <c r="J738" s="176"/>
      <c r="K738" s="177"/>
      <c r="L738" s="178"/>
      <c r="M738" s="179"/>
      <c r="O738" s="160" t="str">
        <f>IF(Q738 = "", "", COUNT(Q$4:$Q738))</f>
        <v/>
      </c>
      <c r="P738" s="160" t="str">
        <f t="shared" si="88"/>
        <v/>
      </c>
      <c r="Q738" s="161" t="str">
        <f t="shared" si="89"/>
        <v/>
      </c>
      <c r="R738" s="162" t="str">
        <f t="shared" si="90"/>
        <v/>
      </c>
      <c r="S738" s="163" t="str">
        <f t="shared" si="91"/>
        <v/>
      </c>
      <c r="T738" s="164" t="str">
        <f t="shared" si="92"/>
        <v/>
      </c>
      <c r="U738" s="165" t="str">
        <f t="shared" si="93"/>
        <v/>
      </c>
      <c r="V738" s="146"/>
      <c r="AR738" t="str">
        <f t="shared" si="94"/>
        <v/>
      </c>
      <c r="AS738" t="str">
        <f t="shared" si="95"/>
        <v/>
      </c>
    </row>
    <row r="739" spans="1:45" x14ac:dyDescent="0.55000000000000004">
      <c r="A739" s="171"/>
      <c r="B739" s="172"/>
      <c r="C739" s="173"/>
      <c r="D739" s="173"/>
      <c r="E739" s="173"/>
      <c r="F739" s="173"/>
      <c r="G739" s="174"/>
      <c r="H739" s="175"/>
      <c r="I739" s="176"/>
      <c r="J739" s="176"/>
      <c r="K739" s="177"/>
      <c r="L739" s="178"/>
      <c r="M739" s="179"/>
      <c r="O739" s="160" t="str">
        <f>IF(Q739 = "", "", COUNT(Q$4:$Q739))</f>
        <v/>
      </c>
      <c r="P739" s="160" t="str">
        <f t="shared" si="88"/>
        <v/>
      </c>
      <c r="Q739" s="161" t="str">
        <f t="shared" si="89"/>
        <v/>
      </c>
      <c r="R739" s="162" t="str">
        <f t="shared" si="90"/>
        <v/>
      </c>
      <c r="S739" s="163" t="str">
        <f t="shared" si="91"/>
        <v/>
      </c>
      <c r="T739" s="164" t="str">
        <f t="shared" si="92"/>
        <v/>
      </c>
      <c r="U739" s="165" t="str">
        <f t="shared" si="93"/>
        <v/>
      </c>
      <c r="V739" s="146"/>
      <c r="AR739" t="str">
        <f t="shared" si="94"/>
        <v/>
      </c>
      <c r="AS739" t="str">
        <f t="shared" si="95"/>
        <v/>
      </c>
    </row>
    <row r="740" spans="1:45" x14ac:dyDescent="0.55000000000000004">
      <c r="A740" s="171"/>
      <c r="B740" s="172"/>
      <c r="C740" s="173"/>
      <c r="D740" s="173"/>
      <c r="E740" s="173"/>
      <c r="F740" s="173"/>
      <c r="G740" s="174"/>
      <c r="H740" s="175"/>
      <c r="I740" s="176"/>
      <c r="J740" s="176"/>
      <c r="K740" s="177"/>
      <c r="L740" s="178"/>
      <c r="M740" s="179"/>
      <c r="O740" s="160" t="str">
        <f>IF(Q740 = "", "", COUNT(Q$4:$Q740))</f>
        <v/>
      </c>
      <c r="P740" s="160" t="str">
        <f t="shared" si="88"/>
        <v/>
      </c>
      <c r="Q740" s="161" t="str">
        <f t="shared" si="89"/>
        <v/>
      </c>
      <c r="R740" s="162" t="str">
        <f t="shared" si="90"/>
        <v/>
      </c>
      <c r="S740" s="163" t="str">
        <f t="shared" si="91"/>
        <v/>
      </c>
      <c r="T740" s="164" t="str">
        <f t="shared" si="92"/>
        <v/>
      </c>
      <c r="U740" s="165" t="str">
        <f t="shared" si="93"/>
        <v/>
      </c>
      <c r="V740" s="146"/>
      <c r="AR740" t="str">
        <f t="shared" si="94"/>
        <v/>
      </c>
      <c r="AS740" t="str">
        <f t="shared" si="95"/>
        <v/>
      </c>
    </row>
    <row r="741" spans="1:45" x14ac:dyDescent="0.55000000000000004">
      <c r="A741" s="171"/>
      <c r="B741" s="172"/>
      <c r="C741" s="173"/>
      <c r="D741" s="173"/>
      <c r="E741" s="173"/>
      <c r="F741" s="173"/>
      <c r="G741" s="174"/>
      <c r="H741" s="175"/>
      <c r="I741" s="176"/>
      <c r="J741" s="176"/>
      <c r="K741" s="177"/>
      <c r="L741" s="178"/>
      <c r="M741" s="179"/>
      <c r="O741" s="160" t="str">
        <f>IF(Q741 = "", "", COUNT(Q$4:$Q741))</f>
        <v/>
      </c>
      <c r="P741" s="160" t="str">
        <f t="shared" si="88"/>
        <v/>
      </c>
      <c r="Q741" s="161" t="str">
        <f t="shared" si="89"/>
        <v/>
      </c>
      <c r="R741" s="162" t="str">
        <f t="shared" si="90"/>
        <v/>
      </c>
      <c r="S741" s="163" t="str">
        <f t="shared" si="91"/>
        <v/>
      </c>
      <c r="T741" s="164" t="str">
        <f t="shared" si="92"/>
        <v/>
      </c>
      <c r="U741" s="165" t="str">
        <f t="shared" si="93"/>
        <v/>
      </c>
      <c r="V741" s="146"/>
      <c r="AR741" t="str">
        <f t="shared" si="94"/>
        <v/>
      </c>
      <c r="AS741" t="str">
        <f t="shared" si="95"/>
        <v/>
      </c>
    </row>
    <row r="742" spans="1:45" x14ac:dyDescent="0.55000000000000004">
      <c r="A742" s="171"/>
      <c r="B742" s="172"/>
      <c r="C742" s="173"/>
      <c r="D742" s="173"/>
      <c r="E742" s="173"/>
      <c r="F742" s="173"/>
      <c r="G742" s="174"/>
      <c r="H742" s="175"/>
      <c r="I742" s="176"/>
      <c r="J742" s="176"/>
      <c r="K742" s="177"/>
      <c r="L742" s="178"/>
      <c r="M742" s="179"/>
      <c r="O742" s="160" t="str">
        <f>IF(Q742 = "", "", COUNT(Q$4:$Q742))</f>
        <v/>
      </c>
      <c r="P742" s="160" t="str">
        <f t="shared" si="88"/>
        <v/>
      </c>
      <c r="Q742" s="161" t="str">
        <f t="shared" si="89"/>
        <v/>
      </c>
      <c r="R742" s="162" t="str">
        <f t="shared" si="90"/>
        <v/>
      </c>
      <c r="S742" s="163" t="str">
        <f t="shared" si="91"/>
        <v/>
      </c>
      <c r="T742" s="164" t="str">
        <f t="shared" si="92"/>
        <v/>
      </c>
      <c r="U742" s="165" t="str">
        <f t="shared" si="93"/>
        <v/>
      </c>
      <c r="V742" s="146"/>
      <c r="AR742" t="str">
        <f t="shared" si="94"/>
        <v/>
      </c>
      <c r="AS742" t="str">
        <f t="shared" si="95"/>
        <v/>
      </c>
    </row>
    <row r="743" spans="1:45" x14ac:dyDescent="0.55000000000000004">
      <c r="A743" s="171"/>
      <c r="B743" s="172"/>
      <c r="C743" s="173"/>
      <c r="D743" s="173"/>
      <c r="E743" s="173"/>
      <c r="F743" s="173"/>
      <c r="G743" s="174"/>
      <c r="H743" s="175"/>
      <c r="I743" s="176"/>
      <c r="J743" s="176"/>
      <c r="K743" s="177"/>
      <c r="L743" s="178"/>
      <c r="M743" s="179"/>
      <c r="O743" s="160" t="str">
        <f>IF(Q743 = "", "", COUNT(Q$4:$Q743))</f>
        <v/>
      </c>
      <c r="P743" s="160" t="str">
        <f t="shared" si="88"/>
        <v/>
      </c>
      <c r="Q743" s="161" t="str">
        <f t="shared" si="89"/>
        <v/>
      </c>
      <c r="R743" s="162" t="str">
        <f t="shared" si="90"/>
        <v/>
      </c>
      <c r="S743" s="163" t="str">
        <f t="shared" si="91"/>
        <v/>
      </c>
      <c r="T743" s="164" t="str">
        <f t="shared" si="92"/>
        <v/>
      </c>
      <c r="U743" s="165" t="str">
        <f t="shared" si="93"/>
        <v/>
      </c>
      <c r="V743" s="146"/>
      <c r="AR743" t="str">
        <f t="shared" si="94"/>
        <v/>
      </c>
      <c r="AS743" t="str">
        <f t="shared" si="95"/>
        <v/>
      </c>
    </row>
    <row r="744" spans="1:45" x14ac:dyDescent="0.55000000000000004">
      <c r="A744" s="171"/>
      <c r="B744" s="172"/>
      <c r="C744" s="173"/>
      <c r="D744" s="173"/>
      <c r="E744" s="173"/>
      <c r="F744" s="173"/>
      <c r="G744" s="174"/>
      <c r="H744" s="175"/>
      <c r="I744" s="176"/>
      <c r="J744" s="176"/>
      <c r="K744" s="177"/>
      <c r="L744" s="178"/>
      <c r="M744" s="179"/>
      <c r="O744" s="160" t="str">
        <f>IF(Q744 = "", "", COUNT(Q$4:$Q744))</f>
        <v/>
      </c>
      <c r="P744" s="160" t="str">
        <f t="shared" si="88"/>
        <v/>
      </c>
      <c r="Q744" s="161" t="str">
        <f t="shared" si="89"/>
        <v/>
      </c>
      <c r="R744" s="162" t="str">
        <f t="shared" si="90"/>
        <v/>
      </c>
      <c r="S744" s="163" t="str">
        <f t="shared" si="91"/>
        <v/>
      </c>
      <c r="T744" s="164" t="str">
        <f t="shared" si="92"/>
        <v/>
      </c>
      <c r="U744" s="165" t="str">
        <f t="shared" si="93"/>
        <v/>
      </c>
      <c r="V744" s="146"/>
      <c r="AR744" t="str">
        <f t="shared" si="94"/>
        <v/>
      </c>
      <c r="AS744" t="str">
        <f t="shared" si="95"/>
        <v/>
      </c>
    </row>
    <row r="745" spans="1:45" x14ac:dyDescent="0.55000000000000004">
      <c r="A745" s="171"/>
      <c r="B745" s="172"/>
      <c r="C745" s="173"/>
      <c r="D745" s="173"/>
      <c r="E745" s="173"/>
      <c r="F745" s="173"/>
      <c r="G745" s="174"/>
      <c r="H745" s="175"/>
      <c r="I745" s="176"/>
      <c r="J745" s="176"/>
      <c r="K745" s="177"/>
      <c r="L745" s="178"/>
      <c r="M745" s="179"/>
      <c r="O745" s="160" t="str">
        <f>IF(Q745 = "", "", COUNT(Q$4:$Q745))</f>
        <v/>
      </c>
      <c r="P745" s="160" t="str">
        <f t="shared" si="88"/>
        <v/>
      </c>
      <c r="Q745" s="161" t="str">
        <f t="shared" si="89"/>
        <v/>
      </c>
      <c r="R745" s="162" t="str">
        <f t="shared" si="90"/>
        <v/>
      </c>
      <c r="S745" s="163" t="str">
        <f t="shared" si="91"/>
        <v/>
      </c>
      <c r="T745" s="164" t="str">
        <f t="shared" si="92"/>
        <v/>
      </c>
      <c r="U745" s="165" t="str">
        <f t="shared" si="93"/>
        <v/>
      </c>
      <c r="V745" s="146"/>
      <c r="AR745" t="str">
        <f t="shared" si="94"/>
        <v/>
      </c>
      <c r="AS745" t="str">
        <f t="shared" si="95"/>
        <v/>
      </c>
    </row>
    <row r="746" spans="1:45" x14ac:dyDescent="0.55000000000000004">
      <c r="A746" s="171"/>
      <c r="B746" s="172"/>
      <c r="C746" s="173"/>
      <c r="D746" s="173"/>
      <c r="E746" s="173"/>
      <c r="F746" s="173"/>
      <c r="G746" s="174"/>
      <c r="H746" s="175"/>
      <c r="I746" s="176"/>
      <c r="J746" s="176"/>
      <c r="K746" s="177"/>
      <c r="L746" s="178"/>
      <c r="M746" s="179"/>
      <c r="O746" s="160" t="str">
        <f>IF(Q746 = "", "", COUNT(Q$4:$Q746))</f>
        <v/>
      </c>
      <c r="P746" s="160" t="str">
        <f t="shared" si="88"/>
        <v/>
      </c>
      <c r="Q746" s="161" t="str">
        <f t="shared" si="89"/>
        <v/>
      </c>
      <c r="R746" s="162" t="str">
        <f t="shared" si="90"/>
        <v/>
      </c>
      <c r="S746" s="163" t="str">
        <f t="shared" si="91"/>
        <v/>
      </c>
      <c r="T746" s="164" t="str">
        <f t="shared" si="92"/>
        <v/>
      </c>
      <c r="U746" s="165" t="str">
        <f t="shared" si="93"/>
        <v/>
      </c>
      <c r="V746" s="146"/>
      <c r="AR746" t="str">
        <f t="shared" si="94"/>
        <v/>
      </c>
      <c r="AS746" t="str">
        <f t="shared" si="95"/>
        <v/>
      </c>
    </row>
    <row r="747" spans="1:45" x14ac:dyDescent="0.55000000000000004">
      <c r="A747" s="171"/>
      <c r="B747" s="172"/>
      <c r="C747" s="173"/>
      <c r="D747" s="173"/>
      <c r="E747" s="173"/>
      <c r="F747" s="173"/>
      <c r="G747" s="174"/>
      <c r="H747" s="175"/>
      <c r="I747" s="176"/>
      <c r="J747" s="176"/>
      <c r="K747" s="177"/>
      <c r="L747" s="178"/>
      <c r="M747" s="179"/>
      <c r="O747" s="160" t="str">
        <f>IF(Q747 = "", "", COUNT(Q$4:$Q747))</f>
        <v/>
      </c>
      <c r="P747" s="160" t="str">
        <f t="shared" si="88"/>
        <v/>
      </c>
      <c r="Q747" s="161" t="str">
        <f t="shared" si="89"/>
        <v/>
      </c>
      <c r="R747" s="162" t="str">
        <f t="shared" si="90"/>
        <v/>
      </c>
      <c r="S747" s="163" t="str">
        <f t="shared" si="91"/>
        <v/>
      </c>
      <c r="T747" s="164" t="str">
        <f t="shared" si="92"/>
        <v/>
      </c>
      <c r="U747" s="165" t="str">
        <f t="shared" si="93"/>
        <v/>
      </c>
      <c r="V747" s="146"/>
      <c r="AR747" t="str">
        <f t="shared" si="94"/>
        <v/>
      </c>
      <c r="AS747" t="str">
        <f t="shared" si="95"/>
        <v/>
      </c>
    </row>
    <row r="748" spans="1:45" x14ac:dyDescent="0.55000000000000004">
      <c r="A748" s="171"/>
      <c r="B748" s="172"/>
      <c r="C748" s="173"/>
      <c r="D748" s="173"/>
      <c r="E748" s="173"/>
      <c r="F748" s="173"/>
      <c r="G748" s="174"/>
      <c r="H748" s="175"/>
      <c r="I748" s="176"/>
      <c r="J748" s="176"/>
      <c r="K748" s="177"/>
      <c r="L748" s="178"/>
      <c r="M748" s="179"/>
      <c r="O748" s="160" t="str">
        <f>IF(Q748 = "", "", COUNT(Q$4:$Q748))</f>
        <v/>
      </c>
      <c r="P748" s="160" t="str">
        <f t="shared" si="88"/>
        <v/>
      </c>
      <c r="Q748" s="161" t="str">
        <f t="shared" si="89"/>
        <v/>
      </c>
      <c r="R748" s="162" t="str">
        <f t="shared" si="90"/>
        <v/>
      </c>
      <c r="S748" s="163" t="str">
        <f t="shared" si="91"/>
        <v/>
      </c>
      <c r="T748" s="164" t="str">
        <f t="shared" si="92"/>
        <v/>
      </c>
      <c r="U748" s="165" t="str">
        <f t="shared" si="93"/>
        <v/>
      </c>
      <c r="V748" s="146"/>
      <c r="AR748" t="str">
        <f t="shared" si="94"/>
        <v/>
      </c>
      <c r="AS748" t="str">
        <f t="shared" si="95"/>
        <v/>
      </c>
    </row>
    <row r="749" spans="1:45" x14ac:dyDescent="0.55000000000000004">
      <c r="A749" s="171"/>
      <c r="B749" s="172"/>
      <c r="C749" s="173"/>
      <c r="D749" s="173"/>
      <c r="E749" s="173"/>
      <c r="F749" s="173"/>
      <c r="G749" s="174"/>
      <c r="H749" s="175"/>
      <c r="I749" s="176"/>
      <c r="J749" s="176"/>
      <c r="K749" s="177"/>
      <c r="L749" s="178"/>
      <c r="M749" s="179"/>
      <c r="O749" s="160" t="str">
        <f>IF(Q749 = "", "", COUNT(Q$4:$Q749))</f>
        <v/>
      </c>
      <c r="P749" s="160" t="str">
        <f t="shared" si="88"/>
        <v/>
      </c>
      <c r="Q749" s="161" t="str">
        <f t="shared" si="89"/>
        <v/>
      </c>
      <c r="R749" s="162" t="str">
        <f t="shared" si="90"/>
        <v/>
      </c>
      <c r="S749" s="163" t="str">
        <f t="shared" si="91"/>
        <v/>
      </c>
      <c r="T749" s="164" t="str">
        <f t="shared" si="92"/>
        <v/>
      </c>
      <c r="U749" s="165" t="str">
        <f t="shared" si="93"/>
        <v/>
      </c>
      <c r="V749" s="146"/>
      <c r="AR749" t="str">
        <f t="shared" si="94"/>
        <v/>
      </c>
      <c r="AS749" t="str">
        <f t="shared" si="95"/>
        <v/>
      </c>
    </row>
    <row r="750" spans="1:45" x14ac:dyDescent="0.55000000000000004">
      <c r="A750" s="171"/>
      <c r="B750" s="172"/>
      <c r="C750" s="173"/>
      <c r="D750" s="173"/>
      <c r="E750" s="173"/>
      <c r="F750" s="173"/>
      <c r="G750" s="174"/>
      <c r="H750" s="175"/>
      <c r="I750" s="176"/>
      <c r="J750" s="176"/>
      <c r="K750" s="177"/>
      <c r="L750" s="178"/>
      <c r="M750" s="179"/>
      <c r="O750" s="160" t="str">
        <f>IF(Q750 = "", "", COUNT(Q$4:$Q750))</f>
        <v/>
      </c>
      <c r="P750" s="160" t="str">
        <f t="shared" si="88"/>
        <v/>
      </c>
      <c r="Q750" s="161" t="str">
        <f t="shared" si="89"/>
        <v/>
      </c>
      <c r="R750" s="162" t="str">
        <f t="shared" si="90"/>
        <v/>
      </c>
      <c r="S750" s="163" t="str">
        <f t="shared" si="91"/>
        <v/>
      </c>
      <c r="T750" s="164" t="str">
        <f t="shared" si="92"/>
        <v/>
      </c>
      <c r="U750" s="165" t="str">
        <f t="shared" si="93"/>
        <v/>
      </c>
      <c r="V750" s="146"/>
      <c r="AR750" t="str">
        <f t="shared" si="94"/>
        <v/>
      </c>
      <c r="AS750" t="str">
        <f t="shared" si="95"/>
        <v/>
      </c>
    </row>
    <row r="751" spans="1:45" x14ac:dyDescent="0.55000000000000004">
      <c r="A751" s="171"/>
      <c r="B751" s="172"/>
      <c r="C751" s="173"/>
      <c r="D751" s="173"/>
      <c r="E751" s="173"/>
      <c r="F751" s="173"/>
      <c r="G751" s="174"/>
      <c r="H751" s="175"/>
      <c r="I751" s="176"/>
      <c r="J751" s="176"/>
      <c r="K751" s="177"/>
      <c r="L751" s="178"/>
      <c r="M751" s="179"/>
      <c r="O751" s="160" t="str">
        <f>IF(Q751 = "", "", COUNT(Q$4:$Q751))</f>
        <v/>
      </c>
      <c r="P751" s="160" t="str">
        <f t="shared" si="88"/>
        <v/>
      </c>
      <c r="Q751" s="161" t="str">
        <f t="shared" si="89"/>
        <v/>
      </c>
      <c r="R751" s="162" t="str">
        <f t="shared" si="90"/>
        <v/>
      </c>
      <c r="S751" s="163" t="str">
        <f t="shared" si="91"/>
        <v/>
      </c>
      <c r="T751" s="164" t="str">
        <f t="shared" si="92"/>
        <v/>
      </c>
      <c r="U751" s="165" t="str">
        <f t="shared" si="93"/>
        <v/>
      </c>
      <c r="V751" s="146"/>
      <c r="AR751" t="str">
        <f t="shared" si="94"/>
        <v/>
      </c>
      <c r="AS751" t="str">
        <f t="shared" si="95"/>
        <v/>
      </c>
    </row>
    <row r="752" spans="1:45" x14ac:dyDescent="0.55000000000000004">
      <c r="A752" s="171"/>
      <c r="B752" s="172"/>
      <c r="C752" s="173"/>
      <c r="D752" s="173"/>
      <c r="E752" s="173"/>
      <c r="F752" s="173"/>
      <c r="G752" s="174"/>
      <c r="H752" s="175"/>
      <c r="I752" s="176"/>
      <c r="J752" s="176"/>
      <c r="K752" s="177"/>
      <c r="L752" s="178"/>
      <c r="M752" s="179"/>
      <c r="O752" s="160" t="str">
        <f>IF(Q752 = "", "", COUNT(Q$4:$Q752))</f>
        <v/>
      </c>
      <c r="P752" s="160" t="str">
        <f t="shared" si="88"/>
        <v/>
      </c>
      <c r="Q752" s="161" t="str">
        <f t="shared" si="89"/>
        <v/>
      </c>
      <c r="R752" s="162" t="str">
        <f t="shared" si="90"/>
        <v/>
      </c>
      <c r="S752" s="163" t="str">
        <f t="shared" si="91"/>
        <v/>
      </c>
      <c r="T752" s="164" t="str">
        <f t="shared" si="92"/>
        <v/>
      </c>
      <c r="U752" s="165" t="str">
        <f t="shared" si="93"/>
        <v/>
      </c>
      <c r="V752" s="146"/>
      <c r="AR752" t="str">
        <f t="shared" si="94"/>
        <v/>
      </c>
      <c r="AS752" t="str">
        <f t="shared" si="95"/>
        <v/>
      </c>
    </row>
    <row r="753" spans="1:45" x14ac:dyDescent="0.55000000000000004">
      <c r="A753" s="171"/>
      <c r="B753" s="172"/>
      <c r="C753" s="173"/>
      <c r="D753" s="173"/>
      <c r="E753" s="173"/>
      <c r="F753" s="173"/>
      <c r="G753" s="174"/>
      <c r="H753" s="175"/>
      <c r="I753" s="176"/>
      <c r="J753" s="176"/>
      <c r="K753" s="177"/>
      <c r="L753" s="178"/>
      <c r="M753" s="179"/>
      <c r="O753" s="160" t="str">
        <f>IF(Q753 = "", "", COUNT(Q$4:$Q753))</f>
        <v/>
      </c>
      <c r="P753" s="160" t="str">
        <f t="shared" si="88"/>
        <v/>
      </c>
      <c r="Q753" s="161" t="str">
        <f t="shared" si="89"/>
        <v/>
      </c>
      <c r="R753" s="162" t="str">
        <f t="shared" si="90"/>
        <v/>
      </c>
      <c r="S753" s="163" t="str">
        <f t="shared" si="91"/>
        <v/>
      </c>
      <c r="T753" s="164" t="str">
        <f t="shared" si="92"/>
        <v/>
      </c>
      <c r="U753" s="165" t="str">
        <f t="shared" si="93"/>
        <v/>
      </c>
      <c r="V753" s="146"/>
      <c r="AR753" t="str">
        <f t="shared" si="94"/>
        <v/>
      </c>
      <c r="AS753" t="str">
        <f t="shared" si="95"/>
        <v/>
      </c>
    </row>
    <row r="754" spans="1:45" x14ac:dyDescent="0.55000000000000004">
      <c r="A754" s="171"/>
      <c r="B754" s="172"/>
      <c r="C754" s="173"/>
      <c r="D754" s="173"/>
      <c r="E754" s="173"/>
      <c r="F754" s="173"/>
      <c r="G754" s="174"/>
      <c r="H754" s="175"/>
      <c r="I754" s="176"/>
      <c r="J754" s="176"/>
      <c r="K754" s="177"/>
      <c r="L754" s="178"/>
      <c r="M754" s="179"/>
      <c r="O754" s="160" t="str">
        <f>IF(Q754 = "", "", COUNT(Q$4:$Q754))</f>
        <v/>
      </c>
      <c r="P754" s="160" t="str">
        <f t="shared" si="88"/>
        <v/>
      </c>
      <c r="Q754" s="161" t="str">
        <f t="shared" si="89"/>
        <v/>
      </c>
      <c r="R754" s="162" t="str">
        <f t="shared" si="90"/>
        <v/>
      </c>
      <c r="S754" s="163" t="str">
        <f t="shared" si="91"/>
        <v/>
      </c>
      <c r="T754" s="164" t="str">
        <f t="shared" si="92"/>
        <v/>
      </c>
      <c r="U754" s="165" t="str">
        <f t="shared" si="93"/>
        <v/>
      </c>
      <c r="V754" s="146"/>
      <c r="AR754" t="str">
        <f t="shared" si="94"/>
        <v/>
      </c>
      <c r="AS754" t="str">
        <f t="shared" si="95"/>
        <v/>
      </c>
    </row>
    <row r="755" spans="1:45" x14ac:dyDescent="0.55000000000000004">
      <c r="A755" s="171"/>
      <c r="B755" s="172"/>
      <c r="C755" s="173"/>
      <c r="D755" s="173"/>
      <c r="E755" s="173"/>
      <c r="F755" s="173"/>
      <c r="G755" s="174"/>
      <c r="H755" s="175"/>
      <c r="I755" s="176"/>
      <c r="J755" s="176"/>
      <c r="K755" s="177"/>
      <c r="L755" s="178"/>
      <c r="M755" s="179"/>
      <c r="O755" s="160" t="str">
        <f>IF(Q755 = "", "", COUNT(Q$4:$Q755))</f>
        <v/>
      </c>
      <c r="P755" s="160" t="str">
        <f t="shared" si="88"/>
        <v/>
      </c>
      <c r="Q755" s="161" t="str">
        <f t="shared" si="89"/>
        <v/>
      </c>
      <c r="R755" s="162" t="str">
        <f t="shared" si="90"/>
        <v/>
      </c>
      <c r="S755" s="163" t="str">
        <f t="shared" si="91"/>
        <v/>
      </c>
      <c r="T755" s="164" t="str">
        <f t="shared" si="92"/>
        <v/>
      </c>
      <c r="U755" s="165" t="str">
        <f t="shared" si="93"/>
        <v/>
      </c>
      <c r="V755" s="146"/>
      <c r="AR755" t="str">
        <f t="shared" si="94"/>
        <v/>
      </c>
      <c r="AS755" t="str">
        <f t="shared" si="95"/>
        <v/>
      </c>
    </row>
    <row r="756" spans="1:45" x14ac:dyDescent="0.55000000000000004">
      <c r="A756" s="171"/>
      <c r="B756" s="172"/>
      <c r="C756" s="173"/>
      <c r="D756" s="173"/>
      <c r="E756" s="173"/>
      <c r="F756" s="173"/>
      <c r="G756" s="174"/>
      <c r="H756" s="175"/>
      <c r="I756" s="176"/>
      <c r="J756" s="176"/>
      <c r="K756" s="177"/>
      <c r="L756" s="178"/>
      <c r="M756" s="179"/>
      <c r="O756" s="160" t="str">
        <f>IF(Q756 = "", "", COUNT(Q$4:$Q756))</f>
        <v/>
      </c>
      <c r="P756" s="160" t="str">
        <f t="shared" si="88"/>
        <v/>
      </c>
      <c r="Q756" s="161" t="str">
        <f t="shared" si="89"/>
        <v/>
      </c>
      <c r="R756" s="162" t="str">
        <f t="shared" si="90"/>
        <v/>
      </c>
      <c r="S756" s="163" t="str">
        <f t="shared" si="91"/>
        <v/>
      </c>
      <c r="T756" s="164" t="str">
        <f t="shared" si="92"/>
        <v/>
      </c>
      <c r="U756" s="165" t="str">
        <f t="shared" si="93"/>
        <v/>
      </c>
      <c r="V756" s="146"/>
      <c r="AR756" t="str">
        <f t="shared" si="94"/>
        <v/>
      </c>
      <c r="AS756" t="str">
        <f t="shared" si="95"/>
        <v/>
      </c>
    </row>
    <row r="757" spans="1:45" x14ac:dyDescent="0.55000000000000004">
      <c r="A757" s="171"/>
      <c r="B757" s="172"/>
      <c r="C757" s="173"/>
      <c r="D757" s="173"/>
      <c r="E757" s="173"/>
      <c r="F757" s="173"/>
      <c r="G757" s="174"/>
      <c r="H757" s="175"/>
      <c r="I757" s="176"/>
      <c r="J757" s="176"/>
      <c r="K757" s="177"/>
      <c r="L757" s="178"/>
      <c r="M757" s="179"/>
      <c r="O757" s="160" t="str">
        <f>IF(Q757 = "", "", COUNT(Q$4:$Q757))</f>
        <v/>
      </c>
      <c r="P757" s="160" t="str">
        <f t="shared" si="88"/>
        <v/>
      </c>
      <c r="Q757" s="161" t="str">
        <f t="shared" si="89"/>
        <v/>
      </c>
      <c r="R757" s="162" t="str">
        <f t="shared" si="90"/>
        <v/>
      </c>
      <c r="S757" s="163" t="str">
        <f t="shared" si="91"/>
        <v/>
      </c>
      <c r="T757" s="164" t="str">
        <f t="shared" si="92"/>
        <v/>
      </c>
      <c r="U757" s="165" t="str">
        <f t="shared" si="93"/>
        <v/>
      </c>
      <c r="V757" s="146"/>
      <c r="AR757" t="str">
        <f t="shared" si="94"/>
        <v/>
      </c>
      <c r="AS757" t="str">
        <f t="shared" si="95"/>
        <v/>
      </c>
    </row>
    <row r="758" spans="1:45" x14ac:dyDescent="0.55000000000000004">
      <c r="A758" s="171"/>
      <c r="B758" s="172"/>
      <c r="C758" s="173"/>
      <c r="D758" s="173"/>
      <c r="E758" s="173"/>
      <c r="F758" s="173"/>
      <c r="G758" s="174"/>
      <c r="H758" s="175"/>
      <c r="I758" s="176"/>
      <c r="J758" s="176"/>
      <c r="K758" s="177"/>
      <c r="L758" s="178"/>
      <c r="M758" s="179"/>
      <c r="O758" s="160" t="str">
        <f>IF(Q758 = "", "", COUNT(Q$4:$Q758))</f>
        <v/>
      </c>
      <c r="P758" s="160" t="str">
        <f t="shared" si="88"/>
        <v/>
      </c>
      <c r="Q758" s="161" t="str">
        <f t="shared" si="89"/>
        <v/>
      </c>
      <c r="R758" s="162" t="str">
        <f t="shared" si="90"/>
        <v/>
      </c>
      <c r="S758" s="163" t="str">
        <f t="shared" si="91"/>
        <v/>
      </c>
      <c r="T758" s="164" t="str">
        <f t="shared" si="92"/>
        <v/>
      </c>
      <c r="U758" s="165" t="str">
        <f t="shared" si="93"/>
        <v/>
      </c>
      <c r="V758" s="146"/>
      <c r="AR758" t="str">
        <f t="shared" si="94"/>
        <v/>
      </c>
      <c r="AS758" t="str">
        <f t="shared" si="95"/>
        <v/>
      </c>
    </row>
    <row r="759" spans="1:45" x14ac:dyDescent="0.55000000000000004">
      <c r="A759" s="171"/>
      <c r="B759" s="172"/>
      <c r="C759" s="173"/>
      <c r="D759" s="173"/>
      <c r="E759" s="173"/>
      <c r="F759" s="173"/>
      <c r="G759" s="174"/>
      <c r="H759" s="175"/>
      <c r="I759" s="176"/>
      <c r="J759" s="176"/>
      <c r="K759" s="177"/>
      <c r="L759" s="178"/>
      <c r="M759" s="179"/>
      <c r="O759" s="160" t="str">
        <f>IF(Q759 = "", "", COUNT(Q$4:$Q759))</f>
        <v/>
      </c>
      <c r="P759" s="160" t="str">
        <f t="shared" si="88"/>
        <v/>
      </c>
      <c r="Q759" s="161" t="str">
        <f t="shared" si="89"/>
        <v/>
      </c>
      <c r="R759" s="162" t="str">
        <f t="shared" si="90"/>
        <v/>
      </c>
      <c r="S759" s="163" t="str">
        <f t="shared" si="91"/>
        <v/>
      </c>
      <c r="T759" s="164" t="str">
        <f t="shared" si="92"/>
        <v/>
      </c>
      <c r="U759" s="165" t="str">
        <f t="shared" si="93"/>
        <v/>
      </c>
      <c r="V759" s="146"/>
      <c r="AR759" t="str">
        <f t="shared" si="94"/>
        <v/>
      </c>
      <c r="AS759" t="str">
        <f t="shared" si="95"/>
        <v/>
      </c>
    </row>
    <row r="760" spans="1:45" x14ac:dyDescent="0.55000000000000004">
      <c r="A760" s="171"/>
      <c r="B760" s="172"/>
      <c r="C760" s="173"/>
      <c r="D760" s="173"/>
      <c r="E760" s="173"/>
      <c r="F760" s="173"/>
      <c r="G760" s="174"/>
      <c r="H760" s="175"/>
      <c r="I760" s="176"/>
      <c r="J760" s="176"/>
      <c r="K760" s="177"/>
      <c r="L760" s="178"/>
      <c r="M760" s="179"/>
      <c r="O760" s="160" t="str">
        <f>IF(Q760 = "", "", COUNT(Q$4:$Q760))</f>
        <v/>
      </c>
      <c r="P760" s="160" t="str">
        <f t="shared" si="88"/>
        <v/>
      </c>
      <c r="Q760" s="161" t="str">
        <f t="shared" si="89"/>
        <v/>
      </c>
      <c r="R760" s="162" t="str">
        <f t="shared" si="90"/>
        <v/>
      </c>
      <c r="S760" s="163" t="str">
        <f t="shared" si="91"/>
        <v/>
      </c>
      <c r="T760" s="164" t="str">
        <f t="shared" si="92"/>
        <v/>
      </c>
      <c r="U760" s="165" t="str">
        <f t="shared" si="93"/>
        <v/>
      </c>
      <c r="V760" s="146"/>
      <c r="AR760" t="str">
        <f t="shared" si="94"/>
        <v/>
      </c>
      <c r="AS760" t="str">
        <f t="shared" si="95"/>
        <v/>
      </c>
    </row>
    <row r="761" spans="1:45" x14ac:dyDescent="0.55000000000000004">
      <c r="A761" s="171"/>
      <c r="B761" s="172"/>
      <c r="C761" s="173"/>
      <c r="D761" s="173"/>
      <c r="E761" s="173"/>
      <c r="F761" s="173"/>
      <c r="G761" s="174"/>
      <c r="H761" s="175"/>
      <c r="I761" s="176"/>
      <c r="J761" s="176"/>
      <c r="K761" s="177"/>
      <c r="L761" s="178"/>
      <c r="M761" s="179"/>
      <c r="O761" s="160" t="str">
        <f>IF(Q761 = "", "", COUNT(Q$4:$Q761))</f>
        <v/>
      </c>
      <c r="P761" s="160" t="str">
        <f t="shared" si="88"/>
        <v/>
      </c>
      <c r="Q761" s="161" t="str">
        <f t="shared" si="89"/>
        <v/>
      </c>
      <c r="R761" s="162" t="str">
        <f t="shared" si="90"/>
        <v/>
      </c>
      <c r="S761" s="163" t="str">
        <f t="shared" si="91"/>
        <v/>
      </c>
      <c r="T761" s="164" t="str">
        <f t="shared" si="92"/>
        <v/>
      </c>
      <c r="U761" s="165" t="str">
        <f t="shared" si="93"/>
        <v/>
      </c>
      <c r="V761" s="146"/>
      <c r="AR761" t="str">
        <f t="shared" si="94"/>
        <v/>
      </c>
      <c r="AS761" t="str">
        <f t="shared" si="95"/>
        <v/>
      </c>
    </row>
    <row r="762" spans="1:45" x14ac:dyDescent="0.55000000000000004">
      <c r="A762" s="171"/>
      <c r="B762" s="172"/>
      <c r="C762" s="173"/>
      <c r="D762" s="173"/>
      <c r="E762" s="173"/>
      <c r="F762" s="173"/>
      <c r="G762" s="174"/>
      <c r="H762" s="175"/>
      <c r="I762" s="176"/>
      <c r="J762" s="176"/>
      <c r="K762" s="177"/>
      <c r="L762" s="178"/>
      <c r="M762" s="179"/>
      <c r="O762" s="160" t="str">
        <f>IF(Q762 = "", "", COUNT(Q$4:$Q762))</f>
        <v/>
      </c>
      <c r="P762" s="160" t="str">
        <f t="shared" si="88"/>
        <v/>
      </c>
      <c r="Q762" s="161" t="str">
        <f t="shared" si="89"/>
        <v/>
      </c>
      <c r="R762" s="162" t="str">
        <f t="shared" si="90"/>
        <v/>
      </c>
      <c r="S762" s="163" t="str">
        <f t="shared" si="91"/>
        <v/>
      </c>
      <c r="T762" s="164" t="str">
        <f t="shared" si="92"/>
        <v/>
      </c>
      <c r="U762" s="165" t="str">
        <f t="shared" si="93"/>
        <v/>
      </c>
      <c r="V762" s="146"/>
      <c r="AR762" t="str">
        <f t="shared" si="94"/>
        <v/>
      </c>
      <c r="AS762" t="str">
        <f t="shared" si="95"/>
        <v/>
      </c>
    </row>
    <row r="763" spans="1:45" x14ac:dyDescent="0.55000000000000004">
      <c r="A763" s="171"/>
      <c r="B763" s="172"/>
      <c r="C763" s="173"/>
      <c r="D763" s="173"/>
      <c r="E763" s="173"/>
      <c r="F763" s="173"/>
      <c r="G763" s="174"/>
      <c r="H763" s="175"/>
      <c r="I763" s="176"/>
      <c r="J763" s="176"/>
      <c r="K763" s="177"/>
      <c r="L763" s="178"/>
      <c r="M763" s="179"/>
      <c r="O763" s="160" t="str">
        <f>IF(Q763 = "", "", COUNT(Q$4:$Q763))</f>
        <v/>
      </c>
      <c r="P763" s="160" t="str">
        <f t="shared" si="88"/>
        <v/>
      </c>
      <c r="Q763" s="161" t="str">
        <f t="shared" si="89"/>
        <v/>
      </c>
      <c r="R763" s="162" t="str">
        <f t="shared" si="90"/>
        <v/>
      </c>
      <c r="S763" s="163" t="str">
        <f t="shared" si="91"/>
        <v/>
      </c>
      <c r="T763" s="164" t="str">
        <f t="shared" si="92"/>
        <v/>
      </c>
      <c r="U763" s="165" t="str">
        <f t="shared" si="93"/>
        <v/>
      </c>
      <c r="V763" s="146"/>
      <c r="AR763" t="str">
        <f t="shared" si="94"/>
        <v/>
      </c>
      <c r="AS763" t="str">
        <f t="shared" si="95"/>
        <v/>
      </c>
    </row>
    <row r="764" spans="1:45" x14ac:dyDescent="0.55000000000000004">
      <c r="A764" s="171"/>
      <c r="B764" s="172"/>
      <c r="C764" s="173"/>
      <c r="D764" s="173"/>
      <c r="E764" s="173"/>
      <c r="F764" s="173"/>
      <c r="G764" s="174"/>
      <c r="H764" s="175"/>
      <c r="I764" s="176"/>
      <c r="J764" s="176"/>
      <c r="K764" s="177"/>
      <c r="L764" s="178"/>
      <c r="M764" s="179"/>
      <c r="O764" s="160" t="str">
        <f>IF(Q764 = "", "", COUNT(Q$4:$Q764))</f>
        <v/>
      </c>
      <c r="P764" s="160" t="str">
        <f t="shared" si="88"/>
        <v/>
      </c>
      <c r="Q764" s="161" t="str">
        <f t="shared" si="89"/>
        <v/>
      </c>
      <c r="R764" s="162" t="str">
        <f t="shared" si="90"/>
        <v/>
      </c>
      <c r="S764" s="163" t="str">
        <f t="shared" si="91"/>
        <v/>
      </c>
      <c r="T764" s="164" t="str">
        <f t="shared" si="92"/>
        <v/>
      </c>
      <c r="U764" s="165" t="str">
        <f t="shared" si="93"/>
        <v/>
      </c>
      <c r="V764" s="146"/>
      <c r="AR764" t="str">
        <f t="shared" si="94"/>
        <v/>
      </c>
      <c r="AS764" t="str">
        <f t="shared" si="95"/>
        <v/>
      </c>
    </row>
    <row r="765" spans="1:45" x14ac:dyDescent="0.55000000000000004">
      <c r="A765" s="171"/>
      <c r="B765" s="172"/>
      <c r="C765" s="173"/>
      <c r="D765" s="173"/>
      <c r="E765" s="173"/>
      <c r="F765" s="173"/>
      <c r="G765" s="174"/>
      <c r="H765" s="175"/>
      <c r="I765" s="176"/>
      <c r="J765" s="176"/>
      <c r="K765" s="177"/>
      <c r="L765" s="178"/>
      <c r="M765" s="179"/>
      <c r="O765" s="160" t="str">
        <f>IF(Q765 = "", "", COUNT(Q$4:$Q765))</f>
        <v/>
      </c>
      <c r="P765" s="160" t="str">
        <f t="shared" si="88"/>
        <v/>
      </c>
      <c r="Q765" s="161" t="str">
        <f t="shared" si="89"/>
        <v/>
      </c>
      <c r="R765" s="162" t="str">
        <f t="shared" si="90"/>
        <v/>
      </c>
      <c r="S765" s="163" t="str">
        <f t="shared" si="91"/>
        <v/>
      </c>
      <c r="T765" s="164" t="str">
        <f t="shared" si="92"/>
        <v/>
      </c>
      <c r="U765" s="165" t="str">
        <f t="shared" si="93"/>
        <v/>
      </c>
      <c r="V765" s="146"/>
      <c r="AR765" t="str">
        <f t="shared" si="94"/>
        <v/>
      </c>
      <c r="AS765" t="str">
        <f t="shared" si="95"/>
        <v/>
      </c>
    </row>
    <row r="766" spans="1:45" x14ac:dyDescent="0.55000000000000004">
      <c r="A766" s="171"/>
      <c r="B766" s="172"/>
      <c r="C766" s="173"/>
      <c r="D766" s="173"/>
      <c r="E766" s="173"/>
      <c r="F766" s="173"/>
      <c r="G766" s="174"/>
      <c r="H766" s="175"/>
      <c r="I766" s="176"/>
      <c r="J766" s="176"/>
      <c r="K766" s="177"/>
      <c r="L766" s="178"/>
      <c r="M766" s="179"/>
      <c r="O766" s="160" t="str">
        <f>IF(Q766 = "", "", COUNT(Q$4:$Q766))</f>
        <v/>
      </c>
      <c r="P766" s="160" t="str">
        <f t="shared" si="88"/>
        <v/>
      </c>
      <c r="Q766" s="161" t="str">
        <f t="shared" si="89"/>
        <v/>
      </c>
      <c r="R766" s="162" t="str">
        <f t="shared" si="90"/>
        <v/>
      </c>
      <c r="S766" s="163" t="str">
        <f t="shared" si="91"/>
        <v/>
      </c>
      <c r="T766" s="164" t="str">
        <f t="shared" si="92"/>
        <v/>
      </c>
      <c r="U766" s="165" t="str">
        <f t="shared" si="93"/>
        <v/>
      </c>
      <c r="V766" s="146"/>
      <c r="AR766" t="str">
        <f t="shared" si="94"/>
        <v/>
      </c>
      <c r="AS766" t="str">
        <f t="shared" si="95"/>
        <v/>
      </c>
    </row>
    <row r="767" spans="1:45" x14ac:dyDescent="0.55000000000000004">
      <c r="A767" s="171"/>
      <c r="B767" s="172"/>
      <c r="C767" s="173"/>
      <c r="D767" s="173"/>
      <c r="E767" s="173"/>
      <c r="F767" s="173"/>
      <c r="G767" s="174"/>
      <c r="H767" s="175"/>
      <c r="I767" s="176"/>
      <c r="J767" s="176"/>
      <c r="K767" s="177"/>
      <c r="L767" s="178"/>
      <c r="M767" s="179"/>
      <c r="O767" s="160" t="str">
        <f>IF(Q767 = "", "", COUNT(Q$4:$Q767))</f>
        <v/>
      </c>
      <c r="P767" s="160" t="str">
        <f t="shared" si="88"/>
        <v/>
      </c>
      <c r="Q767" s="161" t="str">
        <f t="shared" si="89"/>
        <v/>
      </c>
      <c r="R767" s="162" t="str">
        <f t="shared" si="90"/>
        <v/>
      </c>
      <c r="S767" s="163" t="str">
        <f t="shared" si="91"/>
        <v/>
      </c>
      <c r="T767" s="164" t="str">
        <f t="shared" si="92"/>
        <v/>
      </c>
      <c r="U767" s="165" t="str">
        <f t="shared" si="93"/>
        <v/>
      </c>
      <c r="V767" s="146"/>
      <c r="AR767" t="str">
        <f t="shared" si="94"/>
        <v/>
      </c>
      <c r="AS767" t="str">
        <f t="shared" si="95"/>
        <v/>
      </c>
    </row>
    <row r="768" spans="1:45" x14ac:dyDescent="0.55000000000000004">
      <c r="A768" s="171"/>
      <c r="B768" s="172"/>
      <c r="C768" s="173"/>
      <c r="D768" s="173"/>
      <c r="E768" s="173"/>
      <c r="F768" s="173"/>
      <c r="G768" s="174"/>
      <c r="H768" s="175"/>
      <c r="I768" s="176"/>
      <c r="J768" s="176"/>
      <c r="K768" s="177"/>
      <c r="L768" s="178"/>
      <c r="M768" s="179"/>
      <c r="O768" s="160" t="str">
        <f>IF(Q768 = "", "", COUNT(Q$4:$Q768))</f>
        <v/>
      </c>
      <c r="P768" s="160" t="str">
        <f t="shared" si="88"/>
        <v/>
      </c>
      <c r="Q768" s="161" t="str">
        <f t="shared" si="89"/>
        <v/>
      </c>
      <c r="R768" s="162" t="str">
        <f t="shared" si="90"/>
        <v/>
      </c>
      <c r="S768" s="163" t="str">
        <f t="shared" si="91"/>
        <v/>
      </c>
      <c r="T768" s="164" t="str">
        <f t="shared" si="92"/>
        <v/>
      </c>
      <c r="U768" s="165" t="str">
        <f t="shared" si="93"/>
        <v/>
      </c>
      <c r="V768" s="146"/>
      <c r="AR768" t="str">
        <f t="shared" si="94"/>
        <v/>
      </c>
      <c r="AS768" t="str">
        <f t="shared" si="95"/>
        <v/>
      </c>
    </row>
    <row r="769" spans="1:45" x14ac:dyDescent="0.55000000000000004">
      <c r="A769" s="171"/>
      <c r="B769" s="172"/>
      <c r="C769" s="173"/>
      <c r="D769" s="173"/>
      <c r="E769" s="173"/>
      <c r="F769" s="173"/>
      <c r="G769" s="174"/>
      <c r="H769" s="175"/>
      <c r="I769" s="176"/>
      <c r="J769" s="176"/>
      <c r="K769" s="177"/>
      <c r="L769" s="178"/>
      <c r="M769" s="179"/>
      <c r="O769" s="160" t="str">
        <f>IF(Q769 = "", "", COUNT(Q$4:$Q769))</f>
        <v/>
      </c>
      <c r="P769" s="160" t="str">
        <f t="shared" si="88"/>
        <v/>
      </c>
      <c r="Q769" s="161" t="str">
        <f t="shared" si="89"/>
        <v/>
      </c>
      <c r="R769" s="162" t="str">
        <f t="shared" si="90"/>
        <v/>
      </c>
      <c r="S769" s="163" t="str">
        <f t="shared" si="91"/>
        <v/>
      </c>
      <c r="T769" s="164" t="str">
        <f t="shared" si="92"/>
        <v/>
      </c>
      <c r="U769" s="165" t="str">
        <f t="shared" si="93"/>
        <v/>
      </c>
      <c r="V769" s="146"/>
      <c r="AR769" t="str">
        <f t="shared" si="94"/>
        <v/>
      </c>
      <c r="AS769" t="str">
        <f t="shared" si="95"/>
        <v/>
      </c>
    </row>
    <row r="770" spans="1:45" x14ac:dyDescent="0.55000000000000004">
      <c r="A770" s="171"/>
      <c r="B770" s="172"/>
      <c r="C770" s="173"/>
      <c r="D770" s="173"/>
      <c r="E770" s="173"/>
      <c r="F770" s="173"/>
      <c r="G770" s="174"/>
      <c r="H770" s="175"/>
      <c r="I770" s="176"/>
      <c r="J770" s="176"/>
      <c r="K770" s="177"/>
      <c r="L770" s="178"/>
      <c r="M770" s="179"/>
      <c r="O770" s="160" t="str">
        <f>IF(Q770 = "", "", COUNT(Q$4:$Q770))</f>
        <v/>
      </c>
      <c r="P770" s="160" t="str">
        <f t="shared" si="88"/>
        <v/>
      </c>
      <c r="Q770" s="161" t="str">
        <f t="shared" si="89"/>
        <v/>
      </c>
      <c r="R770" s="162" t="str">
        <f t="shared" si="90"/>
        <v/>
      </c>
      <c r="S770" s="163" t="str">
        <f t="shared" si="91"/>
        <v/>
      </c>
      <c r="T770" s="164" t="str">
        <f t="shared" si="92"/>
        <v/>
      </c>
      <c r="U770" s="165" t="str">
        <f t="shared" si="93"/>
        <v/>
      </c>
      <c r="V770" s="146"/>
      <c r="AR770" t="str">
        <f t="shared" si="94"/>
        <v/>
      </c>
      <c r="AS770" t="str">
        <f t="shared" si="95"/>
        <v/>
      </c>
    </row>
    <row r="771" spans="1:45" x14ac:dyDescent="0.55000000000000004">
      <c r="A771" s="171"/>
      <c r="B771" s="172"/>
      <c r="C771" s="173"/>
      <c r="D771" s="173"/>
      <c r="E771" s="173"/>
      <c r="F771" s="173"/>
      <c r="G771" s="174"/>
      <c r="H771" s="175"/>
      <c r="I771" s="176"/>
      <c r="J771" s="176"/>
      <c r="K771" s="177"/>
      <c r="L771" s="178"/>
      <c r="M771" s="179"/>
      <c r="O771" s="160" t="str">
        <f>IF(Q771 = "", "", COUNT(Q$4:$Q771))</f>
        <v/>
      </c>
      <c r="P771" s="160" t="str">
        <f t="shared" si="88"/>
        <v/>
      </c>
      <c r="Q771" s="161" t="str">
        <f t="shared" si="89"/>
        <v/>
      </c>
      <c r="R771" s="162" t="str">
        <f t="shared" si="90"/>
        <v/>
      </c>
      <c r="S771" s="163" t="str">
        <f t="shared" si="91"/>
        <v/>
      </c>
      <c r="T771" s="164" t="str">
        <f t="shared" si="92"/>
        <v/>
      </c>
      <c r="U771" s="165" t="str">
        <f t="shared" si="93"/>
        <v/>
      </c>
      <c r="V771" s="146"/>
      <c r="AR771" t="str">
        <f t="shared" si="94"/>
        <v/>
      </c>
      <c r="AS771" t="str">
        <f t="shared" si="95"/>
        <v/>
      </c>
    </row>
    <row r="772" spans="1:45" x14ac:dyDescent="0.55000000000000004">
      <c r="A772" s="171"/>
      <c r="B772" s="172"/>
      <c r="C772" s="173"/>
      <c r="D772" s="173"/>
      <c r="E772" s="173"/>
      <c r="F772" s="173"/>
      <c r="G772" s="174"/>
      <c r="H772" s="175"/>
      <c r="I772" s="176"/>
      <c r="J772" s="176"/>
      <c r="K772" s="177"/>
      <c r="L772" s="178"/>
      <c r="M772" s="179"/>
      <c r="O772" s="160" t="str">
        <f>IF(Q772 = "", "", COUNT(Q$4:$Q772))</f>
        <v/>
      </c>
      <c r="P772" s="160" t="str">
        <f t="shared" ref="P772:P835" si="96">IF(C772 &gt; 0, YEAR(B772), "")</f>
        <v/>
      </c>
      <c r="Q772" s="161" t="str">
        <f t="shared" ref="Q772:Q835" si="97">IF(A772="", "", IF(G772="",1,IF(G772="O",1,IF(G772="C",8.4,IF(G772="B",8.4,IF(G772="A",76.8,IF(G772="K",76.8,"ERR")))))))</f>
        <v/>
      </c>
      <c r="R772" s="162" t="str">
        <f t="shared" ref="R772:R835" si="98">IF(L772&lt;&gt;"",Q772,"")</f>
        <v/>
      </c>
      <c r="S772" s="163" t="str">
        <f t="shared" ref="S772:S835" si="99">IF(IF(L772&lt;&gt;"",G772,"")=0, "O", IF(L772&lt;&gt;"",G772,""))</f>
        <v/>
      </c>
      <c r="T772" s="164" t="str">
        <f t="shared" ref="T772:T835" si="100">IF(M772&lt;&gt;"",Q772,"")</f>
        <v/>
      </c>
      <c r="U772" s="165" t="str">
        <f t="shared" ref="U772:U835" si="101">IF(IF(M772&lt;&gt;"",G772,"")=0, "O", IF(M772&lt;&gt;"",G772,""))</f>
        <v/>
      </c>
      <c r="V772" s="146"/>
      <c r="AR772" t="str">
        <f t="shared" ref="AR772:AR835" si="102">IF(O772&gt;0, O772, "")</f>
        <v/>
      </c>
      <c r="AS772" t="str">
        <f t="shared" ref="AS772:AS835" si="103">IF(OR(L772="Y",M772="Y"),"Y","")</f>
        <v/>
      </c>
    </row>
    <row r="773" spans="1:45" x14ac:dyDescent="0.55000000000000004">
      <c r="A773" s="171"/>
      <c r="B773" s="172"/>
      <c r="C773" s="173"/>
      <c r="D773" s="173"/>
      <c r="E773" s="173"/>
      <c r="F773" s="173"/>
      <c r="G773" s="174"/>
      <c r="H773" s="175"/>
      <c r="I773" s="176"/>
      <c r="J773" s="176"/>
      <c r="K773" s="177"/>
      <c r="L773" s="178"/>
      <c r="M773" s="179"/>
      <c r="O773" s="160" t="str">
        <f>IF(Q773 = "", "", COUNT(Q$4:$Q773))</f>
        <v/>
      </c>
      <c r="P773" s="160" t="str">
        <f t="shared" si="96"/>
        <v/>
      </c>
      <c r="Q773" s="161" t="str">
        <f t="shared" si="97"/>
        <v/>
      </c>
      <c r="R773" s="162" t="str">
        <f t="shared" si="98"/>
        <v/>
      </c>
      <c r="S773" s="163" t="str">
        <f t="shared" si="99"/>
        <v/>
      </c>
      <c r="T773" s="164" t="str">
        <f t="shared" si="100"/>
        <v/>
      </c>
      <c r="U773" s="165" t="str">
        <f t="shared" si="101"/>
        <v/>
      </c>
      <c r="V773" s="146"/>
      <c r="AR773" t="str">
        <f t="shared" si="102"/>
        <v/>
      </c>
      <c r="AS773" t="str">
        <f t="shared" si="103"/>
        <v/>
      </c>
    </row>
    <row r="774" spans="1:45" x14ac:dyDescent="0.55000000000000004">
      <c r="A774" s="171"/>
      <c r="B774" s="172"/>
      <c r="C774" s="173"/>
      <c r="D774" s="173"/>
      <c r="E774" s="173"/>
      <c r="F774" s="173"/>
      <c r="G774" s="174"/>
      <c r="H774" s="175"/>
      <c r="I774" s="176"/>
      <c r="J774" s="176"/>
      <c r="K774" s="177"/>
      <c r="L774" s="178"/>
      <c r="M774" s="179"/>
      <c r="O774" s="160" t="str">
        <f>IF(Q774 = "", "", COUNT(Q$4:$Q774))</f>
        <v/>
      </c>
      <c r="P774" s="160" t="str">
        <f t="shared" si="96"/>
        <v/>
      </c>
      <c r="Q774" s="161" t="str">
        <f t="shared" si="97"/>
        <v/>
      </c>
      <c r="R774" s="162" t="str">
        <f t="shared" si="98"/>
        <v/>
      </c>
      <c r="S774" s="163" t="str">
        <f t="shared" si="99"/>
        <v/>
      </c>
      <c r="T774" s="164" t="str">
        <f t="shared" si="100"/>
        <v/>
      </c>
      <c r="U774" s="165" t="str">
        <f t="shared" si="101"/>
        <v/>
      </c>
      <c r="V774" s="146"/>
      <c r="AR774" t="str">
        <f t="shared" si="102"/>
        <v/>
      </c>
      <c r="AS774" t="str">
        <f t="shared" si="103"/>
        <v/>
      </c>
    </row>
    <row r="775" spans="1:45" x14ac:dyDescent="0.55000000000000004">
      <c r="A775" s="171"/>
      <c r="B775" s="172"/>
      <c r="C775" s="173"/>
      <c r="D775" s="173"/>
      <c r="E775" s="173"/>
      <c r="F775" s="173"/>
      <c r="G775" s="174"/>
      <c r="H775" s="175"/>
      <c r="I775" s="176"/>
      <c r="J775" s="176"/>
      <c r="K775" s="177"/>
      <c r="L775" s="178"/>
      <c r="M775" s="179"/>
      <c r="O775" s="160" t="str">
        <f>IF(Q775 = "", "", COUNT(Q$4:$Q775))</f>
        <v/>
      </c>
      <c r="P775" s="160" t="str">
        <f t="shared" si="96"/>
        <v/>
      </c>
      <c r="Q775" s="161" t="str">
        <f t="shared" si="97"/>
        <v/>
      </c>
      <c r="R775" s="162" t="str">
        <f t="shared" si="98"/>
        <v/>
      </c>
      <c r="S775" s="163" t="str">
        <f t="shared" si="99"/>
        <v/>
      </c>
      <c r="T775" s="164" t="str">
        <f t="shared" si="100"/>
        <v/>
      </c>
      <c r="U775" s="165" t="str">
        <f t="shared" si="101"/>
        <v/>
      </c>
      <c r="V775" s="146"/>
      <c r="AR775" t="str">
        <f t="shared" si="102"/>
        <v/>
      </c>
      <c r="AS775" t="str">
        <f t="shared" si="103"/>
        <v/>
      </c>
    </row>
    <row r="776" spans="1:45" x14ac:dyDescent="0.55000000000000004">
      <c r="A776" s="171"/>
      <c r="B776" s="172"/>
      <c r="C776" s="173"/>
      <c r="D776" s="173"/>
      <c r="E776" s="173"/>
      <c r="F776" s="173"/>
      <c r="G776" s="174"/>
      <c r="H776" s="175"/>
      <c r="I776" s="176"/>
      <c r="J776" s="176"/>
      <c r="K776" s="177"/>
      <c r="L776" s="178"/>
      <c r="M776" s="179"/>
      <c r="O776" s="160" t="str">
        <f>IF(Q776 = "", "", COUNT(Q$4:$Q776))</f>
        <v/>
      </c>
      <c r="P776" s="160" t="str">
        <f t="shared" si="96"/>
        <v/>
      </c>
      <c r="Q776" s="161" t="str">
        <f t="shared" si="97"/>
        <v/>
      </c>
      <c r="R776" s="162" t="str">
        <f t="shared" si="98"/>
        <v/>
      </c>
      <c r="S776" s="163" t="str">
        <f t="shared" si="99"/>
        <v/>
      </c>
      <c r="T776" s="164" t="str">
        <f t="shared" si="100"/>
        <v/>
      </c>
      <c r="U776" s="165" t="str">
        <f t="shared" si="101"/>
        <v/>
      </c>
      <c r="V776" s="146"/>
      <c r="AR776" t="str">
        <f t="shared" si="102"/>
        <v/>
      </c>
      <c r="AS776" t="str">
        <f t="shared" si="103"/>
        <v/>
      </c>
    </row>
    <row r="777" spans="1:45" x14ac:dyDescent="0.55000000000000004">
      <c r="A777" s="171"/>
      <c r="B777" s="172"/>
      <c r="C777" s="173"/>
      <c r="D777" s="173"/>
      <c r="E777" s="173"/>
      <c r="F777" s="173"/>
      <c r="G777" s="174"/>
      <c r="H777" s="175"/>
      <c r="I777" s="176"/>
      <c r="J777" s="176"/>
      <c r="K777" s="177"/>
      <c r="L777" s="178"/>
      <c r="M777" s="179"/>
      <c r="O777" s="160" t="str">
        <f>IF(Q777 = "", "", COUNT(Q$4:$Q777))</f>
        <v/>
      </c>
      <c r="P777" s="160" t="str">
        <f t="shared" si="96"/>
        <v/>
      </c>
      <c r="Q777" s="161" t="str">
        <f t="shared" si="97"/>
        <v/>
      </c>
      <c r="R777" s="162" t="str">
        <f t="shared" si="98"/>
        <v/>
      </c>
      <c r="S777" s="163" t="str">
        <f t="shared" si="99"/>
        <v/>
      </c>
      <c r="T777" s="164" t="str">
        <f t="shared" si="100"/>
        <v/>
      </c>
      <c r="U777" s="165" t="str">
        <f t="shared" si="101"/>
        <v/>
      </c>
      <c r="V777" s="146"/>
      <c r="AR777" t="str">
        <f t="shared" si="102"/>
        <v/>
      </c>
      <c r="AS777" t="str">
        <f t="shared" si="103"/>
        <v/>
      </c>
    </row>
    <row r="778" spans="1:45" x14ac:dyDescent="0.55000000000000004">
      <c r="A778" s="171"/>
      <c r="B778" s="172"/>
      <c r="C778" s="173"/>
      <c r="D778" s="173"/>
      <c r="E778" s="173"/>
      <c r="F778" s="173"/>
      <c r="G778" s="174"/>
      <c r="H778" s="175"/>
      <c r="I778" s="176"/>
      <c r="J778" s="176"/>
      <c r="K778" s="177"/>
      <c r="L778" s="178"/>
      <c r="M778" s="179"/>
      <c r="O778" s="160" t="str">
        <f>IF(Q778 = "", "", COUNT(Q$4:$Q778))</f>
        <v/>
      </c>
      <c r="P778" s="160" t="str">
        <f t="shared" si="96"/>
        <v/>
      </c>
      <c r="Q778" s="161" t="str">
        <f t="shared" si="97"/>
        <v/>
      </c>
      <c r="R778" s="162" t="str">
        <f t="shared" si="98"/>
        <v/>
      </c>
      <c r="S778" s="163" t="str">
        <f t="shared" si="99"/>
        <v/>
      </c>
      <c r="T778" s="164" t="str">
        <f t="shared" si="100"/>
        <v/>
      </c>
      <c r="U778" s="165" t="str">
        <f t="shared" si="101"/>
        <v/>
      </c>
      <c r="V778" s="146"/>
      <c r="AR778" t="str">
        <f t="shared" si="102"/>
        <v/>
      </c>
      <c r="AS778" t="str">
        <f t="shared" si="103"/>
        <v/>
      </c>
    </row>
    <row r="779" spans="1:45" x14ac:dyDescent="0.55000000000000004">
      <c r="A779" s="171"/>
      <c r="B779" s="172"/>
      <c r="C779" s="173"/>
      <c r="D779" s="173"/>
      <c r="E779" s="173"/>
      <c r="F779" s="173"/>
      <c r="G779" s="174"/>
      <c r="H779" s="175"/>
      <c r="I779" s="176"/>
      <c r="J779" s="176"/>
      <c r="K779" s="177"/>
      <c r="L779" s="178"/>
      <c r="M779" s="179"/>
      <c r="O779" s="160" t="str">
        <f>IF(Q779 = "", "", COUNT(Q$4:$Q779))</f>
        <v/>
      </c>
      <c r="P779" s="160" t="str">
        <f t="shared" si="96"/>
        <v/>
      </c>
      <c r="Q779" s="161" t="str">
        <f t="shared" si="97"/>
        <v/>
      </c>
      <c r="R779" s="162" t="str">
        <f t="shared" si="98"/>
        <v/>
      </c>
      <c r="S779" s="163" t="str">
        <f t="shared" si="99"/>
        <v/>
      </c>
      <c r="T779" s="164" t="str">
        <f t="shared" si="100"/>
        <v/>
      </c>
      <c r="U779" s="165" t="str">
        <f t="shared" si="101"/>
        <v/>
      </c>
      <c r="V779" s="146"/>
      <c r="AR779" t="str">
        <f t="shared" si="102"/>
        <v/>
      </c>
      <c r="AS779" t="str">
        <f t="shared" si="103"/>
        <v/>
      </c>
    </row>
    <row r="780" spans="1:45" x14ac:dyDescent="0.55000000000000004">
      <c r="A780" s="171"/>
      <c r="B780" s="172"/>
      <c r="C780" s="173"/>
      <c r="D780" s="173"/>
      <c r="E780" s="173"/>
      <c r="F780" s="173"/>
      <c r="G780" s="174"/>
      <c r="H780" s="175"/>
      <c r="I780" s="176"/>
      <c r="J780" s="176"/>
      <c r="K780" s="177"/>
      <c r="L780" s="178"/>
      <c r="M780" s="179"/>
      <c r="O780" s="160" t="str">
        <f>IF(Q780 = "", "", COUNT(Q$4:$Q780))</f>
        <v/>
      </c>
      <c r="P780" s="160" t="str">
        <f t="shared" si="96"/>
        <v/>
      </c>
      <c r="Q780" s="161" t="str">
        <f t="shared" si="97"/>
        <v/>
      </c>
      <c r="R780" s="162" t="str">
        <f t="shared" si="98"/>
        <v/>
      </c>
      <c r="S780" s="163" t="str">
        <f t="shared" si="99"/>
        <v/>
      </c>
      <c r="T780" s="164" t="str">
        <f t="shared" si="100"/>
        <v/>
      </c>
      <c r="U780" s="165" t="str">
        <f t="shared" si="101"/>
        <v/>
      </c>
      <c r="V780" s="146"/>
      <c r="AR780" t="str">
        <f t="shared" si="102"/>
        <v/>
      </c>
      <c r="AS780" t="str">
        <f t="shared" si="103"/>
        <v/>
      </c>
    </row>
    <row r="781" spans="1:45" x14ac:dyDescent="0.55000000000000004">
      <c r="A781" s="171"/>
      <c r="B781" s="172"/>
      <c r="C781" s="173"/>
      <c r="D781" s="173"/>
      <c r="E781" s="173"/>
      <c r="F781" s="173"/>
      <c r="G781" s="174"/>
      <c r="H781" s="175"/>
      <c r="I781" s="176"/>
      <c r="J781" s="176"/>
      <c r="K781" s="177"/>
      <c r="L781" s="178"/>
      <c r="M781" s="179"/>
      <c r="O781" s="160" t="str">
        <f>IF(Q781 = "", "", COUNT(Q$4:$Q781))</f>
        <v/>
      </c>
      <c r="P781" s="160" t="str">
        <f t="shared" si="96"/>
        <v/>
      </c>
      <c r="Q781" s="161" t="str">
        <f t="shared" si="97"/>
        <v/>
      </c>
      <c r="R781" s="162" t="str">
        <f t="shared" si="98"/>
        <v/>
      </c>
      <c r="S781" s="163" t="str">
        <f t="shared" si="99"/>
        <v/>
      </c>
      <c r="T781" s="164" t="str">
        <f t="shared" si="100"/>
        <v/>
      </c>
      <c r="U781" s="165" t="str">
        <f t="shared" si="101"/>
        <v/>
      </c>
      <c r="V781" s="146"/>
      <c r="AR781" t="str">
        <f t="shared" si="102"/>
        <v/>
      </c>
      <c r="AS781" t="str">
        <f t="shared" si="103"/>
        <v/>
      </c>
    </row>
    <row r="782" spans="1:45" x14ac:dyDescent="0.55000000000000004">
      <c r="A782" s="171"/>
      <c r="B782" s="172"/>
      <c r="C782" s="173"/>
      <c r="D782" s="173"/>
      <c r="E782" s="173"/>
      <c r="F782" s="173"/>
      <c r="G782" s="174"/>
      <c r="H782" s="175"/>
      <c r="I782" s="176"/>
      <c r="J782" s="176"/>
      <c r="K782" s="177"/>
      <c r="L782" s="178"/>
      <c r="M782" s="179"/>
      <c r="O782" s="160" t="str">
        <f>IF(Q782 = "", "", COUNT(Q$4:$Q782))</f>
        <v/>
      </c>
      <c r="P782" s="160" t="str">
        <f t="shared" si="96"/>
        <v/>
      </c>
      <c r="Q782" s="161" t="str">
        <f t="shared" si="97"/>
        <v/>
      </c>
      <c r="R782" s="162" t="str">
        <f t="shared" si="98"/>
        <v/>
      </c>
      <c r="S782" s="163" t="str">
        <f t="shared" si="99"/>
        <v/>
      </c>
      <c r="T782" s="164" t="str">
        <f t="shared" si="100"/>
        <v/>
      </c>
      <c r="U782" s="165" t="str">
        <f t="shared" si="101"/>
        <v/>
      </c>
      <c r="V782" s="146"/>
      <c r="AR782" t="str">
        <f t="shared" si="102"/>
        <v/>
      </c>
      <c r="AS782" t="str">
        <f t="shared" si="103"/>
        <v/>
      </c>
    </row>
    <row r="783" spans="1:45" x14ac:dyDescent="0.55000000000000004">
      <c r="A783" s="171"/>
      <c r="B783" s="172"/>
      <c r="C783" s="173"/>
      <c r="D783" s="173"/>
      <c r="E783" s="173"/>
      <c r="F783" s="173"/>
      <c r="G783" s="174"/>
      <c r="H783" s="175"/>
      <c r="I783" s="176"/>
      <c r="J783" s="176"/>
      <c r="K783" s="177"/>
      <c r="L783" s="178"/>
      <c r="M783" s="179"/>
      <c r="O783" s="160" t="str">
        <f>IF(Q783 = "", "", COUNT(Q$4:$Q783))</f>
        <v/>
      </c>
      <c r="P783" s="160" t="str">
        <f t="shared" si="96"/>
        <v/>
      </c>
      <c r="Q783" s="161" t="str">
        <f t="shared" si="97"/>
        <v/>
      </c>
      <c r="R783" s="162" t="str">
        <f t="shared" si="98"/>
        <v/>
      </c>
      <c r="S783" s="163" t="str">
        <f t="shared" si="99"/>
        <v/>
      </c>
      <c r="T783" s="164" t="str">
        <f t="shared" si="100"/>
        <v/>
      </c>
      <c r="U783" s="165" t="str">
        <f t="shared" si="101"/>
        <v/>
      </c>
      <c r="V783" s="146"/>
      <c r="AR783" t="str">
        <f t="shared" si="102"/>
        <v/>
      </c>
      <c r="AS783" t="str">
        <f t="shared" si="103"/>
        <v/>
      </c>
    </row>
    <row r="784" spans="1:45" x14ac:dyDescent="0.55000000000000004">
      <c r="A784" s="171"/>
      <c r="B784" s="172"/>
      <c r="C784" s="173"/>
      <c r="D784" s="173"/>
      <c r="E784" s="173"/>
      <c r="F784" s="173"/>
      <c r="G784" s="174"/>
      <c r="H784" s="175"/>
      <c r="I784" s="176"/>
      <c r="J784" s="176"/>
      <c r="K784" s="177"/>
      <c r="L784" s="178"/>
      <c r="M784" s="179"/>
      <c r="O784" s="160" t="str">
        <f>IF(Q784 = "", "", COUNT(Q$4:$Q784))</f>
        <v/>
      </c>
      <c r="P784" s="160" t="str">
        <f t="shared" si="96"/>
        <v/>
      </c>
      <c r="Q784" s="161" t="str">
        <f t="shared" si="97"/>
        <v/>
      </c>
      <c r="R784" s="162" t="str">
        <f t="shared" si="98"/>
        <v/>
      </c>
      <c r="S784" s="163" t="str">
        <f t="shared" si="99"/>
        <v/>
      </c>
      <c r="T784" s="164" t="str">
        <f t="shared" si="100"/>
        <v/>
      </c>
      <c r="U784" s="165" t="str">
        <f t="shared" si="101"/>
        <v/>
      </c>
      <c r="V784" s="146"/>
      <c r="AR784" t="str">
        <f t="shared" si="102"/>
        <v/>
      </c>
      <c r="AS784" t="str">
        <f t="shared" si="103"/>
        <v/>
      </c>
    </row>
    <row r="785" spans="1:45" x14ac:dyDescent="0.55000000000000004">
      <c r="A785" s="171"/>
      <c r="B785" s="172"/>
      <c r="C785" s="173"/>
      <c r="D785" s="173"/>
      <c r="E785" s="173"/>
      <c r="F785" s="173"/>
      <c r="G785" s="174"/>
      <c r="H785" s="175"/>
      <c r="I785" s="176"/>
      <c r="J785" s="176"/>
      <c r="K785" s="177"/>
      <c r="L785" s="178"/>
      <c r="M785" s="179"/>
      <c r="O785" s="160" t="str">
        <f>IF(Q785 = "", "", COUNT(Q$4:$Q785))</f>
        <v/>
      </c>
      <c r="P785" s="160" t="str">
        <f t="shared" si="96"/>
        <v/>
      </c>
      <c r="Q785" s="161" t="str">
        <f t="shared" si="97"/>
        <v/>
      </c>
      <c r="R785" s="162" t="str">
        <f t="shared" si="98"/>
        <v/>
      </c>
      <c r="S785" s="163" t="str">
        <f t="shared" si="99"/>
        <v/>
      </c>
      <c r="T785" s="164" t="str">
        <f t="shared" si="100"/>
        <v/>
      </c>
      <c r="U785" s="165" t="str">
        <f t="shared" si="101"/>
        <v/>
      </c>
      <c r="V785" s="146"/>
      <c r="AR785" t="str">
        <f t="shared" si="102"/>
        <v/>
      </c>
      <c r="AS785" t="str">
        <f t="shared" si="103"/>
        <v/>
      </c>
    </row>
    <row r="786" spans="1:45" x14ac:dyDescent="0.55000000000000004">
      <c r="A786" s="171"/>
      <c r="B786" s="172"/>
      <c r="C786" s="173"/>
      <c r="D786" s="173"/>
      <c r="E786" s="173"/>
      <c r="F786" s="173"/>
      <c r="G786" s="174"/>
      <c r="H786" s="175"/>
      <c r="I786" s="176"/>
      <c r="J786" s="176"/>
      <c r="K786" s="177"/>
      <c r="L786" s="178"/>
      <c r="M786" s="179"/>
      <c r="O786" s="160" t="str">
        <f>IF(Q786 = "", "", COUNT(Q$4:$Q786))</f>
        <v/>
      </c>
      <c r="P786" s="160" t="str">
        <f t="shared" si="96"/>
        <v/>
      </c>
      <c r="Q786" s="161" t="str">
        <f t="shared" si="97"/>
        <v/>
      </c>
      <c r="R786" s="162" t="str">
        <f t="shared" si="98"/>
        <v/>
      </c>
      <c r="S786" s="163" t="str">
        <f t="shared" si="99"/>
        <v/>
      </c>
      <c r="T786" s="164" t="str">
        <f t="shared" si="100"/>
        <v/>
      </c>
      <c r="U786" s="165" t="str">
        <f t="shared" si="101"/>
        <v/>
      </c>
      <c r="V786" s="146"/>
      <c r="AR786" t="str">
        <f t="shared" si="102"/>
        <v/>
      </c>
      <c r="AS786" t="str">
        <f t="shared" si="103"/>
        <v/>
      </c>
    </row>
    <row r="787" spans="1:45" x14ac:dyDescent="0.55000000000000004">
      <c r="A787" s="171"/>
      <c r="B787" s="172"/>
      <c r="C787" s="173"/>
      <c r="D787" s="173"/>
      <c r="E787" s="173"/>
      <c r="F787" s="173"/>
      <c r="G787" s="174"/>
      <c r="H787" s="175"/>
      <c r="I787" s="176"/>
      <c r="J787" s="176"/>
      <c r="K787" s="177"/>
      <c r="L787" s="178"/>
      <c r="M787" s="179"/>
      <c r="O787" s="160" t="str">
        <f>IF(Q787 = "", "", COUNT(Q$4:$Q787))</f>
        <v/>
      </c>
      <c r="P787" s="160" t="str">
        <f t="shared" si="96"/>
        <v/>
      </c>
      <c r="Q787" s="161" t="str">
        <f t="shared" si="97"/>
        <v/>
      </c>
      <c r="R787" s="162" t="str">
        <f t="shared" si="98"/>
        <v/>
      </c>
      <c r="S787" s="163" t="str">
        <f t="shared" si="99"/>
        <v/>
      </c>
      <c r="T787" s="164" t="str">
        <f t="shared" si="100"/>
        <v/>
      </c>
      <c r="U787" s="165" t="str">
        <f t="shared" si="101"/>
        <v/>
      </c>
      <c r="V787" s="146"/>
      <c r="AR787" t="str">
        <f t="shared" si="102"/>
        <v/>
      </c>
      <c r="AS787" t="str">
        <f t="shared" si="103"/>
        <v/>
      </c>
    </row>
    <row r="788" spans="1:45" x14ac:dyDescent="0.55000000000000004">
      <c r="A788" s="171"/>
      <c r="B788" s="172"/>
      <c r="C788" s="173"/>
      <c r="D788" s="173"/>
      <c r="E788" s="173"/>
      <c r="F788" s="173"/>
      <c r="G788" s="174"/>
      <c r="H788" s="175"/>
      <c r="I788" s="176"/>
      <c r="J788" s="176"/>
      <c r="K788" s="177"/>
      <c r="L788" s="178"/>
      <c r="M788" s="179"/>
      <c r="O788" s="160" t="str">
        <f>IF(Q788 = "", "", COUNT(Q$4:$Q788))</f>
        <v/>
      </c>
      <c r="P788" s="160" t="str">
        <f t="shared" si="96"/>
        <v/>
      </c>
      <c r="Q788" s="161" t="str">
        <f t="shared" si="97"/>
        <v/>
      </c>
      <c r="R788" s="162" t="str">
        <f t="shared" si="98"/>
        <v/>
      </c>
      <c r="S788" s="163" t="str">
        <f t="shared" si="99"/>
        <v/>
      </c>
      <c r="T788" s="164" t="str">
        <f t="shared" si="100"/>
        <v/>
      </c>
      <c r="U788" s="165" t="str">
        <f t="shared" si="101"/>
        <v/>
      </c>
      <c r="V788" s="146"/>
      <c r="AR788" t="str">
        <f t="shared" si="102"/>
        <v/>
      </c>
      <c r="AS788" t="str">
        <f t="shared" si="103"/>
        <v/>
      </c>
    </row>
    <row r="789" spans="1:45" x14ac:dyDescent="0.55000000000000004">
      <c r="A789" s="171"/>
      <c r="B789" s="172"/>
      <c r="C789" s="173"/>
      <c r="D789" s="173"/>
      <c r="E789" s="173"/>
      <c r="F789" s="173"/>
      <c r="G789" s="174"/>
      <c r="H789" s="175"/>
      <c r="I789" s="176"/>
      <c r="J789" s="176"/>
      <c r="K789" s="177"/>
      <c r="L789" s="178"/>
      <c r="M789" s="179"/>
      <c r="O789" s="160" t="str">
        <f>IF(Q789 = "", "", COUNT(Q$4:$Q789))</f>
        <v/>
      </c>
      <c r="P789" s="160" t="str">
        <f t="shared" si="96"/>
        <v/>
      </c>
      <c r="Q789" s="161" t="str">
        <f t="shared" si="97"/>
        <v/>
      </c>
      <c r="R789" s="162" t="str">
        <f t="shared" si="98"/>
        <v/>
      </c>
      <c r="S789" s="163" t="str">
        <f t="shared" si="99"/>
        <v/>
      </c>
      <c r="T789" s="164" t="str">
        <f t="shared" si="100"/>
        <v/>
      </c>
      <c r="U789" s="165" t="str">
        <f t="shared" si="101"/>
        <v/>
      </c>
      <c r="V789" s="146"/>
      <c r="AR789" t="str">
        <f t="shared" si="102"/>
        <v/>
      </c>
      <c r="AS789" t="str">
        <f t="shared" si="103"/>
        <v/>
      </c>
    </row>
    <row r="790" spans="1:45" x14ac:dyDescent="0.55000000000000004">
      <c r="A790" s="171"/>
      <c r="B790" s="172"/>
      <c r="C790" s="173"/>
      <c r="D790" s="173"/>
      <c r="E790" s="173"/>
      <c r="F790" s="173"/>
      <c r="G790" s="174"/>
      <c r="H790" s="175"/>
      <c r="I790" s="176"/>
      <c r="J790" s="176"/>
      <c r="K790" s="177"/>
      <c r="L790" s="178"/>
      <c r="M790" s="179"/>
      <c r="O790" s="160" t="str">
        <f>IF(Q790 = "", "", COUNT(Q$4:$Q790))</f>
        <v/>
      </c>
      <c r="P790" s="160" t="str">
        <f t="shared" si="96"/>
        <v/>
      </c>
      <c r="Q790" s="161" t="str">
        <f t="shared" si="97"/>
        <v/>
      </c>
      <c r="R790" s="162" t="str">
        <f t="shared" si="98"/>
        <v/>
      </c>
      <c r="S790" s="163" t="str">
        <f t="shared" si="99"/>
        <v/>
      </c>
      <c r="T790" s="164" t="str">
        <f t="shared" si="100"/>
        <v/>
      </c>
      <c r="U790" s="165" t="str">
        <f t="shared" si="101"/>
        <v/>
      </c>
      <c r="V790" s="146"/>
      <c r="AR790" t="str">
        <f t="shared" si="102"/>
        <v/>
      </c>
      <c r="AS790" t="str">
        <f t="shared" si="103"/>
        <v/>
      </c>
    </row>
    <row r="791" spans="1:45" x14ac:dyDescent="0.55000000000000004">
      <c r="A791" s="171"/>
      <c r="B791" s="172"/>
      <c r="C791" s="173"/>
      <c r="D791" s="173"/>
      <c r="E791" s="173"/>
      <c r="F791" s="173"/>
      <c r="G791" s="174"/>
      <c r="H791" s="175"/>
      <c r="I791" s="176"/>
      <c r="J791" s="176"/>
      <c r="K791" s="177"/>
      <c r="L791" s="178"/>
      <c r="M791" s="179"/>
      <c r="O791" s="160" t="str">
        <f>IF(Q791 = "", "", COUNT(Q$4:$Q791))</f>
        <v/>
      </c>
      <c r="P791" s="160" t="str">
        <f t="shared" si="96"/>
        <v/>
      </c>
      <c r="Q791" s="161" t="str">
        <f t="shared" si="97"/>
        <v/>
      </c>
      <c r="R791" s="162" t="str">
        <f t="shared" si="98"/>
        <v/>
      </c>
      <c r="S791" s="163" t="str">
        <f t="shared" si="99"/>
        <v/>
      </c>
      <c r="T791" s="164" t="str">
        <f t="shared" si="100"/>
        <v/>
      </c>
      <c r="U791" s="165" t="str">
        <f t="shared" si="101"/>
        <v/>
      </c>
      <c r="V791" s="146"/>
      <c r="AR791" t="str">
        <f t="shared" si="102"/>
        <v/>
      </c>
      <c r="AS791" t="str">
        <f t="shared" si="103"/>
        <v/>
      </c>
    </row>
    <row r="792" spans="1:45" x14ac:dyDescent="0.55000000000000004">
      <c r="A792" s="171"/>
      <c r="B792" s="172"/>
      <c r="C792" s="173"/>
      <c r="D792" s="173"/>
      <c r="E792" s="173"/>
      <c r="F792" s="173"/>
      <c r="G792" s="174"/>
      <c r="H792" s="175"/>
      <c r="I792" s="176"/>
      <c r="J792" s="176"/>
      <c r="K792" s="177"/>
      <c r="L792" s="178"/>
      <c r="M792" s="179"/>
      <c r="O792" s="160" t="str">
        <f>IF(Q792 = "", "", COUNT(Q$4:$Q792))</f>
        <v/>
      </c>
      <c r="P792" s="160" t="str">
        <f t="shared" si="96"/>
        <v/>
      </c>
      <c r="Q792" s="161" t="str">
        <f t="shared" si="97"/>
        <v/>
      </c>
      <c r="R792" s="162" t="str">
        <f t="shared" si="98"/>
        <v/>
      </c>
      <c r="S792" s="163" t="str">
        <f t="shared" si="99"/>
        <v/>
      </c>
      <c r="T792" s="164" t="str">
        <f t="shared" si="100"/>
        <v/>
      </c>
      <c r="U792" s="165" t="str">
        <f t="shared" si="101"/>
        <v/>
      </c>
      <c r="V792" s="146"/>
      <c r="AR792" t="str">
        <f t="shared" si="102"/>
        <v/>
      </c>
      <c r="AS792" t="str">
        <f t="shared" si="103"/>
        <v/>
      </c>
    </row>
    <row r="793" spans="1:45" x14ac:dyDescent="0.55000000000000004">
      <c r="A793" s="171"/>
      <c r="B793" s="172"/>
      <c r="C793" s="173"/>
      <c r="D793" s="173"/>
      <c r="E793" s="173"/>
      <c r="F793" s="173"/>
      <c r="G793" s="174"/>
      <c r="H793" s="175"/>
      <c r="I793" s="176"/>
      <c r="J793" s="176"/>
      <c r="K793" s="177"/>
      <c r="L793" s="178"/>
      <c r="M793" s="179"/>
      <c r="O793" s="160" t="str">
        <f>IF(Q793 = "", "", COUNT(Q$4:$Q793))</f>
        <v/>
      </c>
      <c r="P793" s="160" t="str">
        <f t="shared" si="96"/>
        <v/>
      </c>
      <c r="Q793" s="161" t="str">
        <f t="shared" si="97"/>
        <v/>
      </c>
      <c r="R793" s="162" t="str">
        <f t="shared" si="98"/>
        <v/>
      </c>
      <c r="S793" s="163" t="str">
        <f t="shared" si="99"/>
        <v/>
      </c>
      <c r="T793" s="164" t="str">
        <f t="shared" si="100"/>
        <v/>
      </c>
      <c r="U793" s="165" t="str">
        <f t="shared" si="101"/>
        <v/>
      </c>
      <c r="V793" s="146"/>
      <c r="AR793" t="str">
        <f t="shared" si="102"/>
        <v/>
      </c>
      <c r="AS793" t="str">
        <f t="shared" si="103"/>
        <v/>
      </c>
    </row>
    <row r="794" spans="1:45" x14ac:dyDescent="0.55000000000000004">
      <c r="A794" s="171"/>
      <c r="B794" s="172"/>
      <c r="C794" s="173"/>
      <c r="D794" s="173"/>
      <c r="E794" s="173"/>
      <c r="F794" s="173"/>
      <c r="G794" s="174"/>
      <c r="H794" s="175"/>
      <c r="I794" s="176"/>
      <c r="J794" s="176"/>
      <c r="K794" s="177"/>
      <c r="L794" s="178"/>
      <c r="M794" s="179"/>
      <c r="O794" s="160" t="str">
        <f>IF(Q794 = "", "", COUNT(Q$4:$Q794))</f>
        <v/>
      </c>
      <c r="P794" s="160" t="str">
        <f t="shared" si="96"/>
        <v/>
      </c>
      <c r="Q794" s="161" t="str">
        <f t="shared" si="97"/>
        <v/>
      </c>
      <c r="R794" s="162" t="str">
        <f t="shared" si="98"/>
        <v/>
      </c>
      <c r="S794" s="163" t="str">
        <f t="shared" si="99"/>
        <v/>
      </c>
      <c r="T794" s="164" t="str">
        <f t="shared" si="100"/>
        <v/>
      </c>
      <c r="U794" s="165" t="str">
        <f t="shared" si="101"/>
        <v/>
      </c>
      <c r="V794" s="146"/>
      <c r="AR794" t="str">
        <f t="shared" si="102"/>
        <v/>
      </c>
      <c r="AS794" t="str">
        <f t="shared" si="103"/>
        <v/>
      </c>
    </row>
    <row r="795" spans="1:45" x14ac:dyDescent="0.55000000000000004">
      <c r="A795" s="171"/>
      <c r="B795" s="172"/>
      <c r="C795" s="173"/>
      <c r="D795" s="173"/>
      <c r="E795" s="173"/>
      <c r="F795" s="173"/>
      <c r="G795" s="174"/>
      <c r="H795" s="175"/>
      <c r="I795" s="176"/>
      <c r="J795" s="176"/>
      <c r="K795" s="177"/>
      <c r="L795" s="178"/>
      <c r="M795" s="179"/>
      <c r="O795" s="160" t="str">
        <f>IF(Q795 = "", "", COUNT(Q$4:$Q795))</f>
        <v/>
      </c>
      <c r="P795" s="160" t="str">
        <f t="shared" si="96"/>
        <v/>
      </c>
      <c r="Q795" s="161" t="str">
        <f t="shared" si="97"/>
        <v/>
      </c>
      <c r="R795" s="162" t="str">
        <f t="shared" si="98"/>
        <v/>
      </c>
      <c r="S795" s="163" t="str">
        <f t="shared" si="99"/>
        <v/>
      </c>
      <c r="T795" s="164" t="str">
        <f t="shared" si="100"/>
        <v/>
      </c>
      <c r="U795" s="165" t="str">
        <f t="shared" si="101"/>
        <v/>
      </c>
      <c r="V795" s="146"/>
      <c r="AR795" t="str">
        <f t="shared" si="102"/>
        <v/>
      </c>
      <c r="AS795" t="str">
        <f t="shared" si="103"/>
        <v/>
      </c>
    </row>
    <row r="796" spans="1:45" x14ac:dyDescent="0.55000000000000004">
      <c r="A796" s="171"/>
      <c r="B796" s="172"/>
      <c r="C796" s="173"/>
      <c r="D796" s="173"/>
      <c r="E796" s="173"/>
      <c r="F796" s="173"/>
      <c r="G796" s="174"/>
      <c r="H796" s="175"/>
      <c r="I796" s="176"/>
      <c r="J796" s="176"/>
      <c r="K796" s="177"/>
      <c r="L796" s="178"/>
      <c r="M796" s="179"/>
      <c r="O796" s="160" t="str">
        <f>IF(Q796 = "", "", COUNT(Q$4:$Q796))</f>
        <v/>
      </c>
      <c r="P796" s="160" t="str">
        <f t="shared" si="96"/>
        <v/>
      </c>
      <c r="Q796" s="161" t="str">
        <f t="shared" si="97"/>
        <v/>
      </c>
      <c r="R796" s="162" t="str">
        <f t="shared" si="98"/>
        <v/>
      </c>
      <c r="S796" s="163" t="str">
        <f t="shared" si="99"/>
        <v/>
      </c>
      <c r="T796" s="164" t="str">
        <f t="shared" si="100"/>
        <v/>
      </c>
      <c r="U796" s="165" t="str">
        <f t="shared" si="101"/>
        <v/>
      </c>
      <c r="V796" s="146"/>
      <c r="AR796" t="str">
        <f t="shared" si="102"/>
        <v/>
      </c>
      <c r="AS796" t="str">
        <f t="shared" si="103"/>
        <v/>
      </c>
    </row>
    <row r="797" spans="1:45" x14ac:dyDescent="0.55000000000000004">
      <c r="A797" s="171"/>
      <c r="B797" s="172"/>
      <c r="C797" s="173"/>
      <c r="D797" s="173"/>
      <c r="E797" s="173"/>
      <c r="F797" s="173"/>
      <c r="G797" s="174"/>
      <c r="H797" s="175"/>
      <c r="I797" s="176"/>
      <c r="J797" s="176"/>
      <c r="K797" s="177"/>
      <c r="L797" s="178"/>
      <c r="M797" s="179"/>
      <c r="O797" s="160" t="str">
        <f>IF(Q797 = "", "", COUNT(Q$4:$Q797))</f>
        <v/>
      </c>
      <c r="P797" s="160" t="str">
        <f t="shared" si="96"/>
        <v/>
      </c>
      <c r="Q797" s="161" t="str">
        <f t="shared" si="97"/>
        <v/>
      </c>
      <c r="R797" s="162" t="str">
        <f t="shared" si="98"/>
        <v/>
      </c>
      <c r="S797" s="163" t="str">
        <f t="shared" si="99"/>
        <v/>
      </c>
      <c r="T797" s="164" t="str">
        <f t="shared" si="100"/>
        <v/>
      </c>
      <c r="U797" s="165" t="str">
        <f t="shared" si="101"/>
        <v/>
      </c>
      <c r="V797" s="146"/>
      <c r="AR797" t="str">
        <f t="shared" si="102"/>
        <v/>
      </c>
      <c r="AS797" t="str">
        <f t="shared" si="103"/>
        <v/>
      </c>
    </row>
    <row r="798" spans="1:45" x14ac:dyDescent="0.55000000000000004">
      <c r="A798" s="171"/>
      <c r="B798" s="172"/>
      <c r="C798" s="173"/>
      <c r="D798" s="173"/>
      <c r="E798" s="173"/>
      <c r="F798" s="173"/>
      <c r="G798" s="174"/>
      <c r="H798" s="175"/>
      <c r="I798" s="176"/>
      <c r="J798" s="176"/>
      <c r="K798" s="177"/>
      <c r="L798" s="178"/>
      <c r="M798" s="179"/>
      <c r="O798" s="160" t="str">
        <f>IF(Q798 = "", "", COUNT(Q$4:$Q798))</f>
        <v/>
      </c>
      <c r="P798" s="160" t="str">
        <f t="shared" si="96"/>
        <v/>
      </c>
      <c r="Q798" s="161" t="str">
        <f t="shared" si="97"/>
        <v/>
      </c>
      <c r="R798" s="162" t="str">
        <f t="shared" si="98"/>
        <v/>
      </c>
      <c r="S798" s="163" t="str">
        <f t="shared" si="99"/>
        <v/>
      </c>
      <c r="T798" s="164" t="str">
        <f t="shared" si="100"/>
        <v/>
      </c>
      <c r="U798" s="165" t="str">
        <f t="shared" si="101"/>
        <v/>
      </c>
      <c r="V798" s="146"/>
      <c r="AR798" t="str">
        <f t="shared" si="102"/>
        <v/>
      </c>
      <c r="AS798" t="str">
        <f t="shared" si="103"/>
        <v/>
      </c>
    </row>
    <row r="799" spans="1:45" x14ac:dyDescent="0.55000000000000004">
      <c r="A799" s="171"/>
      <c r="B799" s="172"/>
      <c r="C799" s="173"/>
      <c r="D799" s="173"/>
      <c r="E799" s="173"/>
      <c r="F799" s="173"/>
      <c r="G799" s="174"/>
      <c r="H799" s="175"/>
      <c r="I799" s="176"/>
      <c r="J799" s="176"/>
      <c r="K799" s="177"/>
      <c r="L799" s="178"/>
      <c r="M799" s="179"/>
      <c r="O799" s="160" t="str">
        <f>IF(Q799 = "", "", COUNT(Q$4:$Q799))</f>
        <v/>
      </c>
      <c r="P799" s="160" t="str">
        <f t="shared" si="96"/>
        <v/>
      </c>
      <c r="Q799" s="161" t="str">
        <f t="shared" si="97"/>
        <v/>
      </c>
      <c r="R799" s="162" t="str">
        <f t="shared" si="98"/>
        <v/>
      </c>
      <c r="S799" s="163" t="str">
        <f t="shared" si="99"/>
        <v/>
      </c>
      <c r="T799" s="164" t="str">
        <f t="shared" si="100"/>
        <v/>
      </c>
      <c r="U799" s="165" t="str">
        <f t="shared" si="101"/>
        <v/>
      </c>
      <c r="V799" s="146"/>
      <c r="AR799" t="str">
        <f t="shared" si="102"/>
        <v/>
      </c>
      <c r="AS799" t="str">
        <f t="shared" si="103"/>
        <v/>
      </c>
    </row>
    <row r="800" spans="1:45" x14ac:dyDescent="0.55000000000000004">
      <c r="A800" s="171"/>
      <c r="B800" s="172"/>
      <c r="C800" s="173"/>
      <c r="D800" s="173"/>
      <c r="E800" s="173"/>
      <c r="F800" s="173"/>
      <c r="G800" s="174"/>
      <c r="H800" s="175"/>
      <c r="I800" s="176"/>
      <c r="J800" s="176"/>
      <c r="K800" s="177"/>
      <c r="L800" s="178"/>
      <c r="M800" s="179"/>
      <c r="O800" s="160" t="str">
        <f>IF(Q800 = "", "", COUNT(Q$4:$Q800))</f>
        <v/>
      </c>
      <c r="P800" s="160" t="str">
        <f t="shared" si="96"/>
        <v/>
      </c>
      <c r="Q800" s="161" t="str">
        <f t="shared" si="97"/>
        <v/>
      </c>
      <c r="R800" s="162" t="str">
        <f t="shared" si="98"/>
        <v/>
      </c>
      <c r="S800" s="163" t="str">
        <f t="shared" si="99"/>
        <v/>
      </c>
      <c r="T800" s="164" t="str">
        <f t="shared" si="100"/>
        <v/>
      </c>
      <c r="U800" s="165" t="str">
        <f t="shared" si="101"/>
        <v/>
      </c>
      <c r="V800" s="146"/>
      <c r="AR800" t="str">
        <f t="shared" si="102"/>
        <v/>
      </c>
      <c r="AS800" t="str">
        <f t="shared" si="103"/>
        <v/>
      </c>
    </row>
    <row r="801" spans="1:45" x14ac:dyDescent="0.55000000000000004">
      <c r="A801" s="171"/>
      <c r="B801" s="172"/>
      <c r="C801" s="173"/>
      <c r="D801" s="173"/>
      <c r="E801" s="173"/>
      <c r="F801" s="173"/>
      <c r="G801" s="174"/>
      <c r="H801" s="175"/>
      <c r="I801" s="176"/>
      <c r="J801" s="176"/>
      <c r="K801" s="177"/>
      <c r="L801" s="178"/>
      <c r="M801" s="179"/>
      <c r="O801" s="160" t="str">
        <f>IF(Q801 = "", "", COUNT(Q$4:$Q801))</f>
        <v/>
      </c>
      <c r="P801" s="160" t="str">
        <f t="shared" si="96"/>
        <v/>
      </c>
      <c r="Q801" s="161" t="str">
        <f t="shared" si="97"/>
        <v/>
      </c>
      <c r="R801" s="162" t="str">
        <f t="shared" si="98"/>
        <v/>
      </c>
      <c r="S801" s="163" t="str">
        <f t="shared" si="99"/>
        <v/>
      </c>
      <c r="T801" s="164" t="str">
        <f t="shared" si="100"/>
        <v/>
      </c>
      <c r="U801" s="165" t="str">
        <f t="shared" si="101"/>
        <v/>
      </c>
      <c r="V801" s="146"/>
      <c r="AR801" t="str">
        <f t="shared" si="102"/>
        <v/>
      </c>
      <c r="AS801" t="str">
        <f t="shared" si="103"/>
        <v/>
      </c>
    </row>
    <row r="802" spans="1:45" x14ac:dyDescent="0.55000000000000004">
      <c r="A802" s="171"/>
      <c r="B802" s="172"/>
      <c r="C802" s="173"/>
      <c r="D802" s="173"/>
      <c r="E802" s="173"/>
      <c r="F802" s="173"/>
      <c r="G802" s="174"/>
      <c r="H802" s="175"/>
      <c r="I802" s="176"/>
      <c r="J802" s="176"/>
      <c r="K802" s="177"/>
      <c r="L802" s="178"/>
      <c r="M802" s="179"/>
      <c r="O802" s="160" t="str">
        <f>IF(Q802 = "", "", COUNT(Q$4:$Q802))</f>
        <v/>
      </c>
      <c r="P802" s="160" t="str">
        <f t="shared" si="96"/>
        <v/>
      </c>
      <c r="Q802" s="161" t="str">
        <f t="shared" si="97"/>
        <v/>
      </c>
      <c r="R802" s="162" t="str">
        <f t="shared" si="98"/>
        <v/>
      </c>
      <c r="S802" s="163" t="str">
        <f t="shared" si="99"/>
        <v/>
      </c>
      <c r="T802" s="164" t="str">
        <f t="shared" si="100"/>
        <v/>
      </c>
      <c r="U802" s="165" t="str">
        <f t="shared" si="101"/>
        <v/>
      </c>
      <c r="V802" s="146"/>
      <c r="AR802" t="str">
        <f t="shared" si="102"/>
        <v/>
      </c>
      <c r="AS802" t="str">
        <f t="shared" si="103"/>
        <v/>
      </c>
    </row>
    <row r="803" spans="1:45" x14ac:dyDescent="0.55000000000000004">
      <c r="A803" s="171"/>
      <c r="B803" s="172"/>
      <c r="C803" s="173"/>
      <c r="D803" s="173"/>
      <c r="E803" s="173"/>
      <c r="F803" s="173"/>
      <c r="G803" s="174"/>
      <c r="H803" s="175"/>
      <c r="I803" s="176"/>
      <c r="J803" s="176"/>
      <c r="K803" s="177"/>
      <c r="L803" s="178"/>
      <c r="M803" s="179"/>
      <c r="O803" s="160" t="str">
        <f>IF(Q803 = "", "", COUNT(Q$4:$Q803))</f>
        <v/>
      </c>
      <c r="P803" s="160" t="str">
        <f t="shared" si="96"/>
        <v/>
      </c>
      <c r="Q803" s="161" t="str">
        <f t="shared" si="97"/>
        <v/>
      </c>
      <c r="R803" s="162" t="str">
        <f t="shared" si="98"/>
        <v/>
      </c>
      <c r="S803" s="163" t="str">
        <f t="shared" si="99"/>
        <v/>
      </c>
      <c r="T803" s="164" t="str">
        <f t="shared" si="100"/>
        <v/>
      </c>
      <c r="U803" s="165" t="str">
        <f t="shared" si="101"/>
        <v/>
      </c>
      <c r="V803" s="146"/>
      <c r="AR803" t="str">
        <f t="shared" si="102"/>
        <v/>
      </c>
      <c r="AS803" t="str">
        <f t="shared" si="103"/>
        <v/>
      </c>
    </row>
    <row r="804" spans="1:45" x14ac:dyDescent="0.55000000000000004">
      <c r="A804" s="171"/>
      <c r="B804" s="172"/>
      <c r="C804" s="173"/>
      <c r="D804" s="173"/>
      <c r="E804" s="173"/>
      <c r="F804" s="173"/>
      <c r="G804" s="174"/>
      <c r="H804" s="175"/>
      <c r="I804" s="176"/>
      <c r="J804" s="176"/>
      <c r="K804" s="177"/>
      <c r="L804" s="178"/>
      <c r="M804" s="179"/>
      <c r="O804" s="160" t="str">
        <f>IF(Q804 = "", "", COUNT(Q$4:$Q804))</f>
        <v/>
      </c>
      <c r="P804" s="160" t="str">
        <f t="shared" si="96"/>
        <v/>
      </c>
      <c r="Q804" s="161" t="str">
        <f t="shared" si="97"/>
        <v/>
      </c>
      <c r="R804" s="162" t="str">
        <f t="shared" si="98"/>
        <v/>
      </c>
      <c r="S804" s="163" t="str">
        <f t="shared" si="99"/>
        <v/>
      </c>
      <c r="T804" s="164" t="str">
        <f t="shared" si="100"/>
        <v/>
      </c>
      <c r="U804" s="165" t="str">
        <f t="shared" si="101"/>
        <v/>
      </c>
      <c r="V804" s="146"/>
      <c r="AR804" t="str">
        <f t="shared" si="102"/>
        <v/>
      </c>
      <c r="AS804" t="str">
        <f t="shared" si="103"/>
        <v/>
      </c>
    </row>
    <row r="805" spans="1:45" x14ac:dyDescent="0.55000000000000004">
      <c r="A805" s="171"/>
      <c r="B805" s="172"/>
      <c r="C805" s="173"/>
      <c r="D805" s="173"/>
      <c r="E805" s="173"/>
      <c r="F805" s="173"/>
      <c r="G805" s="174"/>
      <c r="H805" s="175"/>
      <c r="I805" s="176"/>
      <c r="J805" s="176"/>
      <c r="K805" s="177"/>
      <c r="L805" s="178"/>
      <c r="M805" s="179"/>
      <c r="O805" s="160" t="str">
        <f>IF(Q805 = "", "", COUNT(Q$4:$Q805))</f>
        <v/>
      </c>
      <c r="P805" s="160" t="str">
        <f t="shared" si="96"/>
        <v/>
      </c>
      <c r="Q805" s="161" t="str">
        <f t="shared" si="97"/>
        <v/>
      </c>
      <c r="R805" s="162" t="str">
        <f t="shared" si="98"/>
        <v/>
      </c>
      <c r="S805" s="163" t="str">
        <f t="shared" si="99"/>
        <v/>
      </c>
      <c r="T805" s="164" t="str">
        <f t="shared" si="100"/>
        <v/>
      </c>
      <c r="U805" s="165" t="str">
        <f t="shared" si="101"/>
        <v/>
      </c>
      <c r="V805" s="146"/>
      <c r="AR805" t="str">
        <f t="shared" si="102"/>
        <v/>
      </c>
      <c r="AS805" t="str">
        <f t="shared" si="103"/>
        <v/>
      </c>
    </row>
    <row r="806" spans="1:45" x14ac:dyDescent="0.55000000000000004">
      <c r="A806" s="171"/>
      <c r="B806" s="172"/>
      <c r="C806" s="173"/>
      <c r="D806" s="173"/>
      <c r="E806" s="173"/>
      <c r="F806" s="173"/>
      <c r="G806" s="174"/>
      <c r="H806" s="175"/>
      <c r="I806" s="176"/>
      <c r="J806" s="176"/>
      <c r="K806" s="177"/>
      <c r="L806" s="178"/>
      <c r="M806" s="179"/>
      <c r="O806" s="160" t="str">
        <f>IF(Q806 = "", "", COUNT(Q$4:$Q806))</f>
        <v/>
      </c>
      <c r="P806" s="160" t="str">
        <f t="shared" si="96"/>
        <v/>
      </c>
      <c r="Q806" s="161" t="str">
        <f t="shared" si="97"/>
        <v/>
      </c>
      <c r="R806" s="162" t="str">
        <f t="shared" si="98"/>
        <v/>
      </c>
      <c r="S806" s="163" t="str">
        <f t="shared" si="99"/>
        <v/>
      </c>
      <c r="T806" s="164" t="str">
        <f t="shared" si="100"/>
        <v/>
      </c>
      <c r="U806" s="165" t="str">
        <f t="shared" si="101"/>
        <v/>
      </c>
      <c r="V806" s="146"/>
      <c r="AR806" t="str">
        <f t="shared" si="102"/>
        <v/>
      </c>
      <c r="AS806" t="str">
        <f t="shared" si="103"/>
        <v/>
      </c>
    </row>
    <row r="807" spans="1:45" x14ac:dyDescent="0.55000000000000004">
      <c r="A807" s="171"/>
      <c r="B807" s="172"/>
      <c r="C807" s="173"/>
      <c r="D807" s="173"/>
      <c r="E807" s="173"/>
      <c r="F807" s="173"/>
      <c r="G807" s="174"/>
      <c r="H807" s="175"/>
      <c r="I807" s="176"/>
      <c r="J807" s="176"/>
      <c r="K807" s="177"/>
      <c r="L807" s="178"/>
      <c r="M807" s="179"/>
      <c r="O807" s="160" t="str">
        <f>IF(Q807 = "", "", COUNT(Q$4:$Q807))</f>
        <v/>
      </c>
      <c r="P807" s="160" t="str">
        <f t="shared" si="96"/>
        <v/>
      </c>
      <c r="Q807" s="161" t="str">
        <f t="shared" si="97"/>
        <v/>
      </c>
      <c r="R807" s="162" t="str">
        <f t="shared" si="98"/>
        <v/>
      </c>
      <c r="S807" s="163" t="str">
        <f t="shared" si="99"/>
        <v/>
      </c>
      <c r="T807" s="164" t="str">
        <f t="shared" si="100"/>
        <v/>
      </c>
      <c r="U807" s="165" t="str">
        <f t="shared" si="101"/>
        <v/>
      </c>
      <c r="V807" s="146"/>
      <c r="AR807" t="str">
        <f t="shared" si="102"/>
        <v/>
      </c>
      <c r="AS807" t="str">
        <f t="shared" si="103"/>
        <v/>
      </c>
    </row>
    <row r="808" spans="1:45" x14ac:dyDescent="0.55000000000000004">
      <c r="A808" s="171"/>
      <c r="B808" s="172"/>
      <c r="C808" s="173"/>
      <c r="D808" s="173"/>
      <c r="E808" s="173"/>
      <c r="F808" s="173"/>
      <c r="G808" s="174"/>
      <c r="H808" s="175"/>
      <c r="I808" s="176"/>
      <c r="J808" s="176"/>
      <c r="K808" s="177"/>
      <c r="L808" s="178"/>
      <c r="M808" s="179"/>
      <c r="O808" s="160" t="str">
        <f>IF(Q808 = "", "", COUNT(Q$4:$Q808))</f>
        <v/>
      </c>
      <c r="P808" s="160" t="str">
        <f t="shared" si="96"/>
        <v/>
      </c>
      <c r="Q808" s="161" t="str">
        <f t="shared" si="97"/>
        <v/>
      </c>
      <c r="R808" s="162" t="str">
        <f t="shared" si="98"/>
        <v/>
      </c>
      <c r="S808" s="163" t="str">
        <f t="shared" si="99"/>
        <v/>
      </c>
      <c r="T808" s="164" t="str">
        <f t="shared" si="100"/>
        <v/>
      </c>
      <c r="U808" s="165" t="str">
        <f t="shared" si="101"/>
        <v/>
      </c>
      <c r="V808" s="146"/>
      <c r="AR808" t="str">
        <f t="shared" si="102"/>
        <v/>
      </c>
      <c r="AS808" t="str">
        <f t="shared" si="103"/>
        <v/>
      </c>
    </row>
    <row r="809" spans="1:45" x14ac:dyDescent="0.55000000000000004">
      <c r="A809" s="171"/>
      <c r="B809" s="172"/>
      <c r="C809" s="173"/>
      <c r="D809" s="173"/>
      <c r="E809" s="173"/>
      <c r="F809" s="173"/>
      <c r="G809" s="174"/>
      <c r="H809" s="175"/>
      <c r="I809" s="176"/>
      <c r="J809" s="176"/>
      <c r="K809" s="177"/>
      <c r="L809" s="178"/>
      <c r="M809" s="179"/>
      <c r="O809" s="160" t="str">
        <f>IF(Q809 = "", "", COUNT(Q$4:$Q809))</f>
        <v/>
      </c>
      <c r="P809" s="160" t="str">
        <f t="shared" si="96"/>
        <v/>
      </c>
      <c r="Q809" s="161" t="str">
        <f t="shared" si="97"/>
        <v/>
      </c>
      <c r="R809" s="162" t="str">
        <f t="shared" si="98"/>
        <v/>
      </c>
      <c r="S809" s="163" t="str">
        <f t="shared" si="99"/>
        <v/>
      </c>
      <c r="T809" s="164" t="str">
        <f t="shared" si="100"/>
        <v/>
      </c>
      <c r="U809" s="165" t="str">
        <f t="shared" si="101"/>
        <v/>
      </c>
      <c r="V809" s="146"/>
      <c r="AR809" t="str">
        <f t="shared" si="102"/>
        <v/>
      </c>
      <c r="AS809" t="str">
        <f t="shared" si="103"/>
        <v/>
      </c>
    </row>
    <row r="810" spans="1:45" x14ac:dyDescent="0.55000000000000004">
      <c r="A810" s="171"/>
      <c r="B810" s="172"/>
      <c r="C810" s="173"/>
      <c r="D810" s="173"/>
      <c r="E810" s="173"/>
      <c r="F810" s="173"/>
      <c r="G810" s="174"/>
      <c r="H810" s="175"/>
      <c r="I810" s="176"/>
      <c r="J810" s="176"/>
      <c r="K810" s="177"/>
      <c r="L810" s="178"/>
      <c r="M810" s="179"/>
      <c r="O810" s="160" t="str">
        <f>IF(Q810 = "", "", COUNT(Q$4:$Q810))</f>
        <v/>
      </c>
      <c r="P810" s="160" t="str">
        <f t="shared" si="96"/>
        <v/>
      </c>
      <c r="Q810" s="161" t="str">
        <f t="shared" si="97"/>
        <v/>
      </c>
      <c r="R810" s="162" t="str">
        <f t="shared" si="98"/>
        <v/>
      </c>
      <c r="S810" s="163" t="str">
        <f t="shared" si="99"/>
        <v/>
      </c>
      <c r="T810" s="164" t="str">
        <f t="shared" si="100"/>
        <v/>
      </c>
      <c r="U810" s="165" t="str">
        <f t="shared" si="101"/>
        <v/>
      </c>
      <c r="V810" s="146"/>
      <c r="AR810" t="str">
        <f t="shared" si="102"/>
        <v/>
      </c>
      <c r="AS810" t="str">
        <f t="shared" si="103"/>
        <v/>
      </c>
    </row>
    <row r="811" spans="1:45" x14ac:dyDescent="0.55000000000000004">
      <c r="A811" s="171"/>
      <c r="B811" s="172"/>
      <c r="C811" s="173"/>
      <c r="D811" s="173"/>
      <c r="E811" s="173"/>
      <c r="F811" s="173"/>
      <c r="G811" s="174"/>
      <c r="H811" s="175"/>
      <c r="I811" s="176"/>
      <c r="J811" s="176"/>
      <c r="K811" s="177"/>
      <c r="L811" s="178"/>
      <c r="M811" s="179"/>
      <c r="O811" s="160" t="str">
        <f>IF(Q811 = "", "", COUNT(Q$4:$Q811))</f>
        <v/>
      </c>
      <c r="P811" s="160" t="str">
        <f t="shared" si="96"/>
        <v/>
      </c>
      <c r="Q811" s="161" t="str">
        <f t="shared" si="97"/>
        <v/>
      </c>
      <c r="R811" s="162" t="str">
        <f t="shared" si="98"/>
        <v/>
      </c>
      <c r="S811" s="163" t="str">
        <f t="shared" si="99"/>
        <v/>
      </c>
      <c r="T811" s="164" t="str">
        <f t="shared" si="100"/>
        <v/>
      </c>
      <c r="U811" s="165" t="str">
        <f t="shared" si="101"/>
        <v/>
      </c>
      <c r="V811" s="146"/>
      <c r="AR811" t="str">
        <f t="shared" si="102"/>
        <v/>
      </c>
      <c r="AS811" t="str">
        <f t="shared" si="103"/>
        <v/>
      </c>
    </row>
    <row r="812" spans="1:45" x14ac:dyDescent="0.55000000000000004">
      <c r="A812" s="171"/>
      <c r="B812" s="172"/>
      <c r="C812" s="173"/>
      <c r="D812" s="173"/>
      <c r="E812" s="173"/>
      <c r="F812" s="173"/>
      <c r="G812" s="174"/>
      <c r="H812" s="175"/>
      <c r="I812" s="176"/>
      <c r="J812" s="176"/>
      <c r="K812" s="177"/>
      <c r="L812" s="178"/>
      <c r="M812" s="179"/>
      <c r="O812" s="160" t="str">
        <f>IF(Q812 = "", "", COUNT(Q$4:$Q812))</f>
        <v/>
      </c>
      <c r="P812" s="160" t="str">
        <f t="shared" si="96"/>
        <v/>
      </c>
      <c r="Q812" s="161" t="str">
        <f t="shared" si="97"/>
        <v/>
      </c>
      <c r="R812" s="162" t="str">
        <f t="shared" si="98"/>
        <v/>
      </c>
      <c r="S812" s="163" t="str">
        <f t="shared" si="99"/>
        <v/>
      </c>
      <c r="T812" s="164" t="str">
        <f t="shared" si="100"/>
        <v/>
      </c>
      <c r="U812" s="165" t="str">
        <f t="shared" si="101"/>
        <v/>
      </c>
      <c r="V812" s="146"/>
      <c r="AR812" t="str">
        <f t="shared" si="102"/>
        <v/>
      </c>
      <c r="AS812" t="str">
        <f t="shared" si="103"/>
        <v/>
      </c>
    </row>
    <row r="813" spans="1:45" x14ac:dyDescent="0.55000000000000004">
      <c r="A813" s="171"/>
      <c r="B813" s="172"/>
      <c r="C813" s="173"/>
      <c r="D813" s="173"/>
      <c r="E813" s="173"/>
      <c r="F813" s="173"/>
      <c r="G813" s="174"/>
      <c r="H813" s="175"/>
      <c r="I813" s="176"/>
      <c r="J813" s="176"/>
      <c r="K813" s="177"/>
      <c r="L813" s="178"/>
      <c r="M813" s="179"/>
      <c r="O813" s="160" t="str">
        <f>IF(Q813 = "", "", COUNT(Q$4:$Q813))</f>
        <v/>
      </c>
      <c r="P813" s="160" t="str">
        <f t="shared" si="96"/>
        <v/>
      </c>
      <c r="Q813" s="161" t="str">
        <f t="shared" si="97"/>
        <v/>
      </c>
      <c r="R813" s="162" t="str">
        <f t="shared" si="98"/>
        <v/>
      </c>
      <c r="S813" s="163" t="str">
        <f t="shared" si="99"/>
        <v/>
      </c>
      <c r="T813" s="164" t="str">
        <f t="shared" si="100"/>
        <v/>
      </c>
      <c r="U813" s="165" t="str">
        <f t="shared" si="101"/>
        <v/>
      </c>
      <c r="V813" s="146"/>
      <c r="AR813" t="str">
        <f t="shared" si="102"/>
        <v/>
      </c>
      <c r="AS813" t="str">
        <f t="shared" si="103"/>
        <v/>
      </c>
    </row>
    <row r="814" spans="1:45" x14ac:dyDescent="0.55000000000000004">
      <c r="A814" s="171"/>
      <c r="B814" s="172"/>
      <c r="C814" s="173"/>
      <c r="D814" s="173"/>
      <c r="E814" s="173"/>
      <c r="F814" s="173"/>
      <c r="G814" s="174"/>
      <c r="H814" s="175"/>
      <c r="I814" s="176"/>
      <c r="J814" s="176"/>
      <c r="K814" s="177"/>
      <c r="L814" s="178"/>
      <c r="M814" s="179"/>
      <c r="O814" s="160" t="str">
        <f>IF(Q814 = "", "", COUNT(Q$4:$Q814))</f>
        <v/>
      </c>
      <c r="P814" s="160" t="str">
        <f t="shared" si="96"/>
        <v/>
      </c>
      <c r="Q814" s="161" t="str">
        <f t="shared" si="97"/>
        <v/>
      </c>
      <c r="R814" s="162" t="str">
        <f t="shared" si="98"/>
        <v/>
      </c>
      <c r="S814" s="163" t="str">
        <f t="shared" si="99"/>
        <v/>
      </c>
      <c r="T814" s="164" t="str">
        <f t="shared" si="100"/>
        <v/>
      </c>
      <c r="U814" s="165" t="str">
        <f t="shared" si="101"/>
        <v/>
      </c>
      <c r="V814" s="146"/>
      <c r="AR814" t="str">
        <f t="shared" si="102"/>
        <v/>
      </c>
      <c r="AS814" t="str">
        <f t="shared" si="103"/>
        <v/>
      </c>
    </row>
    <row r="815" spans="1:45" x14ac:dyDescent="0.55000000000000004">
      <c r="A815" s="171"/>
      <c r="B815" s="172"/>
      <c r="C815" s="173"/>
      <c r="D815" s="173"/>
      <c r="E815" s="173"/>
      <c r="F815" s="173"/>
      <c r="G815" s="174"/>
      <c r="H815" s="175"/>
      <c r="I815" s="176"/>
      <c r="J815" s="176"/>
      <c r="K815" s="177"/>
      <c r="L815" s="178"/>
      <c r="M815" s="179"/>
      <c r="O815" s="160" t="str">
        <f>IF(Q815 = "", "", COUNT(Q$4:$Q815))</f>
        <v/>
      </c>
      <c r="P815" s="160" t="str">
        <f t="shared" si="96"/>
        <v/>
      </c>
      <c r="Q815" s="161" t="str">
        <f t="shared" si="97"/>
        <v/>
      </c>
      <c r="R815" s="162" t="str">
        <f t="shared" si="98"/>
        <v/>
      </c>
      <c r="S815" s="163" t="str">
        <f t="shared" si="99"/>
        <v/>
      </c>
      <c r="T815" s="164" t="str">
        <f t="shared" si="100"/>
        <v/>
      </c>
      <c r="U815" s="165" t="str">
        <f t="shared" si="101"/>
        <v/>
      </c>
      <c r="V815" s="146"/>
      <c r="AR815" t="str">
        <f t="shared" si="102"/>
        <v/>
      </c>
      <c r="AS815" t="str">
        <f t="shared" si="103"/>
        <v/>
      </c>
    </row>
    <row r="816" spans="1:45" x14ac:dyDescent="0.55000000000000004">
      <c r="A816" s="171"/>
      <c r="B816" s="172"/>
      <c r="C816" s="173"/>
      <c r="D816" s="173"/>
      <c r="E816" s="173"/>
      <c r="F816" s="173"/>
      <c r="G816" s="174"/>
      <c r="H816" s="175"/>
      <c r="I816" s="176"/>
      <c r="J816" s="176"/>
      <c r="K816" s="177"/>
      <c r="L816" s="178"/>
      <c r="M816" s="179"/>
      <c r="O816" s="160" t="str">
        <f>IF(Q816 = "", "", COUNT(Q$4:$Q816))</f>
        <v/>
      </c>
      <c r="P816" s="160" t="str">
        <f t="shared" si="96"/>
        <v/>
      </c>
      <c r="Q816" s="161" t="str">
        <f t="shared" si="97"/>
        <v/>
      </c>
      <c r="R816" s="162" t="str">
        <f t="shared" si="98"/>
        <v/>
      </c>
      <c r="S816" s="163" t="str">
        <f t="shared" si="99"/>
        <v/>
      </c>
      <c r="T816" s="164" t="str">
        <f t="shared" si="100"/>
        <v/>
      </c>
      <c r="U816" s="165" t="str">
        <f t="shared" si="101"/>
        <v/>
      </c>
      <c r="V816" s="146"/>
      <c r="AR816" t="str">
        <f t="shared" si="102"/>
        <v/>
      </c>
      <c r="AS816" t="str">
        <f t="shared" si="103"/>
        <v/>
      </c>
    </row>
    <row r="817" spans="1:45" x14ac:dyDescent="0.55000000000000004">
      <c r="A817" s="171"/>
      <c r="B817" s="172"/>
      <c r="C817" s="173"/>
      <c r="D817" s="173"/>
      <c r="E817" s="173"/>
      <c r="F817" s="173"/>
      <c r="G817" s="174"/>
      <c r="H817" s="175"/>
      <c r="I817" s="176"/>
      <c r="J817" s="176"/>
      <c r="K817" s="177"/>
      <c r="L817" s="178"/>
      <c r="M817" s="179"/>
      <c r="O817" s="160" t="str">
        <f>IF(Q817 = "", "", COUNT(Q$4:$Q817))</f>
        <v/>
      </c>
      <c r="P817" s="160" t="str">
        <f t="shared" si="96"/>
        <v/>
      </c>
      <c r="Q817" s="161" t="str">
        <f t="shared" si="97"/>
        <v/>
      </c>
      <c r="R817" s="162" t="str">
        <f t="shared" si="98"/>
        <v/>
      </c>
      <c r="S817" s="163" t="str">
        <f t="shared" si="99"/>
        <v/>
      </c>
      <c r="T817" s="164" t="str">
        <f t="shared" si="100"/>
        <v/>
      </c>
      <c r="U817" s="165" t="str">
        <f t="shared" si="101"/>
        <v/>
      </c>
      <c r="V817" s="146"/>
      <c r="AR817" t="str">
        <f t="shared" si="102"/>
        <v/>
      </c>
      <c r="AS817" t="str">
        <f t="shared" si="103"/>
        <v/>
      </c>
    </row>
    <row r="818" spans="1:45" x14ac:dyDescent="0.55000000000000004">
      <c r="A818" s="171"/>
      <c r="B818" s="172"/>
      <c r="C818" s="173"/>
      <c r="D818" s="173"/>
      <c r="E818" s="173"/>
      <c r="F818" s="173"/>
      <c r="G818" s="174"/>
      <c r="H818" s="175"/>
      <c r="I818" s="176"/>
      <c r="J818" s="176"/>
      <c r="K818" s="177"/>
      <c r="L818" s="178"/>
      <c r="M818" s="179"/>
      <c r="O818" s="160" t="str">
        <f>IF(Q818 = "", "", COUNT(Q$4:$Q818))</f>
        <v/>
      </c>
      <c r="P818" s="160" t="str">
        <f t="shared" si="96"/>
        <v/>
      </c>
      <c r="Q818" s="161" t="str">
        <f t="shared" si="97"/>
        <v/>
      </c>
      <c r="R818" s="162" t="str">
        <f t="shared" si="98"/>
        <v/>
      </c>
      <c r="S818" s="163" t="str">
        <f t="shared" si="99"/>
        <v/>
      </c>
      <c r="T818" s="164" t="str">
        <f t="shared" si="100"/>
        <v/>
      </c>
      <c r="U818" s="165" t="str">
        <f t="shared" si="101"/>
        <v/>
      </c>
      <c r="V818" s="146"/>
      <c r="AR818" t="str">
        <f t="shared" si="102"/>
        <v/>
      </c>
      <c r="AS818" t="str">
        <f t="shared" si="103"/>
        <v/>
      </c>
    </row>
    <row r="819" spans="1:45" x14ac:dyDescent="0.55000000000000004">
      <c r="A819" s="171"/>
      <c r="B819" s="172"/>
      <c r="C819" s="173"/>
      <c r="D819" s="173"/>
      <c r="E819" s="173"/>
      <c r="F819" s="173"/>
      <c r="G819" s="174"/>
      <c r="H819" s="175"/>
      <c r="I819" s="176"/>
      <c r="J819" s="176"/>
      <c r="K819" s="177"/>
      <c r="L819" s="178"/>
      <c r="M819" s="179"/>
      <c r="O819" s="160" t="str">
        <f>IF(Q819 = "", "", COUNT(Q$4:$Q819))</f>
        <v/>
      </c>
      <c r="P819" s="160" t="str">
        <f t="shared" si="96"/>
        <v/>
      </c>
      <c r="Q819" s="161" t="str">
        <f t="shared" si="97"/>
        <v/>
      </c>
      <c r="R819" s="162" t="str">
        <f t="shared" si="98"/>
        <v/>
      </c>
      <c r="S819" s="163" t="str">
        <f t="shared" si="99"/>
        <v/>
      </c>
      <c r="T819" s="164" t="str">
        <f t="shared" si="100"/>
        <v/>
      </c>
      <c r="U819" s="165" t="str">
        <f t="shared" si="101"/>
        <v/>
      </c>
      <c r="V819" s="146"/>
      <c r="AR819" t="str">
        <f t="shared" si="102"/>
        <v/>
      </c>
      <c r="AS819" t="str">
        <f t="shared" si="103"/>
        <v/>
      </c>
    </row>
    <row r="820" spans="1:45" x14ac:dyDescent="0.55000000000000004">
      <c r="A820" s="171"/>
      <c r="B820" s="172"/>
      <c r="C820" s="173"/>
      <c r="D820" s="173"/>
      <c r="E820" s="173"/>
      <c r="F820" s="173"/>
      <c r="G820" s="174"/>
      <c r="H820" s="175"/>
      <c r="I820" s="176"/>
      <c r="J820" s="176"/>
      <c r="K820" s="177"/>
      <c r="L820" s="178"/>
      <c r="M820" s="179"/>
      <c r="O820" s="160" t="str">
        <f>IF(Q820 = "", "", COUNT(Q$4:$Q820))</f>
        <v/>
      </c>
      <c r="P820" s="160" t="str">
        <f t="shared" si="96"/>
        <v/>
      </c>
      <c r="Q820" s="161" t="str">
        <f t="shared" si="97"/>
        <v/>
      </c>
      <c r="R820" s="162" t="str">
        <f t="shared" si="98"/>
        <v/>
      </c>
      <c r="S820" s="163" t="str">
        <f t="shared" si="99"/>
        <v/>
      </c>
      <c r="T820" s="164" t="str">
        <f t="shared" si="100"/>
        <v/>
      </c>
      <c r="U820" s="165" t="str">
        <f t="shared" si="101"/>
        <v/>
      </c>
      <c r="V820" s="146"/>
      <c r="AR820" t="str">
        <f t="shared" si="102"/>
        <v/>
      </c>
      <c r="AS820" t="str">
        <f t="shared" si="103"/>
        <v/>
      </c>
    </row>
    <row r="821" spans="1:45" x14ac:dyDescent="0.55000000000000004">
      <c r="A821" s="171"/>
      <c r="B821" s="172"/>
      <c r="C821" s="173"/>
      <c r="D821" s="173"/>
      <c r="E821" s="173"/>
      <c r="F821" s="173"/>
      <c r="G821" s="174"/>
      <c r="H821" s="175"/>
      <c r="I821" s="176"/>
      <c r="J821" s="176"/>
      <c r="K821" s="177"/>
      <c r="L821" s="178"/>
      <c r="M821" s="179"/>
      <c r="O821" s="160" t="str">
        <f>IF(Q821 = "", "", COUNT(Q$4:$Q821))</f>
        <v/>
      </c>
      <c r="P821" s="160" t="str">
        <f t="shared" si="96"/>
        <v/>
      </c>
      <c r="Q821" s="161" t="str">
        <f t="shared" si="97"/>
        <v/>
      </c>
      <c r="R821" s="162" t="str">
        <f t="shared" si="98"/>
        <v/>
      </c>
      <c r="S821" s="163" t="str">
        <f t="shared" si="99"/>
        <v/>
      </c>
      <c r="T821" s="164" t="str">
        <f t="shared" si="100"/>
        <v/>
      </c>
      <c r="U821" s="165" t="str">
        <f t="shared" si="101"/>
        <v/>
      </c>
      <c r="V821" s="146"/>
      <c r="AR821" t="str">
        <f t="shared" si="102"/>
        <v/>
      </c>
      <c r="AS821" t="str">
        <f t="shared" si="103"/>
        <v/>
      </c>
    </row>
    <row r="822" spans="1:45" x14ac:dyDescent="0.55000000000000004">
      <c r="A822" s="171"/>
      <c r="B822" s="172"/>
      <c r="C822" s="173"/>
      <c r="D822" s="173"/>
      <c r="E822" s="173"/>
      <c r="F822" s="173"/>
      <c r="G822" s="174"/>
      <c r="H822" s="175"/>
      <c r="I822" s="176"/>
      <c r="J822" s="176"/>
      <c r="K822" s="177"/>
      <c r="L822" s="178"/>
      <c r="M822" s="179"/>
      <c r="O822" s="160" t="str">
        <f>IF(Q822 = "", "", COUNT(Q$4:$Q822))</f>
        <v/>
      </c>
      <c r="P822" s="160" t="str">
        <f t="shared" si="96"/>
        <v/>
      </c>
      <c r="Q822" s="161" t="str">
        <f t="shared" si="97"/>
        <v/>
      </c>
      <c r="R822" s="162" t="str">
        <f t="shared" si="98"/>
        <v/>
      </c>
      <c r="S822" s="163" t="str">
        <f t="shared" si="99"/>
        <v/>
      </c>
      <c r="T822" s="164" t="str">
        <f t="shared" si="100"/>
        <v/>
      </c>
      <c r="U822" s="165" t="str">
        <f t="shared" si="101"/>
        <v/>
      </c>
      <c r="V822" s="146"/>
      <c r="AR822" t="str">
        <f t="shared" si="102"/>
        <v/>
      </c>
      <c r="AS822" t="str">
        <f t="shared" si="103"/>
        <v/>
      </c>
    </row>
    <row r="823" spans="1:45" x14ac:dyDescent="0.55000000000000004">
      <c r="A823" s="171"/>
      <c r="B823" s="172"/>
      <c r="C823" s="173"/>
      <c r="D823" s="173"/>
      <c r="E823" s="173"/>
      <c r="F823" s="173"/>
      <c r="G823" s="174"/>
      <c r="H823" s="175"/>
      <c r="I823" s="176"/>
      <c r="J823" s="176"/>
      <c r="K823" s="177"/>
      <c r="L823" s="178"/>
      <c r="M823" s="179"/>
      <c r="O823" s="160" t="str">
        <f>IF(Q823 = "", "", COUNT(Q$4:$Q823))</f>
        <v/>
      </c>
      <c r="P823" s="160" t="str">
        <f t="shared" si="96"/>
        <v/>
      </c>
      <c r="Q823" s="161" t="str">
        <f t="shared" si="97"/>
        <v/>
      </c>
      <c r="R823" s="162" t="str">
        <f t="shared" si="98"/>
        <v/>
      </c>
      <c r="S823" s="163" t="str">
        <f t="shared" si="99"/>
        <v/>
      </c>
      <c r="T823" s="164" t="str">
        <f t="shared" si="100"/>
        <v/>
      </c>
      <c r="U823" s="165" t="str">
        <f t="shared" si="101"/>
        <v/>
      </c>
      <c r="V823" s="146"/>
      <c r="AR823" t="str">
        <f t="shared" si="102"/>
        <v/>
      </c>
      <c r="AS823" t="str">
        <f t="shared" si="103"/>
        <v/>
      </c>
    </row>
    <row r="824" spans="1:45" x14ac:dyDescent="0.55000000000000004">
      <c r="A824" s="171"/>
      <c r="B824" s="172"/>
      <c r="C824" s="173"/>
      <c r="D824" s="173"/>
      <c r="E824" s="173"/>
      <c r="F824" s="173"/>
      <c r="G824" s="174"/>
      <c r="H824" s="175"/>
      <c r="I824" s="176"/>
      <c r="J824" s="176"/>
      <c r="K824" s="177"/>
      <c r="L824" s="178"/>
      <c r="M824" s="179"/>
      <c r="O824" s="160" t="str">
        <f>IF(Q824 = "", "", COUNT(Q$4:$Q824))</f>
        <v/>
      </c>
      <c r="P824" s="160" t="str">
        <f t="shared" si="96"/>
        <v/>
      </c>
      <c r="Q824" s="161" t="str">
        <f t="shared" si="97"/>
        <v/>
      </c>
      <c r="R824" s="162" t="str">
        <f t="shared" si="98"/>
        <v/>
      </c>
      <c r="S824" s="163" t="str">
        <f t="shared" si="99"/>
        <v/>
      </c>
      <c r="T824" s="164" t="str">
        <f t="shared" si="100"/>
        <v/>
      </c>
      <c r="U824" s="165" t="str">
        <f t="shared" si="101"/>
        <v/>
      </c>
      <c r="V824" s="146"/>
      <c r="AR824" t="str">
        <f t="shared" si="102"/>
        <v/>
      </c>
      <c r="AS824" t="str">
        <f t="shared" si="103"/>
        <v/>
      </c>
    </row>
    <row r="825" spans="1:45" x14ac:dyDescent="0.55000000000000004">
      <c r="A825" s="171"/>
      <c r="B825" s="172"/>
      <c r="C825" s="173"/>
      <c r="D825" s="173"/>
      <c r="E825" s="173"/>
      <c r="F825" s="173"/>
      <c r="G825" s="174"/>
      <c r="H825" s="175"/>
      <c r="I825" s="176"/>
      <c r="J825" s="176"/>
      <c r="K825" s="177"/>
      <c r="L825" s="178"/>
      <c r="M825" s="179"/>
      <c r="O825" s="160" t="str">
        <f>IF(Q825 = "", "", COUNT(Q$4:$Q825))</f>
        <v/>
      </c>
      <c r="P825" s="160" t="str">
        <f t="shared" si="96"/>
        <v/>
      </c>
      <c r="Q825" s="161" t="str">
        <f t="shared" si="97"/>
        <v/>
      </c>
      <c r="R825" s="162" t="str">
        <f t="shared" si="98"/>
        <v/>
      </c>
      <c r="S825" s="163" t="str">
        <f t="shared" si="99"/>
        <v/>
      </c>
      <c r="T825" s="164" t="str">
        <f t="shared" si="100"/>
        <v/>
      </c>
      <c r="U825" s="165" t="str">
        <f t="shared" si="101"/>
        <v/>
      </c>
      <c r="V825" s="146"/>
      <c r="AR825" t="str">
        <f t="shared" si="102"/>
        <v/>
      </c>
      <c r="AS825" t="str">
        <f t="shared" si="103"/>
        <v/>
      </c>
    </row>
    <row r="826" spans="1:45" x14ac:dyDescent="0.55000000000000004">
      <c r="A826" s="171"/>
      <c r="B826" s="172"/>
      <c r="C826" s="173"/>
      <c r="D826" s="173"/>
      <c r="E826" s="173"/>
      <c r="F826" s="173"/>
      <c r="G826" s="174"/>
      <c r="H826" s="175"/>
      <c r="I826" s="176"/>
      <c r="J826" s="176"/>
      <c r="K826" s="177"/>
      <c r="L826" s="178"/>
      <c r="M826" s="179"/>
      <c r="O826" s="160" t="str">
        <f>IF(Q826 = "", "", COUNT(Q$4:$Q826))</f>
        <v/>
      </c>
      <c r="P826" s="160" t="str">
        <f t="shared" si="96"/>
        <v/>
      </c>
      <c r="Q826" s="161" t="str">
        <f t="shared" si="97"/>
        <v/>
      </c>
      <c r="R826" s="162" t="str">
        <f t="shared" si="98"/>
        <v/>
      </c>
      <c r="S826" s="163" t="str">
        <f t="shared" si="99"/>
        <v/>
      </c>
      <c r="T826" s="164" t="str">
        <f t="shared" si="100"/>
        <v/>
      </c>
      <c r="U826" s="165" t="str">
        <f t="shared" si="101"/>
        <v/>
      </c>
      <c r="V826" s="146"/>
      <c r="AR826" t="str">
        <f t="shared" si="102"/>
        <v/>
      </c>
      <c r="AS826" t="str">
        <f t="shared" si="103"/>
        <v/>
      </c>
    </row>
    <row r="827" spans="1:45" x14ac:dyDescent="0.55000000000000004">
      <c r="A827" s="171"/>
      <c r="B827" s="172"/>
      <c r="C827" s="173"/>
      <c r="D827" s="173"/>
      <c r="E827" s="173"/>
      <c r="F827" s="173"/>
      <c r="G827" s="174"/>
      <c r="H827" s="175"/>
      <c r="I827" s="176"/>
      <c r="J827" s="176"/>
      <c r="K827" s="177"/>
      <c r="L827" s="178"/>
      <c r="M827" s="179"/>
      <c r="O827" s="160" t="str">
        <f>IF(Q827 = "", "", COUNT(Q$4:$Q827))</f>
        <v/>
      </c>
      <c r="P827" s="160" t="str">
        <f t="shared" si="96"/>
        <v/>
      </c>
      <c r="Q827" s="161" t="str">
        <f t="shared" si="97"/>
        <v/>
      </c>
      <c r="R827" s="162" t="str">
        <f t="shared" si="98"/>
        <v/>
      </c>
      <c r="S827" s="163" t="str">
        <f t="shared" si="99"/>
        <v/>
      </c>
      <c r="T827" s="164" t="str">
        <f t="shared" si="100"/>
        <v/>
      </c>
      <c r="U827" s="165" t="str">
        <f t="shared" si="101"/>
        <v/>
      </c>
      <c r="V827" s="146"/>
      <c r="AR827" t="str">
        <f t="shared" si="102"/>
        <v/>
      </c>
      <c r="AS827" t="str">
        <f t="shared" si="103"/>
        <v/>
      </c>
    </row>
    <row r="828" spans="1:45" x14ac:dyDescent="0.55000000000000004">
      <c r="A828" s="171"/>
      <c r="B828" s="172"/>
      <c r="C828" s="173"/>
      <c r="D828" s="173"/>
      <c r="E828" s="173"/>
      <c r="F828" s="173"/>
      <c r="G828" s="174"/>
      <c r="H828" s="175"/>
      <c r="I828" s="176"/>
      <c r="J828" s="176"/>
      <c r="K828" s="177"/>
      <c r="L828" s="178"/>
      <c r="M828" s="179"/>
      <c r="O828" s="160" t="str">
        <f>IF(Q828 = "", "", COUNT(Q$4:$Q828))</f>
        <v/>
      </c>
      <c r="P828" s="160" t="str">
        <f t="shared" si="96"/>
        <v/>
      </c>
      <c r="Q828" s="161" t="str">
        <f t="shared" si="97"/>
        <v/>
      </c>
      <c r="R828" s="162" t="str">
        <f t="shared" si="98"/>
        <v/>
      </c>
      <c r="S828" s="163" t="str">
        <f t="shared" si="99"/>
        <v/>
      </c>
      <c r="T828" s="164" t="str">
        <f t="shared" si="100"/>
        <v/>
      </c>
      <c r="U828" s="165" t="str">
        <f t="shared" si="101"/>
        <v/>
      </c>
      <c r="V828" s="146"/>
      <c r="AR828" t="str">
        <f t="shared" si="102"/>
        <v/>
      </c>
      <c r="AS828" t="str">
        <f t="shared" si="103"/>
        <v/>
      </c>
    </row>
    <row r="829" spans="1:45" x14ac:dyDescent="0.55000000000000004">
      <c r="A829" s="171"/>
      <c r="B829" s="172"/>
      <c r="C829" s="173"/>
      <c r="D829" s="173"/>
      <c r="E829" s="173"/>
      <c r="F829" s="173"/>
      <c r="G829" s="174"/>
      <c r="H829" s="175"/>
      <c r="I829" s="176"/>
      <c r="J829" s="176"/>
      <c r="K829" s="177"/>
      <c r="L829" s="178"/>
      <c r="M829" s="179"/>
      <c r="O829" s="160" t="str">
        <f>IF(Q829 = "", "", COUNT(Q$4:$Q829))</f>
        <v/>
      </c>
      <c r="P829" s="160" t="str">
        <f t="shared" si="96"/>
        <v/>
      </c>
      <c r="Q829" s="161" t="str">
        <f t="shared" si="97"/>
        <v/>
      </c>
      <c r="R829" s="162" t="str">
        <f t="shared" si="98"/>
        <v/>
      </c>
      <c r="S829" s="163" t="str">
        <f t="shared" si="99"/>
        <v/>
      </c>
      <c r="T829" s="164" t="str">
        <f t="shared" si="100"/>
        <v/>
      </c>
      <c r="U829" s="165" t="str">
        <f t="shared" si="101"/>
        <v/>
      </c>
      <c r="V829" s="146"/>
      <c r="AR829" t="str">
        <f t="shared" si="102"/>
        <v/>
      </c>
      <c r="AS829" t="str">
        <f t="shared" si="103"/>
        <v/>
      </c>
    </row>
    <row r="830" spans="1:45" x14ac:dyDescent="0.55000000000000004">
      <c r="A830" s="171"/>
      <c r="B830" s="172"/>
      <c r="C830" s="173"/>
      <c r="D830" s="173"/>
      <c r="E830" s="173"/>
      <c r="F830" s="173"/>
      <c r="G830" s="174"/>
      <c r="H830" s="175"/>
      <c r="I830" s="176"/>
      <c r="J830" s="176"/>
      <c r="K830" s="177"/>
      <c r="L830" s="178"/>
      <c r="M830" s="179"/>
      <c r="O830" s="160" t="str">
        <f>IF(Q830 = "", "", COUNT(Q$4:$Q830))</f>
        <v/>
      </c>
      <c r="P830" s="160" t="str">
        <f t="shared" si="96"/>
        <v/>
      </c>
      <c r="Q830" s="161" t="str">
        <f t="shared" si="97"/>
        <v/>
      </c>
      <c r="R830" s="162" t="str">
        <f t="shared" si="98"/>
        <v/>
      </c>
      <c r="S830" s="163" t="str">
        <f t="shared" si="99"/>
        <v/>
      </c>
      <c r="T830" s="164" t="str">
        <f t="shared" si="100"/>
        <v/>
      </c>
      <c r="U830" s="165" t="str">
        <f t="shared" si="101"/>
        <v/>
      </c>
      <c r="V830" s="146"/>
      <c r="AR830" t="str">
        <f t="shared" si="102"/>
        <v/>
      </c>
      <c r="AS830" t="str">
        <f t="shared" si="103"/>
        <v/>
      </c>
    </row>
    <row r="831" spans="1:45" x14ac:dyDescent="0.55000000000000004">
      <c r="A831" s="171"/>
      <c r="B831" s="172"/>
      <c r="C831" s="173"/>
      <c r="D831" s="173"/>
      <c r="E831" s="173"/>
      <c r="F831" s="173"/>
      <c r="G831" s="174"/>
      <c r="H831" s="175"/>
      <c r="I831" s="176"/>
      <c r="J831" s="176"/>
      <c r="K831" s="177"/>
      <c r="L831" s="178"/>
      <c r="M831" s="179"/>
      <c r="O831" s="160" t="str">
        <f>IF(Q831 = "", "", COUNT(Q$4:$Q831))</f>
        <v/>
      </c>
      <c r="P831" s="160" t="str">
        <f t="shared" si="96"/>
        <v/>
      </c>
      <c r="Q831" s="161" t="str">
        <f t="shared" si="97"/>
        <v/>
      </c>
      <c r="R831" s="162" t="str">
        <f t="shared" si="98"/>
        <v/>
      </c>
      <c r="S831" s="163" t="str">
        <f t="shared" si="99"/>
        <v/>
      </c>
      <c r="T831" s="164" t="str">
        <f t="shared" si="100"/>
        <v/>
      </c>
      <c r="U831" s="165" t="str">
        <f t="shared" si="101"/>
        <v/>
      </c>
      <c r="V831" s="146"/>
      <c r="AR831" t="str">
        <f t="shared" si="102"/>
        <v/>
      </c>
      <c r="AS831" t="str">
        <f t="shared" si="103"/>
        <v/>
      </c>
    </row>
    <row r="832" spans="1:45" x14ac:dyDescent="0.55000000000000004">
      <c r="A832" s="171"/>
      <c r="B832" s="172"/>
      <c r="C832" s="173"/>
      <c r="D832" s="173"/>
      <c r="E832" s="173"/>
      <c r="F832" s="173"/>
      <c r="G832" s="174"/>
      <c r="H832" s="175"/>
      <c r="I832" s="176"/>
      <c r="J832" s="176"/>
      <c r="K832" s="177"/>
      <c r="L832" s="178"/>
      <c r="M832" s="179"/>
      <c r="O832" s="160" t="str">
        <f>IF(Q832 = "", "", COUNT(Q$4:$Q832))</f>
        <v/>
      </c>
      <c r="P832" s="160" t="str">
        <f t="shared" si="96"/>
        <v/>
      </c>
      <c r="Q832" s="161" t="str">
        <f t="shared" si="97"/>
        <v/>
      </c>
      <c r="R832" s="162" t="str">
        <f t="shared" si="98"/>
        <v/>
      </c>
      <c r="S832" s="163" t="str">
        <f t="shared" si="99"/>
        <v/>
      </c>
      <c r="T832" s="164" t="str">
        <f t="shared" si="100"/>
        <v/>
      </c>
      <c r="U832" s="165" t="str">
        <f t="shared" si="101"/>
        <v/>
      </c>
      <c r="V832" s="146"/>
      <c r="AR832" t="str">
        <f t="shared" si="102"/>
        <v/>
      </c>
      <c r="AS832" t="str">
        <f t="shared" si="103"/>
        <v/>
      </c>
    </row>
    <row r="833" spans="1:45" x14ac:dyDescent="0.55000000000000004">
      <c r="A833" s="171"/>
      <c r="B833" s="172"/>
      <c r="C833" s="173"/>
      <c r="D833" s="173"/>
      <c r="E833" s="173"/>
      <c r="F833" s="173"/>
      <c r="G833" s="174"/>
      <c r="H833" s="175"/>
      <c r="I833" s="176"/>
      <c r="J833" s="176"/>
      <c r="K833" s="177"/>
      <c r="L833" s="178"/>
      <c r="M833" s="179"/>
      <c r="O833" s="160" t="str">
        <f>IF(Q833 = "", "", COUNT(Q$4:$Q833))</f>
        <v/>
      </c>
      <c r="P833" s="160" t="str">
        <f t="shared" si="96"/>
        <v/>
      </c>
      <c r="Q833" s="161" t="str">
        <f t="shared" si="97"/>
        <v/>
      </c>
      <c r="R833" s="162" t="str">
        <f t="shared" si="98"/>
        <v/>
      </c>
      <c r="S833" s="163" t="str">
        <f t="shared" si="99"/>
        <v/>
      </c>
      <c r="T833" s="164" t="str">
        <f t="shared" si="100"/>
        <v/>
      </c>
      <c r="U833" s="165" t="str">
        <f t="shared" si="101"/>
        <v/>
      </c>
      <c r="V833" s="146"/>
      <c r="AR833" t="str">
        <f t="shared" si="102"/>
        <v/>
      </c>
      <c r="AS833" t="str">
        <f t="shared" si="103"/>
        <v/>
      </c>
    </row>
    <row r="834" spans="1:45" x14ac:dyDescent="0.55000000000000004">
      <c r="A834" s="171"/>
      <c r="B834" s="172"/>
      <c r="C834" s="173"/>
      <c r="D834" s="173"/>
      <c r="E834" s="173"/>
      <c r="F834" s="173"/>
      <c r="G834" s="174"/>
      <c r="H834" s="175"/>
      <c r="I834" s="176"/>
      <c r="J834" s="176"/>
      <c r="K834" s="177"/>
      <c r="L834" s="178"/>
      <c r="M834" s="179"/>
      <c r="O834" s="160" t="str">
        <f>IF(Q834 = "", "", COUNT(Q$4:$Q834))</f>
        <v/>
      </c>
      <c r="P834" s="160" t="str">
        <f t="shared" si="96"/>
        <v/>
      </c>
      <c r="Q834" s="161" t="str">
        <f t="shared" si="97"/>
        <v/>
      </c>
      <c r="R834" s="162" t="str">
        <f t="shared" si="98"/>
        <v/>
      </c>
      <c r="S834" s="163" t="str">
        <f t="shared" si="99"/>
        <v/>
      </c>
      <c r="T834" s="164" t="str">
        <f t="shared" si="100"/>
        <v/>
      </c>
      <c r="U834" s="165" t="str">
        <f t="shared" si="101"/>
        <v/>
      </c>
      <c r="V834" s="146"/>
      <c r="AR834" t="str">
        <f t="shared" si="102"/>
        <v/>
      </c>
      <c r="AS834" t="str">
        <f t="shared" si="103"/>
        <v/>
      </c>
    </row>
    <row r="835" spans="1:45" x14ac:dyDescent="0.55000000000000004">
      <c r="A835" s="171"/>
      <c r="B835" s="172"/>
      <c r="C835" s="173"/>
      <c r="D835" s="173"/>
      <c r="E835" s="173"/>
      <c r="F835" s="173"/>
      <c r="G835" s="174"/>
      <c r="H835" s="175"/>
      <c r="I835" s="176"/>
      <c r="J835" s="176"/>
      <c r="K835" s="177"/>
      <c r="L835" s="178"/>
      <c r="M835" s="179"/>
      <c r="O835" s="160" t="str">
        <f>IF(Q835 = "", "", COUNT(Q$4:$Q835))</f>
        <v/>
      </c>
      <c r="P835" s="160" t="str">
        <f t="shared" si="96"/>
        <v/>
      </c>
      <c r="Q835" s="161" t="str">
        <f t="shared" si="97"/>
        <v/>
      </c>
      <c r="R835" s="162" t="str">
        <f t="shared" si="98"/>
        <v/>
      </c>
      <c r="S835" s="163" t="str">
        <f t="shared" si="99"/>
        <v/>
      </c>
      <c r="T835" s="164" t="str">
        <f t="shared" si="100"/>
        <v/>
      </c>
      <c r="U835" s="165" t="str">
        <f t="shared" si="101"/>
        <v/>
      </c>
      <c r="V835" s="146"/>
      <c r="AR835" t="str">
        <f t="shared" si="102"/>
        <v/>
      </c>
      <c r="AS835" t="str">
        <f t="shared" si="103"/>
        <v/>
      </c>
    </row>
    <row r="836" spans="1:45" x14ac:dyDescent="0.55000000000000004">
      <c r="A836" s="171"/>
      <c r="B836" s="172"/>
      <c r="C836" s="173"/>
      <c r="D836" s="173"/>
      <c r="E836" s="173"/>
      <c r="F836" s="173"/>
      <c r="G836" s="174"/>
      <c r="H836" s="175"/>
      <c r="I836" s="176"/>
      <c r="J836" s="176"/>
      <c r="K836" s="177"/>
      <c r="L836" s="178"/>
      <c r="M836" s="179"/>
      <c r="O836" s="160" t="str">
        <f>IF(Q836 = "", "", COUNT(Q$4:$Q836))</f>
        <v/>
      </c>
      <c r="P836" s="160" t="str">
        <f t="shared" ref="P836:P899" si="104">IF(C836 &gt; 0, YEAR(B836), "")</f>
        <v/>
      </c>
      <c r="Q836" s="161" t="str">
        <f t="shared" ref="Q836:Q899" si="105">IF(A836="", "", IF(G836="",1,IF(G836="O",1,IF(G836="C",8.4,IF(G836="B",8.4,IF(G836="A",76.8,IF(G836="K",76.8,"ERR")))))))</f>
        <v/>
      </c>
      <c r="R836" s="162" t="str">
        <f t="shared" ref="R836:R899" si="106">IF(L836&lt;&gt;"",Q836,"")</f>
        <v/>
      </c>
      <c r="S836" s="163" t="str">
        <f t="shared" ref="S836:S899" si="107">IF(IF(L836&lt;&gt;"",G836,"")=0, "O", IF(L836&lt;&gt;"",G836,""))</f>
        <v/>
      </c>
      <c r="T836" s="164" t="str">
        <f t="shared" ref="T836:T899" si="108">IF(M836&lt;&gt;"",Q836,"")</f>
        <v/>
      </c>
      <c r="U836" s="165" t="str">
        <f t="shared" ref="U836:U899" si="109">IF(IF(M836&lt;&gt;"",G836,"")=0, "O", IF(M836&lt;&gt;"",G836,""))</f>
        <v/>
      </c>
      <c r="V836" s="146"/>
      <c r="AR836" t="str">
        <f t="shared" ref="AR836:AR899" si="110">IF(O836&gt;0, O836, "")</f>
        <v/>
      </c>
      <c r="AS836" t="str">
        <f t="shared" ref="AS836:AS899" si="111">IF(OR(L836="Y",M836="Y"),"Y","")</f>
        <v/>
      </c>
    </row>
    <row r="837" spans="1:45" x14ac:dyDescent="0.55000000000000004">
      <c r="A837" s="171"/>
      <c r="B837" s="172"/>
      <c r="C837" s="173"/>
      <c r="D837" s="173"/>
      <c r="E837" s="173"/>
      <c r="F837" s="173"/>
      <c r="G837" s="174"/>
      <c r="H837" s="175"/>
      <c r="I837" s="176"/>
      <c r="J837" s="176"/>
      <c r="K837" s="177"/>
      <c r="L837" s="178"/>
      <c r="M837" s="179"/>
      <c r="O837" s="160" t="str">
        <f>IF(Q837 = "", "", COUNT(Q$4:$Q837))</f>
        <v/>
      </c>
      <c r="P837" s="160" t="str">
        <f t="shared" si="104"/>
        <v/>
      </c>
      <c r="Q837" s="161" t="str">
        <f t="shared" si="105"/>
        <v/>
      </c>
      <c r="R837" s="162" t="str">
        <f t="shared" si="106"/>
        <v/>
      </c>
      <c r="S837" s="163" t="str">
        <f t="shared" si="107"/>
        <v/>
      </c>
      <c r="T837" s="164" t="str">
        <f t="shared" si="108"/>
        <v/>
      </c>
      <c r="U837" s="165" t="str">
        <f t="shared" si="109"/>
        <v/>
      </c>
      <c r="V837" s="146"/>
      <c r="AR837" t="str">
        <f t="shared" si="110"/>
        <v/>
      </c>
      <c r="AS837" t="str">
        <f t="shared" si="111"/>
        <v/>
      </c>
    </row>
    <row r="838" spans="1:45" x14ac:dyDescent="0.55000000000000004">
      <c r="A838" s="171"/>
      <c r="B838" s="172"/>
      <c r="C838" s="173"/>
      <c r="D838" s="173"/>
      <c r="E838" s="173"/>
      <c r="F838" s="173"/>
      <c r="G838" s="174"/>
      <c r="H838" s="175"/>
      <c r="I838" s="176"/>
      <c r="J838" s="176"/>
      <c r="K838" s="177"/>
      <c r="L838" s="178"/>
      <c r="M838" s="179"/>
      <c r="O838" s="160" t="str">
        <f>IF(Q838 = "", "", COUNT(Q$4:$Q838))</f>
        <v/>
      </c>
      <c r="P838" s="160" t="str">
        <f t="shared" si="104"/>
        <v/>
      </c>
      <c r="Q838" s="161" t="str">
        <f t="shared" si="105"/>
        <v/>
      </c>
      <c r="R838" s="162" t="str">
        <f t="shared" si="106"/>
        <v/>
      </c>
      <c r="S838" s="163" t="str">
        <f t="shared" si="107"/>
        <v/>
      </c>
      <c r="T838" s="164" t="str">
        <f t="shared" si="108"/>
        <v/>
      </c>
      <c r="U838" s="165" t="str">
        <f t="shared" si="109"/>
        <v/>
      </c>
      <c r="V838" s="146"/>
      <c r="AR838" t="str">
        <f t="shared" si="110"/>
        <v/>
      </c>
      <c r="AS838" t="str">
        <f t="shared" si="111"/>
        <v/>
      </c>
    </row>
    <row r="839" spans="1:45" x14ac:dyDescent="0.55000000000000004">
      <c r="A839" s="171"/>
      <c r="B839" s="172"/>
      <c r="C839" s="173"/>
      <c r="D839" s="173"/>
      <c r="E839" s="173"/>
      <c r="F839" s="173"/>
      <c r="G839" s="174"/>
      <c r="H839" s="175"/>
      <c r="I839" s="176"/>
      <c r="J839" s="176"/>
      <c r="K839" s="177"/>
      <c r="L839" s="178"/>
      <c r="M839" s="179"/>
      <c r="O839" s="160" t="str">
        <f>IF(Q839 = "", "", COUNT(Q$4:$Q839))</f>
        <v/>
      </c>
      <c r="P839" s="160" t="str">
        <f t="shared" si="104"/>
        <v/>
      </c>
      <c r="Q839" s="161" t="str">
        <f t="shared" si="105"/>
        <v/>
      </c>
      <c r="R839" s="162" t="str">
        <f t="shared" si="106"/>
        <v/>
      </c>
      <c r="S839" s="163" t="str">
        <f t="shared" si="107"/>
        <v/>
      </c>
      <c r="T839" s="164" t="str">
        <f t="shared" si="108"/>
        <v/>
      </c>
      <c r="U839" s="165" t="str">
        <f t="shared" si="109"/>
        <v/>
      </c>
      <c r="V839" s="146"/>
      <c r="AR839" t="str">
        <f t="shared" si="110"/>
        <v/>
      </c>
      <c r="AS839" t="str">
        <f t="shared" si="111"/>
        <v/>
      </c>
    </row>
    <row r="840" spans="1:45" x14ac:dyDescent="0.55000000000000004">
      <c r="A840" s="171"/>
      <c r="B840" s="172"/>
      <c r="C840" s="173"/>
      <c r="D840" s="173"/>
      <c r="E840" s="173"/>
      <c r="F840" s="173"/>
      <c r="G840" s="174"/>
      <c r="H840" s="175"/>
      <c r="I840" s="176"/>
      <c r="J840" s="176"/>
      <c r="K840" s="177"/>
      <c r="L840" s="178"/>
      <c r="M840" s="179"/>
      <c r="O840" s="160" t="str">
        <f>IF(Q840 = "", "", COUNT(Q$4:$Q840))</f>
        <v/>
      </c>
      <c r="P840" s="160" t="str">
        <f t="shared" si="104"/>
        <v/>
      </c>
      <c r="Q840" s="161" t="str">
        <f t="shared" si="105"/>
        <v/>
      </c>
      <c r="R840" s="162" t="str">
        <f t="shared" si="106"/>
        <v/>
      </c>
      <c r="S840" s="163" t="str">
        <f t="shared" si="107"/>
        <v/>
      </c>
      <c r="T840" s="164" t="str">
        <f t="shared" si="108"/>
        <v/>
      </c>
      <c r="U840" s="165" t="str">
        <f t="shared" si="109"/>
        <v/>
      </c>
      <c r="V840" s="146"/>
      <c r="AR840" t="str">
        <f t="shared" si="110"/>
        <v/>
      </c>
      <c r="AS840" t="str">
        <f t="shared" si="111"/>
        <v/>
      </c>
    </row>
    <row r="841" spans="1:45" x14ac:dyDescent="0.55000000000000004">
      <c r="A841" s="171"/>
      <c r="B841" s="172"/>
      <c r="C841" s="173"/>
      <c r="D841" s="173"/>
      <c r="E841" s="173"/>
      <c r="F841" s="173"/>
      <c r="G841" s="174"/>
      <c r="H841" s="175"/>
      <c r="I841" s="176"/>
      <c r="J841" s="176"/>
      <c r="K841" s="177"/>
      <c r="L841" s="178"/>
      <c r="M841" s="179"/>
      <c r="O841" s="160" t="str">
        <f>IF(Q841 = "", "", COUNT(Q$4:$Q841))</f>
        <v/>
      </c>
      <c r="P841" s="160" t="str">
        <f t="shared" si="104"/>
        <v/>
      </c>
      <c r="Q841" s="161" t="str">
        <f t="shared" si="105"/>
        <v/>
      </c>
      <c r="R841" s="162" t="str">
        <f t="shared" si="106"/>
        <v/>
      </c>
      <c r="S841" s="163" t="str">
        <f t="shared" si="107"/>
        <v/>
      </c>
      <c r="T841" s="164" t="str">
        <f t="shared" si="108"/>
        <v/>
      </c>
      <c r="U841" s="165" t="str">
        <f t="shared" si="109"/>
        <v/>
      </c>
      <c r="V841" s="146"/>
      <c r="AR841" t="str">
        <f t="shared" si="110"/>
        <v/>
      </c>
      <c r="AS841" t="str">
        <f t="shared" si="111"/>
        <v/>
      </c>
    </row>
    <row r="842" spans="1:45" x14ac:dyDescent="0.55000000000000004">
      <c r="A842" s="171"/>
      <c r="B842" s="172"/>
      <c r="C842" s="173"/>
      <c r="D842" s="173"/>
      <c r="E842" s="173"/>
      <c r="F842" s="173"/>
      <c r="G842" s="174"/>
      <c r="H842" s="175"/>
      <c r="I842" s="176"/>
      <c r="J842" s="176"/>
      <c r="K842" s="177"/>
      <c r="L842" s="178"/>
      <c r="M842" s="179"/>
      <c r="O842" s="160" t="str">
        <f>IF(Q842 = "", "", COUNT(Q$4:$Q842))</f>
        <v/>
      </c>
      <c r="P842" s="160" t="str">
        <f t="shared" si="104"/>
        <v/>
      </c>
      <c r="Q842" s="161" t="str">
        <f t="shared" si="105"/>
        <v/>
      </c>
      <c r="R842" s="162" t="str">
        <f t="shared" si="106"/>
        <v/>
      </c>
      <c r="S842" s="163" t="str">
        <f t="shared" si="107"/>
        <v/>
      </c>
      <c r="T842" s="164" t="str">
        <f t="shared" si="108"/>
        <v/>
      </c>
      <c r="U842" s="165" t="str">
        <f t="shared" si="109"/>
        <v/>
      </c>
      <c r="V842" s="146"/>
      <c r="AR842" t="str">
        <f t="shared" si="110"/>
        <v/>
      </c>
      <c r="AS842" t="str">
        <f t="shared" si="111"/>
        <v/>
      </c>
    </row>
    <row r="843" spans="1:45" x14ac:dyDescent="0.55000000000000004">
      <c r="A843" s="171"/>
      <c r="B843" s="172"/>
      <c r="C843" s="173"/>
      <c r="D843" s="173"/>
      <c r="E843" s="173"/>
      <c r="F843" s="173"/>
      <c r="G843" s="174"/>
      <c r="H843" s="175"/>
      <c r="I843" s="176"/>
      <c r="J843" s="176"/>
      <c r="K843" s="177"/>
      <c r="L843" s="178"/>
      <c r="M843" s="179"/>
      <c r="O843" s="160" t="str">
        <f>IF(Q843 = "", "", COUNT(Q$4:$Q843))</f>
        <v/>
      </c>
      <c r="P843" s="160" t="str">
        <f t="shared" si="104"/>
        <v/>
      </c>
      <c r="Q843" s="161" t="str">
        <f t="shared" si="105"/>
        <v/>
      </c>
      <c r="R843" s="162" t="str">
        <f t="shared" si="106"/>
        <v/>
      </c>
      <c r="S843" s="163" t="str">
        <f t="shared" si="107"/>
        <v/>
      </c>
      <c r="T843" s="164" t="str">
        <f t="shared" si="108"/>
        <v/>
      </c>
      <c r="U843" s="165" t="str">
        <f t="shared" si="109"/>
        <v/>
      </c>
      <c r="V843" s="146"/>
      <c r="AR843" t="str">
        <f t="shared" si="110"/>
        <v/>
      </c>
      <c r="AS843" t="str">
        <f t="shared" si="111"/>
        <v/>
      </c>
    </row>
    <row r="844" spans="1:45" x14ac:dyDescent="0.55000000000000004">
      <c r="A844" s="171"/>
      <c r="B844" s="172"/>
      <c r="C844" s="173"/>
      <c r="D844" s="173"/>
      <c r="E844" s="173"/>
      <c r="F844" s="173"/>
      <c r="G844" s="174"/>
      <c r="H844" s="175"/>
      <c r="I844" s="176"/>
      <c r="J844" s="176"/>
      <c r="K844" s="177"/>
      <c r="L844" s="178"/>
      <c r="M844" s="179"/>
      <c r="O844" s="160" t="str">
        <f>IF(Q844 = "", "", COUNT(Q$4:$Q844))</f>
        <v/>
      </c>
      <c r="P844" s="160" t="str">
        <f t="shared" si="104"/>
        <v/>
      </c>
      <c r="Q844" s="161" t="str">
        <f t="shared" si="105"/>
        <v/>
      </c>
      <c r="R844" s="162" t="str">
        <f t="shared" si="106"/>
        <v/>
      </c>
      <c r="S844" s="163" t="str">
        <f t="shared" si="107"/>
        <v/>
      </c>
      <c r="T844" s="164" t="str">
        <f t="shared" si="108"/>
        <v/>
      </c>
      <c r="U844" s="165" t="str">
        <f t="shared" si="109"/>
        <v/>
      </c>
      <c r="V844" s="146"/>
      <c r="AR844" t="str">
        <f t="shared" si="110"/>
        <v/>
      </c>
      <c r="AS844" t="str">
        <f t="shared" si="111"/>
        <v/>
      </c>
    </row>
    <row r="845" spans="1:45" x14ac:dyDescent="0.55000000000000004">
      <c r="A845" s="171"/>
      <c r="B845" s="172"/>
      <c r="C845" s="173"/>
      <c r="D845" s="173"/>
      <c r="E845" s="173"/>
      <c r="F845" s="173"/>
      <c r="G845" s="174"/>
      <c r="H845" s="175"/>
      <c r="I845" s="176"/>
      <c r="J845" s="176"/>
      <c r="K845" s="177"/>
      <c r="L845" s="178"/>
      <c r="M845" s="179"/>
      <c r="O845" s="160" t="str">
        <f>IF(Q845 = "", "", COUNT(Q$4:$Q845))</f>
        <v/>
      </c>
      <c r="P845" s="160" t="str">
        <f t="shared" si="104"/>
        <v/>
      </c>
      <c r="Q845" s="161" t="str">
        <f t="shared" si="105"/>
        <v/>
      </c>
      <c r="R845" s="162" t="str">
        <f t="shared" si="106"/>
        <v/>
      </c>
      <c r="S845" s="163" t="str">
        <f t="shared" si="107"/>
        <v/>
      </c>
      <c r="T845" s="164" t="str">
        <f t="shared" si="108"/>
        <v/>
      </c>
      <c r="U845" s="165" t="str">
        <f t="shared" si="109"/>
        <v/>
      </c>
      <c r="V845" s="146"/>
      <c r="AR845" t="str">
        <f t="shared" si="110"/>
        <v/>
      </c>
      <c r="AS845" t="str">
        <f t="shared" si="111"/>
        <v/>
      </c>
    </row>
    <row r="846" spans="1:45" x14ac:dyDescent="0.55000000000000004">
      <c r="A846" s="171"/>
      <c r="B846" s="172"/>
      <c r="C846" s="173"/>
      <c r="D846" s="173"/>
      <c r="E846" s="173"/>
      <c r="F846" s="173"/>
      <c r="G846" s="174"/>
      <c r="H846" s="175"/>
      <c r="I846" s="176"/>
      <c r="J846" s="176"/>
      <c r="K846" s="177"/>
      <c r="L846" s="178"/>
      <c r="M846" s="179"/>
      <c r="O846" s="160" t="str">
        <f>IF(Q846 = "", "", COUNT(Q$4:$Q846))</f>
        <v/>
      </c>
      <c r="P846" s="160" t="str">
        <f t="shared" si="104"/>
        <v/>
      </c>
      <c r="Q846" s="161" t="str">
        <f t="shared" si="105"/>
        <v/>
      </c>
      <c r="R846" s="162" t="str">
        <f t="shared" si="106"/>
        <v/>
      </c>
      <c r="S846" s="163" t="str">
        <f t="shared" si="107"/>
        <v/>
      </c>
      <c r="T846" s="164" t="str">
        <f t="shared" si="108"/>
        <v/>
      </c>
      <c r="U846" s="165" t="str">
        <f t="shared" si="109"/>
        <v/>
      </c>
      <c r="V846" s="146"/>
      <c r="AR846" t="str">
        <f t="shared" si="110"/>
        <v/>
      </c>
      <c r="AS846" t="str">
        <f t="shared" si="111"/>
        <v/>
      </c>
    </row>
    <row r="847" spans="1:45" x14ac:dyDescent="0.55000000000000004">
      <c r="A847" s="171"/>
      <c r="B847" s="172"/>
      <c r="C847" s="173"/>
      <c r="D847" s="173"/>
      <c r="E847" s="173"/>
      <c r="F847" s="173"/>
      <c r="G847" s="174"/>
      <c r="H847" s="175"/>
      <c r="I847" s="176"/>
      <c r="J847" s="176"/>
      <c r="K847" s="177"/>
      <c r="L847" s="178"/>
      <c r="M847" s="179"/>
      <c r="O847" s="160" t="str">
        <f>IF(Q847 = "", "", COUNT(Q$4:$Q847))</f>
        <v/>
      </c>
      <c r="P847" s="160" t="str">
        <f t="shared" si="104"/>
        <v/>
      </c>
      <c r="Q847" s="161" t="str">
        <f t="shared" si="105"/>
        <v/>
      </c>
      <c r="R847" s="162" t="str">
        <f t="shared" si="106"/>
        <v/>
      </c>
      <c r="S847" s="163" t="str">
        <f t="shared" si="107"/>
        <v/>
      </c>
      <c r="T847" s="164" t="str">
        <f t="shared" si="108"/>
        <v/>
      </c>
      <c r="U847" s="165" t="str">
        <f t="shared" si="109"/>
        <v/>
      </c>
      <c r="V847" s="146"/>
      <c r="AR847" t="str">
        <f t="shared" si="110"/>
        <v/>
      </c>
      <c r="AS847" t="str">
        <f t="shared" si="111"/>
        <v/>
      </c>
    </row>
    <row r="848" spans="1:45" x14ac:dyDescent="0.55000000000000004">
      <c r="A848" s="171"/>
      <c r="B848" s="172"/>
      <c r="C848" s="173"/>
      <c r="D848" s="173"/>
      <c r="E848" s="173"/>
      <c r="F848" s="173"/>
      <c r="G848" s="174"/>
      <c r="H848" s="175"/>
      <c r="I848" s="176"/>
      <c r="J848" s="176"/>
      <c r="K848" s="177"/>
      <c r="L848" s="178"/>
      <c r="M848" s="179"/>
      <c r="O848" s="160" t="str">
        <f>IF(Q848 = "", "", COUNT(Q$4:$Q848))</f>
        <v/>
      </c>
      <c r="P848" s="160" t="str">
        <f t="shared" si="104"/>
        <v/>
      </c>
      <c r="Q848" s="161" t="str">
        <f t="shared" si="105"/>
        <v/>
      </c>
      <c r="R848" s="162" t="str">
        <f t="shared" si="106"/>
        <v/>
      </c>
      <c r="S848" s="163" t="str">
        <f t="shared" si="107"/>
        <v/>
      </c>
      <c r="T848" s="164" t="str">
        <f t="shared" si="108"/>
        <v/>
      </c>
      <c r="U848" s="165" t="str">
        <f t="shared" si="109"/>
        <v/>
      </c>
      <c r="V848" s="146"/>
      <c r="AR848" t="str">
        <f t="shared" si="110"/>
        <v/>
      </c>
      <c r="AS848" t="str">
        <f t="shared" si="111"/>
        <v/>
      </c>
    </row>
    <row r="849" spans="1:45" x14ac:dyDescent="0.55000000000000004">
      <c r="A849" s="171"/>
      <c r="B849" s="172"/>
      <c r="C849" s="173"/>
      <c r="D849" s="173"/>
      <c r="E849" s="173"/>
      <c r="F849" s="173"/>
      <c r="G849" s="174"/>
      <c r="H849" s="175"/>
      <c r="I849" s="176"/>
      <c r="J849" s="176"/>
      <c r="K849" s="177"/>
      <c r="L849" s="178"/>
      <c r="M849" s="179"/>
      <c r="O849" s="160" t="str">
        <f>IF(Q849 = "", "", COUNT(Q$4:$Q849))</f>
        <v/>
      </c>
      <c r="P849" s="160" t="str">
        <f t="shared" si="104"/>
        <v/>
      </c>
      <c r="Q849" s="161" t="str">
        <f t="shared" si="105"/>
        <v/>
      </c>
      <c r="R849" s="162" t="str">
        <f t="shared" si="106"/>
        <v/>
      </c>
      <c r="S849" s="163" t="str">
        <f t="shared" si="107"/>
        <v/>
      </c>
      <c r="T849" s="164" t="str">
        <f t="shared" si="108"/>
        <v/>
      </c>
      <c r="U849" s="165" t="str">
        <f t="shared" si="109"/>
        <v/>
      </c>
      <c r="V849" s="146"/>
      <c r="AR849" t="str">
        <f t="shared" si="110"/>
        <v/>
      </c>
      <c r="AS849" t="str">
        <f t="shared" si="111"/>
        <v/>
      </c>
    </row>
    <row r="850" spans="1:45" x14ac:dyDescent="0.55000000000000004">
      <c r="A850" s="171"/>
      <c r="B850" s="172"/>
      <c r="C850" s="173"/>
      <c r="D850" s="173"/>
      <c r="E850" s="173"/>
      <c r="F850" s="173"/>
      <c r="G850" s="174"/>
      <c r="H850" s="175"/>
      <c r="I850" s="176"/>
      <c r="J850" s="176"/>
      <c r="K850" s="177"/>
      <c r="L850" s="178"/>
      <c r="M850" s="179"/>
      <c r="O850" s="160" t="str">
        <f>IF(Q850 = "", "", COUNT(Q$4:$Q850))</f>
        <v/>
      </c>
      <c r="P850" s="160" t="str">
        <f t="shared" si="104"/>
        <v/>
      </c>
      <c r="Q850" s="161" t="str">
        <f t="shared" si="105"/>
        <v/>
      </c>
      <c r="R850" s="162" t="str">
        <f t="shared" si="106"/>
        <v/>
      </c>
      <c r="S850" s="163" t="str">
        <f t="shared" si="107"/>
        <v/>
      </c>
      <c r="T850" s="164" t="str">
        <f t="shared" si="108"/>
        <v/>
      </c>
      <c r="U850" s="165" t="str">
        <f t="shared" si="109"/>
        <v/>
      </c>
      <c r="V850" s="146"/>
      <c r="AR850" t="str">
        <f t="shared" si="110"/>
        <v/>
      </c>
      <c r="AS850" t="str">
        <f t="shared" si="111"/>
        <v/>
      </c>
    </row>
    <row r="851" spans="1:45" x14ac:dyDescent="0.55000000000000004">
      <c r="A851" s="171"/>
      <c r="B851" s="172"/>
      <c r="C851" s="173"/>
      <c r="D851" s="173"/>
      <c r="E851" s="173"/>
      <c r="F851" s="173"/>
      <c r="G851" s="174"/>
      <c r="H851" s="175"/>
      <c r="I851" s="176"/>
      <c r="J851" s="176"/>
      <c r="K851" s="177"/>
      <c r="L851" s="178"/>
      <c r="M851" s="179"/>
      <c r="O851" s="160" t="str">
        <f>IF(Q851 = "", "", COUNT(Q$4:$Q851))</f>
        <v/>
      </c>
      <c r="P851" s="160" t="str">
        <f t="shared" si="104"/>
        <v/>
      </c>
      <c r="Q851" s="161" t="str">
        <f t="shared" si="105"/>
        <v/>
      </c>
      <c r="R851" s="162" t="str">
        <f t="shared" si="106"/>
        <v/>
      </c>
      <c r="S851" s="163" t="str">
        <f t="shared" si="107"/>
        <v/>
      </c>
      <c r="T851" s="164" t="str">
        <f t="shared" si="108"/>
        <v/>
      </c>
      <c r="U851" s="165" t="str">
        <f t="shared" si="109"/>
        <v/>
      </c>
      <c r="V851" s="146"/>
      <c r="AR851" t="str">
        <f t="shared" si="110"/>
        <v/>
      </c>
      <c r="AS851" t="str">
        <f t="shared" si="111"/>
        <v/>
      </c>
    </row>
    <row r="852" spans="1:45" x14ac:dyDescent="0.55000000000000004">
      <c r="A852" s="171"/>
      <c r="B852" s="172"/>
      <c r="C852" s="173"/>
      <c r="D852" s="173"/>
      <c r="E852" s="173"/>
      <c r="F852" s="173"/>
      <c r="G852" s="174"/>
      <c r="H852" s="175"/>
      <c r="I852" s="176"/>
      <c r="J852" s="176"/>
      <c r="K852" s="177"/>
      <c r="L852" s="178"/>
      <c r="M852" s="179"/>
      <c r="O852" s="160" t="str">
        <f>IF(Q852 = "", "", COUNT(Q$4:$Q852))</f>
        <v/>
      </c>
      <c r="P852" s="160" t="str">
        <f t="shared" si="104"/>
        <v/>
      </c>
      <c r="Q852" s="161" t="str">
        <f t="shared" si="105"/>
        <v/>
      </c>
      <c r="R852" s="162" t="str">
        <f t="shared" si="106"/>
        <v/>
      </c>
      <c r="S852" s="163" t="str">
        <f t="shared" si="107"/>
        <v/>
      </c>
      <c r="T852" s="164" t="str">
        <f t="shared" si="108"/>
        <v/>
      </c>
      <c r="U852" s="165" t="str">
        <f t="shared" si="109"/>
        <v/>
      </c>
      <c r="V852" s="146"/>
      <c r="AR852" t="str">
        <f t="shared" si="110"/>
        <v/>
      </c>
      <c r="AS852" t="str">
        <f t="shared" si="111"/>
        <v/>
      </c>
    </row>
    <row r="853" spans="1:45" x14ac:dyDescent="0.55000000000000004">
      <c r="A853" s="171"/>
      <c r="B853" s="172"/>
      <c r="C853" s="173"/>
      <c r="D853" s="173"/>
      <c r="E853" s="173"/>
      <c r="F853" s="173"/>
      <c r="G853" s="174"/>
      <c r="H853" s="175"/>
      <c r="I853" s="176"/>
      <c r="J853" s="176"/>
      <c r="K853" s="177"/>
      <c r="L853" s="178"/>
      <c r="M853" s="179"/>
      <c r="O853" s="160" t="str">
        <f>IF(Q853 = "", "", COUNT(Q$4:$Q853))</f>
        <v/>
      </c>
      <c r="P853" s="160" t="str">
        <f t="shared" si="104"/>
        <v/>
      </c>
      <c r="Q853" s="161" t="str">
        <f t="shared" si="105"/>
        <v/>
      </c>
      <c r="R853" s="162" t="str">
        <f t="shared" si="106"/>
        <v/>
      </c>
      <c r="S853" s="163" t="str">
        <f t="shared" si="107"/>
        <v/>
      </c>
      <c r="T853" s="164" t="str">
        <f t="shared" si="108"/>
        <v/>
      </c>
      <c r="U853" s="165" t="str">
        <f t="shared" si="109"/>
        <v/>
      </c>
      <c r="V853" s="146"/>
      <c r="AR853" t="str">
        <f t="shared" si="110"/>
        <v/>
      </c>
      <c r="AS853" t="str">
        <f t="shared" si="111"/>
        <v/>
      </c>
    </row>
    <row r="854" spans="1:45" x14ac:dyDescent="0.55000000000000004">
      <c r="A854" s="171"/>
      <c r="B854" s="172"/>
      <c r="C854" s="173"/>
      <c r="D854" s="173"/>
      <c r="E854" s="173"/>
      <c r="F854" s="173"/>
      <c r="G854" s="174"/>
      <c r="H854" s="175"/>
      <c r="I854" s="176"/>
      <c r="J854" s="176"/>
      <c r="K854" s="177"/>
      <c r="L854" s="178"/>
      <c r="M854" s="179"/>
      <c r="O854" s="160" t="str">
        <f>IF(Q854 = "", "", COUNT(Q$4:$Q854))</f>
        <v/>
      </c>
      <c r="P854" s="160" t="str">
        <f t="shared" si="104"/>
        <v/>
      </c>
      <c r="Q854" s="161" t="str">
        <f t="shared" si="105"/>
        <v/>
      </c>
      <c r="R854" s="162" t="str">
        <f t="shared" si="106"/>
        <v/>
      </c>
      <c r="S854" s="163" t="str">
        <f t="shared" si="107"/>
        <v/>
      </c>
      <c r="T854" s="164" t="str">
        <f t="shared" si="108"/>
        <v/>
      </c>
      <c r="U854" s="165" t="str">
        <f t="shared" si="109"/>
        <v/>
      </c>
      <c r="V854" s="146"/>
      <c r="AR854" t="str">
        <f t="shared" si="110"/>
        <v/>
      </c>
      <c r="AS854" t="str">
        <f t="shared" si="111"/>
        <v/>
      </c>
    </row>
    <row r="855" spans="1:45" x14ac:dyDescent="0.55000000000000004">
      <c r="A855" s="171"/>
      <c r="B855" s="172"/>
      <c r="C855" s="173"/>
      <c r="D855" s="173"/>
      <c r="E855" s="173"/>
      <c r="F855" s="173"/>
      <c r="G855" s="174"/>
      <c r="H855" s="175"/>
      <c r="I855" s="176"/>
      <c r="J855" s="176"/>
      <c r="K855" s="177"/>
      <c r="L855" s="178"/>
      <c r="M855" s="179"/>
      <c r="O855" s="160" t="str">
        <f>IF(Q855 = "", "", COUNT(Q$4:$Q855))</f>
        <v/>
      </c>
      <c r="P855" s="160" t="str">
        <f t="shared" si="104"/>
        <v/>
      </c>
      <c r="Q855" s="161" t="str">
        <f t="shared" si="105"/>
        <v/>
      </c>
      <c r="R855" s="162" t="str">
        <f t="shared" si="106"/>
        <v/>
      </c>
      <c r="S855" s="163" t="str">
        <f t="shared" si="107"/>
        <v/>
      </c>
      <c r="T855" s="164" t="str">
        <f t="shared" si="108"/>
        <v/>
      </c>
      <c r="U855" s="165" t="str">
        <f t="shared" si="109"/>
        <v/>
      </c>
      <c r="V855" s="146"/>
      <c r="AR855" t="str">
        <f t="shared" si="110"/>
        <v/>
      </c>
      <c r="AS855" t="str">
        <f t="shared" si="111"/>
        <v/>
      </c>
    </row>
    <row r="856" spans="1:45" x14ac:dyDescent="0.55000000000000004">
      <c r="A856" s="171"/>
      <c r="B856" s="172"/>
      <c r="C856" s="173"/>
      <c r="D856" s="173"/>
      <c r="E856" s="173"/>
      <c r="F856" s="173"/>
      <c r="G856" s="174"/>
      <c r="H856" s="175"/>
      <c r="I856" s="176"/>
      <c r="J856" s="176"/>
      <c r="K856" s="177"/>
      <c r="L856" s="178"/>
      <c r="M856" s="179"/>
      <c r="O856" s="160" t="str">
        <f>IF(Q856 = "", "", COUNT(Q$4:$Q856))</f>
        <v/>
      </c>
      <c r="P856" s="160" t="str">
        <f t="shared" si="104"/>
        <v/>
      </c>
      <c r="Q856" s="161" t="str">
        <f t="shared" si="105"/>
        <v/>
      </c>
      <c r="R856" s="162" t="str">
        <f t="shared" si="106"/>
        <v/>
      </c>
      <c r="S856" s="163" t="str">
        <f t="shared" si="107"/>
        <v/>
      </c>
      <c r="T856" s="164" t="str">
        <f t="shared" si="108"/>
        <v/>
      </c>
      <c r="U856" s="165" t="str">
        <f t="shared" si="109"/>
        <v/>
      </c>
      <c r="V856" s="146"/>
      <c r="AR856" t="str">
        <f t="shared" si="110"/>
        <v/>
      </c>
      <c r="AS856" t="str">
        <f t="shared" si="111"/>
        <v/>
      </c>
    </row>
    <row r="857" spans="1:45" x14ac:dyDescent="0.55000000000000004">
      <c r="A857" s="171"/>
      <c r="B857" s="172"/>
      <c r="C857" s="173"/>
      <c r="D857" s="173"/>
      <c r="E857" s="173"/>
      <c r="F857" s="173"/>
      <c r="G857" s="174"/>
      <c r="H857" s="175"/>
      <c r="I857" s="176"/>
      <c r="J857" s="176"/>
      <c r="K857" s="177"/>
      <c r="L857" s="178"/>
      <c r="M857" s="179"/>
      <c r="O857" s="160" t="str">
        <f>IF(Q857 = "", "", COUNT(Q$4:$Q857))</f>
        <v/>
      </c>
      <c r="P857" s="160" t="str">
        <f t="shared" si="104"/>
        <v/>
      </c>
      <c r="Q857" s="161" t="str">
        <f t="shared" si="105"/>
        <v/>
      </c>
      <c r="R857" s="162" t="str">
        <f t="shared" si="106"/>
        <v/>
      </c>
      <c r="S857" s="163" t="str">
        <f t="shared" si="107"/>
        <v/>
      </c>
      <c r="T857" s="164" t="str">
        <f t="shared" si="108"/>
        <v/>
      </c>
      <c r="U857" s="165" t="str">
        <f t="shared" si="109"/>
        <v/>
      </c>
      <c r="V857" s="146"/>
      <c r="AR857" t="str">
        <f t="shared" si="110"/>
        <v/>
      </c>
      <c r="AS857" t="str">
        <f t="shared" si="111"/>
        <v/>
      </c>
    </row>
    <row r="858" spans="1:45" x14ac:dyDescent="0.55000000000000004">
      <c r="A858" s="171"/>
      <c r="B858" s="172"/>
      <c r="C858" s="173"/>
      <c r="D858" s="173"/>
      <c r="E858" s="173"/>
      <c r="F858" s="173"/>
      <c r="G858" s="174"/>
      <c r="H858" s="175"/>
      <c r="I858" s="176"/>
      <c r="J858" s="176"/>
      <c r="K858" s="177"/>
      <c r="L858" s="178"/>
      <c r="M858" s="179"/>
      <c r="O858" s="160" t="str">
        <f>IF(Q858 = "", "", COUNT(Q$4:$Q858))</f>
        <v/>
      </c>
      <c r="P858" s="160" t="str">
        <f t="shared" si="104"/>
        <v/>
      </c>
      <c r="Q858" s="161" t="str">
        <f t="shared" si="105"/>
        <v/>
      </c>
      <c r="R858" s="162" t="str">
        <f t="shared" si="106"/>
        <v/>
      </c>
      <c r="S858" s="163" t="str">
        <f t="shared" si="107"/>
        <v/>
      </c>
      <c r="T858" s="164" t="str">
        <f t="shared" si="108"/>
        <v/>
      </c>
      <c r="U858" s="165" t="str">
        <f t="shared" si="109"/>
        <v/>
      </c>
      <c r="V858" s="146"/>
      <c r="AR858" t="str">
        <f t="shared" si="110"/>
        <v/>
      </c>
      <c r="AS858" t="str">
        <f t="shared" si="111"/>
        <v/>
      </c>
    </row>
    <row r="859" spans="1:45" x14ac:dyDescent="0.55000000000000004">
      <c r="A859" s="171"/>
      <c r="B859" s="172"/>
      <c r="C859" s="173"/>
      <c r="D859" s="173"/>
      <c r="E859" s="173"/>
      <c r="F859" s="173"/>
      <c r="G859" s="174"/>
      <c r="H859" s="175"/>
      <c r="I859" s="176"/>
      <c r="J859" s="176"/>
      <c r="K859" s="177"/>
      <c r="L859" s="178"/>
      <c r="M859" s="179"/>
      <c r="O859" s="160" t="str">
        <f>IF(Q859 = "", "", COUNT(Q$4:$Q859))</f>
        <v/>
      </c>
      <c r="P859" s="160" t="str">
        <f t="shared" si="104"/>
        <v/>
      </c>
      <c r="Q859" s="161" t="str">
        <f t="shared" si="105"/>
        <v/>
      </c>
      <c r="R859" s="162" t="str">
        <f t="shared" si="106"/>
        <v/>
      </c>
      <c r="S859" s="163" t="str">
        <f t="shared" si="107"/>
        <v/>
      </c>
      <c r="T859" s="164" t="str">
        <f t="shared" si="108"/>
        <v/>
      </c>
      <c r="U859" s="165" t="str">
        <f t="shared" si="109"/>
        <v/>
      </c>
      <c r="V859" s="146"/>
      <c r="AR859" t="str">
        <f t="shared" si="110"/>
        <v/>
      </c>
      <c r="AS859" t="str">
        <f t="shared" si="111"/>
        <v/>
      </c>
    </row>
    <row r="860" spans="1:45" x14ac:dyDescent="0.55000000000000004">
      <c r="A860" s="171"/>
      <c r="B860" s="172"/>
      <c r="C860" s="173"/>
      <c r="D860" s="173"/>
      <c r="E860" s="173"/>
      <c r="F860" s="173"/>
      <c r="G860" s="174"/>
      <c r="H860" s="175"/>
      <c r="I860" s="176"/>
      <c r="J860" s="176"/>
      <c r="K860" s="177"/>
      <c r="L860" s="178"/>
      <c r="M860" s="179"/>
      <c r="O860" s="160" t="str">
        <f>IF(Q860 = "", "", COUNT(Q$4:$Q860))</f>
        <v/>
      </c>
      <c r="P860" s="160" t="str">
        <f t="shared" si="104"/>
        <v/>
      </c>
      <c r="Q860" s="161" t="str">
        <f t="shared" si="105"/>
        <v/>
      </c>
      <c r="R860" s="162" t="str">
        <f t="shared" si="106"/>
        <v/>
      </c>
      <c r="S860" s="163" t="str">
        <f t="shared" si="107"/>
        <v/>
      </c>
      <c r="T860" s="164" t="str">
        <f t="shared" si="108"/>
        <v/>
      </c>
      <c r="U860" s="165" t="str">
        <f t="shared" si="109"/>
        <v/>
      </c>
      <c r="V860" s="146"/>
      <c r="AR860" t="str">
        <f t="shared" si="110"/>
        <v/>
      </c>
      <c r="AS860" t="str">
        <f t="shared" si="111"/>
        <v/>
      </c>
    </row>
    <row r="861" spans="1:45" x14ac:dyDescent="0.55000000000000004">
      <c r="A861" s="171"/>
      <c r="B861" s="172"/>
      <c r="C861" s="173"/>
      <c r="D861" s="173"/>
      <c r="E861" s="173"/>
      <c r="F861" s="173"/>
      <c r="G861" s="174"/>
      <c r="H861" s="175"/>
      <c r="I861" s="176"/>
      <c r="J861" s="176"/>
      <c r="K861" s="177"/>
      <c r="L861" s="178"/>
      <c r="M861" s="179"/>
      <c r="O861" s="160" t="str">
        <f>IF(Q861 = "", "", COUNT(Q$4:$Q861))</f>
        <v/>
      </c>
      <c r="P861" s="160" t="str">
        <f t="shared" si="104"/>
        <v/>
      </c>
      <c r="Q861" s="161" t="str">
        <f t="shared" si="105"/>
        <v/>
      </c>
      <c r="R861" s="162" t="str">
        <f t="shared" si="106"/>
        <v/>
      </c>
      <c r="S861" s="163" t="str">
        <f t="shared" si="107"/>
        <v/>
      </c>
      <c r="T861" s="164" t="str">
        <f t="shared" si="108"/>
        <v/>
      </c>
      <c r="U861" s="165" t="str">
        <f t="shared" si="109"/>
        <v/>
      </c>
      <c r="V861" s="146"/>
      <c r="AR861" t="str">
        <f t="shared" si="110"/>
        <v/>
      </c>
      <c r="AS861" t="str">
        <f t="shared" si="111"/>
        <v/>
      </c>
    </row>
    <row r="862" spans="1:45" x14ac:dyDescent="0.55000000000000004">
      <c r="A862" s="171"/>
      <c r="B862" s="172"/>
      <c r="C862" s="173"/>
      <c r="D862" s="173"/>
      <c r="E862" s="173"/>
      <c r="F862" s="173"/>
      <c r="G862" s="174"/>
      <c r="H862" s="175"/>
      <c r="I862" s="176"/>
      <c r="J862" s="176"/>
      <c r="K862" s="177"/>
      <c r="L862" s="178"/>
      <c r="M862" s="179"/>
      <c r="O862" s="160" t="str">
        <f>IF(Q862 = "", "", COUNT(Q$4:$Q862))</f>
        <v/>
      </c>
      <c r="P862" s="160" t="str">
        <f t="shared" si="104"/>
        <v/>
      </c>
      <c r="Q862" s="161" t="str">
        <f t="shared" si="105"/>
        <v/>
      </c>
      <c r="R862" s="162" t="str">
        <f t="shared" si="106"/>
        <v/>
      </c>
      <c r="S862" s="163" t="str">
        <f t="shared" si="107"/>
        <v/>
      </c>
      <c r="T862" s="164" t="str">
        <f t="shared" si="108"/>
        <v/>
      </c>
      <c r="U862" s="165" t="str">
        <f t="shared" si="109"/>
        <v/>
      </c>
      <c r="V862" s="146"/>
      <c r="AR862" t="str">
        <f t="shared" si="110"/>
        <v/>
      </c>
      <c r="AS862" t="str">
        <f t="shared" si="111"/>
        <v/>
      </c>
    </row>
    <row r="863" spans="1:45" x14ac:dyDescent="0.55000000000000004">
      <c r="A863" s="171"/>
      <c r="B863" s="172"/>
      <c r="C863" s="173"/>
      <c r="D863" s="173"/>
      <c r="E863" s="173"/>
      <c r="F863" s="173"/>
      <c r="G863" s="174"/>
      <c r="H863" s="175"/>
      <c r="I863" s="176"/>
      <c r="J863" s="176"/>
      <c r="K863" s="177"/>
      <c r="L863" s="178"/>
      <c r="M863" s="179"/>
      <c r="O863" s="160" t="str">
        <f>IF(Q863 = "", "", COUNT(Q$4:$Q863))</f>
        <v/>
      </c>
      <c r="P863" s="160" t="str">
        <f t="shared" si="104"/>
        <v/>
      </c>
      <c r="Q863" s="161" t="str">
        <f t="shared" si="105"/>
        <v/>
      </c>
      <c r="R863" s="162" t="str">
        <f t="shared" si="106"/>
        <v/>
      </c>
      <c r="S863" s="163" t="str">
        <f t="shared" si="107"/>
        <v/>
      </c>
      <c r="T863" s="164" t="str">
        <f t="shared" si="108"/>
        <v/>
      </c>
      <c r="U863" s="165" t="str">
        <f t="shared" si="109"/>
        <v/>
      </c>
      <c r="V863" s="146"/>
      <c r="AR863" t="str">
        <f t="shared" si="110"/>
        <v/>
      </c>
      <c r="AS863" t="str">
        <f t="shared" si="111"/>
        <v/>
      </c>
    </row>
    <row r="864" spans="1:45" x14ac:dyDescent="0.55000000000000004">
      <c r="A864" s="171"/>
      <c r="B864" s="172"/>
      <c r="C864" s="173"/>
      <c r="D864" s="173"/>
      <c r="E864" s="173"/>
      <c r="F864" s="173"/>
      <c r="G864" s="174"/>
      <c r="H864" s="175"/>
      <c r="I864" s="176"/>
      <c r="J864" s="176"/>
      <c r="K864" s="177"/>
      <c r="L864" s="178"/>
      <c r="M864" s="179"/>
      <c r="O864" s="160" t="str">
        <f>IF(Q864 = "", "", COUNT(Q$4:$Q864))</f>
        <v/>
      </c>
      <c r="P864" s="160" t="str">
        <f t="shared" si="104"/>
        <v/>
      </c>
      <c r="Q864" s="161" t="str">
        <f t="shared" si="105"/>
        <v/>
      </c>
      <c r="R864" s="162" t="str">
        <f t="shared" si="106"/>
        <v/>
      </c>
      <c r="S864" s="163" t="str">
        <f t="shared" si="107"/>
        <v/>
      </c>
      <c r="T864" s="164" t="str">
        <f t="shared" si="108"/>
        <v/>
      </c>
      <c r="U864" s="165" t="str">
        <f t="shared" si="109"/>
        <v/>
      </c>
      <c r="V864" s="146"/>
      <c r="AR864" t="str">
        <f t="shared" si="110"/>
        <v/>
      </c>
      <c r="AS864" t="str">
        <f t="shared" si="111"/>
        <v/>
      </c>
    </row>
    <row r="865" spans="1:45" x14ac:dyDescent="0.55000000000000004">
      <c r="A865" s="171"/>
      <c r="B865" s="172"/>
      <c r="C865" s="173"/>
      <c r="D865" s="173"/>
      <c r="E865" s="173"/>
      <c r="F865" s="173"/>
      <c r="G865" s="174"/>
      <c r="H865" s="175"/>
      <c r="I865" s="176"/>
      <c r="J865" s="176"/>
      <c r="K865" s="177"/>
      <c r="L865" s="178"/>
      <c r="M865" s="179"/>
      <c r="O865" s="160" t="str">
        <f>IF(Q865 = "", "", COUNT(Q$4:$Q865))</f>
        <v/>
      </c>
      <c r="P865" s="160" t="str">
        <f t="shared" si="104"/>
        <v/>
      </c>
      <c r="Q865" s="161" t="str">
        <f t="shared" si="105"/>
        <v/>
      </c>
      <c r="R865" s="162" t="str">
        <f t="shared" si="106"/>
        <v/>
      </c>
      <c r="S865" s="163" t="str">
        <f t="shared" si="107"/>
        <v/>
      </c>
      <c r="T865" s="164" t="str">
        <f t="shared" si="108"/>
        <v/>
      </c>
      <c r="U865" s="165" t="str">
        <f t="shared" si="109"/>
        <v/>
      </c>
      <c r="V865" s="146"/>
      <c r="AR865" t="str">
        <f t="shared" si="110"/>
        <v/>
      </c>
      <c r="AS865" t="str">
        <f t="shared" si="111"/>
        <v/>
      </c>
    </row>
    <row r="866" spans="1:45" x14ac:dyDescent="0.55000000000000004">
      <c r="A866" s="171"/>
      <c r="B866" s="172"/>
      <c r="C866" s="173"/>
      <c r="D866" s="173"/>
      <c r="E866" s="173"/>
      <c r="F866" s="173"/>
      <c r="G866" s="174"/>
      <c r="H866" s="175"/>
      <c r="I866" s="176"/>
      <c r="J866" s="176"/>
      <c r="K866" s="177"/>
      <c r="L866" s="178"/>
      <c r="M866" s="179"/>
      <c r="O866" s="160" t="str">
        <f>IF(Q866 = "", "", COUNT(Q$4:$Q866))</f>
        <v/>
      </c>
      <c r="P866" s="160" t="str">
        <f t="shared" si="104"/>
        <v/>
      </c>
      <c r="Q866" s="161" t="str">
        <f t="shared" si="105"/>
        <v/>
      </c>
      <c r="R866" s="162" t="str">
        <f t="shared" si="106"/>
        <v/>
      </c>
      <c r="S866" s="163" t="str">
        <f t="shared" si="107"/>
        <v/>
      </c>
      <c r="T866" s="164" t="str">
        <f t="shared" si="108"/>
        <v/>
      </c>
      <c r="U866" s="165" t="str">
        <f t="shared" si="109"/>
        <v/>
      </c>
      <c r="V866" s="146"/>
      <c r="AR866" t="str">
        <f t="shared" si="110"/>
        <v/>
      </c>
      <c r="AS866" t="str">
        <f t="shared" si="111"/>
        <v/>
      </c>
    </row>
    <row r="867" spans="1:45" x14ac:dyDescent="0.55000000000000004">
      <c r="A867" s="171"/>
      <c r="B867" s="172"/>
      <c r="C867" s="173"/>
      <c r="D867" s="173"/>
      <c r="E867" s="173"/>
      <c r="F867" s="173"/>
      <c r="G867" s="174"/>
      <c r="H867" s="175"/>
      <c r="I867" s="176"/>
      <c r="J867" s="176"/>
      <c r="K867" s="177"/>
      <c r="L867" s="178"/>
      <c r="M867" s="179"/>
      <c r="O867" s="160" t="str">
        <f>IF(Q867 = "", "", COUNT(Q$4:$Q867))</f>
        <v/>
      </c>
      <c r="P867" s="160" t="str">
        <f t="shared" si="104"/>
        <v/>
      </c>
      <c r="Q867" s="161" t="str">
        <f t="shared" si="105"/>
        <v/>
      </c>
      <c r="R867" s="162" t="str">
        <f t="shared" si="106"/>
        <v/>
      </c>
      <c r="S867" s="163" t="str">
        <f t="shared" si="107"/>
        <v/>
      </c>
      <c r="T867" s="164" t="str">
        <f t="shared" si="108"/>
        <v/>
      </c>
      <c r="U867" s="165" t="str">
        <f t="shared" si="109"/>
        <v/>
      </c>
      <c r="V867" s="146"/>
      <c r="AR867" t="str">
        <f t="shared" si="110"/>
        <v/>
      </c>
      <c r="AS867" t="str">
        <f t="shared" si="111"/>
        <v/>
      </c>
    </row>
    <row r="868" spans="1:45" x14ac:dyDescent="0.55000000000000004">
      <c r="A868" s="171"/>
      <c r="B868" s="172"/>
      <c r="C868" s="173"/>
      <c r="D868" s="173"/>
      <c r="E868" s="173"/>
      <c r="F868" s="173"/>
      <c r="G868" s="174"/>
      <c r="H868" s="175"/>
      <c r="I868" s="176"/>
      <c r="J868" s="176"/>
      <c r="K868" s="177"/>
      <c r="L868" s="178"/>
      <c r="M868" s="179"/>
      <c r="O868" s="160" t="str">
        <f>IF(Q868 = "", "", COUNT(Q$4:$Q868))</f>
        <v/>
      </c>
      <c r="P868" s="160" t="str">
        <f t="shared" si="104"/>
        <v/>
      </c>
      <c r="Q868" s="161" t="str">
        <f t="shared" si="105"/>
        <v/>
      </c>
      <c r="R868" s="162" t="str">
        <f t="shared" si="106"/>
        <v/>
      </c>
      <c r="S868" s="163" t="str">
        <f t="shared" si="107"/>
        <v/>
      </c>
      <c r="T868" s="164" t="str">
        <f t="shared" si="108"/>
        <v/>
      </c>
      <c r="U868" s="165" t="str">
        <f t="shared" si="109"/>
        <v/>
      </c>
      <c r="V868" s="146"/>
      <c r="AR868" t="str">
        <f t="shared" si="110"/>
        <v/>
      </c>
      <c r="AS868" t="str">
        <f t="shared" si="111"/>
        <v/>
      </c>
    </row>
    <row r="869" spans="1:45" x14ac:dyDescent="0.55000000000000004">
      <c r="A869" s="171"/>
      <c r="B869" s="172"/>
      <c r="C869" s="173"/>
      <c r="D869" s="173"/>
      <c r="E869" s="173"/>
      <c r="F869" s="173"/>
      <c r="G869" s="174"/>
      <c r="H869" s="175"/>
      <c r="I869" s="176"/>
      <c r="J869" s="176"/>
      <c r="K869" s="177"/>
      <c r="L869" s="178"/>
      <c r="M869" s="179"/>
      <c r="O869" s="160" t="str">
        <f>IF(Q869 = "", "", COUNT(Q$4:$Q869))</f>
        <v/>
      </c>
      <c r="P869" s="160" t="str">
        <f t="shared" si="104"/>
        <v/>
      </c>
      <c r="Q869" s="161" t="str">
        <f t="shared" si="105"/>
        <v/>
      </c>
      <c r="R869" s="162" t="str">
        <f t="shared" si="106"/>
        <v/>
      </c>
      <c r="S869" s="163" t="str">
        <f t="shared" si="107"/>
        <v/>
      </c>
      <c r="T869" s="164" t="str">
        <f t="shared" si="108"/>
        <v/>
      </c>
      <c r="U869" s="165" t="str">
        <f t="shared" si="109"/>
        <v/>
      </c>
      <c r="V869" s="146"/>
      <c r="AR869" t="str">
        <f t="shared" si="110"/>
        <v/>
      </c>
      <c r="AS869" t="str">
        <f t="shared" si="111"/>
        <v/>
      </c>
    </row>
    <row r="870" spans="1:45" x14ac:dyDescent="0.55000000000000004">
      <c r="A870" s="171"/>
      <c r="B870" s="172"/>
      <c r="C870" s="173"/>
      <c r="D870" s="173"/>
      <c r="E870" s="173"/>
      <c r="F870" s="173"/>
      <c r="G870" s="174"/>
      <c r="H870" s="175"/>
      <c r="I870" s="176"/>
      <c r="J870" s="176"/>
      <c r="K870" s="177"/>
      <c r="L870" s="178"/>
      <c r="M870" s="179"/>
      <c r="O870" s="160" t="str">
        <f>IF(Q870 = "", "", COUNT(Q$4:$Q870))</f>
        <v/>
      </c>
      <c r="P870" s="160" t="str">
        <f t="shared" si="104"/>
        <v/>
      </c>
      <c r="Q870" s="161" t="str">
        <f t="shared" si="105"/>
        <v/>
      </c>
      <c r="R870" s="162" t="str">
        <f t="shared" si="106"/>
        <v/>
      </c>
      <c r="S870" s="163" t="str">
        <f t="shared" si="107"/>
        <v/>
      </c>
      <c r="T870" s="164" t="str">
        <f t="shared" si="108"/>
        <v/>
      </c>
      <c r="U870" s="165" t="str">
        <f t="shared" si="109"/>
        <v/>
      </c>
      <c r="V870" s="146"/>
      <c r="AR870" t="str">
        <f t="shared" si="110"/>
        <v/>
      </c>
      <c r="AS870" t="str">
        <f t="shared" si="111"/>
        <v/>
      </c>
    </row>
    <row r="871" spans="1:45" x14ac:dyDescent="0.55000000000000004">
      <c r="A871" s="171"/>
      <c r="B871" s="172"/>
      <c r="C871" s="173"/>
      <c r="D871" s="173"/>
      <c r="E871" s="173"/>
      <c r="F871" s="173"/>
      <c r="G871" s="174"/>
      <c r="H871" s="175"/>
      <c r="I871" s="176"/>
      <c r="J871" s="176"/>
      <c r="K871" s="177"/>
      <c r="L871" s="178"/>
      <c r="M871" s="179"/>
      <c r="O871" s="160" t="str">
        <f>IF(Q871 = "", "", COUNT(Q$4:$Q871))</f>
        <v/>
      </c>
      <c r="P871" s="160" t="str">
        <f t="shared" si="104"/>
        <v/>
      </c>
      <c r="Q871" s="161" t="str">
        <f t="shared" si="105"/>
        <v/>
      </c>
      <c r="R871" s="162" t="str">
        <f t="shared" si="106"/>
        <v/>
      </c>
      <c r="S871" s="163" t="str">
        <f t="shared" si="107"/>
        <v/>
      </c>
      <c r="T871" s="164" t="str">
        <f t="shared" si="108"/>
        <v/>
      </c>
      <c r="U871" s="165" t="str">
        <f t="shared" si="109"/>
        <v/>
      </c>
      <c r="V871" s="146"/>
      <c r="AR871" t="str">
        <f t="shared" si="110"/>
        <v/>
      </c>
      <c r="AS871" t="str">
        <f t="shared" si="111"/>
        <v/>
      </c>
    </row>
    <row r="872" spans="1:45" x14ac:dyDescent="0.55000000000000004">
      <c r="A872" s="171"/>
      <c r="B872" s="172"/>
      <c r="C872" s="173"/>
      <c r="D872" s="173"/>
      <c r="E872" s="173"/>
      <c r="F872" s="173"/>
      <c r="G872" s="174"/>
      <c r="H872" s="175"/>
      <c r="I872" s="176"/>
      <c r="J872" s="176"/>
      <c r="K872" s="177"/>
      <c r="L872" s="178"/>
      <c r="M872" s="179"/>
      <c r="O872" s="160" t="str">
        <f>IF(Q872 = "", "", COUNT(Q$4:$Q872))</f>
        <v/>
      </c>
      <c r="P872" s="160" t="str">
        <f t="shared" si="104"/>
        <v/>
      </c>
      <c r="Q872" s="161" t="str">
        <f t="shared" si="105"/>
        <v/>
      </c>
      <c r="R872" s="162" t="str">
        <f t="shared" si="106"/>
        <v/>
      </c>
      <c r="S872" s="163" t="str">
        <f t="shared" si="107"/>
        <v/>
      </c>
      <c r="T872" s="164" t="str">
        <f t="shared" si="108"/>
        <v/>
      </c>
      <c r="U872" s="165" t="str">
        <f t="shared" si="109"/>
        <v/>
      </c>
      <c r="V872" s="146"/>
      <c r="AR872" t="str">
        <f t="shared" si="110"/>
        <v/>
      </c>
      <c r="AS872" t="str">
        <f t="shared" si="111"/>
        <v/>
      </c>
    </row>
    <row r="873" spans="1:45" x14ac:dyDescent="0.55000000000000004">
      <c r="A873" s="171"/>
      <c r="B873" s="172"/>
      <c r="C873" s="173"/>
      <c r="D873" s="173"/>
      <c r="E873" s="173"/>
      <c r="F873" s="173"/>
      <c r="G873" s="174"/>
      <c r="H873" s="175"/>
      <c r="I873" s="176"/>
      <c r="J873" s="176"/>
      <c r="K873" s="177"/>
      <c r="L873" s="178"/>
      <c r="M873" s="179"/>
      <c r="O873" s="160" t="str">
        <f>IF(Q873 = "", "", COUNT(Q$4:$Q873))</f>
        <v/>
      </c>
      <c r="P873" s="160" t="str">
        <f t="shared" si="104"/>
        <v/>
      </c>
      <c r="Q873" s="161" t="str">
        <f t="shared" si="105"/>
        <v/>
      </c>
      <c r="R873" s="162" t="str">
        <f t="shared" si="106"/>
        <v/>
      </c>
      <c r="S873" s="163" t="str">
        <f t="shared" si="107"/>
        <v/>
      </c>
      <c r="T873" s="164" t="str">
        <f t="shared" si="108"/>
        <v/>
      </c>
      <c r="U873" s="165" t="str">
        <f t="shared" si="109"/>
        <v/>
      </c>
      <c r="V873" s="146"/>
      <c r="AR873" t="str">
        <f t="shared" si="110"/>
        <v/>
      </c>
      <c r="AS873" t="str">
        <f t="shared" si="111"/>
        <v/>
      </c>
    </row>
    <row r="874" spans="1:45" x14ac:dyDescent="0.55000000000000004">
      <c r="A874" s="171"/>
      <c r="B874" s="172"/>
      <c r="C874" s="173"/>
      <c r="D874" s="173"/>
      <c r="E874" s="173"/>
      <c r="F874" s="173"/>
      <c r="G874" s="174"/>
      <c r="H874" s="175"/>
      <c r="I874" s="176"/>
      <c r="J874" s="176"/>
      <c r="K874" s="177"/>
      <c r="L874" s="178"/>
      <c r="M874" s="179"/>
      <c r="O874" s="160" t="str">
        <f>IF(Q874 = "", "", COUNT(Q$4:$Q874))</f>
        <v/>
      </c>
      <c r="P874" s="160" t="str">
        <f t="shared" si="104"/>
        <v/>
      </c>
      <c r="Q874" s="161" t="str">
        <f t="shared" si="105"/>
        <v/>
      </c>
      <c r="R874" s="162" t="str">
        <f t="shared" si="106"/>
        <v/>
      </c>
      <c r="S874" s="163" t="str">
        <f t="shared" si="107"/>
        <v/>
      </c>
      <c r="T874" s="164" t="str">
        <f t="shared" si="108"/>
        <v/>
      </c>
      <c r="U874" s="165" t="str">
        <f t="shared" si="109"/>
        <v/>
      </c>
      <c r="V874" s="146"/>
      <c r="AR874" t="str">
        <f t="shared" si="110"/>
        <v/>
      </c>
      <c r="AS874" t="str">
        <f t="shared" si="111"/>
        <v/>
      </c>
    </row>
    <row r="875" spans="1:45" x14ac:dyDescent="0.55000000000000004">
      <c r="A875" s="171"/>
      <c r="B875" s="172"/>
      <c r="C875" s="173"/>
      <c r="D875" s="173"/>
      <c r="E875" s="173"/>
      <c r="F875" s="173"/>
      <c r="G875" s="174"/>
      <c r="H875" s="175"/>
      <c r="I875" s="176"/>
      <c r="J875" s="176"/>
      <c r="K875" s="177"/>
      <c r="L875" s="178"/>
      <c r="M875" s="179"/>
      <c r="O875" s="160" t="str">
        <f>IF(Q875 = "", "", COUNT(Q$4:$Q875))</f>
        <v/>
      </c>
      <c r="P875" s="160" t="str">
        <f t="shared" si="104"/>
        <v/>
      </c>
      <c r="Q875" s="161" t="str">
        <f t="shared" si="105"/>
        <v/>
      </c>
      <c r="R875" s="162" t="str">
        <f t="shared" si="106"/>
        <v/>
      </c>
      <c r="S875" s="163" t="str">
        <f t="shared" si="107"/>
        <v/>
      </c>
      <c r="T875" s="164" t="str">
        <f t="shared" si="108"/>
        <v/>
      </c>
      <c r="U875" s="165" t="str">
        <f t="shared" si="109"/>
        <v/>
      </c>
      <c r="V875" s="146"/>
      <c r="AR875" t="str">
        <f t="shared" si="110"/>
        <v/>
      </c>
      <c r="AS875" t="str">
        <f t="shared" si="111"/>
        <v/>
      </c>
    </row>
    <row r="876" spans="1:45" x14ac:dyDescent="0.55000000000000004">
      <c r="A876" s="171"/>
      <c r="B876" s="172"/>
      <c r="C876" s="173"/>
      <c r="D876" s="173"/>
      <c r="E876" s="173"/>
      <c r="F876" s="173"/>
      <c r="G876" s="174"/>
      <c r="H876" s="175"/>
      <c r="I876" s="176"/>
      <c r="J876" s="176"/>
      <c r="K876" s="177"/>
      <c r="L876" s="178"/>
      <c r="M876" s="179"/>
      <c r="O876" s="160" t="str">
        <f>IF(Q876 = "", "", COUNT(Q$4:$Q876))</f>
        <v/>
      </c>
      <c r="P876" s="160" t="str">
        <f t="shared" si="104"/>
        <v/>
      </c>
      <c r="Q876" s="161" t="str">
        <f t="shared" si="105"/>
        <v/>
      </c>
      <c r="R876" s="162" t="str">
        <f t="shared" si="106"/>
        <v/>
      </c>
      <c r="S876" s="163" t="str">
        <f t="shared" si="107"/>
        <v/>
      </c>
      <c r="T876" s="164" t="str">
        <f t="shared" si="108"/>
        <v/>
      </c>
      <c r="U876" s="165" t="str">
        <f t="shared" si="109"/>
        <v/>
      </c>
      <c r="V876" s="146"/>
      <c r="AR876" t="str">
        <f t="shared" si="110"/>
        <v/>
      </c>
      <c r="AS876" t="str">
        <f t="shared" si="111"/>
        <v/>
      </c>
    </row>
    <row r="877" spans="1:45" x14ac:dyDescent="0.55000000000000004">
      <c r="A877" s="171"/>
      <c r="B877" s="172"/>
      <c r="C877" s="173"/>
      <c r="D877" s="173"/>
      <c r="E877" s="173"/>
      <c r="F877" s="173"/>
      <c r="G877" s="174"/>
      <c r="H877" s="175"/>
      <c r="I877" s="176"/>
      <c r="J877" s="176"/>
      <c r="K877" s="177"/>
      <c r="L877" s="178"/>
      <c r="M877" s="179"/>
      <c r="O877" s="160" t="str">
        <f>IF(Q877 = "", "", COUNT(Q$4:$Q877))</f>
        <v/>
      </c>
      <c r="P877" s="160" t="str">
        <f t="shared" si="104"/>
        <v/>
      </c>
      <c r="Q877" s="161" t="str">
        <f t="shared" si="105"/>
        <v/>
      </c>
      <c r="R877" s="162" t="str">
        <f t="shared" si="106"/>
        <v/>
      </c>
      <c r="S877" s="163" t="str">
        <f t="shared" si="107"/>
        <v/>
      </c>
      <c r="T877" s="164" t="str">
        <f t="shared" si="108"/>
        <v/>
      </c>
      <c r="U877" s="165" t="str">
        <f t="shared" si="109"/>
        <v/>
      </c>
      <c r="V877" s="146"/>
      <c r="AR877" t="str">
        <f t="shared" si="110"/>
        <v/>
      </c>
      <c r="AS877" t="str">
        <f t="shared" si="111"/>
        <v/>
      </c>
    </row>
    <row r="878" spans="1:45" x14ac:dyDescent="0.55000000000000004">
      <c r="A878" s="171"/>
      <c r="B878" s="172"/>
      <c r="C878" s="173"/>
      <c r="D878" s="173"/>
      <c r="E878" s="173"/>
      <c r="F878" s="173"/>
      <c r="G878" s="174"/>
      <c r="H878" s="175"/>
      <c r="I878" s="176"/>
      <c r="J878" s="176"/>
      <c r="K878" s="177"/>
      <c r="L878" s="178"/>
      <c r="M878" s="179"/>
      <c r="O878" s="160" t="str">
        <f>IF(Q878 = "", "", COUNT(Q$4:$Q878))</f>
        <v/>
      </c>
      <c r="P878" s="160" t="str">
        <f t="shared" si="104"/>
        <v/>
      </c>
      <c r="Q878" s="161" t="str">
        <f t="shared" si="105"/>
        <v/>
      </c>
      <c r="R878" s="162" t="str">
        <f t="shared" si="106"/>
        <v/>
      </c>
      <c r="S878" s="163" t="str">
        <f t="shared" si="107"/>
        <v/>
      </c>
      <c r="T878" s="164" t="str">
        <f t="shared" si="108"/>
        <v/>
      </c>
      <c r="U878" s="165" t="str">
        <f t="shared" si="109"/>
        <v/>
      </c>
      <c r="V878" s="146"/>
      <c r="AR878" t="str">
        <f t="shared" si="110"/>
        <v/>
      </c>
      <c r="AS878" t="str">
        <f t="shared" si="111"/>
        <v/>
      </c>
    </row>
    <row r="879" spans="1:45" x14ac:dyDescent="0.55000000000000004">
      <c r="A879" s="171"/>
      <c r="B879" s="172"/>
      <c r="C879" s="173"/>
      <c r="D879" s="173"/>
      <c r="E879" s="173"/>
      <c r="F879" s="173"/>
      <c r="G879" s="174"/>
      <c r="H879" s="175"/>
      <c r="I879" s="176"/>
      <c r="J879" s="176"/>
      <c r="K879" s="177"/>
      <c r="L879" s="178"/>
      <c r="M879" s="179"/>
      <c r="O879" s="160" t="str">
        <f>IF(Q879 = "", "", COUNT(Q$4:$Q879))</f>
        <v/>
      </c>
      <c r="P879" s="160" t="str">
        <f t="shared" si="104"/>
        <v/>
      </c>
      <c r="Q879" s="161" t="str">
        <f t="shared" si="105"/>
        <v/>
      </c>
      <c r="R879" s="162" t="str">
        <f t="shared" si="106"/>
        <v/>
      </c>
      <c r="S879" s="163" t="str">
        <f t="shared" si="107"/>
        <v/>
      </c>
      <c r="T879" s="164" t="str">
        <f t="shared" si="108"/>
        <v/>
      </c>
      <c r="U879" s="165" t="str">
        <f t="shared" si="109"/>
        <v/>
      </c>
      <c r="V879" s="146"/>
      <c r="AR879" t="str">
        <f t="shared" si="110"/>
        <v/>
      </c>
      <c r="AS879" t="str">
        <f t="shared" si="111"/>
        <v/>
      </c>
    </row>
    <row r="880" spans="1:45" x14ac:dyDescent="0.55000000000000004">
      <c r="A880" s="171"/>
      <c r="B880" s="172"/>
      <c r="C880" s="173"/>
      <c r="D880" s="173"/>
      <c r="E880" s="173"/>
      <c r="F880" s="173"/>
      <c r="G880" s="174"/>
      <c r="H880" s="175"/>
      <c r="I880" s="176"/>
      <c r="J880" s="176"/>
      <c r="K880" s="177"/>
      <c r="L880" s="178"/>
      <c r="M880" s="179"/>
      <c r="O880" s="160" t="str">
        <f>IF(Q880 = "", "", COUNT(Q$4:$Q880))</f>
        <v/>
      </c>
      <c r="P880" s="160" t="str">
        <f t="shared" si="104"/>
        <v/>
      </c>
      <c r="Q880" s="161" t="str">
        <f t="shared" si="105"/>
        <v/>
      </c>
      <c r="R880" s="162" t="str">
        <f t="shared" si="106"/>
        <v/>
      </c>
      <c r="S880" s="163" t="str">
        <f t="shared" si="107"/>
        <v/>
      </c>
      <c r="T880" s="164" t="str">
        <f t="shared" si="108"/>
        <v/>
      </c>
      <c r="U880" s="165" t="str">
        <f t="shared" si="109"/>
        <v/>
      </c>
      <c r="V880" s="146"/>
      <c r="AR880" t="str">
        <f t="shared" si="110"/>
        <v/>
      </c>
      <c r="AS880" t="str">
        <f t="shared" si="111"/>
        <v/>
      </c>
    </row>
    <row r="881" spans="1:45" x14ac:dyDescent="0.55000000000000004">
      <c r="A881" s="171"/>
      <c r="B881" s="172"/>
      <c r="C881" s="173"/>
      <c r="D881" s="173"/>
      <c r="E881" s="173"/>
      <c r="F881" s="173"/>
      <c r="G881" s="174"/>
      <c r="H881" s="175"/>
      <c r="I881" s="176"/>
      <c r="J881" s="176"/>
      <c r="K881" s="177"/>
      <c r="L881" s="178"/>
      <c r="M881" s="179"/>
      <c r="O881" s="160" t="str">
        <f>IF(Q881 = "", "", COUNT(Q$4:$Q881))</f>
        <v/>
      </c>
      <c r="P881" s="160" t="str">
        <f t="shared" si="104"/>
        <v/>
      </c>
      <c r="Q881" s="161" t="str">
        <f t="shared" si="105"/>
        <v/>
      </c>
      <c r="R881" s="162" t="str">
        <f t="shared" si="106"/>
        <v/>
      </c>
      <c r="S881" s="163" t="str">
        <f t="shared" si="107"/>
        <v/>
      </c>
      <c r="T881" s="164" t="str">
        <f t="shared" si="108"/>
        <v/>
      </c>
      <c r="U881" s="165" t="str">
        <f t="shared" si="109"/>
        <v/>
      </c>
      <c r="V881" s="146"/>
      <c r="AR881" t="str">
        <f t="shared" si="110"/>
        <v/>
      </c>
      <c r="AS881" t="str">
        <f t="shared" si="111"/>
        <v/>
      </c>
    </row>
    <row r="882" spans="1:45" x14ac:dyDescent="0.55000000000000004">
      <c r="A882" s="171"/>
      <c r="B882" s="172"/>
      <c r="C882" s="173"/>
      <c r="D882" s="173"/>
      <c r="E882" s="173"/>
      <c r="F882" s="173"/>
      <c r="G882" s="174"/>
      <c r="H882" s="175"/>
      <c r="I882" s="176"/>
      <c r="J882" s="176"/>
      <c r="K882" s="177"/>
      <c r="L882" s="178"/>
      <c r="M882" s="179"/>
      <c r="O882" s="160" t="str">
        <f>IF(Q882 = "", "", COUNT(Q$4:$Q882))</f>
        <v/>
      </c>
      <c r="P882" s="160" t="str">
        <f t="shared" si="104"/>
        <v/>
      </c>
      <c r="Q882" s="161" t="str">
        <f t="shared" si="105"/>
        <v/>
      </c>
      <c r="R882" s="162" t="str">
        <f t="shared" si="106"/>
        <v/>
      </c>
      <c r="S882" s="163" t="str">
        <f t="shared" si="107"/>
        <v/>
      </c>
      <c r="T882" s="164" t="str">
        <f t="shared" si="108"/>
        <v/>
      </c>
      <c r="U882" s="165" t="str">
        <f t="shared" si="109"/>
        <v/>
      </c>
      <c r="V882" s="146"/>
      <c r="AR882" t="str">
        <f t="shared" si="110"/>
        <v/>
      </c>
      <c r="AS882" t="str">
        <f t="shared" si="111"/>
        <v/>
      </c>
    </row>
    <row r="883" spans="1:45" x14ac:dyDescent="0.55000000000000004">
      <c r="A883" s="171"/>
      <c r="B883" s="172"/>
      <c r="C883" s="173"/>
      <c r="D883" s="173"/>
      <c r="E883" s="173"/>
      <c r="F883" s="173"/>
      <c r="G883" s="174"/>
      <c r="H883" s="175"/>
      <c r="I883" s="176"/>
      <c r="J883" s="176"/>
      <c r="K883" s="177"/>
      <c r="L883" s="178"/>
      <c r="M883" s="179"/>
      <c r="O883" s="160" t="str">
        <f>IF(Q883 = "", "", COUNT(Q$4:$Q883))</f>
        <v/>
      </c>
      <c r="P883" s="160" t="str">
        <f t="shared" si="104"/>
        <v/>
      </c>
      <c r="Q883" s="161" t="str">
        <f t="shared" si="105"/>
        <v/>
      </c>
      <c r="R883" s="162" t="str">
        <f t="shared" si="106"/>
        <v/>
      </c>
      <c r="S883" s="163" t="str">
        <f t="shared" si="107"/>
        <v/>
      </c>
      <c r="T883" s="164" t="str">
        <f t="shared" si="108"/>
        <v/>
      </c>
      <c r="U883" s="165" t="str">
        <f t="shared" si="109"/>
        <v/>
      </c>
      <c r="V883" s="146"/>
      <c r="AR883" t="str">
        <f t="shared" si="110"/>
        <v/>
      </c>
      <c r="AS883" t="str">
        <f t="shared" si="111"/>
        <v/>
      </c>
    </row>
    <row r="884" spans="1:45" x14ac:dyDescent="0.55000000000000004">
      <c r="A884" s="171"/>
      <c r="B884" s="172"/>
      <c r="C884" s="173"/>
      <c r="D884" s="173"/>
      <c r="E884" s="173"/>
      <c r="F884" s="173"/>
      <c r="G884" s="174"/>
      <c r="H884" s="175"/>
      <c r="I884" s="176"/>
      <c r="J884" s="176"/>
      <c r="K884" s="177"/>
      <c r="L884" s="178"/>
      <c r="M884" s="179"/>
      <c r="O884" s="160" t="str">
        <f>IF(Q884 = "", "", COUNT(Q$4:$Q884))</f>
        <v/>
      </c>
      <c r="P884" s="160" t="str">
        <f t="shared" si="104"/>
        <v/>
      </c>
      <c r="Q884" s="161" t="str">
        <f t="shared" si="105"/>
        <v/>
      </c>
      <c r="R884" s="162" t="str">
        <f t="shared" si="106"/>
        <v/>
      </c>
      <c r="S884" s="163" t="str">
        <f t="shared" si="107"/>
        <v/>
      </c>
      <c r="T884" s="164" t="str">
        <f t="shared" si="108"/>
        <v/>
      </c>
      <c r="U884" s="165" t="str">
        <f t="shared" si="109"/>
        <v/>
      </c>
      <c r="V884" s="146"/>
      <c r="AR884" t="str">
        <f t="shared" si="110"/>
        <v/>
      </c>
      <c r="AS884" t="str">
        <f t="shared" si="111"/>
        <v/>
      </c>
    </row>
    <row r="885" spans="1:45" x14ac:dyDescent="0.55000000000000004">
      <c r="A885" s="171"/>
      <c r="B885" s="172"/>
      <c r="C885" s="173"/>
      <c r="D885" s="173"/>
      <c r="E885" s="173"/>
      <c r="F885" s="173"/>
      <c r="G885" s="174"/>
      <c r="H885" s="175"/>
      <c r="I885" s="176"/>
      <c r="J885" s="176"/>
      <c r="K885" s="177"/>
      <c r="L885" s="178"/>
      <c r="M885" s="179"/>
      <c r="O885" s="160" t="str">
        <f>IF(Q885 = "", "", COUNT(Q$4:$Q885))</f>
        <v/>
      </c>
      <c r="P885" s="160" t="str">
        <f t="shared" si="104"/>
        <v/>
      </c>
      <c r="Q885" s="161" t="str">
        <f t="shared" si="105"/>
        <v/>
      </c>
      <c r="R885" s="162" t="str">
        <f t="shared" si="106"/>
        <v/>
      </c>
      <c r="S885" s="163" t="str">
        <f t="shared" si="107"/>
        <v/>
      </c>
      <c r="T885" s="164" t="str">
        <f t="shared" si="108"/>
        <v/>
      </c>
      <c r="U885" s="165" t="str">
        <f t="shared" si="109"/>
        <v/>
      </c>
      <c r="V885" s="146"/>
      <c r="AR885" t="str">
        <f t="shared" si="110"/>
        <v/>
      </c>
      <c r="AS885" t="str">
        <f t="shared" si="111"/>
        <v/>
      </c>
    </row>
    <row r="886" spans="1:45" x14ac:dyDescent="0.55000000000000004">
      <c r="A886" s="171"/>
      <c r="B886" s="172"/>
      <c r="C886" s="173"/>
      <c r="D886" s="173"/>
      <c r="E886" s="173"/>
      <c r="F886" s="173"/>
      <c r="G886" s="174"/>
      <c r="H886" s="175"/>
      <c r="I886" s="176"/>
      <c r="J886" s="176"/>
      <c r="K886" s="177"/>
      <c r="L886" s="178"/>
      <c r="M886" s="179"/>
      <c r="O886" s="160" t="str">
        <f>IF(Q886 = "", "", COUNT(Q$4:$Q886))</f>
        <v/>
      </c>
      <c r="P886" s="160" t="str">
        <f t="shared" si="104"/>
        <v/>
      </c>
      <c r="Q886" s="161" t="str">
        <f t="shared" si="105"/>
        <v/>
      </c>
      <c r="R886" s="162" t="str">
        <f t="shared" si="106"/>
        <v/>
      </c>
      <c r="S886" s="163" t="str">
        <f t="shared" si="107"/>
        <v/>
      </c>
      <c r="T886" s="164" t="str">
        <f t="shared" si="108"/>
        <v/>
      </c>
      <c r="U886" s="165" t="str">
        <f t="shared" si="109"/>
        <v/>
      </c>
      <c r="V886" s="146"/>
      <c r="AR886" t="str">
        <f t="shared" si="110"/>
        <v/>
      </c>
      <c r="AS886" t="str">
        <f t="shared" si="111"/>
        <v/>
      </c>
    </row>
    <row r="887" spans="1:45" x14ac:dyDescent="0.55000000000000004">
      <c r="A887" s="171"/>
      <c r="B887" s="172"/>
      <c r="C887" s="173"/>
      <c r="D887" s="173"/>
      <c r="E887" s="173"/>
      <c r="F887" s="173"/>
      <c r="G887" s="174"/>
      <c r="H887" s="175"/>
      <c r="I887" s="176"/>
      <c r="J887" s="176"/>
      <c r="K887" s="177"/>
      <c r="L887" s="178"/>
      <c r="M887" s="179"/>
      <c r="O887" s="160" t="str">
        <f>IF(Q887 = "", "", COUNT(Q$4:$Q887))</f>
        <v/>
      </c>
      <c r="P887" s="160" t="str">
        <f t="shared" si="104"/>
        <v/>
      </c>
      <c r="Q887" s="161" t="str">
        <f t="shared" si="105"/>
        <v/>
      </c>
      <c r="R887" s="162" t="str">
        <f t="shared" si="106"/>
        <v/>
      </c>
      <c r="S887" s="163" t="str">
        <f t="shared" si="107"/>
        <v/>
      </c>
      <c r="T887" s="164" t="str">
        <f t="shared" si="108"/>
        <v/>
      </c>
      <c r="U887" s="165" t="str">
        <f t="shared" si="109"/>
        <v/>
      </c>
      <c r="V887" s="146"/>
      <c r="AR887" t="str">
        <f t="shared" si="110"/>
        <v/>
      </c>
      <c r="AS887" t="str">
        <f t="shared" si="111"/>
        <v/>
      </c>
    </row>
    <row r="888" spans="1:45" x14ac:dyDescent="0.55000000000000004">
      <c r="A888" s="171"/>
      <c r="B888" s="172"/>
      <c r="C888" s="173"/>
      <c r="D888" s="173"/>
      <c r="E888" s="173"/>
      <c r="F888" s="173"/>
      <c r="G888" s="174"/>
      <c r="H888" s="175"/>
      <c r="I888" s="176"/>
      <c r="J888" s="176"/>
      <c r="K888" s="177"/>
      <c r="L888" s="178"/>
      <c r="M888" s="179"/>
      <c r="O888" s="160" t="str">
        <f>IF(Q888 = "", "", COUNT(Q$4:$Q888))</f>
        <v/>
      </c>
      <c r="P888" s="160" t="str">
        <f t="shared" si="104"/>
        <v/>
      </c>
      <c r="Q888" s="161" t="str">
        <f t="shared" si="105"/>
        <v/>
      </c>
      <c r="R888" s="162" t="str">
        <f t="shared" si="106"/>
        <v/>
      </c>
      <c r="S888" s="163" t="str">
        <f t="shared" si="107"/>
        <v/>
      </c>
      <c r="T888" s="164" t="str">
        <f t="shared" si="108"/>
        <v/>
      </c>
      <c r="U888" s="165" t="str">
        <f t="shared" si="109"/>
        <v/>
      </c>
      <c r="V888" s="146"/>
      <c r="AR888" t="str">
        <f t="shared" si="110"/>
        <v/>
      </c>
      <c r="AS888" t="str">
        <f t="shared" si="111"/>
        <v/>
      </c>
    </row>
    <row r="889" spans="1:45" x14ac:dyDescent="0.55000000000000004">
      <c r="A889" s="171"/>
      <c r="B889" s="172"/>
      <c r="C889" s="173"/>
      <c r="D889" s="173"/>
      <c r="E889" s="173"/>
      <c r="F889" s="173"/>
      <c r="G889" s="174"/>
      <c r="H889" s="175"/>
      <c r="I889" s="176"/>
      <c r="J889" s="176"/>
      <c r="K889" s="177"/>
      <c r="L889" s="178"/>
      <c r="M889" s="179"/>
      <c r="O889" s="160" t="str">
        <f>IF(Q889 = "", "", COUNT(Q$4:$Q889))</f>
        <v/>
      </c>
      <c r="P889" s="160" t="str">
        <f t="shared" si="104"/>
        <v/>
      </c>
      <c r="Q889" s="161" t="str">
        <f t="shared" si="105"/>
        <v/>
      </c>
      <c r="R889" s="162" t="str">
        <f t="shared" si="106"/>
        <v/>
      </c>
      <c r="S889" s="163" t="str">
        <f t="shared" si="107"/>
        <v/>
      </c>
      <c r="T889" s="164" t="str">
        <f t="shared" si="108"/>
        <v/>
      </c>
      <c r="U889" s="165" t="str">
        <f t="shared" si="109"/>
        <v/>
      </c>
      <c r="V889" s="146"/>
      <c r="AR889" t="str">
        <f t="shared" si="110"/>
        <v/>
      </c>
      <c r="AS889" t="str">
        <f t="shared" si="111"/>
        <v/>
      </c>
    </row>
    <row r="890" spans="1:45" x14ac:dyDescent="0.55000000000000004">
      <c r="A890" s="171"/>
      <c r="B890" s="172"/>
      <c r="C890" s="173"/>
      <c r="D890" s="173"/>
      <c r="E890" s="173"/>
      <c r="F890" s="173"/>
      <c r="G890" s="174"/>
      <c r="H890" s="175"/>
      <c r="I890" s="176"/>
      <c r="J890" s="176"/>
      <c r="K890" s="177"/>
      <c r="L890" s="178"/>
      <c r="M890" s="179"/>
      <c r="O890" s="160" t="str">
        <f>IF(Q890 = "", "", COUNT(Q$4:$Q890))</f>
        <v/>
      </c>
      <c r="P890" s="160" t="str">
        <f t="shared" si="104"/>
        <v/>
      </c>
      <c r="Q890" s="161" t="str">
        <f t="shared" si="105"/>
        <v/>
      </c>
      <c r="R890" s="162" t="str">
        <f t="shared" si="106"/>
        <v/>
      </c>
      <c r="S890" s="163" t="str">
        <f t="shared" si="107"/>
        <v/>
      </c>
      <c r="T890" s="164" t="str">
        <f t="shared" si="108"/>
        <v/>
      </c>
      <c r="U890" s="165" t="str">
        <f t="shared" si="109"/>
        <v/>
      </c>
      <c r="V890" s="146"/>
      <c r="AR890" t="str">
        <f t="shared" si="110"/>
        <v/>
      </c>
      <c r="AS890" t="str">
        <f t="shared" si="111"/>
        <v/>
      </c>
    </row>
    <row r="891" spans="1:45" x14ac:dyDescent="0.55000000000000004">
      <c r="A891" s="171"/>
      <c r="B891" s="172"/>
      <c r="C891" s="173"/>
      <c r="D891" s="173"/>
      <c r="E891" s="173"/>
      <c r="F891" s="173"/>
      <c r="G891" s="174"/>
      <c r="H891" s="175"/>
      <c r="I891" s="176"/>
      <c r="J891" s="176"/>
      <c r="K891" s="177"/>
      <c r="L891" s="178"/>
      <c r="M891" s="179"/>
      <c r="O891" s="160" t="str">
        <f>IF(Q891 = "", "", COUNT(Q$4:$Q891))</f>
        <v/>
      </c>
      <c r="P891" s="160" t="str">
        <f t="shared" si="104"/>
        <v/>
      </c>
      <c r="Q891" s="161" t="str">
        <f t="shared" si="105"/>
        <v/>
      </c>
      <c r="R891" s="162" t="str">
        <f t="shared" si="106"/>
        <v/>
      </c>
      <c r="S891" s="163" t="str">
        <f t="shared" si="107"/>
        <v/>
      </c>
      <c r="T891" s="164" t="str">
        <f t="shared" si="108"/>
        <v/>
      </c>
      <c r="U891" s="165" t="str">
        <f t="shared" si="109"/>
        <v/>
      </c>
      <c r="V891" s="146"/>
      <c r="AR891" t="str">
        <f t="shared" si="110"/>
        <v/>
      </c>
      <c r="AS891" t="str">
        <f t="shared" si="111"/>
        <v/>
      </c>
    </row>
    <row r="892" spans="1:45" x14ac:dyDescent="0.55000000000000004">
      <c r="A892" s="171"/>
      <c r="B892" s="172"/>
      <c r="C892" s="173"/>
      <c r="D892" s="173"/>
      <c r="E892" s="173"/>
      <c r="F892" s="173"/>
      <c r="G892" s="174"/>
      <c r="H892" s="175"/>
      <c r="I892" s="176"/>
      <c r="J892" s="176"/>
      <c r="K892" s="177"/>
      <c r="L892" s="178"/>
      <c r="M892" s="179"/>
      <c r="O892" s="160" t="str">
        <f>IF(Q892 = "", "", COUNT(Q$4:$Q892))</f>
        <v/>
      </c>
      <c r="P892" s="160" t="str">
        <f t="shared" si="104"/>
        <v/>
      </c>
      <c r="Q892" s="161" t="str">
        <f t="shared" si="105"/>
        <v/>
      </c>
      <c r="R892" s="162" t="str">
        <f t="shared" si="106"/>
        <v/>
      </c>
      <c r="S892" s="163" t="str">
        <f t="shared" si="107"/>
        <v/>
      </c>
      <c r="T892" s="164" t="str">
        <f t="shared" si="108"/>
        <v/>
      </c>
      <c r="U892" s="165" t="str">
        <f t="shared" si="109"/>
        <v/>
      </c>
      <c r="V892" s="146"/>
      <c r="AR892" t="str">
        <f t="shared" si="110"/>
        <v/>
      </c>
      <c r="AS892" t="str">
        <f t="shared" si="111"/>
        <v/>
      </c>
    </row>
    <row r="893" spans="1:45" x14ac:dyDescent="0.55000000000000004">
      <c r="A893" s="171"/>
      <c r="B893" s="172"/>
      <c r="C893" s="173"/>
      <c r="D893" s="173"/>
      <c r="E893" s="173"/>
      <c r="F893" s="173"/>
      <c r="G893" s="174"/>
      <c r="H893" s="175"/>
      <c r="I893" s="176"/>
      <c r="J893" s="176"/>
      <c r="K893" s="177"/>
      <c r="L893" s="178"/>
      <c r="M893" s="179"/>
      <c r="O893" s="160" t="str">
        <f>IF(Q893 = "", "", COUNT(Q$4:$Q893))</f>
        <v/>
      </c>
      <c r="P893" s="160" t="str">
        <f t="shared" si="104"/>
        <v/>
      </c>
      <c r="Q893" s="161" t="str">
        <f t="shared" si="105"/>
        <v/>
      </c>
      <c r="R893" s="162" t="str">
        <f t="shared" si="106"/>
        <v/>
      </c>
      <c r="S893" s="163" t="str">
        <f t="shared" si="107"/>
        <v/>
      </c>
      <c r="T893" s="164" t="str">
        <f t="shared" si="108"/>
        <v/>
      </c>
      <c r="U893" s="165" t="str">
        <f t="shared" si="109"/>
        <v/>
      </c>
      <c r="V893" s="146"/>
      <c r="AR893" t="str">
        <f t="shared" si="110"/>
        <v/>
      </c>
      <c r="AS893" t="str">
        <f t="shared" si="111"/>
        <v/>
      </c>
    </row>
    <row r="894" spans="1:45" x14ac:dyDescent="0.55000000000000004">
      <c r="A894" s="171"/>
      <c r="B894" s="172"/>
      <c r="C894" s="173"/>
      <c r="D894" s="173"/>
      <c r="E894" s="173"/>
      <c r="F894" s="173"/>
      <c r="G894" s="174"/>
      <c r="H894" s="175"/>
      <c r="I894" s="176"/>
      <c r="J894" s="176"/>
      <c r="K894" s="177"/>
      <c r="L894" s="178"/>
      <c r="M894" s="179"/>
      <c r="O894" s="160" t="str">
        <f>IF(Q894 = "", "", COUNT(Q$4:$Q894))</f>
        <v/>
      </c>
      <c r="P894" s="160" t="str">
        <f t="shared" si="104"/>
        <v/>
      </c>
      <c r="Q894" s="161" t="str">
        <f t="shared" si="105"/>
        <v/>
      </c>
      <c r="R894" s="162" t="str">
        <f t="shared" si="106"/>
        <v/>
      </c>
      <c r="S894" s="163" t="str">
        <f t="shared" si="107"/>
        <v/>
      </c>
      <c r="T894" s="164" t="str">
        <f t="shared" si="108"/>
        <v/>
      </c>
      <c r="U894" s="165" t="str">
        <f t="shared" si="109"/>
        <v/>
      </c>
      <c r="V894" s="146"/>
      <c r="AR894" t="str">
        <f t="shared" si="110"/>
        <v/>
      </c>
      <c r="AS894" t="str">
        <f t="shared" si="111"/>
        <v/>
      </c>
    </row>
    <row r="895" spans="1:45" x14ac:dyDescent="0.55000000000000004">
      <c r="A895" s="171"/>
      <c r="B895" s="172"/>
      <c r="C895" s="173"/>
      <c r="D895" s="173"/>
      <c r="E895" s="173"/>
      <c r="F895" s="173"/>
      <c r="G895" s="174"/>
      <c r="H895" s="175"/>
      <c r="I895" s="176"/>
      <c r="J895" s="176"/>
      <c r="K895" s="177"/>
      <c r="L895" s="178"/>
      <c r="M895" s="179"/>
      <c r="O895" s="160" t="str">
        <f>IF(Q895 = "", "", COUNT(Q$4:$Q895))</f>
        <v/>
      </c>
      <c r="P895" s="160" t="str">
        <f t="shared" si="104"/>
        <v/>
      </c>
      <c r="Q895" s="161" t="str">
        <f t="shared" si="105"/>
        <v/>
      </c>
      <c r="R895" s="162" t="str">
        <f t="shared" si="106"/>
        <v/>
      </c>
      <c r="S895" s="163" t="str">
        <f t="shared" si="107"/>
        <v/>
      </c>
      <c r="T895" s="164" t="str">
        <f t="shared" si="108"/>
        <v/>
      </c>
      <c r="U895" s="165" t="str">
        <f t="shared" si="109"/>
        <v/>
      </c>
      <c r="V895" s="146"/>
      <c r="AR895" t="str">
        <f t="shared" si="110"/>
        <v/>
      </c>
      <c r="AS895" t="str">
        <f t="shared" si="111"/>
        <v/>
      </c>
    </row>
    <row r="896" spans="1:45" x14ac:dyDescent="0.55000000000000004">
      <c r="A896" s="171"/>
      <c r="B896" s="172"/>
      <c r="C896" s="173"/>
      <c r="D896" s="173"/>
      <c r="E896" s="173"/>
      <c r="F896" s="173"/>
      <c r="G896" s="174"/>
      <c r="H896" s="175"/>
      <c r="I896" s="176"/>
      <c r="J896" s="176"/>
      <c r="K896" s="177"/>
      <c r="L896" s="178"/>
      <c r="M896" s="179"/>
      <c r="O896" s="160" t="str">
        <f>IF(Q896 = "", "", COUNT(Q$4:$Q896))</f>
        <v/>
      </c>
      <c r="P896" s="160" t="str">
        <f t="shared" si="104"/>
        <v/>
      </c>
      <c r="Q896" s="161" t="str">
        <f t="shared" si="105"/>
        <v/>
      </c>
      <c r="R896" s="162" t="str">
        <f t="shared" si="106"/>
        <v/>
      </c>
      <c r="S896" s="163" t="str">
        <f t="shared" si="107"/>
        <v/>
      </c>
      <c r="T896" s="164" t="str">
        <f t="shared" si="108"/>
        <v/>
      </c>
      <c r="U896" s="165" t="str">
        <f t="shared" si="109"/>
        <v/>
      </c>
      <c r="V896" s="146"/>
      <c r="AR896" t="str">
        <f t="shared" si="110"/>
        <v/>
      </c>
      <c r="AS896" t="str">
        <f t="shared" si="111"/>
        <v/>
      </c>
    </row>
    <row r="897" spans="1:45" x14ac:dyDescent="0.55000000000000004">
      <c r="A897" s="171"/>
      <c r="B897" s="172"/>
      <c r="C897" s="173"/>
      <c r="D897" s="173"/>
      <c r="E897" s="173"/>
      <c r="F897" s="173"/>
      <c r="G897" s="174"/>
      <c r="H897" s="175"/>
      <c r="I897" s="176"/>
      <c r="J897" s="176"/>
      <c r="K897" s="177"/>
      <c r="L897" s="178"/>
      <c r="M897" s="179"/>
      <c r="O897" s="160" t="str">
        <f>IF(Q897 = "", "", COUNT(Q$4:$Q897))</f>
        <v/>
      </c>
      <c r="P897" s="160" t="str">
        <f t="shared" si="104"/>
        <v/>
      </c>
      <c r="Q897" s="161" t="str">
        <f t="shared" si="105"/>
        <v/>
      </c>
      <c r="R897" s="162" t="str">
        <f t="shared" si="106"/>
        <v/>
      </c>
      <c r="S897" s="163" t="str">
        <f t="shared" si="107"/>
        <v/>
      </c>
      <c r="T897" s="164" t="str">
        <f t="shared" si="108"/>
        <v/>
      </c>
      <c r="U897" s="165" t="str">
        <f t="shared" si="109"/>
        <v/>
      </c>
      <c r="V897" s="146"/>
      <c r="AR897" t="str">
        <f t="shared" si="110"/>
        <v/>
      </c>
      <c r="AS897" t="str">
        <f t="shared" si="111"/>
        <v/>
      </c>
    </row>
    <row r="898" spans="1:45" x14ac:dyDescent="0.55000000000000004">
      <c r="A898" s="171"/>
      <c r="B898" s="172"/>
      <c r="C898" s="173"/>
      <c r="D898" s="173"/>
      <c r="E898" s="173"/>
      <c r="F898" s="173"/>
      <c r="G898" s="174"/>
      <c r="H898" s="175"/>
      <c r="I898" s="176"/>
      <c r="J898" s="176"/>
      <c r="K898" s="177"/>
      <c r="L898" s="178"/>
      <c r="M898" s="179"/>
      <c r="O898" s="160" t="str">
        <f>IF(Q898 = "", "", COUNT(Q$4:$Q898))</f>
        <v/>
      </c>
      <c r="P898" s="160" t="str">
        <f t="shared" si="104"/>
        <v/>
      </c>
      <c r="Q898" s="161" t="str">
        <f t="shared" si="105"/>
        <v/>
      </c>
      <c r="R898" s="162" t="str">
        <f t="shared" si="106"/>
        <v/>
      </c>
      <c r="S898" s="163" t="str">
        <f t="shared" si="107"/>
        <v/>
      </c>
      <c r="T898" s="164" t="str">
        <f t="shared" si="108"/>
        <v/>
      </c>
      <c r="U898" s="165" t="str">
        <f t="shared" si="109"/>
        <v/>
      </c>
      <c r="V898" s="146"/>
      <c r="AR898" t="str">
        <f t="shared" si="110"/>
        <v/>
      </c>
      <c r="AS898" t="str">
        <f t="shared" si="111"/>
        <v/>
      </c>
    </row>
    <row r="899" spans="1:45" x14ac:dyDescent="0.55000000000000004">
      <c r="A899" s="171"/>
      <c r="B899" s="172"/>
      <c r="C899" s="173"/>
      <c r="D899" s="173"/>
      <c r="E899" s="173"/>
      <c r="F899" s="173"/>
      <c r="G899" s="174"/>
      <c r="H899" s="175"/>
      <c r="I899" s="176"/>
      <c r="J899" s="176"/>
      <c r="K899" s="177"/>
      <c r="L899" s="178"/>
      <c r="M899" s="179"/>
      <c r="O899" s="160" t="str">
        <f>IF(Q899 = "", "", COUNT(Q$4:$Q899))</f>
        <v/>
      </c>
      <c r="P899" s="160" t="str">
        <f t="shared" si="104"/>
        <v/>
      </c>
      <c r="Q899" s="161" t="str">
        <f t="shared" si="105"/>
        <v/>
      </c>
      <c r="R899" s="162" t="str">
        <f t="shared" si="106"/>
        <v/>
      </c>
      <c r="S899" s="163" t="str">
        <f t="shared" si="107"/>
        <v/>
      </c>
      <c r="T899" s="164" t="str">
        <f t="shared" si="108"/>
        <v/>
      </c>
      <c r="U899" s="165" t="str">
        <f t="shared" si="109"/>
        <v/>
      </c>
      <c r="V899" s="146"/>
      <c r="AR899" t="str">
        <f t="shared" si="110"/>
        <v/>
      </c>
      <c r="AS899" t="str">
        <f t="shared" si="111"/>
        <v/>
      </c>
    </row>
    <row r="900" spans="1:45" x14ac:dyDescent="0.55000000000000004">
      <c r="A900" s="171"/>
      <c r="B900" s="172"/>
      <c r="C900" s="173"/>
      <c r="D900" s="173"/>
      <c r="E900" s="173"/>
      <c r="F900" s="173"/>
      <c r="G900" s="174"/>
      <c r="H900" s="175"/>
      <c r="I900" s="176"/>
      <c r="J900" s="176"/>
      <c r="K900" s="177"/>
      <c r="L900" s="178"/>
      <c r="M900" s="179"/>
      <c r="O900" s="160" t="str">
        <f>IF(Q900 = "", "", COUNT(Q$4:$Q900))</f>
        <v/>
      </c>
      <c r="P900" s="160" t="str">
        <f t="shared" ref="P900:P963" si="112">IF(C900 &gt; 0, YEAR(B900), "")</f>
        <v/>
      </c>
      <c r="Q900" s="161" t="str">
        <f t="shared" ref="Q900:Q963" si="113">IF(A900="", "", IF(G900="",1,IF(G900="O",1,IF(G900="C",8.4,IF(G900="B",8.4,IF(G900="A",76.8,IF(G900="K",76.8,"ERR")))))))</f>
        <v/>
      </c>
      <c r="R900" s="162" t="str">
        <f t="shared" ref="R900:R963" si="114">IF(L900&lt;&gt;"",Q900,"")</f>
        <v/>
      </c>
      <c r="S900" s="163" t="str">
        <f t="shared" ref="S900:S963" si="115">IF(IF(L900&lt;&gt;"",G900,"")=0, "O", IF(L900&lt;&gt;"",G900,""))</f>
        <v/>
      </c>
      <c r="T900" s="164" t="str">
        <f t="shared" ref="T900:T963" si="116">IF(M900&lt;&gt;"",Q900,"")</f>
        <v/>
      </c>
      <c r="U900" s="165" t="str">
        <f t="shared" ref="U900:U963" si="117">IF(IF(M900&lt;&gt;"",G900,"")=0, "O", IF(M900&lt;&gt;"",G900,""))</f>
        <v/>
      </c>
      <c r="V900" s="146"/>
      <c r="AR900" t="str">
        <f t="shared" ref="AR900:AR963" si="118">IF(O900&gt;0, O900, "")</f>
        <v/>
      </c>
      <c r="AS900" t="str">
        <f t="shared" ref="AS900:AS963" si="119">IF(OR(L900="Y",M900="Y"),"Y","")</f>
        <v/>
      </c>
    </row>
    <row r="901" spans="1:45" x14ac:dyDescent="0.55000000000000004">
      <c r="A901" s="171"/>
      <c r="B901" s="172"/>
      <c r="C901" s="173"/>
      <c r="D901" s="173"/>
      <c r="E901" s="173"/>
      <c r="F901" s="173"/>
      <c r="G901" s="174"/>
      <c r="H901" s="175"/>
      <c r="I901" s="176"/>
      <c r="J901" s="176"/>
      <c r="K901" s="177"/>
      <c r="L901" s="178"/>
      <c r="M901" s="179"/>
      <c r="O901" s="160" t="str">
        <f>IF(Q901 = "", "", COUNT(Q$4:$Q901))</f>
        <v/>
      </c>
      <c r="P901" s="160" t="str">
        <f t="shared" si="112"/>
        <v/>
      </c>
      <c r="Q901" s="161" t="str">
        <f t="shared" si="113"/>
        <v/>
      </c>
      <c r="R901" s="162" t="str">
        <f t="shared" si="114"/>
        <v/>
      </c>
      <c r="S901" s="163" t="str">
        <f t="shared" si="115"/>
        <v/>
      </c>
      <c r="T901" s="164" t="str">
        <f t="shared" si="116"/>
        <v/>
      </c>
      <c r="U901" s="165" t="str">
        <f t="shared" si="117"/>
        <v/>
      </c>
      <c r="V901" s="146"/>
      <c r="AR901" t="str">
        <f t="shared" si="118"/>
        <v/>
      </c>
      <c r="AS901" t="str">
        <f t="shared" si="119"/>
        <v/>
      </c>
    </row>
    <row r="902" spans="1:45" x14ac:dyDescent="0.55000000000000004">
      <c r="A902" s="171"/>
      <c r="B902" s="172"/>
      <c r="C902" s="173"/>
      <c r="D902" s="173"/>
      <c r="E902" s="173"/>
      <c r="F902" s="173"/>
      <c r="G902" s="174"/>
      <c r="H902" s="175"/>
      <c r="I902" s="176"/>
      <c r="J902" s="176"/>
      <c r="K902" s="177"/>
      <c r="L902" s="178"/>
      <c r="M902" s="179"/>
      <c r="O902" s="160" t="str">
        <f>IF(Q902 = "", "", COUNT(Q$4:$Q902))</f>
        <v/>
      </c>
      <c r="P902" s="160" t="str">
        <f t="shared" si="112"/>
        <v/>
      </c>
      <c r="Q902" s="161" t="str">
        <f t="shared" si="113"/>
        <v/>
      </c>
      <c r="R902" s="162" t="str">
        <f t="shared" si="114"/>
        <v/>
      </c>
      <c r="S902" s="163" t="str">
        <f t="shared" si="115"/>
        <v/>
      </c>
      <c r="T902" s="164" t="str">
        <f t="shared" si="116"/>
        <v/>
      </c>
      <c r="U902" s="165" t="str">
        <f t="shared" si="117"/>
        <v/>
      </c>
      <c r="V902" s="146"/>
      <c r="AR902" t="str">
        <f t="shared" si="118"/>
        <v/>
      </c>
      <c r="AS902" t="str">
        <f t="shared" si="119"/>
        <v/>
      </c>
    </row>
    <row r="903" spans="1:45" x14ac:dyDescent="0.55000000000000004">
      <c r="A903" s="171"/>
      <c r="B903" s="172"/>
      <c r="C903" s="173"/>
      <c r="D903" s="173"/>
      <c r="E903" s="173"/>
      <c r="F903" s="173"/>
      <c r="G903" s="174"/>
      <c r="H903" s="175"/>
      <c r="I903" s="176"/>
      <c r="J903" s="176"/>
      <c r="K903" s="177"/>
      <c r="L903" s="178"/>
      <c r="M903" s="179"/>
      <c r="O903" s="160" t="str">
        <f>IF(Q903 = "", "", COUNT(Q$4:$Q903))</f>
        <v/>
      </c>
      <c r="P903" s="160" t="str">
        <f t="shared" si="112"/>
        <v/>
      </c>
      <c r="Q903" s="161" t="str">
        <f t="shared" si="113"/>
        <v/>
      </c>
      <c r="R903" s="162" t="str">
        <f t="shared" si="114"/>
        <v/>
      </c>
      <c r="S903" s="163" t="str">
        <f t="shared" si="115"/>
        <v/>
      </c>
      <c r="T903" s="164" t="str">
        <f t="shared" si="116"/>
        <v/>
      </c>
      <c r="U903" s="165" t="str">
        <f t="shared" si="117"/>
        <v/>
      </c>
      <c r="V903" s="146"/>
      <c r="AR903" t="str">
        <f t="shared" si="118"/>
        <v/>
      </c>
      <c r="AS903" t="str">
        <f t="shared" si="119"/>
        <v/>
      </c>
    </row>
    <row r="904" spans="1:45" x14ac:dyDescent="0.55000000000000004">
      <c r="A904" s="171"/>
      <c r="B904" s="172"/>
      <c r="C904" s="173"/>
      <c r="D904" s="173"/>
      <c r="E904" s="173"/>
      <c r="F904" s="173"/>
      <c r="G904" s="174"/>
      <c r="H904" s="175"/>
      <c r="I904" s="176"/>
      <c r="J904" s="176"/>
      <c r="K904" s="177"/>
      <c r="L904" s="178"/>
      <c r="M904" s="179"/>
      <c r="O904" s="160" t="str">
        <f>IF(Q904 = "", "", COUNT(Q$4:$Q904))</f>
        <v/>
      </c>
      <c r="P904" s="160" t="str">
        <f t="shared" si="112"/>
        <v/>
      </c>
      <c r="Q904" s="161" t="str">
        <f t="shared" si="113"/>
        <v/>
      </c>
      <c r="R904" s="162" t="str">
        <f t="shared" si="114"/>
        <v/>
      </c>
      <c r="S904" s="163" t="str">
        <f t="shared" si="115"/>
        <v/>
      </c>
      <c r="T904" s="164" t="str">
        <f t="shared" si="116"/>
        <v/>
      </c>
      <c r="U904" s="165" t="str">
        <f t="shared" si="117"/>
        <v/>
      </c>
      <c r="V904" s="146"/>
      <c r="AR904" t="str">
        <f t="shared" si="118"/>
        <v/>
      </c>
      <c r="AS904" t="str">
        <f t="shared" si="119"/>
        <v/>
      </c>
    </row>
    <row r="905" spans="1:45" x14ac:dyDescent="0.55000000000000004">
      <c r="A905" s="171"/>
      <c r="B905" s="172"/>
      <c r="C905" s="173"/>
      <c r="D905" s="173"/>
      <c r="E905" s="173"/>
      <c r="F905" s="173"/>
      <c r="G905" s="174"/>
      <c r="H905" s="175"/>
      <c r="I905" s="176"/>
      <c r="J905" s="176"/>
      <c r="K905" s="177"/>
      <c r="L905" s="178"/>
      <c r="M905" s="179"/>
      <c r="O905" s="160" t="str">
        <f>IF(Q905 = "", "", COUNT(Q$4:$Q905))</f>
        <v/>
      </c>
      <c r="P905" s="160" t="str">
        <f t="shared" si="112"/>
        <v/>
      </c>
      <c r="Q905" s="161" t="str">
        <f t="shared" si="113"/>
        <v/>
      </c>
      <c r="R905" s="162" t="str">
        <f t="shared" si="114"/>
        <v/>
      </c>
      <c r="S905" s="163" t="str">
        <f t="shared" si="115"/>
        <v/>
      </c>
      <c r="T905" s="164" t="str">
        <f t="shared" si="116"/>
        <v/>
      </c>
      <c r="U905" s="165" t="str">
        <f t="shared" si="117"/>
        <v/>
      </c>
      <c r="V905" s="146"/>
      <c r="AR905" t="str">
        <f t="shared" si="118"/>
        <v/>
      </c>
      <c r="AS905" t="str">
        <f t="shared" si="119"/>
        <v/>
      </c>
    </row>
    <row r="906" spans="1:45" x14ac:dyDescent="0.55000000000000004">
      <c r="A906" s="171"/>
      <c r="B906" s="172"/>
      <c r="C906" s="173"/>
      <c r="D906" s="173"/>
      <c r="E906" s="173"/>
      <c r="F906" s="173"/>
      <c r="G906" s="174"/>
      <c r="H906" s="175"/>
      <c r="I906" s="176"/>
      <c r="J906" s="176"/>
      <c r="K906" s="177"/>
      <c r="L906" s="178"/>
      <c r="M906" s="179"/>
      <c r="O906" s="160" t="str">
        <f>IF(Q906 = "", "", COUNT(Q$4:$Q906))</f>
        <v/>
      </c>
      <c r="P906" s="160" t="str">
        <f t="shared" si="112"/>
        <v/>
      </c>
      <c r="Q906" s="161" t="str">
        <f t="shared" si="113"/>
        <v/>
      </c>
      <c r="R906" s="162" t="str">
        <f t="shared" si="114"/>
        <v/>
      </c>
      <c r="S906" s="163" t="str">
        <f t="shared" si="115"/>
        <v/>
      </c>
      <c r="T906" s="164" t="str">
        <f t="shared" si="116"/>
        <v/>
      </c>
      <c r="U906" s="165" t="str">
        <f t="shared" si="117"/>
        <v/>
      </c>
      <c r="V906" s="146"/>
      <c r="AR906" t="str">
        <f t="shared" si="118"/>
        <v/>
      </c>
      <c r="AS906" t="str">
        <f t="shared" si="119"/>
        <v/>
      </c>
    </row>
    <row r="907" spans="1:45" x14ac:dyDescent="0.55000000000000004">
      <c r="A907" s="171"/>
      <c r="B907" s="172"/>
      <c r="C907" s="173"/>
      <c r="D907" s="173"/>
      <c r="E907" s="173"/>
      <c r="F907" s="173"/>
      <c r="G907" s="174"/>
      <c r="H907" s="175"/>
      <c r="I907" s="176"/>
      <c r="J907" s="176"/>
      <c r="K907" s="177"/>
      <c r="L907" s="178"/>
      <c r="M907" s="179"/>
      <c r="O907" s="160" t="str">
        <f>IF(Q907 = "", "", COUNT(Q$4:$Q907))</f>
        <v/>
      </c>
      <c r="P907" s="160" t="str">
        <f t="shared" si="112"/>
        <v/>
      </c>
      <c r="Q907" s="161" t="str">
        <f t="shared" si="113"/>
        <v/>
      </c>
      <c r="R907" s="162" t="str">
        <f t="shared" si="114"/>
        <v/>
      </c>
      <c r="S907" s="163" t="str">
        <f t="shared" si="115"/>
        <v/>
      </c>
      <c r="T907" s="164" t="str">
        <f t="shared" si="116"/>
        <v/>
      </c>
      <c r="U907" s="165" t="str">
        <f t="shared" si="117"/>
        <v/>
      </c>
      <c r="V907" s="146"/>
      <c r="AR907" t="str">
        <f t="shared" si="118"/>
        <v/>
      </c>
      <c r="AS907" t="str">
        <f t="shared" si="119"/>
        <v/>
      </c>
    </row>
    <row r="908" spans="1:45" x14ac:dyDescent="0.55000000000000004">
      <c r="A908" s="171"/>
      <c r="B908" s="172"/>
      <c r="C908" s="173"/>
      <c r="D908" s="173"/>
      <c r="E908" s="173"/>
      <c r="F908" s="173"/>
      <c r="G908" s="174"/>
      <c r="H908" s="175"/>
      <c r="I908" s="176"/>
      <c r="J908" s="176"/>
      <c r="K908" s="177"/>
      <c r="L908" s="178"/>
      <c r="M908" s="179"/>
      <c r="O908" s="160" t="str">
        <f>IF(Q908 = "", "", COUNT(Q$4:$Q908))</f>
        <v/>
      </c>
      <c r="P908" s="160" t="str">
        <f t="shared" si="112"/>
        <v/>
      </c>
      <c r="Q908" s="161" t="str">
        <f t="shared" si="113"/>
        <v/>
      </c>
      <c r="R908" s="162" t="str">
        <f t="shared" si="114"/>
        <v/>
      </c>
      <c r="S908" s="163" t="str">
        <f t="shared" si="115"/>
        <v/>
      </c>
      <c r="T908" s="164" t="str">
        <f t="shared" si="116"/>
        <v/>
      </c>
      <c r="U908" s="165" t="str">
        <f t="shared" si="117"/>
        <v/>
      </c>
      <c r="V908" s="146"/>
      <c r="AR908" t="str">
        <f t="shared" si="118"/>
        <v/>
      </c>
      <c r="AS908" t="str">
        <f t="shared" si="119"/>
        <v/>
      </c>
    </row>
    <row r="909" spans="1:45" x14ac:dyDescent="0.55000000000000004">
      <c r="A909" s="171"/>
      <c r="B909" s="172"/>
      <c r="C909" s="173"/>
      <c r="D909" s="173"/>
      <c r="E909" s="173"/>
      <c r="F909" s="173"/>
      <c r="G909" s="174"/>
      <c r="H909" s="175"/>
      <c r="I909" s="176"/>
      <c r="J909" s="176"/>
      <c r="K909" s="177"/>
      <c r="L909" s="178"/>
      <c r="M909" s="179"/>
      <c r="O909" s="160" t="str">
        <f>IF(Q909 = "", "", COUNT(Q$4:$Q909))</f>
        <v/>
      </c>
      <c r="P909" s="160" t="str">
        <f t="shared" si="112"/>
        <v/>
      </c>
      <c r="Q909" s="161" t="str">
        <f t="shared" si="113"/>
        <v/>
      </c>
      <c r="R909" s="162" t="str">
        <f t="shared" si="114"/>
        <v/>
      </c>
      <c r="S909" s="163" t="str">
        <f t="shared" si="115"/>
        <v/>
      </c>
      <c r="T909" s="164" t="str">
        <f t="shared" si="116"/>
        <v/>
      </c>
      <c r="U909" s="165" t="str">
        <f t="shared" si="117"/>
        <v/>
      </c>
      <c r="V909" s="146"/>
      <c r="AR909" t="str">
        <f t="shared" si="118"/>
        <v/>
      </c>
      <c r="AS909" t="str">
        <f t="shared" si="119"/>
        <v/>
      </c>
    </row>
    <row r="910" spans="1:45" x14ac:dyDescent="0.55000000000000004">
      <c r="A910" s="171"/>
      <c r="B910" s="172"/>
      <c r="C910" s="173"/>
      <c r="D910" s="173"/>
      <c r="E910" s="173"/>
      <c r="F910" s="173"/>
      <c r="G910" s="174"/>
      <c r="H910" s="175"/>
      <c r="I910" s="176"/>
      <c r="J910" s="176"/>
      <c r="K910" s="177"/>
      <c r="L910" s="178"/>
      <c r="M910" s="179"/>
      <c r="O910" s="160" t="str">
        <f>IF(Q910 = "", "", COUNT(Q$4:$Q910))</f>
        <v/>
      </c>
      <c r="P910" s="160" t="str">
        <f t="shared" si="112"/>
        <v/>
      </c>
      <c r="Q910" s="161" t="str">
        <f t="shared" si="113"/>
        <v/>
      </c>
      <c r="R910" s="162" t="str">
        <f t="shared" si="114"/>
        <v/>
      </c>
      <c r="S910" s="163" t="str">
        <f t="shared" si="115"/>
        <v/>
      </c>
      <c r="T910" s="164" t="str">
        <f t="shared" si="116"/>
        <v/>
      </c>
      <c r="U910" s="165" t="str">
        <f t="shared" si="117"/>
        <v/>
      </c>
      <c r="V910" s="146"/>
      <c r="AR910" t="str">
        <f t="shared" si="118"/>
        <v/>
      </c>
      <c r="AS910" t="str">
        <f t="shared" si="119"/>
        <v/>
      </c>
    </row>
    <row r="911" spans="1:45" x14ac:dyDescent="0.55000000000000004">
      <c r="A911" s="171"/>
      <c r="B911" s="172"/>
      <c r="C911" s="173"/>
      <c r="D911" s="173"/>
      <c r="E911" s="173"/>
      <c r="F911" s="173"/>
      <c r="G911" s="174"/>
      <c r="H911" s="175"/>
      <c r="I911" s="176"/>
      <c r="J911" s="176"/>
      <c r="K911" s="177"/>
      <c r="L911" s="178"/>
      <c r="M911" s="179"/>
      <c r="O911" s="160" t="str">
        <f>IF(Q911 = "", "", COUNT(Q$4:$Q911))</f>
        <v/>
      </c>
      <c r="P911" s="160" t="str">
        <f t="shared" si="112"/>
        <v/>
      </c>
      <c r="Q911" s="161" t="str">
        <f t="shared" si="113"/>
        <v/>
      </c>
      <c r="R911" s="162" t="str">
        <f t="shared" si="114"/>
        <v/>
      </c>
      <c r="S911" s="163" t="str">
        <f t="shared" si="115"/>
        <v/>
      </c>
      <c r="T911" s="164" t="str">
        <f t="shared" si="116"/>
        <v/>
      </c>
      <c r="U911" s="165" t="str">
        <f t="shared" si="117"/>
        <v/>
      </c>
      <c r="V911" s="146"/>
      <c r="AR911" t="str">
        <f t="shared" si="118"/>
        <v/>
      </c>
      <c r="AS911" t="str">
        <f t="shared" si="119"/>
        <v/>
      </c>
    </row>
    <row r="912" spans="1:45" x14ac:dyDescent="0.55000000000000004">
      <c r="A912" s="171"/>
      <c r="B912" s="172"/>
      <c r="C912" s="173"/>
      <c r="D912" s="173"/>
      <c r="E912" s="173"/>
      <c r="F912" s="173"/>
      <c r="G912" s="174"/>
      <c r="H912" s="175"/>
      <c r="I912" s="176"/>
      <c r="J912" s="176"/>
      <c r="K912" s="177"/>
      <c r="L912" s="178"/>
      <c r="M912" s="179"/>
      <c r="O912" s="160" t="str">
        <f>IF(Q912 = "", "", COUNT(Q$4:$Q912))</f>
        <v/>
      </c>
      <c r="P912" s="160" t="str">
        <f t="shared" si="112"/>
        <v/>
      </c>
      <c r="Q912" s="161" t="str">
        <f t="shared" si="113"/>
        <v/>
      </c>
      <c r="R912" s="162" t="str">
        <f t="shared" si="114"/>
        <v/>
      </c>
      <c r="S912" s="163" t="str">
        <f t="shared" si="115"/>
        <v/>
      </c>
      <c r="T912" s="164" t="str">
        <f t="shared" si="116"/>
        <v/>
      </c>
      <c r="U912" s="165" t="str">
        <f t="shared" si="117"/>
        <v/>
      </c>
      <c r="V912" s="146"/>
      <c r="AR912" t="str">
        <f t="shared" si="118"/>
        <v/>
      </c>
      <c r="AS912" t="str">
        <f t="shared" si="119"/>
        <v/>
      </c>
    </row>
    <row r="913" spans="1:45" x14ac:dyDescent="0.55000000000000004">
      <c r="A913" s="171"/>
      <c r="B913" s="172"/>
      <c r="C913" s="173"/>
      <c r="D913" s="173"/>
      <c r="E913" s="173"/>
      <c r="F913" s="173"/>
      <c r="G913" s="174"/>
      <c r="H913" s="175"/>
      <c r="I913" s="176"/>
      <c r="J913" s="176"/>
      <c r="K913" s="177"/>
      <c r="L913" s="178"/>
      <c r="M913" s="179"/>
      <c r="O913" s="160" t="str">
        <f>IF(Q913 = "", "", COUNT(Q$4:$Q913))</f>
        <v/>
      </c>
      <c r="P913" s="160" t="str">
        <f t="shared" si="112"/>
        <v/>
      </c>
      <c r="Q913" s="161" t="str">
        <f t="shared" si="113"/>
        <v/>
      </c>
      <c r="R913" s="162" t="str">
        <f t="shared" si="114"/>
        <v/>
      </c>
      <c r="S913" s="163" t="str">
        <f t="shared" si="115"/>
        <v/>
      </c>
      <c r="T913" s="164" t="str">
        <f t="shared" si="116"/>
        <v/>
      </c>
      <c r="U913" s="165" t="str">
        <f t="shared" si="117"/>
        <v/>
      </c>
      <c r="V913" s="146"/>
      <c r="AR913" t="str">
        <f t="shared" si="118"/>
        <v/>
      </c>
      <c r="AS913" t="str">
        <f t="shared" si="119"/>
        <v/>
      </c>
    </row>
    <row r="914" spans="1:45" x14ac:dyDescent="0.55000000000000004">
      <c r="A914" s="171"/>
      <c r="B914" s="172"/>
      <c r="C914" s="173"/>
      <c r="D914" s="173"/>
      <c r="E914" s="173"/>
      <c r="F914" s="173"/>
      <c r="G914" s="174"/>
      <c r="H914" s="175"/>
      <c r="I914" s="176"/>
      <c r="J914" s="176"/>
      <c r="K914" s="177"/>
      <c r="L914" s="178"/>
      <c r="M914" s="179"/>
      <c r="O914" s="160" t="str">
        <f>IF(Q914 = "", "", COUNT(Q$4:$Q914))</f>
        <v/>
      </c>
      <c r="P914" s="160" t="str">
        <f t="shared" si="112"/>
        <v/>
      </c>
      <c r="Q914" s="161" t="str">
        <f t="shared" si="113"/>
        <v/>
      </c>
      <c r="R914" s="162" t="str">
        <f t="shared" si="114"/>
        <v/>
      </c>
      <c r="S914" s="163" t="str">
        <f t="shared" si="115"/>
        <v/>
      </c>
      <c r="T914" s="164" t="str">
        <f t="shared" si="116"/>
        <v/>
      </c>
      <c r="U914" s="165" t="str">
        <f t="shared" si="117"/>
        <v/>
      </c>
      <c r="V914" s="146"/>
      <c r="AR914" t="str">
        <f t="shared" si="118"/>
        <v/>
      </c>
      <c r="AS914" t="str">
        <f t="shared" si="119"/>
        <v/>
      </c>
    </row>
    <row r="915" spans="1:45" x14ac:dyDescent="0.55000000000000004">
      <c r="A915" s="171"/>
      <c r="B915" s="172"/>
      <c r="C915" s="173"/>
      <c r="D915" s="173"/>
      <c r="E915" s="173"/>
      <c r="F915" s="173"/>
      <c r="G915" s="174"/>
      <c r="H915" s="175"/>
      <c r="I915" s="176"/>
      <c r="J915" s="176"/>
      <c r="K915" s="177"/>
      <c r="L915" s="178"/>
      <c r="M915" s="179"/>
      <c r="O915" s="160" t="str">
        <f>IF(Q915 = "", "", COUNT(Q$4:$Q915))</f>
        <v/>
      </c>
      <c r="P915" s="160" t="str">
        <f t="shared" si="112"/>
        <v/>
      </c>
      <c r="Q915" s="161" t="str">
        <f t="shared" si="113"/>
        <v/>
      </c>
      <c r="R915" s="162" t="str">
        <f t="shared" si="114"/>
        <v/>
      </c>
      <c r="S915" s="163" t="str">
        <f t="shared" si="115"/>
        <v/>
      </c>
      <c r="T915" s="164" t="str">
        <f t="shared" si="116"/>
        <v/>
      </c>
      <c r="U915" s="165" t="str">
        <f t="shared" si="117"/>
        <v/>
      </c>
      <c r="V915" s="146"/>
      <c r="AR915" t="str">
        <f t="shared" si="118"/>
        <v/>
      </c>
      <c r="AS915" t="str">
        <f t="shared" si="119"/>
        <v/>
      </c>
    </row>
    <row r="916" spans="1:45" x14ac:dyDescent="0.55000000000000004">
      <c r="A916" s="171"/>
      <c r="B916" s="172"/>
      <c r="C916" s="173"/>
      <c r="D916" s="173"/>
      <c r="E916" s="173"/>
      <c r="F916" s="173"/>
      <c r="G916" s="174"/>
      <c r="H916" s="175"/>
      <c r="I916" s="176"/>
      <c r="J916" s="176"/>
      <c r="K916" s="177"/>
      <c r="L916" s="178"/>
      <c r="M916" s="179"/>
      <c r="O916" s="160" t="str">
        <f>IF(Q916 = "", "", COUNT(Q$4:$Q916))</f>
        <v/>
      </c>
      <c r="P916" s="160" t="str">
        <f t="shared" si="112"/>
        <v/>
      </c>
      <c r="Q916" s="161" t="str">
        <f t="shared" si="113"/>
        <v/>
      </c>
      <c r="R916" s="162" t="str">
        <f t="shared" si="114"/>
        <v/>
      </c>
      <c r="S916" s="163" t="str">
        <f t="shared" si="115"/>
        <v/>
      </c>
      <c r="T916" s="164" t="str">
        <f t="shared" si="116"/>
        <v/>
      </c>
      <c r="U916" s="165" t="str">
        <f t="shared" si="117"/>
        <v/>
      </c>
      <c r="V916" s="146"/>
      <c r="AR916" t="str">
        <f t="shared" si="118"/>
        <v/>
      </c>
      <c r="AS916" t="str">
        <f t="shared" si="119"/>
        <v/>
      </c>
    </row>
    <row r="917" spans="1:45" x14ac:dyDescent="0.55000000000000004">
      <c r="A917" s="171"/>
      <c r="B917" s="172"/>
      <c r="C917" s="173"/>
      <c r="D917" s="173"/>
      <c r="E917" s="173"/>
      <c r="F917" s="173"/>
      <c r="G917" s="174"/>
      <c r="H917" s="175"/>
      <c r="I917" s="176"/>
      <c r="J917" s="176"/>
      <c r="K917" s="177"/>
      <c r="L917" s="178"/>
      <c r="M917" s="179"/>
      <c r="O917" s="160" t="str">
        <f>IF(Q917 = "", "", COUNT(Q$4:$Q917))</f>
        <v/>
      </c>
      <c r="P917" s="160" t="str">
        <f t="shared" si="112"/>
        <v/>
      </c>
      <c r="Q917" s="161" t="str">
        <f t="shared" si="113"/>
        <v/>
      </c>
      <c r="R917" s="162" t="str">
        <f t="shared" si="114"/>
        <v/>
      </c>
      <c r="S917" s="163" t="str">
        <f t="shared" si="115"/>
        <v/>
      </c>
      <c r="T917" s="164" t="str">
        <f t="shared" si="116"/>
        <v/>
      </c>
      <c r="U917" s="165" t="str">
        <f t="shared" si="117"/>
        <v/>
      </c>
      <c r="V917" s="146"/>
      <c r="AR917" t="str">
        <f t="shared" si="118"/>
        <v/>
      </c>
      <c r="AS917" t="str">
        <f t="shared" si="119"/>
        <v/>
      </c>
    </row>
    <row r="918" spans="1:45" x14ac:dyDescent="0.55000000000000004">
      <c r="A918" s="171"/>
      <c r="B918" s="172"/>
      <c r="C918" s="173"/>
      <c r="D918" s="173"/>
      <c r="E918" s="173"/>
      <c r="F918" s="173"/>
      <c r="G918" s="174"/>
      <c r="H918" s="175"/>
      <c r="I918" s="176"/>
      <c r="J918" s="176"/>
      <c r="K918" s="177"/>
      <c r="L918" s="178"/>
      <c r="M918" s="179"/>
      <c r="O918" s="160" t="str">
        <f>IF(Q918 = "", "", COUNT(Q$4:$Q918))</f>
        <v/>
      </c>
      <c r="P918" s="160" t="str">
        <f t="shared" si="112"/>
        <v/>
      </c>
      <c r="Q918" s="161" t="str">
        <f t="shared" si="113"/>
        <v/>
      </c>
      <c r="R918" s="162" t="str">
        <f t="shared" si="114"/>
        <v/>
      </c>
      <c r="S918" s="163" t="str">
        <f t="shared" si="115"/>
        <v/>
      </c>
      <c r="T918" s="164" t="str">
        <f t="shared" si="116"/>
        <v/>
      </c>
      <c r="U918" s="165" t="str">
        <f t="shared" si="117"/>
        <v/>
      </c>
      <c r="V918" s="146"/>
      <c r="AR918" t="str">
        <f t="shared" si="118"/>
        <v/>
      </c>
      <c r="AS918" t="str">
        <f t="shared" si="119"/>
        <v/>
      </c>
    </row>
    <row r="919" spans="1:45" x14ac:dyDescent="0.55000000000000004">
      <c r="A919" s="171"/>
      <c r="B919" s="172"/>
      <c r="C919" s="173"/>
      <c r="D919" s="173"/>
      <c r="E919" s="173"/>
      <c r="F919" s="173"/>
      <c r="G919" s="174"/>
      <c r="H919" s="175"/>
      <c r="I919" s="176"/>
      <c r="J919" s="176"/>
      <c r="K919" s="177"/>
      <c r="L919" s="178"/>
      <c r="M919" s="179"/>
      <c r="O919" s="160" t="str">
        <f>IF(Q919 = "", "", COUNT(Q$4:$Q919))</f>
        <v/>
      </c>
      <c r="P919" s="160" t="str">
        <f t="shared" si="112"/>
        <v/>
      </c>
      <c r="Q919" s="161" t="str">
        <f t="shared" si="113"/>
        <v/>
      </c>
      <c r="R919" s="162" t="str">
        <f t="shared" si="114"/>
        <v/>
      </c>
      <c r="S919" s="163" t="str">
        <f t="shared" si="115"/>
        <v/>
      </c>
      <c r="T919" s="164" t="str">
        <f t="shared" si="116"/>
        <v/>
      </c>
      <c r="U919" s="165" t="str">
        <f t="shared" si="117"/>
        <v/>
      </c>
      <c r="V919" s="146"/>
      <c r="AR919" t="str">
        <f t="shared" si="118"/>
        <v/>
      </c>
      <c r="AS919" t="str">
        <f t="shared" si="119"/>
        <v/>
      </c>
    </row>
    <row r="920" spans="1:45" x14ac:dyDescent="0.55000000000000004">
      <c r="A920" s="171"/>
      <c r="B920" s="172"/>
      <c r="C920" s="173"/>
      <c r="D920" s="173"/>
      <c r="E920" s="173"/>
      <c r="F920" s="173"/>
      <c r="G920" s="174"/>
      <c r="H920" s="175"/>
      <c r="I920" s="176"/>
      <c r="J920" s="176"/>
      <c r="K920" s="177"/>
      <c r="L920" s="178"/>
      <c r="M920" s="179"/>
      <c r="O920" s="160" t="str">
        <f>IF(Q920 = "", "", COUNT(Q$4:$Q920))</f>
        <v/>
      </c>
      <c r="P920" s="160" t="str">
        <f t="shared" si="112"/>
        <v/>
      </c>
      <c r="Q920" s="161" t="str">
        <f t="shared" si="113"/>
        <v/>
      </c>
      <c r="R920" s="162" t="str">
        <f t="shared" si="114"/>
        <v/>
      </c>
      <c r="S920" s="163" t="str">
        <f t="shared" si="115"/>
        <v/>
      </c>
      <c r="T920" s="164" t="str">
        <f t="shared" si="116"/>
        <v/>
      </c>
      <c r="U920" s="165" t="str">
        <f t="shared" si="117"/>
        <v/>
      </c>
      <c r="V920" s="146"/>
      <c r="AR920" t="str">
        <f t="shared" si="118"/>
        <v/>
      </c>
      <c r="AS920" t="str">
        <f t="shared" si="119"/>
        <v/>
      </c>
    </row>
    <row r="921" spans="1:45" x14ac:dyDescent="0.55000000000000004">
      <c r="A921" s="171"/>
      <c r="B921" s="172"/>
      <c r="C921" s="173"/>
      <c r="D921" s="173"/>
      <c r="E921" s="173"/>
      <c r="F921" s="173"/>
      <c r="G921" s="174"/>
      <c r="H921" s="175"/>
      <c r="I921" s="176"/>
      <c r="J921" s="176"/>
      <c r="K921" s="177"/>
      <c r="L921" s="178"/>
      <c r="M921" s="179"/>
      <c r="O921" s="160" t="str">
        <f>IF(Q921 = "", "", COUNT(Q$4:$Q921))</f>
        <v/>
      </c>
      <c r="P921" s="160" t="str">
        <f t="shared" si="112"/>
        <v/>
      </c>
      <c r="Q921" s="161" t="str">
        <f t="shared" si="113"/>
        <v/>
      </c>
      <c r="R921" s="162" t="str">
        <f t="shared" si="114"/>
        <v/>
      </c>
      <c r="S921" s="163" t="str">
        <f t="shared" si="115"/>
        <v/>
      </c>
      <c r="T921" s="164" t="str">
        <f t="shared" si="116"/>
        <v/>
      </c>
      <c r="U921" s="165" t="str">
        <f t="shared" si="117"/>
        <v/>
      </c>
      <c r="V921" s="146"/>
      <c r="AR921" t="str">
        <f t="shared" si="118"/>
        <v/>
      </c>
      <c r="AS921" t="str">
        <f t="shared" si="119"/>
        <v/>
      </c>
    </row>
    <row r="922" spans="1:45" x14ac:dyDescent="0.55000000000000004">
      <c r="A922" s="171"/>
      <c r="B922" s="172"/>
      <c r="C922" s="173"/>
      <c r="D922" s="173"/>
      <c r="E922" s="173"/>
      <c r="F922" s="173"/>
      <c r="G922" s="174"/>
      <c r="H922" s="175"/>
      <c r="I922" s="176"/>
      <c r="J922" s="176"/>
      <c r="K922" s="177"/>
      <c r="L922" s="178"/>
      <c r="M922" s="179"/>
      <c r="O922" s="160" t="str">
        <f>IF(Q922 = "", "", COUNT(Q$4:$Q922))</f>
        <v/>
      </c>
      <c r="P922" s="160" t="str">
        <f t="shared" si="112"/>
        <v/>
      </c>
      <c r="Q922" s="161" t="str">
        <f t="shared" si="113"/>
        <v/>
      </c>
      <c r="R922" s="162" t="str">
        <f t="shared" si="114"/>
        <v/>
      </c>
      <c r="S922" s="163" t="str">
        <f t="shared" si="115"/>
        <v/>
      </c>
      <c r="T922" s="164" t="str">
        <f t="shared" si="116"/>
        <v/>
      </c>
      <c r="U922" s="165" t="str">
        <f t="shared" si="117"/>
        <v/>
      </c>
      <c r="V922" s="146"/>
      <c r="AR922" t="str">
        <f t="shared" si="118"/>
        <v/>
      </c>
      <c r="AS922" t="str">
        <f t="shared" si="119"/>
        <v/>
      </c>
    </row>
    <row r="923" spans="1:45" x14ac:dyDescent="0.55000000000000004">
      <c r="A923" s="171"/>
      <c r="B923" s="172"/>
      <c r="C923" s="173"/>
      <c r="D923" s="173"/>
      <c r="E923" s="173"/>
      <c r="F923" s="173"/>
      <c r="G923" s="174"/>
      <c r="H923" s="175"/>
      <c r="I923" s="176"/>
      <c r="J923" s="176"/>
      <c r="K923" s="177"/>
      <c r="L923" s="178"/>
      <c r="M923" s="179"/>
      <c r="O923" s="160" t="str">
        <f>IF(Q923 = "", "", COUNT(Q$4:$Q923))</f>
        <v/>
      </c>
      <c r="P923" s="160" t="str">
        <f t="shared" si="112"/>
        <v/>
      </c>
      <c r="Q923" s="161" t="str">
        <f t="shared" si="113"/>
        <v/>
      </c>
      <c r="R923" s="162" t="str">
        <f t="shared" si="114"/>
        <v/>
      </c>
      <c r="S923" s="163" t="str">
        <f t="shared" si="115"/>
        <v/>
      </c>
      <c r="T923" s="164" t="str">
        <f t="shared" si="116"/>
        <v/>
      </c>
      <c r="U923" s="165" t="str">
        <f t="shared" si="117"/>
        <v/>
      </c>
      <c r="V923" s="146"/>
      <c r="AR923" t="str">
        <f t="shared" si="118"/>
        <v/>
      </c>
      <c r="AS923" t="str">
        <f t="shared" si="119"/>
        <v/>
      </c>
    </row>
    <row r="924" spans="1:45" x14ac:dyDescent="0.55000000000000004">
      <c r="A924" s="171"/>
      <c r="B924" s="172"/>
      <c r="C924" s="173"/>
      <c r="D924" s="173"/>
      <c r="E924" s="173"/>
      <c r="F924" s="173"/>
      <c r="G924" s="174"/>
      <c r="H924" s="175"/>
      <c r="I924" s="176"/>
      <c r="J924" s="176"/>
      <c r="K924" s="177"/>
      <c r="L924" s="178"/>
      <c r="M924" s="179"/>
      <c r="O924" s="160" t="str">
        <f>IF(Q924 = "", "", COUNT(Q$4:$Q924))</f>
        <v/>
      </c>
      <c r="P924" s="160" t="str">
        <f t="shared" si="112"/>
        <v/>
      </c>
      <c r="Q924" s="161" t="str">
        <f t="shared" si="113"/>
        <v/>
      </c>
      <c r="R924" s="162" t="str">
        <f t="shared" si="114"/>
        <v/>
      </c>
      <c r="S924" s="163" t="str">
        <f t="shared" si="115"/>
        <v/>
      </c>
      <c r="T924" s="164" t="str">
        <f t="shared" si="116"/>
        <v/>
      </c>
      <c r="U924" s="165" t="str">
        <f t="shared" si="117"/>
        <v/>
      </c>
      <c r="V924" s="146"/>
      <c r="AR924" t="str">
        <f t="shared" si="118"/>
        <v/>
      </c>
      <c r="AS924" t="str">
        <f t="shared" si="119"/>
        <v/>
      </c>
    </row>
    <row r="925" spans="1:45" x14ac:dyDescent="0.55000000000000004">
      <c r="A925" s="171"/>
      <c r="B925" s="172"/>
      <c r="C925" s="173"/>
      <c r="D925" s="173"/>
      <c r="E925" s="173"/>
      <c r="F925" s="173"/>
      <c r="G925" s="174"/>
      <c r="H925" s="175"/>
      <c r="I925" s="176"/>
      <c r="J925" s="176"/>
      <c r="K925" s="177"/>
      <c r="L925" s="178"/>
      <c r="M925" s="179"/>
      <c r="O925" s="160" t="str">
        <f>IF(Q925 = "", "", COUNT(Q$4:$Q925))</f>
        <v/>
      </c>
      <c r="P925" s="160" t="str">
        <f t="shared" si="112"/>
        <v/>
      </c>
      <c r="Q925" s="161" t="str">
        <f t="shared" si="113"/>
        <v/>
      </c>
      <c r="R925" s="162" t="str">
        <f t="shared" si="114"/>
        <v/>
      </c>
      <c r="S925" s="163" t="str">
        <f t="shared" si="115"/>
        <v/>
      </c>
      <c r="T925" s="164" t="str">
        <f t="shared" si="116"/>
        <v/>
      </c>
      <c r="U925" s="165" t="str">
        <f t="shared" si="117"/>
        <v/>
      </c>
      <c r="V925" s="146"/>
      <c r="AR925" t="str">
        <f t="shared" si="118"/>
        <v/>
      </c>
      <c r="AS925" t="str">
        <f t="shared" si="119"/>
        <v/>
      </c>
    </row>
    <row r="926" spans="1:45" x14ac:dyDescent="0.55000000000000004">
      <c r="A926" s="171"/>
      <c r="B926" s="172"/>
      <c r="C926" s="173"/>
      <c r="D926" s="173"/>
      <c r="E926" s="173"/>
      <c r="F926" s="173"/>
      <c r="G926" s="174"/>
      <c r="H926" s="175"/>
      <c r="I926" s="176"/>
      <c r="J926" s="176"/>
      <c r="K926" s="177"/>
      <c r="L926" s="178"/>
      <c r="M926" s="179"/>
      <c r="O926" s="160" t="str">
        <f>IF(Q926 = "", "", COUNT(Q$4:$Q926))</f>
        <v/>
      </c>
      <c r="P926" s="160" t="str">
        <f t="shared" si="112"/>
        <v/>
      </c>
      <c r="Q926" s="161" t="str">
        <f t="shared" si="113"/>
        <v/>
      </c>
      <c r="R926" s="162" t="str">
        <f t="shared" si="114"/>
        <v/>
      </c>
      <c r="S926" s="163" t="str">
        <f t="shared" si="115"/>
        <v/>
      </c>
      <c r="T926" s="164" t="str">
        <f t="shared" si="116"/>
        <v/>
      </c>
      <c r="U926" s="165" t="str">
        <f t="shared" si="117"/>
        <v/>
      </c>
      <c r="V926" s="146"/>
      <c r="AR926" t="str">
        <f t="shared" si="118"/>
        <v/>
      </c>
      <c r="AS926" t="str">
        <f t="shared" si="119"/>
        <v/>
      </c>
    </row>
    <row r="927" spans="1:45" x14ac:dyDescent="0.55000000000000004">
      <c r="A927" s="171"/>
      <c r="B927" s="172"/>
      <c r="C927" s="173"/>
      <c r="D927" s="173"/>
      <c r="E927" s="173"/>
      <c r="F927" s="173"/>
      <c r="G927" s="174"/>
      <c r="H927" s="175"/>
      <c r="I927" s="176"/>
      <c r="J927" s="176"/>
      <c r="K927" s="177"/>
      <c r="L927" s="178"/>
      <c r="M927" s="179"/>
      <c r="O927" s="160" t="str">
        <f>IF(Q927 = "", "", COUNT(Q$4:$Q927))</f>
        <v/>
      </c>
      <c r="P927" s="160" t="str">
        <f t="shared" si="112"/>
        <v/>
      </c>
      <c r="Q927" s="161" t="str">
        <f t="shared" si="113"/>
        <v/>
      </c>
      <c r="R927" s="162" t="str">
        <f t="shared" si="114"/>
        <v/>
      </c>
      <c r="S927" s="163" t="str">
        <f t="shared" si="115"/>
        <v/>
      </c>
      <c r="T927" s="164" t="str">
        <f t="shared" si="116"/>
        <v/>
      </c>
      <c r="U927" s="165" t="str">
        <f t="shared" si="117"/>
        <v/>
      </c>
      <c r="V927" s="146"/>
      <c r="AR927" t="str">
        <f t="shared" si="118"/>
        <v/>
      </c>
      <c r="AS927" t="str">
        <f t="shared" si="119"/>
        <v/>
      </c>
    </row>
    <row r="928" spans="1:45" x14ac:dyDescent="0.55000000000000004">
      <c r="A928" s="171"/>
      <c r="B928" s="172"/>
      <c r="C928" s="173"/>
      <c r="D928" s="173"/>
      <c r="E928" s="173"/>
      <c r="F928" s="173"/>
      <c r="G928" s="174"/>
      <c r="H928" s="175"/>
      <c r="I928" s="176"/>
      <c r="J928" s="176"/>
      <c r="K928" s="177"/>
      <c r="L928" s="178"/>
      <c r="M928" s="179"/>
      <c r="O928" s="160" t="str">
        <f>IF(Q928 = "", "", COUNT(Q$4:$Q928))</f>
        <v/>
      </c>
      <c r="P928" s="160" t="str">
        <f t="shared" si="112"/>
        <v/>
      </c>
      <c r="Q928" s="161" t="str">
        <f t="shared" si="113"/>
        <v/>
      </c>
      <c r="R928" s="162" t="str">
        <f t="shared" si="114"/>
        <v/>
      </c>
      <c r="S928" s="163" t="str">
        <f t="shared" si="115"/>
        <v/>
      </c>
      <c r="T928" s="164" t="str">
        <f t="shared" si="116"/>
        <v/>
      </c>
      <c r="U928" s="165" t="str">
        <f t="shared" si="117"/>
        <v/>
      </c>
      <c r="V928" s="146"/>
      <c r="AR928" t="str">
        <f t="shared" si="118"/>
        <v/>
      </c>
      <c r="AS928" t="str">
        <f t="shared" si="119"/>
        <v/>
      </c>
    </row>
    <row r="929" spans="1:45" x14ac:dyDescent="0.55000000000000004">
      <c r="A929" s="171"/>
      <c r="B929" s="172"/>
      <c r="C929" s="173"/>
      <c r="D929" s="173"/>
      <c r="E929" s="173"/>
      <c r="F929" s="173"/>
      <c r="G929" s="174"/>
      <c r="H929" s="175"/>
      <c r="I929" s="176"/>
      <c r="J929" s="176"/>
      <c r="K929" s="177"/>
      <c r="L929" s="178"/>
      <c r="M929" s="179"/>
      <c r="O929" s="160" t="str">
        <f>IF(Q929 = "", "", COUNT(Q$4:$Q929))</f>
        <v/>
      </c>
      <c r="P929" s="160" t="str">
        <f t="shared" si="112"/>
        <v/>
      </c>
      <c r="Q929" s="161" t="str">
        <f t="shared" si="113"/>
        <v/>
      </c>
      <c r="R929" s="162" t="str">
        <f t="shared" si="114"/>
        <v/>
      </c>
      <c r="S929" s="163" t="str">
        <f t="shared" si="115"/>
        <v/>
      </c>
      <c r="T929" s="164" t="str">
        <f t="shared" si="116"/>
        <v/>
      </c>
      <c r="U929" s="165" t="str">
        <f t="shared" si="117"/>
        <v/>
      </c>
      <c r="V929" s="146"/>
      <c r="AR929" t="str">
        <f t="shared" si="118"/>
        <v/>
      </c>
      <c r="AS929" t="str">
        <f t="shared" si="119"/>
        <v/>
      </c>
    </row>
    <row r="930" spans="1:45" x14ac:dyDescent="0.55000000000000004">
      <c r="A930" s="171"/>
      <c r="B930" s="172"/>
      <c r="C930" s="173"/>
      <c r="D930" s="173"/>
      <c r="E930" s="173"/>
      <c r="F930" s="173"/>
      <c r="G930" s="174"/>
      <c r="H930" s="175"/>
      <c r="I930" s="176"/>
      <c r="J930" s="176"/>
      <c r="K930" s="177"/>
      <c r="L930" s="178"/>
      <c r="M930" s="179"/>
      <c r="O930" s="160" t="str">
        <f>IF(Q930 = "", "", COUNT(Q$4:$Q930))</f>
        <v/>
      </c>
      <c r="P930" s="160" t="str">
        <f t="shared" si="112"/>
        <v/>
      </c>
      <c r="Q930" s="161" t="str">
        <f t="shared" si="113"/>
        <v/>
      </c>
      <c r="R930" s="162" t="str">
        <f t="shared" si="114"/>
        <v/>
      </c>
      <c r="S930" s="163" t="str">
        <f t="shared" si="115"/>
        <v/>
      </c>
      <c r="T930" s="164" t="str">
        <f t="shared" si="116"/>
        <v/>
      </c>
      <c r="U930" s="165" t="str">
        <f t="shared" si="117"/>
        <v/>
      </c>
      <c r="V930" s="146"/>
      <c r="AR930" t="str">
        <f t="shared" si="118"/>
        <v/>
      </c>
      <c r="AS930" t="str">
        <f t="shared" si="119"/>
        <v/>
      </c>
    </row>
    <row r="931" spans="1:45" x14ac:dyDescent="0.55000000000000004">
      <c r="A931" s="171"/>
      <c r="B931" s="172"/>
      <c r="C931" s="173"/>
      <c r="D931" s="173"/>
      <c r="E931" s="173"/>
      <c r="F931" s="173"/>
      <c r="G931" s="174"/>
      <c r="H931" s="175"/>
      <c r="I931" s="176"/>
      <c r="J931" s="176"/>
      <c r="K931" s="177"/>
      <c r="L931" s="178"/>
      <c r="M931" s="179"/>
      <c r="O931" s="160" t="str">
        <f>IF(Q931 = "", "", COUNT(Q$4:$Q931))</f>
        <v/>
      </c>
      <c r="P931" s="160" t="str">
        <f t="shared" si="112"/>
        <v/>
      </c>
      <c r="Q931" s="161" t="str">
        <f t="shared" si="113"/>
        <v/>
      </c>
      <c r="R931" s="162" t="str">
        <f t="shared" si="114"/>
        <v/>
      </c>
      <c r="S931" s="163" t="str">
        <f t="shared" si="115"/>
        <v/>
      </c>
      <c r="T931" s="164" t="str">
        <f t="shared" si="116"/>
        <v/>
      </c>
      <c r="U931" s="165" t="str">
        <f t="shared" si="117"/>
        <v/>
      </c>
      <c r="V931" s="146"/>
      <c r="AR931" t="str">
        <f t="shared" si="118"/>
        <v/>
      </c>
      <c r="AS931" t="str">
        <f t="shared" si="119"/>
        <v/>
      </c>
    </row>
    <row r="932" spans="1:45" x14ac:dyDescent="0.55000000000000004">
      <c r="A932" s="171"/>
      <c r="B932" s="172"/>
      <c r="C932" s="173"/>
      <c r="D932" s="173"/>
      <c r="E932" s="173"/>
      <c r="F932" s="173"/>
      <c r="G932" s="174"/>
      <c r="H932" s="175"/>
      <c r="I932" s="176"/>
      <c r="J932" s="176"/>
      <c r="K932" s="177"/>
      <c r="L932" s="178"/>
      <c r="M932" s="179"/>
      <c r="O932" s="160" t="str">
        <f>IF(Q932 = "", "", COUNT(Q$4:$Q932))</f>
        <v/>
      </c>
      <c r="P932" s="160" t="str">
        <f t="shared" si="112"/>
        <v/>
      </c>
      <c r="Q932" s="161" t="str">
        <f t="shared" si="113"/>
        <v/>
      </c>
      <c r="R932" s="162" t="str">
        <f t="shared" si="114"/>
        <v/>
      </c>
      <c r="S932" s="163" t="str">
        <f t="shared" si="115"/>
        <v/>
      </c>
      <c r="T932" s="164" t="str">
        <f t="shared" si="116"/>
        <v/>
      </c>
      <c r="U932" s="165" t="str">
        <f t="shared" si="117"/>
        <v/>
      </c>
      <c r="V932" s="146"/>
      <c r="AR932" t="str">
        <f t="shared" si="118"/>
        <v/>
      </c>
      <c r="AS932" t="str">
        <f t="shared" si="119"/>
        <v/>
      </c>
    </row>
    <row r="933" spans="1:45" x14ac:dyDescent="0.55000000000000004">
      <c r="A933" s="171"/>
      <c r="B933" s="172"/>
      <c r="C933" s="173"/>
      <c r="D933" s="173"/>
      <c r="E933" s="173"/>
      <c r="F933" s="173"/>
      <c r="G933" s="174"/>
      <c r="H933" s="175"/>
      <c r="I933" s="176"/>
      <c r="J933" s="176"/>
      <c r="K933" s="177"/>
      <c r="L933" s="178"/>
      <c r="M933" s="179"/>
      <c r="O933" s="160" t="str">
        <f>IF(Q933 = "", "", COUNT(Q$4:$Q933))</f>
        <v/>
      </c>
      <c r="P933" s="160" t="str">
        <f t="shared" si="112"/>
        <v/>
      </c>
      <c r="Q933" s="161" t="str">
        <f t="shared" si="113"/>
        <v/>
      </c>
      <c r="R933" s="162" t="str">
        <f t="shared" si="114"/>
        <v/>
      </c>
      <c r="S933" s="163" t="str">
        <f t="shared" si="115"/>
        <v/>
      </c>
      <c r="T933" s="164" t="str">
        <f t="shared" si="116"/>
        <v/>
      </c>
      <c r="U933" s="165" t="str">
        <f t="shared" si="117"/>
        <v/>
      </c>
      <c r="V933" s="146"/>
      <c r="AR933" t="str">
        <f t="shared" si="118"/>
        <v/>
      </c>
      <c r="AS933" t="str">
        <f t="shared" si="119"/>
        <v/>
      </c>
    </row>
    <row r="934" spans="1:45" x14ac:dyDescent="0.55000000000000004">
      <c r="A934" s="171"/>
      <c r="B934" s="172"/>
      <c r="C934" s="173"/>
      <c r="D934" s="173"/>
      <c r="E934" s="173"/>
      <c r="F934" s="173"/>
      <c r="G934" s="174"/>
      <c r="H934" s="175"/>
      <c r="I934" s="176"/>
      <c r="J934" s="176"/>
      <c r="K934" s="177"/>
      <c r="L934" s="178"/>
      <c r="M934" s="179"/>
      <c r="O934" s="160" t="str">
        <f>IF(Q934 = "", "", COUNT(Q$4:$Q934))</f>
        <v/>
      </c>
      <c r="P934" s="160" t="str">
        <f t="shared" si="112"/>
        <v/>
      </c>
      <c r="Q934" s="161" t="str">
        <f t="shared" si="113"/>
        <v/>
      </c>
      <c r="R934" s="162" t="str">
        <f t="shared" si="114"/>
        <v/>
      </c>
      <c r="S934" s="163" t="str">
        <f t="shared" si="115"/>
        <v/>
      </c>
      <c r="T934" s="164" t="str">
        <f t="shared" si="116"/>
        <v/>
      </c>
      <c r="U934" s="165" t="str">
        <f t="shared" si="117"/>
        <v/>
      </c>
      <c r="V934" s="146"/>
      <c r="AR934" t="str">
        <f t="shared" si="118"/>
        <v/>
      </c>
      <c r="AS934" t="str">
        <f t="shared" si="119"/>
        <v/>
      </c>
    </row>
    <row r="935" spans="1:45" x14ac:dyDescent="0.55000000000000004">
      <c r="A935" s="171"/>
      <c r="B935" s="172"/>
      <c r="C935" s="173"/>
      <c r="D935" s="173"/>
      <c r="E935" s="173"/>
      <c r="F935" s="173"/>
      <c r="G935" s="174"/>
      <c r="H935" s="175"/>
      <c r="I935" s="176"/>
      <c r="J935" s="176"/>
      <c r="K935" s="177"/>
      <c r="L935" s="178"/>
      <c r="M935" s="179"/>
      <c r="O935" s="160" t="str">
        <f>IF(Q935 = "", "", COUNT(Q$4:$Q935))</f>
        <v/>
      </c>
      <c r="P935" s="160" t="str">
        <f t="shared" si="112"/>
        <v/>
      </c>
      <c r="Q935" s="161" t="str">
        <f t="shared" si="113"/>
        <v/>
      </c>
      <c r="R935" s="162" t="str">
        <f t="shared" si="114"/>
        <v/>
      </c>
      <c r="S935" s="163" t="str">
        <f t="shared" si="115"/>
        <v/>
      </c>
      <c r="T935" s="164" t="str">
        <f t="shared" si="116"/>
        <v/>
      </c>
      <c r="U935" s="165" t="str">
        <f t="shared" si="117"/>
        <v/>
      </c>
      <c r="V935" s="146"/>
      <c r="AR935" t="str">
        <f t="shared" si="118"/>
        <v/>
      </c>
      <c r="AS935" t="str">
        <f t="shared" si="119"/>
        <v/>
      </c>
    </row>
    <row r="936" spans="1:45" x14ac:dyDescent="0.55000000000000004">
      <c r="A936" s="171"/>
      <c r="B936" s="172"/>
      <c r="C936" s="173"/>
      <c r="D936" s="173"/>
      <c r="E936" s="173"/>
      <c r="F936" s="173"/>
      <c r="G936" s="174"/>
      <c r="H936" s="175"/>
      <c r="I936" s="176"/>
      <c r="J936" s="176"/>
      <c r="K936" s="177"/>
      <c r="L936" s="178"/>
      <c r="M936" s="179"/>
      <c r="O936" s="160" t="str">
        <f>IF(Q936 = "", "", COUNT(Q$4:$Q936))</f>
        <v/>
      </c>
      <c r="P936" s="160" t="str">
        <f t="shared" si="112"/>
        <v/>
      </c>
      <c r="Q936" s="161" t="str">
        <f t="shared" si="113"/>
        <v/>
      </c>
      <c r="R936" s="162" t="str">
        <f t="shared" si="114"/>
        <v/>
      </c>
      <c r="S936" s="163" t="str">
        <f t="shared" si="115"/>
        <v/>
      </c>
      <c r="T936" s="164" t="str">
        <f t="shared" si="116"/>
        <v/>
      </c>
      <c r="U936" s="165" t="str">
        <f t="shared" si="117"/>
        <v/>
      </c>
      <c r="V936" s="146"/>
      <c r="AR936" t="str">
        <f t="shared" si="118"/>
        <v/>
      </c>
      <c r="AS936" t="str">
        <f t="shared" si="119"/>
        <v/>
      </c>
    </row>
    <row r="937" spans="1:45" x14ac:dyDescent="0.55000000000000004">
      <c r="A937" s="171"/>
      <c r="B937" s="172"/>
      <c r="C937" s="173"/>
      <c r="D937" s="173"/>
      <c r="E937" s="173"/>
      <c r="F937" s="173"/>
      <c r="G937" s="174"/>
      <c r="H937" s="175"/>
      <c r="I937" s="176"/>
      <c r="J937" s="176"/>
      <c r="K937" s="177"/>
      <c r="L937" s="178"/>
      <c r="M937" s="179"/>
      <c r="O937" s="160" t="str">
        <f>IF(Q937 = "", "", COUNT(Q$4:$Q937))</f>
        <v/>
      </c>
      <c r="P937" s="160" t="str">
        <f t="shared" si="112"/>
        <v/>
      </c>
      <c r="Q937" s="161" t="str">
        <f t="shared" si="113"/>
        <v/>
      </c>
      <c r="R937" s="162" t="str">
        <f t="shared" si="114"/>
        <v/>
      </c>
      <c r="S937" s="163" t="str">
        <f t="shared" si="115"/>
        <v/>
      </c>
      <c r="T937" s="164" t="str">
        <f t="shared" si="116"/>
        <v/>
      </c>
      <c r="U937" s="165" t="str">
        <f t="shared" si="117"/>
        <v/>
      </c>
      <c r="V937" s="146"/>
      <c r="AR937" t="str">
        <f t="shared" si="118"/>
        <v/>
      </c>
      <c r="AS937" t="str">
        <f t="shared" si="119"/>
        <v/>
      </c>
    </row>
    <row r="938" spans="1:45" x14ac:dyDescent="0.55000000000000004">
      <c r="A938" s="171"/>
      <c r="B938" s="172"/>
      <c r="C938" s="173"/>
      <c r="D938" s="173"/>
      <c r="E938" s="173"/>
      <c r="F938" s="173"/>
      <c r="G938" s="174"/>
      <c r="H938" s="175"/>
      <c r="I938" s="176"/>
      <c r="J938" s="176"/>
      <c r="K938" s="177"/>
      <c r="L938" s="178"/>
      <c r="M938" s="179"/>
      <c r="O938" s="160" t="str">
        <f>IF(Q938 = "", "", COUNT(Q$4:$Q938))</f>
        <v/>
      </c>
      <c r="P938" s="160" t="str">
        <f t="shared" si="112"/>
        <v/>
      </c>
      <c r="Q938" s="161" t="str">
        <f t="shared" si="113"/>
        <v/>
      </c>
      <c r="R938" s="162" t="str">
        <f t="shared" si="114"/>
        <v/>
      </c>
      <c r="S938" s="163" t="str">
        <f t="shared" si="115"/>
        <v/>
      </c>
      <c r="T938" s="164" t="str">
        <f t="shared" si="116"/>
        <v/>
      </c>
      <c r="U938" s="165" t="str">
        <f t="shared" si="117"/>
        <v/>
      </c>
      <c r="V938" s="146"/>
      <c r="AR938" t="str">
        <f t="shared" si="118"/>
        <v/>
      </c>
      <c r="AS938" t="str">
        <f t="shared" si="119"/>
        <v/>
      </c>
    </row>
    <row r="939" spans="1:45" x14ac:dyDescent="0.55000000000000004">
      <c r="A939" s="171"/>
      <c r="B939" s="172"/>
      <c r="C939" s="173"/>
      <c r="D939" s="173"/>
      <c r="E939" s="173"/>
      <c r="F939" s="173"/>
      <c r="G939" s="174"/>
      <c r="H939" s="175"/>
      <c r="I939" s="176"/>
      <c r="J939" s="176"/>
      <c r="K939" s="177"/>
      <c r="L939" s="178"/>
      <c r="M939" s="179"/>
      <c r="O939" s="160" t="str">
        <f>IF(Q939 = "", "", COUNT(Q$4:$Q939))</f>
        <v/>
      </c>
      <c r="P939" s="160" t="str">
        <f t="shared" si="112"/>
        <v/>
      </c>
      <c r="Q939" s="161" t="str">
        <f t="shared" si="113"/>
        <v/>
      </c>
      <c r="R939" s="162" t="str">
        <f t="shared" si="114"/>
        <v/>
      </c>
      <c r="S939" s="163" t="str">
        <f t="shared" si="115"/>
        <v/>
      </c>
      <c r="T939" s="164" t="str">
        <f t="shared" si="116"/>
        <v/>
      </c>
      <c r="U939" s="165" t="str">
        <f t="shared" si="117"/>
        <v/>
      </c>
      <c r="V939" s="146"/>
      <c r="AR939" t="str">
        <f t="shared" si="118"/>
        <v/>
      </c>
      <c r="AS939" t="str">
        <f t="shared" si="119"/>
        <v/>
      </c>
    </row>
    <row r="940" spans="1:45" x14ac:dyDescent="0.55000000000000004">
      <c r="A940" s="171"/>
      <c r="B940" s="172"/>
      <c r="C940" s="173"/>
      <c r="D940" s="173"/>
      <c r="E940" s="173"/>
      <c r="F940" s="173"/>
      <c r="G940" s="174"/>
      <c r="H940" s="175"/>
      <c r="I940" s="176"/>
      <c r="J940" s="176"/>
      <c r="K940" s="177"/>
      <c r="L940" s="178"/>
      <c r="M940" s="179"/>
      <c r="O940" s="160" t="str">
        <f>IF(Q940 = "", "", COUNT(Q$4:$Q940))</f>
        <v/>
      </c>
      <c r="P940" s="160" t="str">
        <f t="shared" si="112"/>
        <v/>
      </c>
      <c r="Q940" s="161" t="str">
        <f t="shared" si="113"/>
        <v/>
      </c>
      <c r="R940" s="162" t="str">
        <f t="shared" si="114"/>
        <v/>
      </c>
      <c r="S940" s="163" t="str">
        <f t="shared" si="115"/>
        <v/>
      </c>
      <c r="T940" s="164" t="str">
        <f t="shared" si="116"/>
        <v/>
      </c>
      <c r="U940" s="165" t="str">
        <f t="shared" si="117"/>
        <v/>
      </c>
      <c r="V940" s="146"/>
      <c r="AR940" t="str">
        <f t="shared" si="118"/>
        <v/>
      </c>
      <c r="AS940" t="str">
        <f t="shared" si="119"/>
        <v/>
      </c>
    </row>
    <row r="941" spans="1:45" x14ac:dyDescent="0.55000000000000004">
      <c r="A941" s="171"/>
      <c r="B941" s="172"/>
      <c r="C941" s="173"/>
      <c r="D941" s="173"/>
      <c r="E941" s="173"/>
      <c r="F941" s="173"/>
      <c r="G941" s="174"/>
      <c r="H941" s="175"/>
      <c r="I941" s="176"/>
      <c r="J941" s="176"/>
      <c r="K941" s="177"/>
      <c r="L941" s="178"/>
      <c r="M941" s="179"/>
      <c r="O941" s="160" t="str">
        <f>IF(Q941 = "", "", COUNT(Q$4:$Q941))</f>
        <v/>
      </c>
      <c r="P941" s="160" t="str">
        <f t="shared" si="112"/>
        <v/>
      </c>
      <c r="Q941" s="161" t="str">
        <f t="shared" si="113"/>
        <v/>
      </c>
      <c r="R941" s="162" t="str">
        <f t="shared" si="114"/>
        <v/>
      </c>
      <c r="S941" s="163" t="str">
        <f t="shared" si="115"/>
        <v/>
      </c>
      <c r="T941" s="164" t="str">
        <f t="shared" si="116"/>
        <v/>
      </c>
      <c r="U941" s="165" t="str">
        <f t="shared" si="117"/>
        <v/>
      </c>
      <c r="V941" s="146"/>
      <c r="AR941" t="str">
        <f t="shared" si="118"/>
        <v/>
      </c>
      <c r="AS941" t="str">
        <f t="shared" si="119"/>
        <v/>
      </c>
    </row>
    <row r="942" spans="1:45" x14ac:dyDescent="0.55000000000000004">
      <c r="A942" s="171"/>
      <c r="B942" s="172"/>
      <c r="C942" s="173"/>
      <c r="D942" s="173"/>
      <c r="E942" s="173"/>
      <c r="F942" s="173"/>
      <c r="G942" s="174"/>
      <c r="H942" s="175"/>
      <c r="I942" s="176"/>
      <c r="J942" s="176"/>
      <c r="K942" s="177"/>
      <c r="L942" s="178"/>
      <c r="M942" s="179"/>
      <c r="O942" s="160" t="str">
        <f>IF(Q942 = "", "", COUNT(Q$4:$Q942))</f>
        <v/>
      </c>
      <c r="P942" s="160" t="str">
        <f t="shared" si="112"/>
        <v/>
      </c>
      <c r="Q942" s="161" t="str">
        <f t="shared" si="113"/>
        <v/>
      </c>
      <c r="R942" s="162" t="str">
        <f t="shared" si="114"/>
        <v/>
      </c>
      <c r="S942" s="163" t="str">
        <f t="shared" si="115"/>
        <v/>
      </c>
      <c r="T942" s="164" t="str">
        <f t="shared" si="116"/>
        <v/>
      </c>
      <c r="U942" s="165" t="str">
        <f t="shared" si="117"/>
        <v/>
      </c>
      <c r="V942" s="146"/>
      <c r="AR942" t="str">
        <f t="shared" si="118"/>
        <v/>
      </c>
      <c r="AS942" t="str">
        <f t="shared" si="119"/>
        <v/>
      </c>
    </row>
    <row r="943" spans="1:45" x14ac:dyDescent="0.55000000000000004">
      <c r="A943" s="171"/>
      <c r="B943" s="172"/>
      <c r="C943" s="173"/>
      <c r="D943" s="173"/>
      <c r="E943" s="173"/>
      <c r="F943" s="173"/>
      <c r="G943" s="174"/>
      <c r="H943" s="175"/>
      <c r="I943" s="176"/>
      <c r="J943" s="176"/>
      <c r="K943" s="177"/>
      <c r="L943" s="178"/>
      <c r="M943" s="179"/>
      <c r="O943" s="160" t="str">
        <f>IF(Q943 = "", "", COUNT(Q$4:$Q943))</f>
        <v/>
      </c>
      <c r="P943" s="160" t="str">
        <f t="shared" si="112"/>
        <v/>
      </c>
      <c r="Q943" s="161" t="str">
        <f t="shared" si="113"/>
        <v/>
      </c>
      <c r="R943" s="162" t="str">
        <f t="shared" si="114"/>
        <v/>
      </c>
      <c r="S943" s="163" t="str">
        <f t="shared" si="115"/>
        <v/>
      </c>
      <c r="T943" s="164" t="str">
        <f t="shared" si="116"/>
        <v/>
      </c>
      <c r="U943" s="165" t="str">
        <f t="shared" si="117"/>
        <v/>
      </c>
      <c r="V943" s="146"/>
      <c r="AR943" t="str">
        <f t="shared" si="118"/>
        <v/>
      </c>
      <c r="AS943" t="str">
        <f t="shared" si="119"/>
        <v/>
      </c>
    </row>
    <row r="944" spans="1:45" x14ac:dyDescent="0.55000000000000004">
      <c r="A944" s="171"/>
      <c r="B944" s="172"/>
      <c r="C944" s="173"/>
      <c r="D944" s="173"/>
      <c r="E944" s="173"/>
      <c r="F944" s="173"/>
      <c r="G944" s="174"/>
      <c r="H944" s="175"/>
      <c r="I944" s="176"/>
      <c r="J944" s="176"/>
      <c r="K944" s="177"/>
      <c r="L944" s="178"/>
      <c r="M944" s="179"/>
      <c r="O944" s="160" t="str">
        <f>IF(Q944 = "", "", COUNT(Q$4:$Q944))</f>
        <v/>
      </c>
      <c r="P944" s="160" t="str">
        <f t="shared" si="112"/>
        <v/>
      </c>
      <c r="Q944" s="161" t="str">
        <f t="shared" si="113"/>
        <v/>
      </c>
      <c r="R944" s="162" t="str">
        <f t="shared" si="114"/>
        <v/>
      </c>
      <c r="S944" s="163" t="str">
        <f t="shared" si="115"/>
        <v/>
      </c>
      <c r="T944" s="164" t="str">
        <f t="shared" si="116"/>
        <v/>
      </c>
      <c r="U944" s="165" t="str">
        <f t="shared" si="117"/>
        <v/>
      </c>
      <c r="V944" s="146"/>
      <c r="AR944" t="str">
        <f t="shared" si="118"/>
        <v/>
      </c>
      <c r="AS944" t="str">
        <f t="shared" si="119"/>
        <v/>
      </c>
    </row>
    <row r="945" spans="1:45" x14ac:dyDescent="0.55000000000000004">
      <c r="A945" s="171"/>
      <c r="B945" s="172"/>
      <c r="C945" s="173"/>
      <c r="D945" s="173"/>
      <c r="E945" s="173"/>
      <c r="F945" s="173"/>
      <c r="G945" s="174"/>
      <c r="H945" s="175"/>
      <c r="I945" s="176"/>
      <c r="J945" s="176"/>
      <c r="K945" s="177"/>
      <c r="L945" s="178"/>
      <c r="M945" s="179"/>
      <c r="O945" s="160" t="str">
        <f>IF(Q945 = "", "", COUNT(Q$4:$Q945))</f>
        <v/>
      </c>
      <c r="P945" s="160" t="str">
        <f t="shared" si="112"/>
        <v/>
      </c>
      <c r="Q945" s="161" t="str">
        <f t="shared" si="113"/>
        <v/>
      </c>
      <c r="R945" s="162" t="str">
        <f t="shared" si="114"/>
        <v/>
      </c>
      <c r="S945" s="163" t="str">
        <f t="shared" si="115"/>
        <v/>
      </c>
      <c r="T945" s="164" t="str">
        <f t="shared" si="116"/>
        <v/>
      </c>
      <c r="U945" s="165" t="str">
        <f t="shared" si="117"/>
        <v/>
      </c>
      <c r="V945" s="146"/>
      <c r="AR945" t="str">
        <f t="shared" si="118"/>
        <v/>
      </c>
      <c r="AS945" t="str">
        <f t="shared" si="119"/>
        <v/>
      </c>
    </row>
    <row r="946" spans="1:45" x14ac:dyDescent="0.55000000000000004">
      <c r="A946" s="171"/>
      <c r="B946" s="172"/>
      <c r="C946" s="173"/>
      <c r="D946" s="173"/>
      <c r="E946" s="173"/>
      <c r="F946" s="173"/>
      <c r="G946" s="174"/>
      <c r="H946" s="175"/>
      <c r="I946" s="176"/>
      <c r="J946" s="176"/>
      <c r="K946" s="177"/>
      <c r="L946" s="178"/>
      <c r="M946" s="179"/>
      <c r="O946" s="160" t="str">
        <f>IF(Q946 = "", "", COUNT(Q$4:$Q946))</f>
        <v/>
      </c>
      <c r="P946" s="160" t="str">
        <f t="shared" si="112"/>
        <v/>
      </c>
      <c r="Q946" s="161" t="str">
        <f t="shared" si="113"/>
        <v/>
      </c>
      <c r="R946" s="162" t="str">
        <f t="shared" si="114"/>
        <v/>
      </c>
      <c r="S946" s="163" t="str">
        <f t="shared" si="115"/>
        <v/>
      </c>
      <c r="T946" s="164" t="str">
        <f t="shared" si="116"/>
        <v/>
      </c>
      <c r="U946" s="165" t="str">
        <f t="shared" si="117"/>
        <v/>
      </c>
      <c r="V946" s="146"/>
      <c r="AR946" t="str">
        <f t="shared" si="118"/>
        <v/>
      </c>
      <c r="AS946" t="str">
        <f t="shared" si="119"/>
        <v/>
      </c>
    </row>
    <row r="947" spans="1:45" x14ac:dyDescent="0.55000000000000004">
      <c r="A947" s="171"/>
      <c r="B947" s="172"/>
      <c r="C947" s="173"/>
      <c r="D947" s="173"/>
      <c r="E947" s="173"/>
      <c r="F947" s="173"/>
      <c r="G947" s="174"/>
      <c r="H947" s="175"/>
      <c r="I947" s="176"/>
      <c r="J947" s="176"/>
      <c r="K947" s="177"/>
      <c r="L947" s="178"/>
      <c r="M947" s="179"/>
      <c r="O947" s="160" t="str">
        <f>IF(Q947 = "", "", COUNT(Q$4:$Q947))</f>
        <v/>
      </c>
      <c r="P947" s="160" t="str">
        <f t="shared" si="112"/>
        <v/>
      </c>
      <c r="Q947" s="161" t="str">
        <f t="shared" si="113"/>
        <v/>
      </c>
      <c r="R947" s="162" t="str">
        <f t="shared" si="114"/>
        <v/>
      </c>
      <c r="S947" s="163" t="str">
        <f t="shared" si="115"/>
        <v/>
      </c>
      <c r="T947" s="164" t="str">
        <f t="shared" si="116"/>
        <v/>
      </c>
      <c r="U947" s="165" t="str">
        <f t="shared" si="117"/>
        <v/>
      </c>
      <c r="V947" s="146"/>
      <c r="AR947" t="str">
        <f t="shared" si="118"/>
        <v/>
      </c>
      <c r="AS947" t="str">
        <f t="shared" si="119"/>
        <v/>
      </c>
    </row>
    <row r="948" spans="1:45" x14ac:dyDescent="0.55000000000000004">
      <c r="A948" s="171"/>
      <c r="B948" s="172"/>
      <c r="C948" s="173"/>
      <c r="D948" s="173"/>
      <c r="E948" s="173"/>
      <c r="F948" s="173"/>
      <c r="G948" s="174"/>
      <c r="H948" s="175"/>
      <c r="I948" s="176"/>
      <c r="J948" s="176"/>
      <c r="K948" s="177"/>
      <c r="L948" s="178"/>
      <c r="M948" s="179"/>
      <c r="O948" s="160" t="str">
        <f>IF(Q948 = "", "", COUNT(Q$4:$Q948))</f>
        <v/>
      </c>
      <c r="P948" s="160" t="str">
        <f t="shared" si="112"/>
        <v/>
      </c>
      <c r="Q948" s="161" t="str">
        <f t="shared" si="113"/>
        <v/>
      </c>
      <c r="R948" s="162" t="str">
        <f t="shared" si="114"/>
        <v/>
      </c>
      <c r="S948" s="163" t="str">
        <f t="shared" si="115"/>
        <v/>
      </c>
      <c r="T948" s="164" t="str">
        <f t="shared" si="116"/>
        <v/>
      </c>
      <c r="U948" s="165" t="str">
        <f t="shared" si="117"/>
        <v/>
      </c>
      <c r="V948" s="146"/>
      <c r="AR948" t="str">
        <f t="shared" si="118"/>
        <v/>
      </c>
      <c r="AS948" t="str">
        <f t="shared" si="119"/>
        <v/>
      </c>
    </row>
    <row r="949" spans="1:45" x14ac:dyDescent="0.55000000000000004">
      <c r="A949" s="171"/>
      <c r="B949" s="172"/>
      <c r="C949" s="173"/>
      <c r="D949" s="173"/>
      <c r="E949" s="173"/>
      <c r="F949" s="173"/>
      <c r="G949" s="174"/>
      <c r="H949" s="175"/>
      <c r="I949" s="176"/>
      <c r="J949" s="176"/>
      <c r="K949" s="177"/>
      <c r="L949" s="178"/>
      <c r="M949" s="179"/>
      <c r="O949" s="160" t="str">
        <f>IF(Q949 = "", "", COUNT(Q$4:$Q949))</f>
        <v/>
      </c>
      <c r="P949" s="160" t="str">
        <f t="shared" si="112"/>
        <v/>
      </c>
      <c r="Q949" s="161" t="str">
        <f t="shared" si="113"/>
        <v/>
      </c>
      <c r="R949" s="162" t="str">
        <f t="shared" si="114"/>
        <v/>
      </c>
      <c r="S949" s="163" t="str">
        <f t="shared" si="115"/>
        <v/>
      </c>
      <c r="T949" s="164" t="str">
        <f t="shared" si="116"/>
        <v/>
      </c>
      <c r="U949" s="165" t="str">
        <f t="shared" si="117"/>
        <v/>
      </c>
      <c r="V949" s="146"/>
      <c r="AR949" t="str">
        <f t="shared" si="118"/>
        <v/>
      </c>
      <c r="AS949" t="str">
        <f t="shared" si="119"/>
        <v/>
      </c>
    </row>
    <row r="950" spans="1:45" x14ac:dyDescent="0.55000000000000004">
      <c r="A950" s="171"/>
      <c r="B950" s="172"/>
      <c r="C950" s="173"/>
      <c r="D950" s="173"/>
      <c r="E950" s="173"/>
      <c r="F950" s="173"/>
      <c r="G950" s="174"/>
      <c r="H950" s="175"/>
      <c r="I950" s="176"/>
      <c r="J950" s="176"/>
      <c r="K950" s="177"/>
      <c r="L950" s="178"/>
      <c r="M950" s="179"/>
      <c r="O950" s="160" t="str">
        <f>IF(Q950 = "", "", COUNT(Q$4:$Q950))</f>
        <v/>
      </c>
      <c r="P950" s="160" t="str">
        <f t="shared" si="112"/>
        <v/>
      </c>
      <c r="Q950" s="161" t="str">
        <f t="shared" si="113"/>
        <v/>
      </c>
      <c r="R950" s="162" t="str">
        <f t="shared" si="114"/>
        <v/>
      </c>
      <c r="S950" s="163" t="str">
        <f t="shared" si="115"/>
        <v/>
      </c>
      <c r="T950" s="164" t="str">
        <f t="shared" si="116"/>
        <v/>
      </c>
      <c r="U950" s="165" t="str">
        <f t="shared" si="117"/>
        <v/>
      </c>
      <c r="V950" s="146"/>
      <c r="AR950" t="str">
        <f t="shared" si="118"/>
        <v/>
      </c>
      <c r="AS950" t="str">
        <f t="shared" si="119"/>
        <v/>
      </c>
    </row>
    <row r="951" spans="1:45" x14ac:dyDescent="0.55000000000000004">
      <c r="A951" s="171"/>
      <c r="B951" s="172"/>
      <c r="C951" s="173"/>
      <c r="D951" s="173"/>
      <c r="E951" s="173"/>
      <c r="F951" s="173"/>
      <c r="G951" s="174"/>
      <c r="H951" s="175"/>
      <c r="I951" s="176"/>
      <c r="J951" s="176"/>
      <c r="K951" s="177"/>
      <c r="L951" s="178"/>
      <c r="M951" s="179"/>
      <c r="O951" s="160" t="str">
        <f>IF(Q951 = "", "", COUNT(Q$4:$Q951))</f>
        <v/>
      </c>
      <c r="P951" s="160" t="str">
        <f t="shared" si="112"/>
        <v/>
      </c>
      <c r="Q951" s="161" t="str">
        <f t="shared" si="113"/>
        <v/>
      </c>
      <c r="R951" s="162" t="str">
        <f t="shared" si="114"/>
        <v/>
      </c>
      <c r="S951" s="163" t="str">
        <f t="shared" si="115"/>
        <v/>
      </c>
      <c r="T951" s="164" t="str">
        <f t="shared" si="116"/>
        <v/>
      </c>
      <c r="U951" s="165" t="str">
        <f t="shared" si="117"/>
        <v/>
      </c>
      <c r="V951" s="146"/>
      <c r="AR951" t="str">
        <f t="shared" si="118"/>
        <v/>
      </c>
      <c r="AS951" t="str">
        <f t="shared" si="119"/>
        <v/>
      </c>
    </row>
    <row r="952" spans="1:45" x14ac:dyDescent="0.55000000000000004">
      <c r="A952" s="171"/>
      <c r="B952" s="172"/>
      <c r="C952" s="173"/>
      <c r="D952" s="173"/>
      <c r="E952" s="173"/>
      <c r="F952" s="173"/>
      <c r="G952" s="174"/>
      <c r="H952" s="175"/>
      <c r="I952" s="176"/>
      <c r="J952" s="176"/>
      <c r="K952" s="177"/>
      <c r="L952" s="178"/>
      <c r="M952" s="179"/>
      <c r="O952" s="160" t="str">
        <f>IF(Q952 = "", "", COUNT(Q$4:$Q952))</f>
        <v/>
      </c>
      <c r="P952" s="160" t="str">
        <f t="shared" si="112"/>
        <v/>
      </c>
      <c r="Q952" s="161" t="str">
        <f t="shared" si="113"/>
        <v/>
      </c>
      <c r="R952" s="162" t="str">
        <f t="shared" si="114"/>
        <v/>
      </c>
      <c r="S952" s="163" t="str">
        <f t="shared" si="115"/>
        <v/>
      </c>
      <c r="T952" s="164" t="str">
        <f t="shared" si="116"/>
        <v/>
      </c>
      <c r="U952" s="165" t="str">
        <f t="shared" si="117"/>
        <v/>
      </c>
      <c r="V952" s="146"/>
      <c r="AR952" t="str">
        <f t="shared" si="118"/>
        <v/>
      </c>
      <c r="AS952" t="str">
        <f t="shared" si="119"/>
        <v/>
      </c>
    </row>
    <row r="953" spans="1:45" x14ac:dyDescent="0.55000000000000004">
      <c r="A953" s="171"/>
      <c r="B953" s="172"/>
      <c r="C953" s="173"/>
      <c r="D953" s="173"/>
      <c r="E953" s="173"/>
      <c r="F953" s="173"/>
      <c r="G953" s="174"/>
      <c r="H953" s="175"/>
      <c r="I953" s="176"/>
      <c r="J953" s="176"/>
      <c r="K953" s="177"/>
      <c r="L953" s="178"/>
      <c r="M953" s="179"/>
      <c r="O953" s="160" t="str">
        <f>IF(Q953 = "", "", COUNT(Q$4:$Q953))</f>
        <v/>
      </c>
      <c r="P953" s="160" t="str">
        <f t="shared" si="112"/>
        <v/>
      </c>
      <c r="Q953" s="161" t="str">
        <f t="shared" si="113"/>
        <v/>
      </c>
      <c r="R953" s="162" t="str">
        <f t="shared" si="114"/>
        <v/>
      </c>
      <c r="S953" s="163" t="str">
        <f t="shared" si="115"/>
        <v/>
      </c>
      <c r="T953" s="164" t="str">
        <f t="shared" si="116"/>
        <v/>
      </c>
      <c r="U953" s="165" t="str">
        <f t="shared" si="117"/>
        <v/>
      </c>
      <c r="V953" s="146"/>
      <c r="AR953" t="str">
        <f t="shared" si="118"/>
        <v/>
      </c>
      <c r="AS953" t="str">
        <f t="shared" si="119"/>
        <v/>
      </c>
    </row>
    <row r="954" spans="1:45" x14ac:dyDescent="0.55000000000000004">
      <c r="A954" s="171"/>
      <c r="B954" s="172"/>
      <c r="C954" s="173"/>
      <c r="D954" s="173"/>
      <c r="E954" s="173"/>
      <c r="F954" s="173"/>
      <c r="G954" s="174"/>
      <c r="H954" s="175"/>
      <c r="I954" s="176"/>
      <c r="J954" s="176"/>
      <c r="K954" s="177"/>
      <c r="L954" s="178"/>
      <c r="M954" s="179"/>
      <c r="O954" s="160" t="str">
        <f>IF(Q954 = "", "", COUNT(Q$4:$Q954))</f>
        <v/>
      </c>
      <c r="P954" s="160" t="str">
        <f t="shared" si="112"/>
        <v/>
      </c>
      <c r="Q954" s="161" t="str">
        <f t="shared" si="113"/>
        <v/>
      </c>
      <c r="R954" s="162" t="str">
        <f t="shared" si="114"/>
        <v/>
      </c>
      <c r="S954" s="163" t="str">
        <f t="shared" si="115"/>
        <v/>
      </c>
      <c r="T954" s="164" t="str">
        <f t="shared" si="116"/>
        <v/>
      </c>
      <c r="U954" s="165" t="str">
        <f t="shared" si="117"/>
        <v/>
      </c>
      <c r="V954" s="146"/>
      <c r="AR954" t="str">
        <f t="shared" si="118"/>
        <v/>
      </c>
      <c r="AS954" t="str">
        <f t="shared" si="119"/>
        <v/>
      </c>
    </row>
    <row r="955" spans="1:45" x14ac:dyDescent="0.55000000000000004">
      <c r="A955" s="171"/>
      <c r="B955" s="172"/>
      <c r="C955" s="173"/>
      <c r="D955" s="173"/>
      <c r="E955" s="173"/>
      <c r="F955" s="173"/>
      <c r="G955" s="174"/>
      <c r="H955" s="175"/>
      <c r="I955" s="176"/>
      <c r="J955" s="176"/>
      <c r="K955" s="177"/>
      <c r="L955" s="178"/>
      <c r="M955" s="179"/>
      <c r="O955" s="160" t="str">
        <f>IF(Q955 = "", "", COUNT(Q$4:$Q955))</f>
        <v/>
      </c>
      <c r="P955" s="160" t="str">
        <f t="shared" si="112"/>
        <v/>
      </c>
      <c r="Q955" s="161" t="str">
        <f t="shared" si="113"/>
        <v/>
      </c>
      <c r="R955" s="162" t="str">
        <f t="shared" si="114"/>
        <v/>
      </c>
      <c r="S955" s="163" t="str">
        <f t="shared" si="115"/>
        <v/>
      </c>
      <c r="T955" s="164" t="str">
        <f t="shared" si="116"/>
        <v/>
      </c>
      <c r="U955" s="165" t="str">
        <f t="shared" si="117"/>
        <v/>
      </c>
      <c r="V955" s="146"/>
      <c r="AR955" t="str">
        <f t="shared" si="118"/>
        <v/>
      </c>
      <c r="AS955" t="str">
        <f t="shared" si="119"/>
        <v/>
      </c>
    </row>
    <row r="956" spans="1:45" x14ac:dyDescent="0.55000000000000004">
      <c r="A956" s="171"/>
      <c r="B956" s="172"/>
      <c r="C956" s="173"/>
      <c r="D956" s="173"/>
      <c r="E956" s="173"/>
      <c r="F956" s="173"/>
      <c r="G956" s="174"/>
      <c r="H956" s="175"/>
      <c r="I956" s="176"/>
      <c r="J956" s="176"/>
      <c r="K956" s="177"/>
      <c r="L956" s="178"/>
      <c r="M956" s="179"/>
      <c r="O956" s="160" t="str">
        <f>IF(Q956 = "", "", COUNT(Q$4:$Q956))</f>
        <v/>
      </c>
      <c r="P956" s="160" t="str">
        <f t="shared" si="112"/>
        <v/>
      </c>
      <c r="Q956" s="161" t="str">
        <f t="shared" si="113"/>
        <v/>
      </c>
      <c r="R956" s="162" t="str">
        <f t="shared" si="114"/>
        <v/>
      </c>
      <c r="S956" s="163" t="str">
        <f t="shared" si="115"/>
        <v/>
      </c>
      <c r="T956" s="164" t="str">
        <f t="shared" si="116"/>
        <v/>
      </c>
      <c r="U956" s="165" t="str">
        <f t="shared" si="117"/>
        <v/>
      </c>
      <c r="V956" s="146"/>
      <c r="AR956" t="str">
        <f t="shared" si="118"/>
        <v/>
      </c>
      <c r="AS956" t="str">
        <f t="shared" si="119"/>
        <v/>
      </c>
    </row>
    <row r="957" spans="1:45" x14ac:dyDescent="0.55000000000000004">
      <c r="A957" s="171"/>
      <c r="B957" s="172"/>
      <c r="C957" s="173"/>
      <c r="D957" s="173"/>
      <c r="E957" s="173"/>
      <c r="F957" s="173"/>
      <c r="G957" s="174"/>
      <c r="H957" s="175"/>
      <c r="I957" s="176"/>
      <c r="J957" s="176"/>
      <c r="K957" s="177"/>
      <c r="L957" s="178"/>
      <c r="M957" s="179"/>
      <c r="O957" s="160" t="str">
        <f>IF(Q957 = "", "", COUNT(Q$4:$Q957))</f>
        <v/>
      </c>
      <c r="P957" s="160" t="str">
        <f t="shared" si="112"/>
        <v/>
      </c>
      <c r="Q957" s="161" t="str">
        <f t="shared" si="113"/>
        <v/>
      </c>
      <c r="R957" s="162" t="str">
        <f t="shared" si="114"/>
        <v/>
      </c>
      <c r="S957" s="163" t="str">
        <f t="shared" si="115"/>
        <v/>
      </c>
      <c r="T957" s="164" t="str">
        <f t="shared" si="116"/>
        <v/>
      </c>
      <c r="U957" s="165" t="str">
        <f t="shared" si="117"/>
        <v/>
      </c>
      <c r="V957" s="146"/>
      <c r="AR957" t="str">
        <f t="shared" si="118"/>
        <v/>
      </c>
      <c r="AS957" t="str">
        <f t="shared" si="119"/>
        <v/>
      </c>
    </row>
    <row r="958" spans="1:45" x14ac:dyDescent="0.55000000000000004">
      <c r="A958" s="171"/>
      <c r="B958" s="172"/>
      <c r="C958" s="173"/>
      <c r="D958" s="173"/>
      <c r="E958" s="173"/>
      <c r="F958" s="173"/>
      <c r="G958" s="174"/>
      <c r="H958" s="175"/>
      <c r="I958" s="176"/>
      <c r="J958" s="176"/>
      <c r="K958" s="177"/>
      <c r="L958" s="178"/>
      <c r="M958" s="179"/>
      <c r="O958" s="160" t="str">
        <f>IF(Q958 = "", "", COUNT(Q$4:$Q958))</f>
        <v/>
      </c>
      <c r="P958" s="160" t="str">
        <f t="shared" si="112"/>
        <v/>
      </c>
      <c r="Q958" s="161" t="str">
        <f t="shared" si="113"/>
        <v/>
      </c>
      <c r="R958" s="162" t="str">
        <f t="shared" si="114"/>
        <v/>
      </c>
      <c r="S958" s="163" t="str">
        <f t="shared" si="115"/>
        <v/>
      </c>
      <c r="T958" s="164" t="str">
        <f t="shared" si="116"/>
        <v/>
      </c>
      <c r="U958" s="165" t="str">
        <f t="shared" si="117"/>
        <v/>
      </c>
      <c r="V958" s="146"/>
      <c r="AR958" t="str">
        <f t="shared" si="118"/>
        <v/>
      </c>
      <c r="AS958" t="str">
        <f t="shared" si="119"/>
        <v/>
      </c>
    </row>
    <row r="959" spans="1:45" x14ac:dyDescent="0.55000000000000004">
      <c r="A959" s="171"/>
      <c r="B959" s="172"/>
      <c r="C959" s="173"/>
      <c r="D959" s="173"/>
      <c r="E959" s="173"/>
      <c r="F959" s="173"/>
      <c r="G959" s="174"/>
      <c r="H959" s="175"/>
      <c r="I959" s="176"/>
      <c r="J959" s="176"/>
      <c r="K959" s="177"/>
      <c r="L959" s="178"/>
      <c r="M959" s="179"/>
      <c r="O959" s="160" t="str">
        <f>IF(Q959 = "", "", COUNT(Q$4:$Q959))</f>
        <v/>
      </c>
      <c r="P959" s="160" t="str">
        <f t="shared" si="112"/>
        <v/>
      </c>
      <c r="Q959" s="161" t="str">
        <f t="shared" si="113"/>
        <v/>
      </c>
      <c r="R959" s="162" t="str">
        <f t="shared" si="114"/>
        <v/>
      </c>
      <c r="S959" s="163" t="str">
        <f t="shared" si="115"/>
        <v/>
      </c>
      <c r="T959" s="164" t="str">
        <f t="shared" si="116"/>
        <v/>
      </c>
      <c r="U959" s="165" t="str">
        <f t="shared" si="117"/>
        <v/>
      </c>
      <c r="V959" s="146"/>
      <c r="AR959" t="str">
        <f t="shared" si="118"/>
        <v/>
      </c>
      <c r="AS959" t="str">
        <f t="shared" si="119"/>
        <v/>
      </c>
    </row>
    <row r="960" spans="1:45" x14ac:dyDescent="0.55000000000000004">
      <c r="A960" s="171"/>
      <c r="B960" s="172"/>
      <c r="C960" s="173"/>
      <c r="D960" s="173"/>
      <c r="E960" s="173"/>
      <c r="F960" s="173"/>
      <c r="G960" s="174"/>
      <c r="H960" s="175"/>
      <c r="I960" s="176"/>
      <c r="J960" s="176"/>
      <c r="K960" s="177"/>
      <c r="L960" s="178"/>
      <c r="M960" s="179"/>
      <c r="O960" s="160" t="str">
        <f>IF(Q960 = "", "", COUNT(Q$4:$Q960))</f>
        <v/>
      </c>
      <c r="P960" s="160" t="str">
        <f t="shared" si="112"/>
        <v/>
      </c>
      <c r="Q960" s="161" t="str">
        <f t="shared" si="113"/>
        <v/>
      </c>
      <c r="R960" s="162" t="str">
        <f t="shared" si="114"/>
        <v/>
      </c>
      <c r="S960" s="163" t="str">
        <f t="shared" si="115"/>
        <v/>
      </c>
      <c r="T960" s="164" t="str">
        <f t="shared" si="116"/>
        <v/>
      </c>
      <c r="U960" s="165" t="str">
        <f t="shared" si="117"/>
        <v/>
      </c>
      <c r="V960" s="146"/>
      <c r="AR960" t="str">
        <f t="shared" si="118"/>
        <v/>
      </c>
      <c r="AS960" t="str">
        <f t="shared" si="119"/>
        <v/>
      </c>
    </row>
    <row r="961" spans="1:45" x14ac:dyDescent="0.55000000000000004">
      <c r="A961" s="171"/>
      <c r="B961" s="172"/>
      <c r="C961" s="173"/>
      <c r="D961" s="173"/>
      <c r="E961" s="173"/>
      <c r="F961" s="173"/>
      <c r="G961" s="174"/>
      <c r="H961" s="175"/>
      <c r="I961" s="176"/>
      <c r="J961" s="176"/>
      <c r="K961" s="177"/>
      <c r="L961" s="178"/>
      <c r="M961" s="179"/>
      <c r="O961" s="160" t="str">
        <f>IF(Q961 = "", "", COUNT(Q$4:$Q961))</f>
        <v/>
      </c>
      <c r="P961" s="160" t="str">
        <f t="shared" si="112"/>
        <v/>
      </c>
      <c r="Q961" s="161" t="str">
        <f t="shared" si="113"/>
        <v/>
      </c>
      <c r="R961" s="162" t="str">
        <f t="shared" si="114"/>
        <v/>
      </c>
      <c r="S961" s="163" t="str">
        <f t="shared" si="115"/>
        <v/>
      </c>
      <c r="T961" s="164" t="str">
        <f t="shared" si="116"/>
        <v/>
      </c>
      <c r="U961" s="165" t="str">
        <f t="shared" si="117"/>
        <v/>
      </c>
      <c r="V961" s="146"/>
      <c r="AR961" t="str">
        <f t="shared" si="118"/>
        <v/>
      </c>
      <c r="AS961" t="str">
        <f t="shared" si="119"/>
        <v/>
      </c>
    </row>
    <row r="962" spans="1:45" x14ac:dyDescent="0.55000000000000004">
      <c r="A962" s="171"/>
      <c r="B962" s="172"/>
      <c r="C962" s="173"/>
      <c r="D962" s="173"/>
      <c r="E962" s="173"/>
      <c r="F962" s="173"/>
      <c r="G962" s="174"/>
      <c r="H962" s="175"/>
      <c r="I962" s="176"/>
      <c r="J962" s="176"/>
      <c r="K962" s="177"/>
      <c r="L962" s="178"/>
      <c r="M962" s="179"/>
      <c r="O962" s="160" t="str">
        <f>IF(Q962 = "", "", COUNT(Q$4:$Q962))</f>
        <v/>
      </c>
      <c r="P962" s="160" t="str">
        <f t="shared" si="112"/>
        <v/>
      </c>
      <c r="Q962" s="161" t="str">
        <f t="shared" si="113"/>
        <v/>
      </c>
      <c r="R962" s="162" t="str">
        <f t="shared" si="114"/>
        <v/>
      </c>
      <c r="S962" s="163" t="str">
        <f t="shared" si="115"/>
        <v/>
      </c>
      <c r="T962" s="164" t="str">
        <f t="shared" si="116"/>
        <v/>
      </c>
      <c r="U962" s="165" t="str">
        <f t="shared" si="117"/>
        <v/>
      </c>
      <c r="V962" s="146"/>
      <c r="AR962" t="str">
        <f t="shared" si="118"/>
        <v/>
      </c>
      <c r="AS962" t="str">
        <f t="shared" si="119"/>
        <v/>
      </c>
    </row>
    <row r="963" spans="1:45" x14ac:dyDescent="0.55000000000000004">
      <c r="A963" s="171"/>
      <c r="B963" s="172"/>
      <c r="C963" s="173"/>
      <c r="D963" s="173"/>
      <c r="E963" s="173"/>
      <c r="F963" s="173"/>
      <c r="G963" s="174"/>
      <c r="H963" s="175"/>
      <c r="I963" s="176"/>
      <c r="J963" s="176"/>
      <c r="K963" s="177"/>
      <c r="L963" s="178"/>
      <c r="M963" s="179"/>
      <c r="O963" s="160" t="str">
        <f>IF(Q963 = "", "", COUNT(Q$4:$Q963))</f>
        <v/>
      </c>
      <c r="P963" s="160" t="str">
        <f t="shared" si="112"/>
        <v/>
      </c>
      <c r="Q963" s="161" t="str">
        <f t="shared" si="113"/>
        <v/>
      </c>
      <c r="R963" s="162" t="str">
        <f t="shared" si="114"/>
        <v/>
      </c>
      <c r="S963" s="163" t="str">
        <f t="shared" si="115"/>
        <v/>
      </c>
      <c r="T963" s="164" t="str">
        <f t="shared" si="116"/>
        <v/>
      </c>
      <c r="U963" s="165" t="str">
        <f t="shared" si="117"/>
        <v/>
      </c>
      <c r="V963" s="146"/>
      <c r="AR963" t="str">
        <f t="shared" si="118"/>
        <v/>
      </c>
      <c r="AS963" t="str">
        <f t="shared" si="119"/>
        <v/>
      </c>
    </row>
    <row r="964" spans="1:45" x14ac:dyDescent="0.55000000000000004">
      <c r="A964" s="171"/>
      <c r="B964" s="172"/>
      <c r="C964" s="173"/>
      <c r="D964" s="173"/>
      <c r="E964" s="173"/>
      <c r="F964" s="173"/>
      <c r="G964" s="174"/>
      <c r="H964" s="175"/>
      <c r="I964" s="176"/>
      <c r="J964" s="176"/>
      <c r="K964" s="177"/>
      <c r="L964" s="178"/>
      <c r="M964" s="179"/>
      <c r="O964" s="160" t="str">
        <f>IF(Q964 = "", "", COUNT(Q$4:$Q964))</f>
        <v/>
      </c>
      <c r="P964" s="160" t="str">
        <f t="shared" ref="P964:P1003" si="120">IF(C964 &gt; 0, YEAR(B964), "")</f>
        <v/>
      </c>
      <c r="Q964" s="161" t="str">
        <f t="shared" ref="Q964:Q1003" si="121">IF(A964="", "", IF(G964="",1,IF(G964="O",1,IF(G964="C",8.4,IF(G964="B",8.4,IF(G964="A",76.8,IF(G964="K",76.8,"ERR")))))))</f>
        <v/>
      </c>
      <c r="R964" s="162" t="str">
        <f t="shared" ref="R964:R1003" si="122">IF(L964&lt;&gt;"",Q964,"")</f>
        <v/>
      </c>
      <c r="S964" s="163" t="str">
        <f t="shared" ref="S964:S1003" si="123">IF(IF(L964&lt;&gt;"",G964,"")=0, "O", IF(L964&lt;&gt;"",G964,""))</f>
        <v/>
      </c>
      <c r="T964" s="164" t="str">
        <f t="shared" ref="T964:T1003" si="124">IF(M964&lt;&gt;"",Q964,"")</f>
        <v/>
      </c>
      <c r="U964" s="165" t="str">
        <f t="shared" ref="U964:U1003" si="125">IF(IF(M964&lt;&gt;"",G964,"")=0, "O", IF(M964&lt;&gt;"",G964,""))</f>
        <v/>
      </c>
      <c r="V964" s="146"/>
      <c r="AR964" t="str">
        <f t="shared" ref="AR964:AR1003" si="126">IF(O964&gt;0, O964, "")</f>
        <v/>
      </c>
      <c r="AS964" t="str">
        <f t="shared" ref="AS964:AS1003" si="127">IF(OR(L964="Y",M964="Y"),"Y","")</f>
        <v/>
      </c>
    </row>
    <row r="965" spans="1:45" x14ac:dyDescent="0.55000000000000004">
      <c r="A965" s="171"/>
      <c r="B965" s="172"/>
      <c r="C965" s="173"/>
      <c r="D965" s="173"/>
      <c r="E965" s="173"/>
      <c r="F965" s="173"/>
      <c r="G965" s="174"/>
      <c r="H965" s="175"/>
      <c r="I965" s="176"/>
      <c r="J965" s="176"/>
      <c r="K965" s="177"/>
      <c r="L965" s="178"/>
      <c r="M965" s="179"/>
      <c r="O965" s="160" t="str">
        <f>IF(Q965 = "", "", COUNT(Q$4:$Q965))</f>
        <v/>
      </c>
      <c r="P965" s="160" t="str">
        <f t="shared" si="120"/>
        <v/>
      </c>
      <c r="Q965" s="161" t="str">
        <f t="shared" si="121"/>
        <v/>
      </c>
      <c r="R965" s="162" t="str">
        <f t="shared" si="122"/>
        <v/>
      </c>
      <c r="S965" s="163" t="str">
        <f t="shared" si="123"/>
        <v/>
      </c>
      <c r="T965" s="164" t="str">
        <f t="shared" si="124"/>
        <v/>
      </c>
      <c r="U965" s="165" t="str">
        <f t="shared" si="125"/>
        <v/>
      </c>
      <c r="V965" s="146"/>
      <c r="AR965" t="str">
        <f t="shared" si="126"/>
        <v/>
      </c>
      <c r="AS965" t="str">
        <f t="shared" si="127"/>
        <v/>
      </c>
    </row>
    <row r="966" spans="1:45" x14ac:dyDescent="0.55000000000000004">
      <c r="A966" s="171"/>
      <c r="B966" s="172"/>
      <c r="C966" s="173"/>
      <c r="D966" s="173"/>
      <c r="E966" s="173"/>
      <c r="F966" s="173"/>
      <c r="G966" s="174"/>
      <c r="H966" s="175"/>
      <c r="I966" s="176"/>
      <c r="J966" s="176"/>
      <c r="K966" s="177"/>
      <c r="L966" s="178"/>
      <c r="M966" s="179"/>
      <c r="O966" s="160" t="str">
        <f>IF(Q966 = "", "", COUNT(Q$4:$Q966))</f>
        <v/>
      </c>
      <c r="P966" s="160" t="str">
        <f t="shared" si="120"/>
        <v/>
      </c>
      <c r="Q966" s="161" t="str">
        <f t="shared" si="121"/>
        <v/>
      </c>
      <c r="R966" s="162" t="str">
        <f t="shared" si="122"/>
        <v/>
      </c>
      <c r="S966" s="163" t="str">
        <f t="shared" si="123"/>
        <v/>
      </c>
      <c r="T966" s="164" t="str">
        <f t="shared" si="124"/>
        <v/>
      </c>
      <c r="U966" s="165" t="str">
        <f t="shared" si="125"/>
        <v/>
      </c>
      <c r="V966" s="146"/>
      <c r="AR966" t="str">
        <f t="shared" si="126"/>
        <v/>
      </c>
      <c r="AS966" t="str">
        <f t="shared" si="127"/>
        <v/>
      </c>
    </row>
    <row r="967" spans="1:45" x14ac:dyDescent="0.55000000000000004">
      <c r="A967" s="171"/>
      <c r="B967" s="172"/>
      <c r="C967" s="173"/>
      <c r="D967" s="173"/>
      <c r="E967" s="173"/>
      <c r="F967" s="173"/>
      <c r="G967" s="174"/>
      <c r="H967" s="175"/>
      <c r="I967" s="176"/>
      <c r="J967" s="176"/>
      <c r="K967" s="177"/>
      <c r="L967" s="178"/>
      <c r="M967" s="179"/>
      <c r="O967" s="160" t="str">
        <f>IF(Q967 = "", "", COUNT(Q$4:$Q967))</f>
        <v/>
      </c>
      <c r="P967" s="160" t="str">
        <f t="shared" si="120"/>
        <v/>
      </c>
      <c r="Q967" s="161" t="str">
        <f t="shared" si="121"/>
        <v/>
      </c>
      <c r="R967" s="162" t="str">
        <f t="shared" si="122"/>
        <v/>
      </c>
      <c r="S967" s="163" t="str">
        <f t="shared" si="123"/>
        <v/>
      </c>
      <c r="T967" s="164" t="str">
        <f t="shared" si="124"/>
        <v/>
      </c>
      <c r="U967" s="165" t="str">
        <f t="shared" si="125"/>
        <v/>
      </c>
      <c r="V967" s="146"/>
      <c r="AR967" t="str">
        <f t="shared" si="126"/>
        <v/>
      </c>
      <c r="AS967" t="str">
        <f t="shared" si="127"/>
        <v/>
      </c>
    </row>
    <row r="968" spans="1:45" x14ac:dyDescent="0.55000000000000004">
      <c r="A968" s="171"/>
      <c r="B968" s="172"/>
      <c r="C968" s="173"/>
      <c r="D968" s="173"/>
      <c r="E968" s="173"/>
      <c r="F968" s="173"/>
      <c r="G968" s="174"/>
      <c r="H968" s="175"/>
      <c r="I968" s="176"/>
      <c r="J968" s="176"/>
      <c r="K968" s="177"/>
      <c r="L968" s="178"/>
      <c r="M968" s="179"/>
      <c r="O968" s="160" t="str">
        <f>IF(Q968 = "", "", COUNT(Q$4:$Q968))</f>
        <v/>
      </c>
      <c r="P968" s="160" t="str">
        <f t="shared" si="120"/>
        <v/>
      </c>
      <c r="Q968" s="161" t="str">
        <f t="shared" si="121"/>
        <v/>
      </c>
      <c r="R968" s="162" t="str">
        <f t="shared" si="122"/>
        <v/>
      </c>
      <c r="S968" s="163" t="str">
        <f t="shared" si="123"/>
        <v/>
      </c>
      <c r="T968" s="164" t="str">
        <f t="shared" si="124"/>
        <v/>
      </c>
      <c r="U968" s="165" t="str">
        <f t="shared" si="125"/>
        <v/>
      </c>
      <c r="V968" s="146"/>
      <c r="AR968" t="str">
        <f t="shared" si="126"/>
        <v/>
      </c>
      <c r="AS968" t="str">
        <f t="shared" si="127"/>
        <v/>
      </c>
    </row>
    <row r="969" spans="1:45" x14ac:dyDescent="0.55000000000000004">
      <c r="A969" s="171"/>
      <c r="B969" s="172"/>
      <c r="C969" s="173"/>
      <c r="D969" s="173"/>
      <c r="E969" s="173"/>
      <c r="F969" s="173"/>
      <c r="G969" s="174"/>
      <c r="H969" s="175"/>
      <c r="I969" s="176"/>
      <c r="J969" s="176"/>
      <c r="K969" s="177"/>
      <c r="L969" s="178"/>
      <c r="M969" s="179"/>
      <c r="O969" s="160" t="str">
        <f>IF(Q969 = "", "", COUNT(Q$4:$Q969))</f>
        <v/>
      </c>
      <c r="P969" s="160" t="str">
        <f t="shared" si="120"/>
        <v/>
      </c>
      <c r="Q969" s="161" t="str">
        <f t="shared" si="121"/>
        <v/>
      </c>
      <c r="R969" s="162" t="str">
        <f t="shared" si="122"/>
        <v/>
      </c>
      <c r="S969" s="163" t="str">
        <f t="shared" si="123"/>
        <v/>
      </c>
      <c r="T969" s="164" t="str">
        <f t="shared" si="124"/>
        <v/>
      </c>
      <c r="U969" s="165" t="str">
        <f t="shared" si="125"/>
        <v/>
      </c>
      <c r="V969" s="146"/>
      <c r="AR969" t="str">
        <f t="shared" si="126"/>
        <v/>
      </c>
      <c r="AS969" t="str">
        <f t="shared" si="127"/>
        <v/>
      </c>
    </row>
    <row r="970" spans="1:45" x14ac:dyDescent="0.55000000000000004">
      <c r="A970" s="171"/>
      <c r="B970" s="172"/>
      <c r="C970" s="173"/>
      <c r="D970" s="173"/>
      <c r="E970" s="173"/>
      <c r="F970" s="173"/>
      <c r="G970" s="174"/>
      <c r="H970" s="175"/>
      <c r="I970" s="176"/>
      <c r="J970" s="176"/>
      <c r="K970" s="177"/>
      <c r="L970" s="178"/>
      <c r="M970" s="179"/>
      <c r="O970" s="160" t="str">
        <f>IF(Q970 = "", "", COUNT(Q$4:$Q970))</f>
        <v/>
      </c>
      <c r="P970" s="160" t="str">
        <f t="shared" si="120"/>
        <v/>
      </c>
      <c r="Q970" s="161" t="str">
        <f t="shared" si="121"/>
        <v/>
      </c>
      <c r="R970" s="162" t="str">
        <f t="shared" si="122"/>
        <v/>
      </c>
      <c r="S970" s="163" t="str">
        <f t="shared" si="123"/>
        <v/>
      </c>
      <c r="T970" s="164" t="str">
        <f t="shared" si="124"/>
        <v/>
      </c>
      <c r="U970" s="165" t="str">
        <f t="shared" si="125"/>
        <v/>
      </c>
      <c r="V970" s="146"/>
      <c r="AR970" t="str">
        <f t="shared" si="126"/>
        <v/>
      </c>
      <c r="AS970" t="str">
        <f t="shared" si="127"/>
        <v/>
      </c>
    </row>
    <row r="971" spans="1:45" x14ac:dyDescent="0.55000000000000004">
      <c r="A971" s="171"/>
      <c r="B971" s="172"/>
      <c r="C971" s="173"/>
      <c r="D971" s="173"/>
      <c r="E971" s="173"/>
      <c r="F971" s="173"/>
      <c r="G971" s="174"/>
      <c r="H971" s="175"/>
      <c r="I971" s="176"/>
      <c r="J971" s="176"/>
      <c r="K971" s="177"/>
      <c r="L971" s="178"/>
      <c r="M971" s="179"/>
      <c r="O971" s="160" t="str">
        <f>IF(Q971 = "", "", COUNT(Q$4:$Q971))</f>
        <v/>
      </c>
      <c r="P971" s="160" t="str">
        <f t="shared" si="120"/>
        <v/>
      </c>
      <c r="Q971" s="161" t="str">
        <f t="shared" si="121"/>
        <v/>
      </c>
      <c r="R971" s="162" t="str">
        <f t="shared" si="122"/>
        <v/>
      </c>
      <c r="S971" s="163" t="str">
        <f t="shared" si="123"/>
        <v/>
      </c>
      <c r="T971" s="164" t="str">
        <f t="shared" si="124"/>
        <v/>
      </c>
      <c r="U971" s="165" t="str">
        <f t="shared" si="125"/>
        <v/>
      </c>
      <c r="V971" s="146"/>
      <c r="AR971" t="str">
        <f t="shared" si="126"/>
        <v/>
      </c>
      <c r="AS971" t="str">
        <f t="shared" si="127"/>
        <v/>
      </c>
    </row>
    <row r="972" spans="1:45" x14ac:dyDescent="0.55000000000000004">
      <c r="A972" s="171"/>
      <c r="B972" s="172"/>
      <c r="C972" s="173"/>
      <c r="D972" s="173"/>
      <c r="E972" s="173"/>
      <c r="F972" s="173"/>
      <c r="G972" s="174"/>
      <c r="H972" s="175"/>
      <c r="I972" s="176"/>
      <c r="J972" s="176"/>
      <c r="K972" s="177"/>
      <c r="L972" s="178"/>
      <c r="M972" s="179"/>
      <c r="O972" s="160" t="str">
        <f>IF(Q972 = "", "", COUNT(Q$4:$Q972))</f>
        <v/>
      </c>
      <c r="P972" s="160" t="str">
        <f t="shared" si="120"/>
        <v/>
      </c>
      <c r="Q972" s="161" t="str">
        <f t="shared" si="121"/>
        <v/>
      </c>
      <c r="R972" s="162" t="str">
        <f t="shared" si="122"/>
        <v/>
      </c>
      <c r="S972" s="163" t="str">
        <f t="shared" si="123"/>
        <v/>
      </c>
      <c r="T972" s="164" t="str">
        <f t="shared" si="124"/>
        <v/>
      </c>
      <c r="U972" s="165" t="str">
        <f t="shared" si="125"/>
        <v/>
      </c>
      <c r="V972" s="146"/>
      <c r="AR972" t="str">
        <f t="shared" si="126"/>
        <v/>
      </c>
      <c r="AS972" t="str">
        <f t="shared" si="127"/>
        <v/>
      </c>
    </row>
    <row r="973" spans="1:45" x14ac:dyDescent="0.55000000000000004">
      <c r="A973" s="171"/>
      <c r="B973" s="172"/>
      <c r="C973" s="173"/>
      <c r="D973" s="173"/>
      <c r="E973" s="173"/>
      <c r="F973" s="173"/>
      <c r="G973" s="174"/>
      <c r="H973" s="175"/>
      <c r="I973" s="176"/>
      <c r="J973" s="176"/>
      <c r="K973" s="177"/>
      <c r="L973" s="178"/>
      <c r="M973" s="179"/>
      <c r="O973" s="160" t="str">
        <f>IF(Q973 = "", "", COUNT(Q$4:$Q973))</f>
        <v/>
      </c>
      <c r="P973" s="160" t="str">
        <f t="shared" si="120"/>
        <v/>
      </c>
      <c r="Q973" s="161" t="str">
        <f t="shared" si="121"/>
        <v/>
      </c>
      <c r="R973" s="162" t="str">
        <f t="shared" si="122"/>
        <v/>
      </c>
      <c r="S973" s="163" t="str">
        <f t="shared" si="123"/>
        <v/>
      </c>
      <c r="T973" s="164" t="str">
        <f t="shared" si="124"/>
        <v/>
      </c>
      <c r="U973" s="165" t="str">
        <f t="shared" si="125"/>
        <v/>
      </c>
      <c r="V973" s="146"/>
      <c r="AR973" t="str">
        <f t="shared" si="126"/>
        <v/>
      </c>
      <c r="AS973" t="str">
        <f t="shared" si="127"/>
        <v/>
      </c>
    </row>
    <row r="974" spans="1:45" x14ac:dyDescent="0.55000000000000004">
      <c r="A974" s="171"/>
      <c r="B974" s="172"/>
      <c r="C974" s="173"/>
      <c r="D974" s="173"/>
      <c r="E974" s="173"/>
      <c r="F974" s="173"/>
      <c r="G974" s="174"/>
      <c r="H974" s="175"/>
      <c r="I974" s="176"/>
      <c r="J974" s="176"/>
      <c r="K974" s="177"/>
      <c r="L974" s="178"/>
      <c r="M974" s="179"/>
      <c r="O974" s="160" t="str">
        <f>IF(Q974 = "", "", COUNT(Q$4:$Q974))</f>
        <v/>
      </c>
      <c r="P974" s="160" t="str">
        <f t="shared" si="120"/>
        <v/>
      </c>
      <c r="Q974" s="161" t="str">
        <f t="shared" si="121"/>
        <v/>
      </c>
      <c r="R974" s="162" t="str">
        <f t="shared" si="122"/>
        <v/>
      </c>
      <c r="S974" s="163" t="str">
        <f t="shared" si="123"/>
        <v/>
      </c>
      <c r="T974" s="164" t="str">
        <f t="shared" si="124"/>
        <v/>
      </c>
      <c r="U974" s="165" t="str">
        <f t="shared" si="125"/>
        <v/>
      </c>
      <c r="V974" s="146"/>
      <c r="AR974" t="str">
        <f t="shared" si="126"/>
        <v/>
      </c>
      <c r="AS974" t="str">
        <f t="shared" si="127"/>
        <v/>
      </c>
    </row>
    <row r="975" spans="1:45" x14ac:dyDescent="0.55000000000000004">
      <c r="A975" s="171"/>
      <c r="B975" s="172"/>
      <c r="C975" s="173"/>
      <c r="D975" s="173"/>
      <c r="E975" s="173"/>
      <c r="F975" s="173"/>
      <c r="G975" s="174"/>
      <c r="H975" s="175"/>
      <c r="I975" s="176"/>
      <c r="J975" s="176"/>
      <c r="K975" s="177"/>
      <c r="L975" s="178"/>
      <c r="M975" s="179"/>
      <c r="O975" s="160" t="str">
        <f>IF(Q975 = "", "", COUNT(Q$4:$Q975))</f>
        <v/>
      </c>
      <c r="P975" s="160" t="str">
        <f t="shared" si="120"/>
        <v/>
      </c>
      <c r="Q975" s="161" t="str">
        <f t="shared" si="121"/>
        <v/>
      </c>
      <c r="R975" s="162" t="str">
        <f t="shared" si="122"/>
        <v/>
      </c>
      <c r="S975" s="163" t="str">
        <f t="shared" si="123"/>
        <v/>
      </c>
      <c r="T975" s="164" t="str">
        <f t="shared" si="124"/>
        <v/>
      </c>
      <c r="U975" s="165" t="str">
        <f t="shared" si="125"/>
        <v/>
      </c>
      <c r="V975" s="146"/>
      <c r="AR975" t="str">
        <f t="shared" si="126"/>
        <v/>
      </c>
      <c r="AS975" t="str">
        <f t="shared" si="127"/>
        <v/>
      </c>
    </row>
    <row r="976" spans="1:45" x14ac:dyDescent="0.55000000000000004">
      <c r="A976" s="171"/>
      <c r="B976" s="172"/>
      <c r="C976" s="173"/>
      <c r="D976" s="173"/>
      <c r="E976" s="173"/>
      <c r="F976" s="173"/>
      <c r="G976" s="174"/>
      <c r="H976" s="175"/>
      <c r="I976" s="176"/>
      <c r="J976" s="176"/>
      <c r="K976" s="177"/>
      <c r="L976" s="178"/>
      <c r="M976" s="179"/>
      <c r="O976" s="160" t="str">
        <f>IF(Q976 = "", "", COUNT(Q$4:$Q976))</f>
        <v/>
      </c>
      <c r="P976" s="160" t="str">
        <f t="shared" si="120"/>
        <v/>
      </c>
      <c r="Q976" s="161" t="str">
        <f t="shared" si="121"/>
        <v/>
      </c>
      <c r="R976" s="162" t="str">
        <f t="shared" si="122"/>
        <v/>
      </c>
      <c r="S976" s="163" t="str">
        <f t="shared" si="123"/>
        <v/>
      </c>
      <c r="T976" s="164" t="str">
        <f t="shared" si="124"/>
        <v/>
      </c>
      <c r="U976" s="165" t="str">
        <f t="shared" si="125"/>
        <v/>
      </c>
      <c r="V976" s="146"/>
      <c r="AR976" t="str">
        <f t="shared" si="126"/>
        <v/>
      </c>
      <c r="AS976" t="str">
        <f t="shared" si="127"/>
        <v/>
      </c>
    </row>
    <row r="977" spans="1:45" x14ac:dyDescent="0.55000000000000004">
      <c r="A977" s="171"/>
      <c r="B977" s="172"/>
      <c r="C977" s="173"/>
      <c r="D977" s="173"/>
      <c r="E977" s="173"/>
      <c r="F977" s="173"/>
      <c r="G977" s="174"/>
      <c r="H977" s="175"/>
      <c r="I977" s="176"/>
      <c r="J977" s="176"/>
      <c r="K977" s="177"/>
      <c r="L977" s="178"/>
      <c r="M977" s="179"/>
      <c r="O977" s="160" t="str">
        <f>IF(Q977 = "", "", COUNT(Q$4:$Q977))</f>
        <v/>
      </c>
      <c r="P977" s="160" t="str">
        <f t="shared" si="120"/>
        <v/>
      </c>
      <c r="Q977" s="161" t="str">
        <f t="shared" si="121"/>
        <v/>
      </c>
      <c r="R977" s="162" t="str">
        <f t="shared" si="122"/>
        <v/>
      </c>
      <c r="S977" s="163" t="str">
        <f t="shared" si="123"/>
        <v/>
      </c>
      <c r="T977" s="164" t="str">
        <f t="shared" si="124"/>
        <v/>
      </c>
      <c r="U977" s="165" t="str">
        <f t="shared" si="125"/>
        <v/>
      </c>
      <c r="V977" s="146"/>
      <c r="AR977" t="str">
        <f t="shared" si="126"/>
        <v/>
      </c>
      <c r="AS977" t="str">
        <f t="shared" si="127"/>
        <v/>
      </c>
    </row>
    <row r="978" spans="1:45" x14ac:dyDescent="0.55000000000000004">
      <c r="A978" s="171"/>
      <c r="B978" s="172"/>
      <c r="C978" s="173"/>
      <c r="D978" s="173"/>
      <c r="E978" s="173"/>
      <c r="F978" s="173"/>
      <c r="G978" s="174"/>
      <c r="H978" s="175"/>
      <c r="I978" s="176"/>
      <c r="J978" s="176"/>
      <c r="K978" s="177"/>
      <c r="L978" s="178"/>
      <c r="M978" s="179"/>
      <c r="O978" s="160" t="str">
        <f>IF(Q978 = "", "", COUNT(Q$4:$Q978))</f>
        <v/>
      </c>
      <c r="P978" s="160" t="str">
        <f t="shared" si="120"/>
        <v/>
      </c>
      <c r="Q978" s="161" t="str">
        <f t="shared" si="121"/>
        <v/>
      </c>
      <c r="R978" s="162" t="str">
        <f t="shared" si="122"/>
        <v/>
      </c>
      <c r="S978" s="163" t="str">
        <f t="shared" si="123"/>
        <v/>
      </c>
      <c r="T978" s="164" t="str">
        <f t="shared" si="124"/>
        <v/>
      </c>
      <c r="U978" s="165" t="str">
        <f t="shared" si="125"/>
        <v/>
      </c>
      <c r="V978" s="146"/>
      <c r="AR978" t="str">
        <f t="shared" si="126"/>
        <v/>
      </c>
      <c r="AS978" t="str">
        <f t="shared" si="127"/>
        <v/>
      </c>
    </row>
    <row r="979" spans="1:45" x14ac:dyDescent="0.55000000000000004">
      <c r="A979" s="171"/>
      <c r="B979" s="172"/>
      <c r="C979" s="173"/>
      <c r="D979" s="173"/>
      <c r="E979" s="173"/>
      <c r="F979" s="173"/>
      <c r="G979" s="174"/>
      <c r="H979" s="175"/>
      <c r="I979" s="176"/>
      <c r="J979" s="176"/>
      <c r="K979" s="177"/>
      <c r="L979" s="178"/>
      <c r="M979" s="179"/>
      <c r="O979" s="160" t="str">
        <f>IF(Q979 = "", "", COUNT(Q$4:$Q979))</f>
        <v/>
      </c>
      <c r="P979" s="160" t="str">
        <f t="shared" si="120"/>
        <v/>
      </c>
      <c r="Q979" s="161" t="str">
        <f t="shared" si="121"/>
        <v/>
      </c>
      <c r="R979" s="162" t="str">
        <f t="shared" si="122"/>
        <v/>
      </c>
      <c r="S979" s="163" t="str">
        <f t="shared" si="123"/>
        <v/>
      </c>
      <c r="T979" s="164" t="str">
        <f t="shared" si="124"/>
        <v/>
      </c>
      <c r="U979" s="165" t="str">
        <f t="shared" si="125"/>
        <v/>
      </c>
      <c r="V979" s="146"/>
      <c r="AR979" t="str">
        <f t="shared" si="126"/>
        <v/>
      </c>
      <c r="AS979" t="str">
        <f t="shared" si="127"/>
        <v/>
      </c>
    </row>
    <row r="980" spans="1:45" x14ac:dyDescent="0.55000000000000004">
      <c r="A980" s="171"/>
      <c r="B980" s="172"/>
      <c r="C980" s="173"/>
      <c r="D980" s="173"/>
      <c r="E980" s="173"/>
      <c r="F980" s="173"/>
      <c r="G980" s="174"/>
      <c r="H980" s="175"/>
      <c r="I980" s="176"/>
      <c r="J980" s="176"/>
      <c r="K980" s="177"/>
      <c r="L980" s="178"/>
      <c r="M980" s="179"/>
      <c r="O980" s="160" t="str">
        <f>IF(Q980 = "", "", COUNT(Q$4:$Q980))</f>
        <v/>
      </c>
      <c r="P980" s="160" t="str">
        <f t="shared" si="120"/>
        <v/>
      </c>
      <c r="Q980" s="161" t="str">
        <f t="shared" si="121"/>
        <v/>
      </c>
      <c r="R980" s="162" t="str">
        <f t="shared" si="122"/>
        <v/>
      </c>
      <c r="S980" s="163" t="str">
        <f t="shared" si="123"/>
        <v/>
      </c>
      <c r="T980" s="164" t="str">
        <f t="shared" si="124"/>
        <v/>
      </c>
      <c r="U980" s="165" t="str">
        <f t="shared" si="125"/>
        <v/>
      </c>
      <c r="V980" s="146"/>
      <c r="AR980" t="str">
        <f t="shared" si="126"/>
        <v/>
      </c>
      <c r="AS980" t="str">
        <f t="shared" si="127"/>
        <v/>
      </c>
    </row>
    <row r="981" spans="1:45" x14ac:dyDescent="0.55000000000000004">
      <c r="A981" s="171"/>
      <c r="B981" s="172"/>
      <c r="C981" s="173"/>
      <c r="D981" s="173"/>
      <c r="E981" s="173"/>
      <c r="F981" s="173"/>
      <c r="G981" s="174"/>
      <c r="H981" s="175"/>
      <c r="I981" s="176"/>
      <c r="J981" s="176"/>
      <c r="K981" s="177"/>
      <c r="L981" s="178"/>
      <c r="M981" s="179"/>
      <c r="O981" s="160" t="str">
        <f>IF(Q981 = "", "", COUNT(Q$4:$Q981))</f>
        <v/>
      </c>
      <c r="P981" s="160" t="str">
        <f t="shared" si="120"/>
        <v/>
      </c>
      <c r="Q981" s="161" t="str">
        <f t="shared" si="121"/>
        <v/>
      </c>
      <c r="R981" s="162" t="str">
        <f t="shared" si="122"/>
        <v/>
      </c>
      <c r="S981" s="163" t="str">
        <f t="shared" si="123"/>
        <v/>
      </c>
      <c r="T981" s="164" t="str">
        <f t="shared" si="124"/>
        <v/>
      </c>
      <c r="U981" s="165" t="str">
        <f t="shared" si="125"/>
        <v/>
      </c>
      <c r="V981" s="146"/>
      <c r="AR981" t="str">
        <f t="shared" si="126"/>
        <v/>
      </c>
      <c r="AS981" t="str">
        <f t="shared" si="127"/>
        <v/>
      </c>
    </row>
    <row r="982" spans="1:45" x14ac:dyDescent="0.55000000000000004">
      <c r="A982" s="171"/>
      <c r="B982" s="172"/>
      <c r="C982" s="173"/>
      <c r="D982" s="173"/>
      <c r="E982" s="173"/>
      <c r="F982" s="173"/>
      <c r="G982" s="174"/>
      <c r="H982" s="175"/>
      <c r="I982" s="176"/>
      <c r="J982" s="176"/>
      <c r="K982" s="177"/>
      <c r="L982" s="178"/>
      <c r="M982" s="179"/>
      <c r="O982" s="160" t="str">
        <f>IF(Q982 = "", "", COUNT(Q$4:$Q982))</f>
        <v/>
      </c>
      <c r="P982" s="160" t="str">
        <f t="shared" si="120"/>
        <v/>
      </c>
      <c r="Q982" s="161" t="str">
        <f t="shared" si="121"/>
        <v/>
      </c>
      <c r="R982" s="162" t="str">
        <f t="shared" si="122"/>
        <v/>
      </c>
      <c r="S982" s="163" t="str">
        <f t="shared" si="123"/>
        <v/>
      </c>
      <c r="T982" s="164" t="str">
        <f t="shared" si="124"/>
        <v/>
      </c>
      <c r="U982" s="165" t="str">
        <f t="shared" si="125"/>
        <v/>
      </c>
      <c r="V982" s="146"/>
      <c r="AR982" t="str">
        <f t="shared" si="126"/>
        <v/>
      </c>
      <c r="AS982" t="str">
        <f t="shared" si="127"/>
        <v/>
      </c>
    </row>
    <row r="983" spans="1:45" x14ac:dyDescent="0.55000000000000004">
      <c r="A983" s="171"/>
      <c r="B983" s="172"/>
      <c r="C983" s="173"/>
      <c r="D983" s="173"/>
      <c r="E983" s="173"/>
      <c r="F983" s="173"/>
      <c r="G983" s="174"/>
      <c r="H983" s="175"/>
      <c r="I983" s="176"/>
      <c r="J983" s="176"/>
      <c r="K983" s="177"/>
      <c r="L983" s="178"/>
      <c r="M983" s="179"/>
      <c r="O983" s="160" t="str">
        <f>IF(Q983 = "", "", COUNT(Q$4:$Q983))</f>
        <v/>
      </c>
      <c r="P983" s="160" t="str">
        <f t="shared" si="120"/>
        <v/>
      </c>
      <c r="Q983" s="161" t="str">
        <f t="shared" si="121"/>
        <v/>
      </c>
      <c r="R983" s="162" t="str">
        <f t="shared" si="122"/>
        <v/>
      </c>
      <c r="S983" s="163" t="str">
        <f t="shared" si="123"/>
        <v/>
      </c>
      <c r="T983" s="164" t="str">
        <f t="shared" si="124"/>
        <v/>
      </c>
      <c r="U983" s="165" t="str">
        <f t="shared" si="125"/>
        <v/>
      </c>
      <c r="V983" s="146"/>
      <c r="AR983" t="str">
        <f t="shared" si="126"/>
        <v/>
      </c>
      <c r="AS983" t="str">
        <f t="shared" si="127"/>
        <v/>
      </c>
    </row>
    <row r="984" spans="1:45" x14ac:dyDescent="0.55000000000000004">
      <c r="A984" s="171"/>
      <c r="B984" s="172"/>
      <c r="C984" s="173"/>
      <c r="D984" s="173"/>
      <c r="E984" s="173"/>
      <c r="F984" s="173"/>
      <c r="G984" s="174"/>
      <c r="H984" s="175"/>
      <c r="I984" s="176"/>
      <c r="J984" s="176"/>
      <c r="K984" s="177"/>
      <c r="L984" s="178"/>
      <c r="M984" s="179"/>
      <c r="O984" s="160" t="str">
        <f>IF(Q984 = "", "", COUNT(Q$4:$Q984))</f>
        <v/>
      </c>
      <c r="P984" s="160" t="str">
        <f t="shared" si="120"/>
        <v/>
      </c>
      <c r="Q984" s="161" t="str">
        <f t="shared" si="121"/>
        <v/>
      </c>
      <c r="R984" s="162" t="str">
        <f t="shared" si="122"/>
        <v/>
      </c>
      <c r="S984" s="163" t="str">
        <f t="shared" si="123"/>
        <v/>
      </c>
      <c r="T984" s="164" t="str">
        <f t="shared" si="124"/>
        <v/>
      </c>
      <c r="U984" s="165" t="str">
        <f t="shared" si="125"/>
        <v/>
      </c>
      <c r="V984" s="146"/>
      <c r="AR984" t="str">
        <f t="shared" si="126"/>
        <v/>
      </c>
      <c r="AS984" t="str">
        <f t="shared" si="127"/>
        <v/>
      </c>
    </row>
    <row r="985" spans="1:45" x14ac:dyDescent="0.55000000000000004">
      <c r="A985" s="171"/>
      <c r="B985" s="172"/>
      <c r="C985" s="173"/>
      <c r="D985" s="173"/>
      <c r="E985" s="173"/>
      <c r="F985" s="173"/>
      <c r="G985" s="174"/>
      <c r="H985" s="175"/>
      <c r="I985" s="176"/>
      <c r="J985" s="176"/>
      <c r="K985" s="177"/>
      <c r="L985" s="178"/>
      <c r="M985" s="179"/>
      <c r="O985" s="160" t="str">
        <f>IF(Q985 = "", "", COUNT(Q$4:$Q985))</f>
        <v/>
      </c>
      <c r="P985" s="160" t="str">
        <f t="shared" si="120"/>
        <v/>
      </c>
      <c r="Q985" s="161" t="str">
        <f t="shared" si="121"/>
        <v/>
      </c>
      <c r="R985" s="162" t="str">
        <f t="shared" si="122"/>
        <v/>
      </c>
      <c r="S985" s="163" t="str">
        <f t="shared" si="123"/>
        <v/>
      </c>
      <c r="T985" s="164" t="str">
        <f t="shared" si="124"/>
        <v/>
      </c>
      <c r="U985" s="165" t="str">
        <f t="shared" si="125"/>
        <v/>
      </c>
      <c r="V985" s="146"/>
      <c r="AR985" t="str">
        <f t="shared" si="126"/>
        <v/>
      </c>
      <c r="AS985" t="str">
        <f t="shared" si="127"/>
        <v/>
      </c>
    </row>
    <row r="986" spans="1:45" x14ac:dyDescent="0.55000000000000004">
      <c r="A986" s="171"/>
      <c r="B986" s="172"/>
      <c r="C986" s="173"/>
      <c r="D986" s="173"/>
      <c r="E986" s="173"/>
      <c r="F986" s="173"/>
      <c r="G986" s="174"/>
      <c r="H986" s="175"/>
      <c r="I986" s="176"/>
      <c r="J986" s="176"/>
      <c r="K986" s="177"/>
      <c r="L986" s="178"/>
      <c r="M986" s="179"/>
      <c r="O986" s="160" t="str">
        <f>IF(Q986 = "", "", COUNT(Q$4:$Q986))</f>
        <v/>
      </c>
      <c r="P986" s="160" t="str">
        <f t="shared" si="120"/>
        <v/>
      </c>
      <c r="Q986" s="161" t="str">
        <f t="shared" si="121"/>
        <v/>
      </c>
      <c r="R986" s="162" t="str">
        <f t="shared" si="122"/>
        <v/>
      </c>
      <c r="S986" s="163" t="str">
        <f t="shared" si="123"/>
        <v/>
      </c>
      <c r="T986" s="164" t="str">
        <f t="shared" si="124"/>
        <v/>
      </c>
      <c r="U986" s="165" t="str">
        <f t="shared" si="125"/>
        <v/>
      </c>
      <c r="V986" s="146"/>
      <c r="AR986" t="str">
        <f t="shared" si="126"/>
        <v/>
      </c>
      <c r="AS986" t="str">
        <f t="shared" si="127"/>
        <v/>
      </c>
    </row>
    <row r="987" spans="1:45" x14ac:dyDescent="0.55000000000000004">
      <c r="A987" s="171"/>
      <c r="B987" s="172"/>
      <c r="C987" s="173"/>
      <c r="D987" s="173"/>
      <c r="E987" s="173"/>
      <c r="F987" s="173"/>
      <c r="G987" s="174"/>
      <c r="H987" s="175"/>
      <c r="I987" s="176"/>
      <c r="J987" s="176"/>
      <c r="K987" s="177"/>
      <c r="L987" s="178"/>
      <c r="M987" s="179"/>
      <c r="O987" s="160" t="str">
        <f>IF(Q987 = "", "", COUNT(Q$4:$Q987))</f>
        <v/>
      </c>
      <c r="P987" s="160" t="str">
        <f t="shared" si="120"/>
        <v/>
      </c>
      <c r="Q987" s="161" t="str">
        <f t="shared" si="121"/>
        <v/>
      </c>
      <c r="R987" s="162" t="str">
        <f t="shared" si="122"/>
        <v/>
      </c>
      <c r="S987" s="163" t="str">
        <f t="shared" si="123"/>
        <v/>
      </c>
      <c r="T987" s="164" t="str">
        <f t="shared" si="124"/>
        <v/>
      </c>
      <c r="U987" s="165" t="str">
        <f t="shared" si="125"/>
        <v/>
      </c>
      <c r="V987" s="146"/>
      <c r="AR987" t="str">
        <f t="shared" si="126"/>
        <v/>
      </c>
      <c r="AS987" t="str">
        <f t="shared" si="127"/>
        <v/>
      </c>
    </row>
    <row r="988" spans="1:45" x14ac:dyDescent="0.55000000000000004">
      <c r="A988" s="171"/>
      <c r="B988" s="172"/>
      <c r="C988" s="173"/>
      <c r="D988" s="173"/>
      <c r="E988" s="173"/>
      <c r="F988" s="173"/>
      <c r="G988" s="174"/>
      <c r="H988" s="175"/>
      <c r="I988" s="176"/>
      <c r="J988" s="176"/>
      <c r="K988" s="177"/>
      <c r="L988" s="178"/>
      <c r="M988" s="179"/>
      <c r="O988" s="160" t="str">
        <f>IF(Q988 = "", "", COUNT(Q$4:$Q988))</f>
        <v/>
      </c>
      <c r="P988" s="160" t="str">
        <f t="shared" si="120"/>
        <v/>
      </c>
      <c r="Q988" s="161" t="str">
        <f t="shared" si="121"/>
        <v/>
      </c>
      <c r="R988" s="162" t="str">
        <f t="shared" si="122"/>
        <v/>
      </c>
      <c r="S988" s="163" t="str">
        <f t="shared" si="123"/>
        <v/>
      </c>
      <c r="T988" s="164" t="str">
        <f t="shared" si="124"/>
        <v/>
      </c>
      <c r="U988" s="165" t="str">
        <f t="shared" si="125"/>
        <v/>
      </c>
      <c r="V988" s="146"/>
      <c r="AR988" t="str">
        <f t="shared" si="126"/>
        <v/>
      </c>
      <c r="AS988" t="str">
        <f t="shared" si="127"/>
        <v/>
      </c>
    </row>
    <row r="989" spans="1:45" x14ac:dyDescent="0.55000000000000004">
      <c r="A989" s="171"/>
      <c r="B989" s="172"/>
      <c r="C989" s="173"/>
      <c r="D989" s="173"/>
      <c r="E989" s="173"/>
      <c r="F989" s="173"/>
      <c r="G989" s="174"/>
      <c r="H989" s="175"/>
      <c r="I989" s="176"/>
      <c r="J989" s="176"/>
      <c r="K989" s="177"/>
      <c r="L989" s="178"/>
      <c r="M989" s="179"/>
      <c r="O989" s="160" t="str">
        <f>IF(Q989 = "", "", COUNT(Q$4:$Q989))</f>
        <v/>
      </c>
      <c r="P989" s="160" t="str">
        <f t="shared" si="120"/>
        <v/>
      </c>
      <c r="Q989" s="161" t="str">
        <f t="shared" si="121"/>
        <v/>
      </c>
      <c r="R989" s="162" t="str">
        <f t="shared" si="122"/>
        <v/>
      </c>
      <c r="S989" s="163" t="str">
        <f t="shared" si="123"/>
        <v/>
      </c>
      <c r="T989" s="164" t="str">
        <f t="shared" si="124"/>
        <v/>
      </c>
      <c r="U989" s="165" t="str">
        <f t="shared" si="125"/>
        <v/>
      </c>
      <c r="V989" s="146"/>
      <c r="AR989" t="str">
        <f t="shared" si="126"/>
        <v/>
      </c>
      <c r="AS989" t="str">
        <f t="shared" si="127"/>
        <v/>
      </c>
    </row>
    <row r="990" spans="1:45" x14ac:dyDescent="0.55000000000000004">
      <c r="A990" s="171"/>
      <c r="B990" s="172"/>
      <c r="C990" s="173"/>
      <c r="D990" s="173"/>
      <c r="E990" s="173"/>
      <c r="F990" s="173"/>
      <c r="G990" s="174"/>
      <c r="H990" s="175"/>
      <c r="I990" s="176"/>
      <c r="J990" s="176"/>
      <c r="K990" s="177"/>
      <c r="L990" s="178"/>
      <c r="M990" s="179"/>
      <c r="O990" s="160" t="str">
        <f>IF(Q990 = "", "", COUNT(Q$4:$Q990))</f>
        <v/>
      </c>
      <c r="P990" s="160" t="str">
        <f t="shared" si="120"/>
        <v/>
      </c>
      <c r="Q990" s="161" t="str">
        <f t="shared" si="121"/>
        <v/>
      </c>
      <c r="R990" s="162" t="str">
        <f t="shared" si="122"/>
        <v/>
      </c>
      <c r="S990" s="163" t="str">
        <f t="shared" si="123"/>
        <v/>
      </c>
      <c r="T990" s="164" t="str">
        <f t="shared" si="124"/>
        <v/>
      </c>
      <c r="U990" s="165" t="str">
        <f t="shared" si="125"/>
        <v/>
      </c>
      <c r="V990" s="146"/>
      <c r="AR990" t="str">
        <f t="shared" si="126"/>
        <v/>
      </c>
      <c r="AS990" t="str">
        <f t="shared" si="127"/>
        <v/>
      </c>
    </row>
    <row r="991" spans="1:45" x14ac:dyDescent="0.55000000000000004">
      <c r="A991" s="171"/>
      <c r="B991" s="172"/>
      <c r="C991" s="173"/>
      <c r="D991" s="173"/>
      <c r="E991" s="173"/>
      <c r="F991" s="173"/>
      <c r="G991" s="174"/>
      <c r="H991" s="175"/>
      <c r="I991" s="176"/>
      <c r="J991" s="176"/>
      <c r="K991" s="177"/>
      <c r="L991" s="178"/>
      <c r="M991" s="179"/>
      <c r="O991" s="160" t="str">
        <f>IF(Q991 = "", "", COUNT(Q$4:$Q991))</f>
        <v/>
      </c>
      <c r="P991" s="160" t="str">
        <f t="shared" si="120"/>
        <v/>
      </c>
      <c r="Q991" s="161" t="str">
        <f t="shared" si="121"/>
        <v/>
      </c>
      <c r="R991" s="162" t="str">
        <f t="shared" si="122"/>
        <v/>
      </c>
      <c r="S991" s="163" t="str">
        <f t="shared" si="123"/>
        <v/>
      </c>
      <c r="T991" s="164" t="str">
        <f t="shared" si="124"/>
        <v/>
      </c>
      <c r="U991" s="165" t="str">
        <f t="shared" si="125"/>
        <v/>
      </c>
      <c r="V991" s="146"/>
      <c r="AR991" t="str">
        <f t="shared" si="126"/>
        <v/>
      </c>
      <c r="AS991" t="str">
        <f t="shared" si="127"/>
        <v/>
      </c>
    </row>
    <row r="992" spans="1:45" x14ac:dyDescent="0.55000000000000004">
      <c r="A992" s="171"/>
      <c r="B992" s="172"/>
      <c r="C992" s="173"/>
      <c r="D992" s="173"/>
      <c r="E992" s="173"/>
      <c r="F992" s="173"/>
      <c r="G992" s="174"/>
      <c r="H992" s="175"/>
      <c r="I992" s="176"/>
      <c r="J992" s="176"/>
      <c r="K992" s="177"/>
      <c r="L992" s="178"/>
      <c r="M992" s="179"/>
      <c r="O992" s="160" t="str">
        <f>IF(Q992 = "", "", COUNT(Q$4:$Q992))</f>
        <v/>
      </c>
      <c r="P992" s="160" t="str">
        <f t="shared" si="120"/>
        <v/>
      </c>
      <c r="Q992" s="161" t="str">
        <f t="shared" si="121"/>
        <v/>
      </c>
      <c r="R992" s="162" t="str">
        <f t="shared" si="122"/>
        <v/>
      </c>
      <c r="S992" s="163" t="str">
        <f t="shared" si="123"/>
        <v/>
      </c>
      <c r="T992" s="164" t="str">
        <f t="shared" si="124"/>
        <v/>
      </c>
      <c r="U992" s="165" t="str">
        <f t="shared" si="125"/>
        <v/>
      </c>
      <c r="V992" s="146"/>
      <c r="AR992" t="str">
        <f t="shared" si="126"/>
        <v/>
      </c>
      <c r="AS992" t="str">
        <f t="shared" si="127"/>
        <v/>
      </c>
    </row>
    <row r="993" spans="1:45" x14ac:dyDescent="0.55000000000000004">
      <c r="A993" s="171"/>
      <c r="B993" s="172"/>
      <c r="C993" s="173"/>
      <c r="D993" s="173"/>
      <c r="E993" s="173"/>
      <c r="F993" s="173"/>
      <c r="G993" s="174"/>
      <c r="H993" s="175"/>
      <c r="I993" s="176"/>
      <c r="J993" s="176"/>
      <c r="K993" s="177"/>
      <c r="L993" s="178"/>
      <c r="M993" s="179"/>
      <c r="O993" s="160" t="str">
        <f>IF(Q993 = "", "", COUNT(Q$4:$Q993))</f>
        <v/>
      </c>
      <c r="P993" s="160" t="str">
        <f t="shared" si="120"/>
        <v/>
      </c>
      <c r="Q993" s="161" t="str">
        <f t="shared" si="121"/>
        <v/>
      </c>
      <c r="R993" s="162" t="str">
        <f t="shared" si="122"/>
        <v/>
      </c>
      <c r="S993" s="163" t="str">
        <f t="shared" si="123"/>
        <v/>
      </c>
      <c r="T993" s="164" t="str">
        <f t="shared" si="124"/>
        <v/>
      </c>
      <c r="U993" s="165" t="str">
        <f t="shared" si="125"/>
        <v/>
      </c>
      <c r="V993" s="146"/>
      <c r="AR993" t="str">
        <f t="shared" si="126"/>
        <v/>
      </c>
      <c r="AS993" t="str">
        <f t="shared" si="127"/>
        <v/>
      </c>
    </row>
    <row r="994" spans="1:45" x14ac:dyDescent="0.55000000000000004">
      <c r="A994" s="171"/>
      <c r="B994" s="172"/>
      <c r="C994" s="173"/>
      <c r="D994" s="173"/>
      <c r="E994" s="173"/>
      <c r="F994" s="173"/>
      <c r="G994" s="174"/>
      <c r="H994" s="175"/>
      <c r="I994" s="176"/>
      <c r="J994" s="176"/>
      <c r="K994" s="177"/>
      <c r="L994" s="178"/>
      <c r="M994" s="179"/>
      <c r="O994" s="160" t="str">
        <f>IF(Q994 = "", "", COUNT(Q$4:$Q994))</f>
        <v/>
      </c>
      <c r="P994" s="160" t="str">
        <f t="shared" si="120"/>
        <v/>
      </c>
      <c r="Q994" s="161" t="str">
        <f t="shared" si="121"/>
        <v/>
      </c>
      <c r="R994" s="162" t="str">
        <f t="shared" si="122"/>
        <v/>
      </c>
      <c r="S994" s="163" t="str">
        <f t="shared" si="123"/>
        <v/>
      </c>
      <c r="T994" s="164" t="str">
        <f t="shared" si="124"/>
        <v/>
      </c>
      <c r="U994" s="165" t="str">
        <f t="shared" si="125"/>
        <v/>
      </c>
      <c r="V994" s="146"/>
      <c r="AR994" t="str">
        <f t="shared" si="126"/>
        <v/>
      </c>
      <c r="AS994" t="str">
        <f t="shared" si="127"/>
        <v/>
      </c>
    </row>
    <row r="995" spans="1:45" x14ac:dyDescent="0.55000000000000004">
      <c r="A995" s="171"/>
      <c r="B995" s="172"/>
      <c r="C995" s="173"/>
      <c r="D995" s="173"/>
      <c r="E995" s="173"/>
      <c r="F995" s="173"/>
      <c r="G995" s="174"/>
      <c r="H995" s="175"/>
      <c r="I995" s="176"/>
      <c r="J995" s="176"/>
      <c r="K995" s="177"/>
      <c r="L995" s="178"/>
      <c r="M995" s="179"/>
      <c r="O995" s="160" t="str">
        <f>IF(Q995 = "", "", COUNT(Q$4:$Q995))</f>
        <v/>
      </c>
      <c r="P995" s="160" t="str">
        <f t="shared" si="120"/>
        <v/>
      </c>
      <c r="Q995" s="161" t="str">
        <f t="shared" si="121"/>
        <v/>
      </c>
      <c r="R995" s="162" t="str">
        <f t="shared" si="122"/>
        <v/>
      </c>
      <c r="S995" s="163" t="str">
        <f t="shared" si="123"/>
        <v/>
      </c>
      <c r="T995" s="164" t="str">
        <f t="shared" si="124"/>
        <v/>
      </c>
      <c r="U995" s="165" t="str">
        <f t="shared" si="125"/>
        <v/>
      </c>
      <c r="V995" s="146"/>
      <c r="AR995" t="str">
        <f t="shared" si="126"/>
        <v/>
      </c>
      <c r="AS995" t="str">
        <f t="shared" si="127"/>
        <v/>
      </c>
    </row>
    <row r="996" spans="1:45" x14ac:dyDescent="0.55000000000000004">
      <c r="A996" s="171"/>
      <c r="B996" s="172"/>
      <c r="C996" s="173"/>
      <c r="D996" s="173"/>
      <c r="E996" s="173"/>
      <c r="F996" s="173"/>
      <c r="G996" s="174"/>
      <c r="H996" s="175"/>
      <c r="I996" s="176"/>
      <c r="J996" s="176"/>
      <c r="K996" s="177"/>
      <c r="L996" s="178"/>
      <c r="M996" s="179"/>
      <c r="O996" s="160" t="str">
        <f>IF(Q996 = "", "", COUNT(Q$4:$Q996))</f>
        <v/>
      </c>
      <c r="P996" s="160" t="str">
        <f t="shared" si="120"/>
        <v/>
      </c>
      <c r="Q996" s="161" t="str">
        <f t="shared" si="121"/>
        <v/>
      </c>
      <c r="R996" s="162" t="str">
        <f t="shared" si="122"/>
        <v/>
      </c>
      <c r="S996" s="163" t="str">
        <f t="shared" si="123"/>
        <v/>
      </c>
      <c r="T996" s="164" t="str">
        <f t="shared" si="124"/>
        <v/>
      </c>
      <c r="U996" s="165" t="str">
        <f t="shared" si="125"/>
        <v/>
      </c>
      <c r="V996" s="146"/>
      <c r="AR996" t="str">
        <f t="shared" si="126"/>
        <v/>
      </c>
      <c r="AS996" t="str">
        <f t="shared" si="127"/>
        <v/>
      </c>
    </row>
    <row r="997" spans="1:45" x14ac:dyDescent="0.55000000000000004">
      <c r="A997" s="171"/>
      <c r="B997" s="172"/>
      <c r="C997" s="173"/>
      <c r="D997" s="173"/>
      <c r="E997" s="173"/>
      <c r="F997" s="173"/>
      <c r="G997" s="174"/>
      <c r="H997" s="175"/>
      <c r="I997" s="176"/>
      <c r="J997" s="176"/>
      <c r="K997" s="177"/>
      <c r="L997" s="178"/>
      <c r="M997" s="179"/>
      <c r="O997" s="160" t="str">
        <f>IF(Q997 = "", "", COUNT(Q$4:$Q997))</f>
        <v/>
      </c>
      <c r="P997" s="160" t="str">
        <f t="shared" si="120"/>
        <v/>
      </c>
      <c r="Q997" s="161" t="str">
        <f t="shared" si="121"/>
        <v/>
      </c>
      <c r="R997" s="162" t="str">
        <f t="shared" si="122"/>
        <v/>
      </c>
      <c r="S997" s="163" t="str">
        <f t="shared" si="123"/>
        <v/>
      </c>
      <c r="T997" s="164" t="str">
        <f t="shared" si="124"/>
        <v/>
      </c>
      <c r="U997" s="165" t="str">
        <f t="shared" si="125"/>
        <v/>
      </c>
      <c r="V997" s="146"/>
      <c r="AR997" t="str">
        <f t="shared" si="126"/>
        <v/>
      </c>
      <c r="AS997" t="str">
        <f t="shared" si="127"/>
        <v/>
      </c>
    </row>
    <row r="998" spans="1:45" x14ac:dyDescent="0.55000000000000004">
      <c r="A998" s="171"/>
      <c r="B998" s="172"/>
      <c r="C998" s="173"/>
      <c r="D998" s="173"/>
      <c r="E998" s="173"/>
      <c r="F998" s="173"/>
      <c r="G998" s="174"/>
      <c r="H998" s="175"/>
      <c r="I998" s="176"/>
      <c r="J998" s="176"/>
      <c r="K998" s="177"/>
      <c r="L998" s="178"/>
      <c r="M998" s="179"/>
      <c r="O998" s="160" t="str">
        <f>IF(Q998 = "", "", COUNT(Q$4:$Q998))</f>
        <v/>
      </c>
      <c r="P998" s="160" t="str">
        <f t="shared" si="120"/>
        <v/>
      </c>
      <c r="Q998" s="161" t="str">
        <f t="shared" si="121"/>
        <v/>
      </c>
      <c r="R998" s="162" t="str">
        <f t="shared" si="122"/>
        <v/>
      </c>
      <c r="S998" s="163" t="str">
        <f t="shared" si="123"/>
        <v/>
      </c>
      <c r="T998" s="164" t="str">
        <f t="shared" si="124"/>
        <v/>
      </c>
      <c r="U998" s="165" t="str">
        <f t="shared" si="125"/>
        <v/>
      </c>
      <c r="V998" s="146"/>
      <c r="AR998" t="str">
        <f t="shared" si="126"/>
        <v/>
      </c>
      <c r="AS998" t="str">
        <f t="shared" si="127"/>
        <v/>
      </c>
    </row>
    <row r="999" spans="1:45" x14ac:dyDescent="0.55000000000000004">
      <c r="A999" s="171"/>
      <c r="B999" s="172"/>
      <c r="C999" s="173"/>
      <c r="D999" s="173"/>
      <c r="E999" s="173"/>
      <c r="F999" s="173"/>
      <c r="G999" s="174"/>
      <c r="H999" s="175"/>
      <c r="I999" s="176"/>
      <c r="J999" s="176"/>
      <c r="K999" s="177"/>
      <c r="L999" s="178"/>
      <c r="M999" s="179"/>
      <c r="O999" s="160" t="str">
        <f>IF(Q999 = "", "", COUNT(Q$4:$Q999))</f>
        <v/>
      </c>
      <c r="P999" s="160" t="str">
        <f t="shared" si="120"/>
        <v/>
      </c>
      <c r="Q999" s="161" t="str">
        <f t="shared" si="121"/>
        <v/>
      </c>
      <c r="R999" s="162" t="str">
        <f t="shared" si="122"/>
        <v/>
      </c>
      <c r="S999" s="163" t="str">
        <f t="shared" si="123"/>
        <v/>
      </c>
      <c r="T999" s="164" t="str">
        <f t="shared" si="124"/>
        <v/>
      </c>
      <c r="U999" s="165" t="str">
        <f t="shared" si="125"/>
        <v/>
      </c>
      <c r="V999" s="146"/>
      <c r="AR999" t="str">
        <f t="shared" si="126"/>
        <v/>
      </c>
      <c r="AS999" t="str">
        <f t="shared" si="127"/>
        <v/>
      </c>
    </row>
    <row r="1000" spans="1:45" x14ac:dyDescent="0.55000000000000004">
      <c r="A1000" s="171"/>
      <c r="B1000" s="172"/>
      <c r="C1000" s="173"/>
      <c r="D1000" s="173"/>
      <c r="E1000" s="173"/>
      <c r="F1000" s="173"/>
      <c r="G1000" s="174"/>
      <c r="H1000" s="175"/>
      <c r="I1000" s="176"/>
      <c r="J1000" s="176"/>
      <c r="K1000" s="177"/>
      <c r="L1000" s="178"/>
      <c r="M1000" s="179"/>
      <c r="O1000" s="160" t="str">
        <f>IF(Q1000 = "", "", COUNT(Q$4:$Q1000))</f>
        <v/>
      </c>
      <c r="P1000" s="160" t="str">
        <f t="shared" si="120"/>
        <v/>
      </c>
      <c r="Q1000" s="161" t="str">
        <f t="shared" si="121"/>
        <v/>
      </c>
      <c r="R1000" s="162" t="str">
        <f t="shared" si="122"/>
        <v/>
      </c>
      <c r="S1000" s="163" t="str">
        <f t="shared" si="123"/>
        <v/>
      </c>
      <c r="T1000" s="164" t="str">
        <f t="shared" si="124"/>
        <v/>
      </c>
      <c r="U1000" s="165" t="str">
        <f t="shared" si="125"/>
        <v/>
      </c>
      <c r="V1000" s="146"/>
      <c r="AR1000" t="str">
        <f t="shared" si="126"/>
        <v/>
      </c>
      <c r="AS1000" t="str">
        <f t="shared" si="127"/>
        <v/>
      </c>
    </row>
    <row r="1001" spans="1:45" x14ac:dyDescent="0.55000000000000004">
      <c r="A1001" s="171"/>
      <c r="B1001" s="172"/>
      <c r="C1001" s="173"/>
      <c r="D1001" s="173"/>
      <c r="E1001" s="173"/>
      <c r="F1001" s="173"/>
      <c r="G1001" s="174"/>
      <c r="H1001" s="175"/>
      <c r="I1001" s="176"/>
      <c r="J1001" s="176"/>
      <c r="K1001" s="177"/>
      <c r="L1001" s="178"/>
      <c r="M1001" s="179"/>
      <c r="O1001" s="160" t="str">
        <f>IF(Q1001 = "", "", COUNT(Q$4:$Q1001))</f>
        <v/>
      </c>
      <c r="P1001" s="160" t="str">
        <f t="shared" si="120"/>
        <v/>
      </c>
      <c r="Q1001" s="161" t="str">
        <f t="shared" si="121"/>
        <v/>
      </c>
      <c r="R1001" s="162" t="str">
        <f t="shared" si="122"/>
        <v/>
      </c>
      <c r="S1001" s="163" t="str">
        <f t="shared" si="123"/>
        <v/>
      </c>
      <c r="T1001" s="164" t="str">
        <f t="shared" si="124"/>
        <v/>
      </c>
      <c r="U1001" s="165" t="str">
        <f t="shared" si="125"/>
        <v/>
      </c>
      <c r="V1001" s="146"/>
      <c r="AR1001" t="str">
        <f t="shared" si="126"/>
        <v/>
      </c>
      <c r="AS1001" t="str">
        <f t="shared" si="127"/>
        <v/>
      </c>
    </row>
    <row r="1002" spans="1:45" x14ac:dyDescent="0.55000000000000004">
      <c r="A1002" s="171"/>
      <c r="B1002" s="172"/>
      <c r="C1002" s="173"/>
      <c r="D1002" s="173"/>
      <c r="E1002" s="173"/>
      <c r="F1002" s="173"/>
      <c r="G1002" s="174"/>
      <c r="H1002" s="175"/>
      <c r="I1002" s="176"/>
      <c r="J1002" s="176"/>
      <c r="K1002" s="177"/>
      <c r="L1002" s="178"/>
      <c r="M1002" s="179"/>
      <c r="O1002" s="160" t="str">
        <f>IF(Q1002 = "", "", COUNT(Q$4:$Q1002))</f>
        <v/>
      </c>
      <c r="P1002" s="160" t="str">
        <f t="shared" si="120"/>
        <v/>
      </c>
      <c r="Q1002" s="161" t="str">
        <f t="shared" si="121"/>
        <v/>
      </c>
      <c r="R1002" s="162" t="str">
        <f t="shared" si="122"/>
        <v/>
      </c>
      <c r="S1002" s="163" t="str">
        <f t="shared" si="123"/>
        <v/>
      </c>
      <c r="T1002" s="164" t="str">
        <f t="shared" si="124"/>
        <v/>
      </c>
      <c r="U1002" s="165" t="str">
        <f t="shared" si="125"/>
        <v/>
      </c>
      <c r="V1002" s="146"/>
      <c r="AR1002" t="str">
        <f t="shared" si="126"/>
        <v/>
      </c>
      <c r="AS1002" t="str">
        <f t="shared" si="127"/>
        <v/>
      </c>
    </row>
    <row r="1003" spans="1:45" ht="14.25" customHeight="1" x14ac:dyDescent="0.55000000000000004">
      <c r="A1003" s="187"/>
      <c r="B1003" s="188"/>
      <c r="C1003" s="189"/>
      <c r="D1003" s="189"/>
      <c r="E1003" s="189"/>
      <c r="F1003" s="189"/>
      <c r="G1003" s="190"/>
      <c r="H1003" s="175"/>
      <c r="I1003" s="176"/>
      <c r="J1003" s="176"/>
      <c r="K1003" s="177"/>
      <c r="L1003" s="191"/>
      <c r="M1003" s="192"/>
      <c r="O1003" s="160" t="str">
        <f>IF(Q1003 = "", "", COUNT(Q$4:$Q1003))</f>
        <v/>
      </c>
      <c r="P1003" s="160" t="str">
        <f t="shared" si="120"/>
        <v/>
      </c>
      <c r="Q1003" s="161" t="str">
        <f t="shared" si="121"/>
        <v/>
      </c>
      <c r="R1003" s="162" t="str">
        <f t="shared" si="122"/>
        <v/>
      </c>
      <c r="S1003" s="163" t="str">
        <f t="shared" si="123"/>
        <v/>
      </c>
      <c r="T1003" s="164" t="str">
        <f t="shared" si="124"/>
        <v/>
      </c>
      <c r="U1003" s="165" t="str">
        <f t="shared" si="125"/>
        <v/>
      </c>
      <c r="V1003" s="146"/>
      <c r="AR1003" t="str">
        <f t="shared" si="126"/>
        <v/>
      </c>
      <c r="AS1003" t="str">
        <f t="shared" si="127"/>
        <v/>
      </c>
    </row>
    <row r="1004" spans="1:45" s="197" customFormat="1" x14ac:dyDescent="0.55000000000000004">
      <c r="A1004" s="193"/>
      <c r="B1004" s="194"/>
      <c r="C1004" s="193"/>
      <c r="D1004" s="193"/>
      <c r="E1004" s="193"/>
      <c r="F1004" s="193"/>
      <c r="G1004" s="193"/>
      <c r="H1004" s="193"/>
      <c r="I1004" s="193"/>
      <c r="J1004" s="193"/>
      <c r="K1004" s="193"/>
      <c r="L1004" s="195"/>
      <c r="M1004" s="196"/>
      <c r="N1004" s="133"/>
      <c r="O1004" s="193"/>
      <c r="P1004" s="193"/>
      <c r="Q1004" s="193"/>
      <c r="R1004" s="193"/>
      <c r="S1004" s="193"/>
      <c r="T1004" s="193"/>
      <c r="U1004" s="193"/>
      <c r="V1004" s="193"/>
    </row>
    <row r="1005" spans="1:45" x14ac:dyDescent="0.55000000000000004">
      <c r="H1005" s="39"/>
      <c r="I1005" s="39"/>
      <c r="J1005" s="39"/>
      <c r="K1005" s="39"/>
      <c r="R1005" s="39"/>
      <c r="S1005" s="39"/>
      <c r="T1005" s="39"/>
      <c r="U1005" s="39"/>
      <c r="V1005" s="39"/>
    </row>
    <row r="1006" spans="1:45" x14ac:dyDescent="0.55000000000000004">
      <c r="H1006" s="39"/>
      <c r="I1006" s="39"/>
      <c r="J1006" s="39"/>
      <c r="K1006" s="39"/>
      <c r="R1006" s="39"/>
      <c r="S1006" s="39"/>
      <c r="T1006" s="39"/>
      <c r="U1006" s="39"/>
      <c r="V1006" s="39"/>
    </row>
    <row r="1007" spans="1:45" x14ac:dyDescent="0.55000000000000004">
      <c r="H1007" s="39"/>
      <c r="I1007" s="39"/>
      <c r="J1007" s="39"/>
      <c r="K1007" s="39"/>
      <c r="R1007" s="39"/>
      <c r="S1007" s="39"/>
      <c r="T1007" s="39"/>
      <c r="U1007" s="39"/>
      <c r="V1007" s="39"/>
    </row>
    <row r="1008" spans="1:45" x14ac:dyDescent="0.55000000000000004">
      <c r="H1008" s="39"/>
      <c r="I1008" s="39"/>
      <c r="J1008" s="39"/>
      <c r="K1008" s="39"/>
      <c r="R1008" s="39"/>
      <c r="S1008" s="39"/>
      <c r="T1008" s="39"/>
      <c r="U1008" s="39"/>
      <c r="V1008" s="39"/>
    </row>
    <row r="1009" spans="8:26" x14ac:dyDescent="0.55000000000000004">
      <c r="H1009" s="39"/>
      <c r="I1009" s="39"/>
      <c r="J1009" s="39"/>
      <c r="K1009" s="39"/>
      <c r="R1009" s="39"/>
      <c r="S1009" s="39"/>
      <c r="T1009" s="39"/>
      <c r="U1009" s="39"/>
      <c r="V1009" s="39"/>
    </row>
    <row r="1010" spans="8:26" x14ac:dyDescent="0.55000000000000004">
      <c r="H1010" s="39"/>
      <c r="I1010" s="39"/>
      <c r="J1010" s="39"/>
      <c r="K1010" s="39"/>
      <c r="R1010" s="39"/>
      <c r="S1010" s="39"/>
      <c r="T1010" s="39"/>
      <c r="U1010" s="39"/>
      <c r="V1010" s="39"/>
    </row>
    <row r="1011" spans="8:26" x14ac:dyDescent="0.55000000000000004">
      <c r="W1011" s="39"/>
      <c r="X1011" s="39"/>
      <c r="Y1011" s="39"/>
      <c r="Z1011" s="39"/>
    </row>
    <row r="1012" spans="8:26" x14ac:dyDescent="0.55000000000000004">
      <c r="W1012" s="39"/>
      <c r="X1012" s="39"/>
    </row>
    <row r="1013" spans="8:26" x14ac:dyDescent="0.55000000000000004">
      <c r="W1013" s="39"/>
      <c r="X1013" s="39"/>
    </row>
    <row r="1014" spans="8:26" x14ac:dyDescent="0.55000000000000004">
      <c r="W1014" s="39"/>
      <c r="X1014" s="39"/>
    </row>
    <row r="1015" spans="8:26" x14ac:dyDescent="0.55000000000000004">
      <c r="W1015" s="39"/>
      <c r="X1015" s="39"/>
    </row>
    <row r="1016" spans="8:26" x14ac:dyDescent="0.55000000000000004">
      <c r="W1016" s="39"/>
      <c r="X1016" s="39"/>
    </row>
    <row r="1017" spans="8:26" x14ac:dyDescent="0.55000000000000004">
      <c r="W1017" s="39"/>
      <c r="X1017" s="39"/>
    </row>
  </sheetData>
  <mergeCells count="24">
    <mergeCell ref="W41:W42"/>
    <mergeCell ref="X41:AD42"/>
    <mergeCell ref="W30:W32"/>
    <mergeCell ref="X30:AD32"/>
    <mergeCell ref="W33:W40"/>
    <mergeCell ref="X33:AD33"/>
    <mergeCell ref="Y37:AD40"/>
    <mergeCell ref="W14:AD14"/>
    <mergeCell ref="W15:W29"/>
    <mergeCell ref="X15:AD17"/>
    <mergeCell ref="Y18:AD19"/>
    <mergeCell ref="Y20:AD24"/>
    <mergeCell ref="Y25:AD26"/>
    <mergeCell ref="Y27:AD29"/>
    <mergeCell ref="A1:M1"/>
    <mergeCell ref="O1:AD1"/>
    <mergeCell ref="A2:M2"/>
    <mergeCell ref="O2:O3"/>
    <mergeCell ref="P2:P3"/>
    <mergeCell ref="Q2:Q3"/>
    <mergeCell ref="R2:R3"/>
    <mergeCell ref="S2:S3"/>
    <mergeCell ref="T2:T3"/>
    <mergeCell ref="U2:U3"/>
  </mergeCells>
  <conditionalFormatting sqref="D4:D1003">
    <cfRule type="cellIs" dxfId="22" priority="3" operator="between">
      <formula>4</formula>
      <formula>6</formula>
    </cfRule>
    <cfRule type="cellIs" dxfId="21" priority="4" operator="between">
      <formula>2</formula>
      <formula>3</formula>
    </cfRule>
  </conditionalFormatting>
  <conditionalFormatting sqref="F4:F1003">
    <cfRule type="cellIs" dxfId="20" priority="2" operator="between">
      <formula>4</formula>
      <formula>6</formula>
    </cfRule>
  </conditionalFormatting>
  <pageMargins left="0.7" right="0.7" top="0.75" bottom="0.75" header="0.511811023622047" footer="0.511811023622047"/>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S1004"/>
  <sheetViews>
    <sheetView zoomScaleNormal="100" workbookViewId="0">
      <selection sqref="A1:M1"/>
    </sheetView>
  </sheetViews>
  <sheetFormatPr defaultColWidth="8.68359375" defaultRowHeight="14.4" x14ac:dyDescent="0.55000000000000004"/>
  <cols>
    <col min="1" max="1" width="10" customWidth="1"/>
    <col min="2" max="2" width="10.62890625" style="120" customWidth="1"/>
    <col min="3" max="7" width="3.5234375" style="39" customWidth="1"/>
    <col min="8" max="11" width="15.1015625" customWidth="1"/>
    <col min="12" max="12" width="9.1015625" style="131" customWidth="1"/>
    <col min="13" max="13" width="9.1015625" style="134" customWidth="1"/>
    <col min="14" max="14" width="2.15625" style="198" customWidth="1"/>
    <col min="15" max="15" width="7.3671875" style="39" customWidth="1"/>
    <col min="16" max="16" width="5.89453125" style="39" customWidth="1"/>
    <col min="17" max="19" width="9.1015625" style="39" customWidth="1"/>
    <col min="20" max="21" width="9.1015625" style="132" customWidth="1"/>
    <col min="22" max="22" width="2.15625" customWidth="1"/>
    <col min="23" max="23" width="5.47265625" customWidth="1"/>
    <col min="24" max="24" width="5.5234375" customWidth="1"/>
    <col min="28" max="28" width="10.3671875" customWidth="1"/>
    <col min="29" max="30" width="11.7890625" customWidth="1"/>
    <col min="33" max="45" width="9.1015625" customWidth="1"/>
  </cols>
  <sheetData>
    <row r="1" spans="1:45" ht="37.5" customHeight="1" x14ac:dyDescent="0.55000000000000004">
      <c r="A1" s="388" t="s">
        <v>388</v>
      </c>
      <c r="B1" s="388"/>
      <c r="C1" s="388"/>
      <c r="D1" s="388"/>
      <c r="E1" s="388"/>
      <c r="F1" s="388"/>
      <c r="G1" s="388"/>
      <c r="H1" s="388"/>
      <c r="I1" s="388"/>
      <c r="J1" s="388"/>
      <c r="K1" s="388"/>
      <c r="L1" s="388"/>
      <c r="M1" s="388"/>
      <c r="N1" s="135"/>
      <c r="O1" s="389" t="s">
        <v>389</v>
      </c>
      <c r="P1" s="389"/>
      <c r="Q1" s="389"/>
      <c r="R1" s="389"/>
      <c r="S1" s="389"/>
      <c r="T1" s="389"/>
      <c r="U1" s="389"/>
      <c r="V1" s="389"/>
      <c r="W1" s="389"/>
      <c r="X1" s="389"/>
      <c r="Y1" s="389"/>
      <c r="Z1" s="389"/>
      <c r="AA1" s="389"/>
      <c r="AB1" s="389"/>
      <c r="AC1" s="389"/>
      <c r="AD1" s="389"/>
    </row>
    <row r="2" spans="1:45" s="60" customFormat="1" ht="18" customHeight="1" x14ac:dyDescent="0.55000000000000004">
      <c r="A2" s="406" t="str">
        <f>"After Period ("&amp;TEXT('Evaluation Set-up'!D11, "mm/dd/yy")&amp;" - "&amp;TEXT('Evaluation Set-up'!E11, "mm/dd/yy")&amp;")"</f>
        <v>After Period (04/01/22 - 03/31/26)</v>
      </c>
      <c r="B2" s="406"/>
      <c r="C2" s="406"/>
      <c r="D2" s="406"/>
      <c r="E2" s="406"/>
      <c r="F2" s="406"/>
      <c r="G2" s="406"/>
      <c r="H2" s="406"/>
      <c r="I2" s="406"/>
      <c r="J2" s="406"/>
      <c r="K2" s="406"/>
      <c r="L2" s="406"/>
      <c r="M2" s="406"/>
      <c r="N2" s="199"/>
      <c r="O2" s="391" t="s">
        <v>390</v>
      </c>
      <c r="P2" s="392" t="s">
        <v>391</v>
      </c>
      <c r="Q2" s="393" t="s">
        <v>392</v>
      </c>
      <c r="R2" s="392" t="s">
        <v>393</v>
      </c>
      <c r="S2" s="393" t="s">
        <v>394</v>
      </c>
      <c r="T2" s="392" t="s">
        <v>395</v>
      </c>
      <c r="U2" s="394" t="s">
        <v>396</v>
      </c>
      <c r="V2" s="137"/>
    </row>
    <row r="3" spans="1:45" ht="28.5" customHeight="1" x14ac:dyDescent="0.55000000000000004">
      <c r="A3" s="2" t="s">
        <v>141</v>
      </c>
      <c r="B3" s="138" t="s">
        <v>142</v>
      </c>
      <c r="C3" s="139" t="s">
        <v>143</v>
      </c>
      <c r="D3" s="139" t="s">
        <v>144</v>
      </c>
      <c r="E3" s="139" t="s">
        <v>145</v>
      </c>
      <c r="F3" s="139" t="s">
        <v>146</v>
      </c>
      <c r="G3" s="140" t="s">
        <v>147</v>
      </c>
      <c r="H3" s="141" t="s">
        <v>397</v>
      </c>
      <c r="I3" s="141" t="s">
        <v>398</v>
      </c>
      <c r="J3" s="141" t="s">
        <v>399</v>
      </c>
      <c r="K3" s="142" t="s">
        <v>400</v>
      </c>
      <c r="L3" s="143" t="s">
        <v>401</v>
      </c>
      <c r="M3" s="144" t="s">
        <v>402</v>
      </c>
      <c r="N3" s="200"/>
      <c r="O3" s="391"/>
      <c r="P3" s="392"/>
      <c r="Q3" s="393"/>
      <c r="R3" s="392"/>
      <c r="S3" s="393"/>
      <c r="T3" s="392"/>
      <c r="U3" s="394"/>
      <c r="V3" s="146"/>
      <c r="Y3" s="147" t="s">
        <v>328</v>
      </c>
      <c r="Z3" s="148" t="s">
        <v>2</v>
      </c>
      <c r="AA3" s="149" t="s">
        <v>3</v>
      </c>
      <c r="AB3" s="150" t="s">
        <v>403</v>
      </c>
      <c r="AR3" t="s">
        <v>390</v>
      </c>
      <c r="AS3" t="s">
        <v>404</v>
      </c>
    </row>
    <row r="4" spans="1:45" x14ac:dyDescent="0.55000000000000004">
      <c r="A4" s="151">
        <v>107856191</v>
      </c>
      <c r="B4" s="152">
        <v>45554</v>
      </c>
      <c r="C4" s="153">
        <v>30</v>
      </c>
      <c r="D4" s="153">
        <v>1</v>
      </c>
      <c r="E4" s="153">
        <v>7</v>
      </c>
      <c r="F4" s="153">
        <v>1</v>
      </c>
      <c r="G4" s="154" t="s">
        <v>406</v>
      </c>
      <c r="H4" s="155" t="s">
        <v>184</v>
      </c>
      <c r="I4" s="156" t="s">
        <v>719</v>
      </c>
      <c r="J4" s="156" t="s">
        <v>720</v>
      </c>
      <c r="K4" s="157"/>
      <c r="L4" s="158" t="s">
        <v>8</v>
      </c>
      <c r="M4" s="159"/>
      <c r="N4" s="133"/>
      <c r="O4" s="160">
        <f>IF(Q4 = "", "", COUNT(Q$4:$Q4))</f>
        <v>1</v>
      </c>
      <c r="P4" s="160">
        <f t="shared" ref="P4:P67" si="0">IF(C4 &gt; 0, YEAR(B4), "")</f>
        <v>2024</v>
      </c>
      <c r="Q4" s="161">
        <f t="shared" ref="Q4:Q67" si="1">IF(A4="", "", IF(G4="",1,IF(G4="O",1,IF(G4="C",8.4,IF(G4="B",8.4,IF(G4="A",76.8,IF(G4="K",76.8,"ERR")))))))</f>
        <v>1</v>
      </c>
      <c r="R4" s="162">
        <f t="shared" ref="R4:R67" si="2">IF(L4&lt;&gt;"",Q4,"")</f>
        <v>1</v>
      </c>
      <c r="S4" s="163" t="str">
        <f t="shared" ref="S4:S67" si="3">IF(IF(L4&lt;&gt;"",G4,"")=0, "O", IF(L4&lt;&gt;"",G4,""))</f>
        <v>O</v>
      </c>
      <c r="T4" s="164" t="str">
        <f t="shared" ref="T4:T67" si="4">IF(M4&lt;&gt;"",Q4,"")</f>
        <v/>
      </c>
      <c r="U4" s="165" t="str">
        <f t="shared" ref="U4:U67" si="5">IF(IF(M4&lt;&gt;"",G4,"")=0, "O", IF(M4&lt;&gt;"",G4,""))</f>
        <v/>
      </c>
      <c r="V4" s="146"/>
      <c r="X4" s="166" t="s">
        <v>405</v>
      </c>
      <c r="Y4" s="167">
        <f>COUNTIF($G$4:$G$1048576,$X4)</f>
        <v>0</v>
      </c>
      <c r="Z4" s="168">
        <f>COUNTIF($S$4:$S$1048576,$X4)</f>
        <v>0</v>
      </c>
      <c r="AA4" s="169">
        <f>COUNTIF($U$4:$U$1048576,$X4)</f>
        <v>0</v>
      </c>
      <c r="AB4" s="170">
        <f>COUNTIF($S:$S, X4)+COUNTIF($U:$U, X4)-COUNTIFS($S:$S, X4, $U:$U, X4)</f>
        <v>0</v>
      </c>
      <c r="AR4">
        <f t="shared" ref="AR4:AR67" si="6">IF(O4&gt;0, O4, "")</f>
        <v>1</v>
      </c>
      <c r="AS4" t="str">
        <f t="shared" ref="AS4:AS67" si="7">IF(OR(L4="Y",M4="Y"),"Y","")</f>
        <v>Y</v>
      </c>
    </row>
    <row r="5" spans="1:45" x14ac:dyDescent="0.55000000000000004">
      <c r="A5" s="171"/>
      <c r="B5" s="172"/>
      <c r="C5" s="173"/>
      <c r="D5" s="173"/>
      <c r="E5" s="173"/>
      <c r="F5" s="173"/>
      <c r="G5" s="174"/>
      <c r="H5" s="175"/>
      <c r="I5" s="176"/>
      <c r="J5" s="176"/>
      <c r="K5" s="177"/>
      <c r="L5" s="178"/>
      <c r="M5" s="179"/>
      <c r="N5" s="133"/>
      <c r="O5" s="160" t="str">
        <f>IF(Q5 = "", "", COUNT(Q$4:$Q5))</f>
        <v/>
      </c>
      <c r="P5" s="160" t="str">
        <f t="shared" si="0"/>
        <v/>
      </c>
      <c r="Q5" s="161" t="str">
        <f t="shared" si="1"/>
        <v/>
      </c>
      <c r="R5" s="162" t="str">
        <f t="shared" si="2"/>
        <v/>
      </c>
      <c r="S5" s="163" t="str">
        <f t="shared" si="3"/>
        <v/>
      </c>
      <c r="T5" s="164" t="str">
        <f t="shared" si="4"/>
        <v/>
      </c>
      <c r="U5" s="165" t="str">
        <f t="shared" si="5"/>
        <v/>
      </c>
      <c r="V5" s="146"/>
      <c r="X5" s="166" t="s">
        <v>200</v>
      </c>
      <c r="Y5" s="167">
        <f>COUNTIF($G$4:$G$1048576,$X5)</f>
        <v>0</v>
      </c>
      <c r="Z5" s="168">
        <f>COUNTIF($S$4:$S$1048576,$X5)</f>
        <v>0</v>
      </c>
      <c r="AA5" s="169">
        <f>COUNTIF($U$4:$U$1048576,$X5)</f>
        <v>0</v>
      </c>
      <c r="AB5" s="170">
        <f>COUNTIF($S:$S, X5)+COUNTIF($U:$U, X5)-COUNTIFS($S:$S, X5, $U:$U, X5)</f>
        <v>0</v>
      </c>
      <c r="AR5" t="str">
        <f t="shared" si="6"/>
        <v/>
      </c>
      <c r="AS5" t="str">
        <f t="shared" si="7"/>
        <v/>
      </c>
    </row>
    <row r="6" spans="1:45" x14ac:dyDescent="0.55000000000000004">
      <c r="A6" s="171"/>
      <c r="B6" s="172"/>
      <c r="C6" s="173"/>
      <c r="D6" s="173"/>
      <c r="E6" s="173"/>
      <c r="F6" s="173"/>
      <c r="G6" s="174"/>
      <c r="H6" s="175"/>
      <c r="I6" s="176"/>
      <c r="J6" s="176"/>
      <c r="K6" s="177"/>
      <c r="L6" s="178"/>
      <c r="M6" s="179"/>
      <c r="N6" s="133"/>
      <c r="O6" s="160" t="str">
        <f>IF(Q6 = "", "", COUNT(Q$4:$Q6))</f>
        <v/>
      </c>
      <c r="P6" s="160" t="str">
        <f t="shared" si="0"/>
        <v/>
      </c>
      <c r="Q6" s="161" t="str">
        <f t="shared" si="1"/>
        <v/>
      </c>
      <c r="R6" s="162" t="str">
        <f t="shared" si="2"/>
        <v/>
      </c>
      <c r="S6" s="163" t="str">
        <f t="shared" si="3"/>
        <v/>
      </c>
      <c r="T6" s="164" t="str">
        <f t="shared" si="4"/>
        <v/>
      </c>
      <c r="U6" s="165" t="str">
        <f t="shared" si="5"/>
        <v/>
      </c>
      <c r="V6" s="146"/>
      <c r="X6" s="166" t="s">
        <v>201</v>
      </c>
      <c r="Y6" s="167">
        <f>COUNTIF($G$4:$G$1048576,$X6)</f>
        <v>0</v>
      </c>
      <c r="Z6" s="168">
        <f>COUNTIF($S$4:$S$1048576,$X6)</f>
        <v>0</v>
      </c>
      <c r="AA6" s="169">
        <f>COUNTIF($U$4:$U$1048576,$X6)</f>
        <v>0</v>
      </c>
      <c r="AB6" s="170">
        <f>COUNTIF($S:$S, X6)+COUNTIF($U:$U, X6)-COUNTIFS($S:$S, X6, $U:$U, X6)</f>
        <v>0</v>
      </c>
      <c r="AR6" t="str">
        <f t="shared" si="6"/>
        <v/>
      </c>
      <c r="AS6" t="str">
        <f t="shared" si="7"/>
        <v/>
      </c>
    </row>
    <row r="7" spans="1:45" x14ac:dyDescent="0.55000000000000004">
      <c r="A7" s="171"/>
      <c r="B7" s="172"/>
      <c r="C7" s="173"/>
      <c r="D7" s="173"/>
      <c r="E7" s="173"/>
      <c r="F7" s="173"/>
      <c r="G7" s="174"/>
      <c r="H7" s="175"/>
      <c r="I7" s="176"/>
      <c r="J7" s="176"/>
      <c r="K7" s="177"/>
      <c r="L7" s="178"/>
      <c r="M7" s="179"/>
      <c r="N7" s="133"/>
      <c r="O7" s="160" t="str">
        <f>IF(Q7 = "", "", COUNT(Q$4:$Q7))</f>
        <v/>
      </c>
      <c r="P7" s="160" t="str">
        <f t="shared" si="0"/>
        <v/>
      </c>
      <c r="Q7" s="161" t="str">
        <f t="shared" si="1"/>
        <v/>
      </c>
      <c r="R7" s="162" t="str">
        <f t="shared" si="2"/>
        <v/>
      </c>
      <c r="S7" s="163" t="str">
        <f t="shared" si="3"/>
        <v/>
      </c>
      <c r="T7" s="164" t="str">
        <f t="shared" si="4"/>
        <v/>
      </c>
      <c r="U7" s="165" t="str">
        <f t="shared" si="5"/>
        <v/>
      </c>
      <c r="V7" s="146"/>
      <c r="X7" s="166" t="s">
        <v>144</v>
      </c>
      <c r="Y7" s="167">
        <f>COUNTIF($G$4:$G$1048576,$X7)</f>
        <v>0</v>
      </c>
      <c r="Z7" s="168">
        <f>COUNTIF($S$4:$S$1048576,$X7)</f>
        <v>0</v>
      </c>
      <c r="AA7" s="169">
        <f>COUNTIF($U$4:$U$1048576,$X7)</f>
        <v>0</v>
      </c>
      <c r="AB7" s="170">
        <f>COUNTIF($S:$S, X7)+COUNTIF($U:$U, X7)-COUNTIFS($S:$S, X7, $U:$U, X7)</f>
        <v>0</v>
      </c>
      <c r="AR7" t="str">
        <f t="shared" si="6"/>
        <v/>
      </c>
      <c r="AS7" t="str">
        <f t="shared" si="7"/>
        <v/>
      </c>
    </row>
    <row r="8" spans="1:45" x14ac:dyDescent="0.55000000000000004">
      <c r="A8" s="171"/>
      <c r="B8" s="172"/>
      <c r="C8" s="173"/>
      <c r="D8" s="173"/>
      <c r="E8" s="173"/>
      <c r="F8" s="173"/>
      <c r="G8" s="174"/>
      <c r="H8" s="175"/>
      <c r="I8" s="176"/>
      <c r="J8" s="176"/>
      <c r="K8" s="177"/>
      <c r="L8" s="178"/>
      <c r="M8" s="179"/>
      <c r="N8" s="133"/>
      <c r="O8" s="160" t="str">
        <f>IF(Q8 = "", "", COUNT(Q$4:$Q8))</f>
        <v/>
      </c>
      <c r="P8" s="160" t="str">
        <f t="shared" si="0"/>
        <v/>
      </c>
      <c r="Q8" s="161" t="str">
        <f t="shared" si="1"/>
        <v/>
      </c>
      <c r="R8" s="162" t="str">
        <f t="shared" si="2"/>
        <v/>
      </c>
      <c r="S8" s="163" t="str">
        <f t="shared" si="3"/>
        <v/>
      </c>
      <c r="T8" s="164" t="str">
        <f t="shared" si="4"/>
        <v/>
      </c>
      <c r="U8" s="165" t="str">
        <f t="shared" si="5"/>
        <v/>
      </c>
      <c r="V8" s="146"/>
      <c r="X8" s="166" t="s">
        <v>406</v>
      </c>
      <c r="Y8" s="167">
        <f>COUNTIF($G$4:$G$1048576,$X8)+COUNTIFS($G$4:$G$1048576, "", $O$4:$O$1048576, "&gt;0")</f>
        <v>1</v>
      </c>
      <c r="Z8" s="168">
        <f>COUNTIF($S$4:$S$1048576,$X8)</f>
        <v>1</v>
      </c>
      <c r="AA8" s="169">
        <f>COUNTIF($U$4:$U$1048576,$X8)</f>
        <v>0</v>
      </c>
      <c r="AB8" s="170">
        <f>COUNTIF($S:$S, X8)+COUNTIF($U:$U, X8)-COUNTIFS($S:$S, X8, $U:$U, X8)</f>
        <v>1</v>
      </c>
      <c r="AR8" t="str">
        <f t="shared" si="6"/>
        <v/>
      </c>
      <c r="AS8" t="str">
        <f t="shared" si="7"/>
        <v/>
      </c>
    </row>
    <row r="9" spans="1:45" x14ac:dyDescent="0.55000000000000004">
      <c r="A9" s="171"/>
      <c r="B9" s="172"/>
      <c r="C9" s="173"/>
      <c r="D9" s="173"/>
      <c r="E9" s="173"/>
      <c r="F9" s="173"/>
      <c r="G9" s="174"/>
      <c r="H9" s="175"/>
      <c r="I9" s="176"/>
      <c r="J9" s="176"/>
      <c r="K9" s="177"/>
      <c r="L9" s="178"/>
      <c r="M9" s="179"/>
      <c r="N9" s="133"/>
      <c r="O9" s="160" t="str">
        <f>IF(Q9 = "", "", COUNT(Q$4:$Q9))</f>
        <v/>
      </c>
      <c r="P9" s="160" t="str">
        <f t="shared" si="0"/>
        <v/>
      </c>
      <c r="Q9" s="161" t="str">
        <f t="shared" si="1"/>
        <v/>
      </c>
      <c r="R9" s="162" t="str">
        <f t="shared" si="2"/>
        <v/>
      </c>
      <c r="S9" s="163" t="str">
        <f t="shared" si="3"/>
        <v/>
      </c>
      <c r="T9" s="164" t="str">
        <f t="shared" si="4"/>
        <v/>
      </c>
      <c r="U9" s="165" t="str">
        <f t="shared" si="5"/>
        <v/>
      </c>
      <c r="V9" s="146"/>
      <c r="X9" s="166" t="s">
        <v>328</v>
      </c>
      <c r="Y9" s="167">
        <f>COUNTIF(O4:O1048576, "&gt;0")</f>
        <v>1</v>
      </c>
      <c r="Z9" s="168">
        <f>COUNT(R4:R1048576)</f>
        <v>1</v>
      </c>
      <c r="AA9" s="169">
        <f>COUNT(T4:T1048576)</f>
        <v>0</v>
      </c>
      <c r="AB9" s="170">
        <f>SUM(AB4:AB8)</f>
        <v>1</v>
      </c>
      <c r="AR9" t="str">
        <f t="shared" si="6"/>
        <v/>
      </c>
      <c r="AS9" t="str">
        <f t="shared" si="7"/>
        <v/>
      </c>
    </row>
    <row r="10" spans="1:45" x14ac:dyDescent="0.55000000000000004">
      <c r="A10" s="171"/>
      <c r="B10" s="172"/>
      <c r="C10" s="173"/>
      <c r="D10" s="173"/>
      <c r="E10" s="173"/>
      <c r="F10" s="173"/>
      <c r="G10" s="174"/>
      <c r="H10" s="175"/>
      <c r="I10" s="176"/>
      <c r="J10" s="176"/>
      <c r="K10" s="177"/>
      <c r="L10" s="178"/>
      <c r="M10" s="179"/>
      <c r="N10" s="133"/>
      <c r="O10" s="160" t="str">
        <f>IF(Q10 = "", "", COUNT(Q$4:$Q10))</f>
        <v/>
      </c>
      <c r="P10" s="160" t="str">
        <f t="shared" si="0"/>
        <v/>
      </c>
      <c r="Q10" s="161" t="str">
        <f t="shared" si="1"/>
        <v/>
      </c>
      <c r="R10" s="162" t="str">
        <f t="shared" si="2"/>
        <v/>
      </c>
      <c r="S10" s="163" t="str">
        <f t="shared" si="3"/>
        <v/>
      </c>
      <c r="T10" s="164" t="str">
        <f t="shared" si="4"/>
        <v/>
      </c>
      <c r="U10" s="165" t="str">
        <f t="shared" si="5"/>
        <v/>
      </c>
      <c r="V10" s="146"/>
      <c r="X10" s="166" t="s">
        <v>407</v>
      </c>
      <c r="Y10" s="180">
        <f>IFERROR(AVERAGE(Q4:Q1048576), 0)</f>
        <v>1</v>
      </c>
      <c r="Z10" s="181">
        <f>IFERROR(AVERAGE(R4:R1048576),0)</f>
        <v>1</v>
      </c>
      <c r="AA10" s="182">
        <f>IFERROR(AVERAGE(T4:T1048576),0)</f>
        <v>0</v>
      </c>
      <c r="AB10" s="183">
        <f>IFERROR(AVERAGEIF($AS$4:$AS$1048576,"Y", Q4:Q1048576 ),0)</f>
        <v>1</v>
      </c>
      <c r="AR10" t="str">
        <f t="shared" si="6"/>
        <v/>
      </c>
      <c r="AS10" t="str">
        <f t="shared" si="7"/>
        <v/>
      </c>
    </row>
    <row r="11" spans="1:45" x14ac:dyDescent="0.55000000000000004">
      <c r="A11" s="171"/>
      <c r="B11" s="172"/>
      <c r="C11" s="173"/>
      <c r="D11" s="173"/>
      <c r="E11" s="173"/>
      <c r="F11" s="173"/>
      <c r="G11" s="174"/>
      <c r="H11" s="175"/>
      <c r="I11" s="176"/>
      <c r="J11" s="176"/>
      <c r="K11" s="177"/>
      <c r="L11" s="178"/>
      <c r="M11" s="179"/>
      <c r="N11" s="133"/>
      <c r="O11" s="160" t="str">
        <f>IF(Q11 = "", "", COUNT(Q$4:$Q11))</f>
        <v/>
      </c>
      <c r="P11" s="160" t="str">
        <f t="shared" si="0"/>
        <v/>
      </c>
      <c r="Q11" s="161" t="str">
        <f t="shared" si="1"/>
        <v/>
      </c>
      <c r="R11" s="162" t="str">
        <f t="shared" si="2"/>
        <v/>
      </c>
      <c r="S11" s="163" t="str">
        <f t="shared" si="3"/>
        <v/>
      </c>
      <c r="T11" s="164" t="str">
        <f t="shared" si="4"/>
        <v/>
      </c>
      <c r="U11" s="165" t="str">
        <f t="shared" si="5"/>
        <v/>
      </c>
      <c r="V11" s="146"/>
      <c r="AR11" t="str">
        <f t="shared" si="6"/>
        <v/>
      </c>
      <c r="AS11" t="str">
        <f t="shared" si="7"/>
        <v/>
      </c>
    </row>
    <row r="12" spans="1:45" x14ac:dyDescent="0.55000000000000004">
      <c r="A12" s="171"/>
      <c r="B12" s="172"/>
      <c r="C12" s="173"/>
      <c r="D12" s="173"/>
      <c r="E12" s="173"/>
      <c r="F12" s="173"/>
      <c r="G12" s="174"/>
      <c r="H12" s="175"/>
      <c r="I12" s="176"/>
      <c r="J12" s="176"/>
      <c r="K12" s="177"/>
      <c r="L12" s="178"/>
      <c r="M12" s="179"/>
      <c r="N12" s="133"/>
      <c r="O12" s="160" t="str">
        <f>IF(Q12 = "", "", COUNT(Q$4:$Q12))</f>
        <v/>
      </c>
      <c r="P12" s="160" t="str">
        <f t="shared" si="0"/>
        <v/>
      </c>
      <c r="Q12" s="161" t="str">
        <f t="shared" si="1"/>
        <v/>
      </c>
      <c r="R12" s="162" t="str">
        <f t="shared" si="2"/>
        <v/>
      </c>
      <c r="S12" s="163" t="str">
        <f t="shared" si="3"/>
        <v/>
      </c>
      <c r="T12" s="164" t="str">
        <f t="shared" si="4"/>
        <v/>
      </c>
      <c r="U12" s="165" t="str">
        <f t="shared" si="5"/>
        <v/>
      </c>
      <c r="V12" s="146"/>
      <c r="AR12" t="str">
        <f t="shared" si="6"/>
        <v/>
      </c>
      <c r="AS12" t="str">
        <f t="shared" si="7"/>
        <v/>
      </c>
    </row>
    <row r="13" spans="1:45" ht="14.25" customHeight="1" x14ac:dyDescent="0.55000000000000004">
      <c r="A13" s="171"/>
      <c r="B13" s="172"/>
      <c r="C13" s="173"/>
      <c r="D13" s="173"/>
      <c r="E13" s="173"/>
      <c r="F13" s="173"/>
      <c r="G13" s="174"/>
      <c r="H13" s="175"/>
      <c r="I13" s="176"/>
      <c r="J13" s="176"/>
      <c r="K13" s="177"/>
      <c r="L13" s="178"/>
      <c r="M13" s="179"/>
      <c r="N13" s="133"/>
      <c r="O13" s="160" t="str">
        <f>IF(Q13 = "", "", COUNT(Q$4:$Q13))</f>
        <v/>
      </c>
      <c r="P13" s="160" t="str">
        <f t="shared" si="0"/>
        <v/>
      </c>
      <c r="Q13" s="161" t="str">
        <f t="shared" si="1"/>
        <v/>
      </c>
      <c r="R13" s="162" t="str">
        <f t="shared" si="2"/>
        <v/>
      </c>
      <c r="S13" s="163" t="str">
        <f t="shared" si="3"/>
        <v/>
      </c>
      <c r="T13" s="164" t="str">
        <f t="shared" si="4"/>
        <v/>
      </c>
      <c r="U13" s="165" t="str">
        <f t="shared" si="5"/>
        <v/>
      </c>
      <c r="V13" s="146"/>
      <c r="AR13" t="str">
        <f t="shared" si="6"/>
        <v/>
      </c>
      <c r="AS13" t="str">
        <f t="shared" si="7"/>
        <v/>
      </c>
    </row>
    <row r="14" spans="1:45" ht="14.25" customHeight="1" x14ac:dyDescent="0.55000000000000004">
      <c r="A14" s="171"/>
      <c r="B14" s="172"/>
      <c r="C14" s="173"/>
      <c r="D14" s="173"/>
      <c r="E14" s="173"/>
      <c r="F14" s="173"/>
      <c r="G14" s="174"/>
      <c r="H14" s="175"/>
      <c r="I14" s="176"/>
      <c r="J14" s="176"/>
      <c r="K14" s="177"/>
      <c r="L14" s="178"/>
      <c r="M14" s="179"/>
      <c r="N14" s="133"/>
      <c r="O14" s="160" t="str">
        <f>IF(Q14 = "", "", COUNT(Q$4:$Q14))</f>
        <v/>
      </c>
      <c r="P14" s="160" t="str">
        <f t="shared" si="0"/>
        <v/>
      </c>
      <c r="Q14" s="161" t="str">
        <f t="shared" si="1"/>
        <v/>
      </c>
      <c r="R14" s="162" t="str">
        <f t="shared" si="2"/>
        <v/>
      </c>
      <c r="S14" s="163" t="str">
        <f t="shared" si="3"/>
        <v/>
      </c>
      <c r="T14" s="164" t="str">
        <f t="shared" si="4"/>
        <v/>
      </c>
      <c r="U14" s="165" t="str">
        <f t="shared" si="5"/>
        <v/>
      </c>
      <c r="V14" s="146"/>
      <c r="W14" s="395" t="s">
        <v>408</v>
      </c>
      <c r="X14" s="395"/>
      <c r="Y14" s="395"/>
      <c r="Z14" s="395"/>
      <c r="AA14" s="395"/>
      <c r="AB14" s="395"/>
      <c r="AC14" s="395"/>
      <c r="AD14" s="395"/>
      <c r="AR14" t="str">
        <f t="shared" si="6"/>
        <v/>
      </c>
      <c r="AS14" t="str">
        <f t="shared" si="7"/>
        <v/>
      </c>
    </row>
    <row r="15" spans="1:45" ht="15" customHeight="1" x14ac:dyDescent="0.55000000000000004">
      <c r="A15" s="171"/>
      <c r="B15" s="172"/>
      <c r="C15" s="173"/>
      <c r="D15" s="173"/>
      <c r="E15" s="173"/>
      <c r="F15" s="173"/>
      <c r="G15" s="174"/>
      <c r="H15" s="175"/>
      <c r="I15" s="176"/>
      <c r="J15" s="176"/>
      <c r="K15" s="177"/>
      <c r="L15" s="178"/>
      <c r="M15" s="179"/>
      <c r="N15" s="133"/>
      <c r="O15" s="160" t="str">
        <f>IF(Q15 = "", "", COUNT(Q$4:$Q15))</f>
        <v/>
      </c>
      <c r="P15" s="160" t="str">
        <f t="shared" si="0"/>
        <v/>
      </c>
      <c r="Q15" s="161" t="str">
        <f t="shared" si="1"/>
        <v/>
      </c>
      <c r="R15" s="162" t="str">
        <f t="shared" si="2"/>
        <v/>
      </c>
      <c r="S15" s="163" t="str">
        <f t="shared" si="3"/>
        <v/>
      </c>
      <c r="T15" s="164" t="str">
        <f t="shared" si="4"/>
        <v/>
      </c>
      <c r="U15" s="165" t="str">
        <f t="shared" si="5"/>
        <v/>
      </c>
      <c r="V15" s="146"/>
      <c r="W15" s="396">
        <v>1</v>
      </c>
      <c r="X15" s="397" t="s">
        <v>409</v>
      </c>
      <c r="Y15" s="397"/>
      <c r="Z15" s="397"/>
      <c r="AA15" s="397"/>
      <c r="AB15" s="397"/>
      <c r="AC15" s="397"/>
      <c r="AD15" s="397"/>
      <c r="AR15" t="str">
        <f t="shared" si="6"/>
        <v/>
      </c>
      <c r="AS15" t="str">
        <f t="shared" si="7"/>
        <v/>
      </c>
    </row>
    <row r="16" spans="1:45" ht="15" customHeight="1" x14ac:dyDescent="0.55000000000000004">
      <c r="A16" s="171"/>
      <c r="B16" s="172"/>
      <c r="C16" s="173"/>
      <c r="D16" s="173"/>
      <c r="E16" s="173"/>
      <c r="F16" s="173"/>
      <c r="G16" s="174"/>
      <c r="H16" s="175"/>
      <c r="I16" s="176"/>
      <c r="J16" s="176"/>
      <c r="K16" s="177"/>
      <c r="L16" s="178"/>
      <c r="M16" s="179"/>
      <c r="N16" s="133"/>
      <c r="O16" s="160" t="str">
        <f>IF(Q16 = "", "", COUNT(Q$4:$Q16))</f>
        <v/>
      </c>
      <c r="P16" s="160" t="str">
        <f t="shared" si="0"/>
        <v/>
      </c>
      <c r="Q16" s="161" t="str">
        <f t="shared" si="1"/>
        <v/>
      </c>
      <c r="R16" s="162" t="str">
        <f t="shared" si="2"/>
        <v/>
      </c>
      <c r="S16" s="163" t="str">
        <f t="shared" si="3"/>
        <v/>
      </c>
      <c r="T16" s="164" t="str">
        <f t="shared" si="4"/>
        <v/>
      </c>
      <c r="U16" s="165" t="str">
        <f t="shared" si="5"/>
        <v/>
      </c>
      <c r="V16" s="146"/>
      <c r="W16" s="396"/>
      <c r="X16" s="397"/>
      <c r="Y16" s="397"/>
      <c r="Z16" s="397"/>
      <c r="AA16" s="397"/>
      <c r="AB16" s="397"/>
      <c r="AC16" s="397"/>
      <c r="AD16" s="397"/>
      <c r="AR16" t="str">
        <f t="shared" si="6"/>
        <v/>
      </c>
      <c r="AS16" t="str">
        <f t="shared" si="7"/>
        <v/>
      </c>
    </row>
    <row r="17" spans="1:45" x14ac:dyDescent="0.55000000000000004">
      <c r="A17" s="171"/>
      <c r="B17" s="172"/>
      <c r="C17" s="173"/>
      <c r="D17" s="173"/>
      <c r="E17" s="173"/>
      <c r="F17" s="173"/>
      <c r="G17" s="174"/>
      <c r="H17" s="175"/>
      <c r="I17" s="176"/>
      <c r="J17" s="176"/>
      <c r="K17" s="177"/>
      <c r="L17" s="178"/>
      <c r="M17" s="179"/>
      <c r="N17" s="133"/>
      <c r="O17" s="160" t="str">
        <f>IF(Q17 = "", "", COUNT(Q$4:$Q17))</f>
        <v/>
      </c>
      <c r="P17" s="160" t="str">
        <f t="shared" si="0"/>
        <v/>
      </c>
      <c r="Q17" s="161" t="str">
        <f t="shared" si="1"/>
        <v/>
      </c>
      <c r="R17" s="162" t="str">
        <f t="shared" si="2"/>
        <v/>
      </c>
      <c r="S17" s="163" t="str">
        <f t="shared" si="3"/>
        <v/>
      </c>
      <c r="T17" s="164" t="str">
        <f t="shared" si="4"/>
        <v/>
      </c>
      <c r="U17" s="165" t="str">
        <f t="shared" si="5"/>
        <v/>
      </c>
      <c r="V17" s="146"/>
      <c r="W17" s="396"/>
      <c r="X17" s="397"/>
      <c r="Y17" s="397"/>
      <c r="Z17" s="397"/>
      <c r="AA17" s="397"/>
      <c r="AB17" s="397"/>
      <c r="AC17" s="397"/>
      <c r="AD17" s="397"/>
      <c r="AR17" t="str">
        <f t="shared" si="6"/>
        <v/>
      </c>
      <c r="AS17" t="str">
        <f t="shared" si="7"/>
        <v/>
      </c>
    </row>
    <row r="18" spans="1:45" ht="15" customHeight="1" x14ac:dyDescent="0.55000000000000004">
      <c r="A18" s="171"/>
      <c r="B18" s="172"/>
      <c r="C18" s="173"/>
      <c r="D18" s="173"/>
      <c r="E18" s="173"/>
      <c r="F18" s="173"/>
      <c r="G18" s="174"/>
      <c r="H18" s="175"/>
      <c r="I18" s="176"/>
      <c r="J18" s="176"/>
      <c r="K18" s="177"/>
      <c r="L18" s="178"/>
      <c r="M18" s="179"/>
      <c r="N18" s="133"/>
      <c r="O18" s="160" t="str">
        <f>IF(Q18 = "", "", COUNT(Q$4:$Q18))</f>
        <v/>
      </c>
      <c r="P18" s="160" t="str">
        <f t="shared" si="0"/>
        <v/>
      </c>
      <c r="Q18" s="161" t="str">
        <f t="shared" si="1"/>
        <v/>
      </c>
      <c r="R18" s="162" t="str">
        <f t="shared" si="2"/>
        <v/>
      </c>
      <c r="S18" s="163" t="str">
        <f t="shared" si="3"/>
        <v/>
      </c>
      <c r="T18" s="164" t="str">
        <f t="shared" si="4"/>
        <v/>
      </c>
      <c r="U18" s="165" t="str">
        <f t="shared" si="5"/>
        <v/>
      </c>
      <c r="V18" s="146"/>
      <c r="W18" s="396"/>
      <c r="X18" s="107" t="s">
        <v>55</v>
      </c>
      <c r="Y18" s="398" t="s">
        <v>410</v>
      </c>
      <c r="Z18" s="398"/>
      <c r="AA18" s="398"/>
      <c r="AB18" s="398"/>
      <c r="AC18" s="398"/>
      <c r="AD18" s="398"/>
      <c r="AR18" t="str">
        <f t="shared" si="6"/>
        <v/>
      </c>
      <c r="AS18" t="str">
        <f t="shared" si="7"/>
        <v/>
      </c>
    </row>
    <row r="19" spans="1:45" x14ac:dyDescent="0.55000000000000004">
      <c r="A19" s="171"/>
      <c r="B19" s="172"/>
      <c r="C19" s="173"/>
      <c r="D19" s="173"/>
      <c r="E19" s="173"/>
      <c r="F19" s="173"/>
      <c r="G19" s="174"/>
      <c r="H19" s="175"/>
      <c r="I19" s="176"/>
      <c r="J19" s="176"/>
      <c r="K19" s="177"/>
      <c r="L19" s="178"/>
      <c r="M19" s="179"/>
      <c r="N19" s="133"/>
      <c r="O19" s="160" t="str">
        <f>IF(Q19 = "", "", COUNT(Q$4:$Q19))</f>
        <v/>
      </c>
      <c r="P19" s="160" t="str">
        <f t="shared" si="0"/>
        <v/>
      </c>
      <c r="Q19" s="161" t="str">
        <f t="shared" si="1"/>
        <v/>
      </c>
      <c r="R19" s="162" t="str">
        <f t="shared" si="2"/>
        <v/>
      </c>
      <c r="S19" s="163" t="str">
        <f t="shared" si="3"/>
        <v/>
      </c>
      <c r="T19" s="164" t="str">
        <f t="shared" si="4"/>
        <v/>
      </c>
      <c r="U19" s="165" t="str">
        <f t="shared" si="5"/>
        <v/>
      </c>
      <c r="V19" s="146"/>
      <c r="W19" s="396"/>
      <c r="X19" s="108"/>
      <c r="Y19" s="398"/>
      <c r="Z19" s="398"/>
      <c r="AA19" s="398"/>
      <c r="AB19" s="398"/>
      <c r="AC19" s="398"/>
      <c r="AD19" s="398"/>
      <c r="AR19" t="str">
        <f t="shared" si="6"/>
        <v/>
      </c>
      <c r="AS19" t="str">
        <f t="shared" si="7"/>
        <v/>
      </c>
    </row>
    <row r="20" spans="1:45" ht="14.25" customHeight="1" x14ac:dyDescent="0.55000000000000004">
      <c r="A20" s="171"/>
      <c r="B20" s="172"/>
      <c r="C20" s="173"/>
      <c r="D20" s="173"/>
      <c r="E20" s="173"/>
      <c r="F20" s="173"/>
      <c r="G20" s="174"/>
      <c r="H20" s="175"/>
      <c r="I20" s="176"/>
      <c r="J20" s="176"/>
      <c r="K20" s="177"/>
      <c r="L20" s="178"/>
      <c r="M20" s="179"/>
      <c r="N20" s="133"/>
      <c r="O20" s="160" t="str">
        <f>IF(Q20 = "", "", COUNT(Q$4:$Q20))</f>
        <v/>
      </c>
      <c r="P20" s="160" t="str">
        <f t="shared" si="0"/>
        <v/>
      </c>
      <c r="Q20" s="161" t="str">
        <f t="shared" si="1"/>
        <v/>
      </c>
      <c r="R20" s="162" t="str">
        <f t="shared" si="2"/>
        <v/>
      </c>
      <c r="S20" s="163" t="str">
        <f t="shared" si="3"/>
        <v/>
      </c>
      <c r="T20" s="164" t="str">
        <f t="shared" si="4"/>
        <v/>
      </c>
      <c r="U20" s="165" t="str">
        <f t="shared" si="5"/>
        <v/>
      </c>
      <c r="V20" s="146"/>
      <c r="W20" s="396"/>
      <c r="X20" s="107" t="s">
        <v>55</v>
      </c>
      <c r="Y20" s="398" t="s">
        <v>411</v>
      </c>
      <c r="Z20" s="398"/>
      <c r="AA20" s="398"/>
      <c r="AB20" s="398"/>
      <c r="AC20" s="398"/>
      <c r="AD20" s="398"/>
      <c r="AR20" t="str">
        <f t="shared" si="6"/>
        <v/>
      </c>
      <c r="AS20" t="str">
        <f t="shared" si="7"/>
        <v/>
      </c>
    </row>
    <row r="21" spans="1:45" ht="15" customHeight="1" x14ac:dyDescent="0.55000000000000004">
      <c r="A21" s="171"/>
      <c r="B21" s="172"/>
      <c r="C21" s="173"/>
      <c r="D21" s="173"/>
      <c r="E21" s="173"/>
      <c r="F21" s="173"/>
      <c r="G21" s="174"/>
      <c r="H21" s="175"/>
      <c r="I21" s="176"/>
      <c r="J21" s="176"/>
      <c r="K21" s="177"/>
      <c r="L21" s="178"/>
      <c r="M21" s="179"/>
      <c r="N21" s="133"/>
      <c r="O21" s="160" t="str">
        <f>IF(Q21 = "", "", COUNT(Q$4:$Q21))</f>
        <v/>
      </c>
      <c r="P21" s="160" t="str">
        <f t="shared" si="0"/>
        <v/>
      </c>
      <c r="Q21" s="161" t="str">
        <f t="shared" si="1"/>
        <v/>
      </c>
      <c r="R21" s="162" t="str">
        <f t="shared" si="2"/>
        <v/>
      </c>
      <c r="S21" s="163" t="str">
        <f t="shared" si="3"/>
        <v/>
      </c>
      <c r="T21" s="164" t="str">
        <f t="shared" si="4"/>
        <v/>
      </c>
      <c r="U21" s="165" t="str">
        <f t="shared" si="5"/>
        <v/>
      </c>
      <c r="V21" s="146"/>
      <c r="W21" s="396"/>
      <c r="X21" s="108"/>
      <c r="Y21" s="398"/>
      <c r="Z21" s="398"/>
      <c r="AA21" s="398"/>
      <c r="AB21" s="398"/>
      <c r="AC21" s="398"/>
      <c r="AD21" s="398"/>
      <c r="AR21" t="str">
        <f t="shared" si="6"/>
        <v/>
      </c>
      <c r="AS21" t="str">
        <f t="shared" si="7"/>
        <v/>
      </c>
    </row>
    <row r="22" spans="1:45" x14ac:dyDescent="0.55000000000000004">
      <c r="A22" s="171"/>
      <c r="B22" s="172"/>
      <c r="C22" s="173"/>
      <c r="D22" s="173"/>
      <c r="E22" s="173"/>
      <c r="F22" s="173"/>
      <c r="G22" s="174"/>
      <c r="H22" s="175"/>
      <c r="I22" s="176"/>
      <c r="J22" s="176"/>
      <c r="K22" s="177"/>
      <c r="L22" s="178"/>
      <c r="M22" s="179"/>
      <c r="N22" s="133"/>
      <c r="O22" s="160" t="str">
        <f>IF(Q22 = "", "", COUNT(Q$4:$Q22))</f>
        <v/>
      </c>
      <c r="P22" s="160" t="str">
        <f t="shared" si="0"/>
        <v/>
      </c>
      <c r="Q22" s="161" t="str">
        <f t="shared" si="1"/>
        <v/>
      </c>
      <c r="R22" s="162" t="str">
        <f t="shared" si="2"/>
        <v/>
      </c>
      <c r="S22" s="163" t="str">
        <f t="shared" si="3"/>
        <v/>
      </c>
      <c r="T22" s="164" t="str">
        <f t="shared" si="4"/>
        <v/>
      </c>
      <c r="U22" s="165" t="str">
        <f t="shared" si="5"/>
        <v/>
      </c>
      <c r="V22" s="146"/>
      <c r="W22" s="396"/>
      <c r="X22" s="109"/>
      <c r="Y22" s="398"/>
      <c r="Z22" s="398"/>
      <c r="AA22" s="398"/>
      <c r="AB22" s="398"/>
      <c r="AC22" s="398"/>
      <c r="AD22" s="398"/>
      <c r="AR22" t="str">
        <f t="shared" si="6"/>
        <v/>
      </c>
      <c r="AS22" t="str">
        <f t="shared" si="7"/>
        <v/>
      </c>
    </row>
    <row r="23" spans="1:45" ht="15" customHeight="1" x14ac:dyDescent="0.55000000000000004">
      <c r="A23" s="171"/>
      <c r="B23" s="172"/>
      <c r="C23" s="173"/>
      <c r="D23" s="173"/>
      <c r="E23" s="173"/>
      <c r="F23" s="173"/>
      <c r="G23" s="174"/>
      <c r="H23" s="175"/>
      <c r="I23" s="176"/>
      <c r="J23" s="176"/>
      <c r="K23" s="177"/>
      <c r="L23" s="178"/>
      <c r="M23" s="179"/>
      <c r="N23" s="133"/>
      <c r="O23" s="160" t="str">
        <f>IF(Q23 = "", "", COUNT(Q$4:$Q23))</f>
        <v/>
      </c>
      <c r="P23" s="160" t="str">
        <f t="shared" si="0"/>
        <v/>
      </c>
      <c r="Q23" s="161" t="str">
        <f t="shared" si="1"/>
        <v/>
      </c>
      <c r="R23" s="162" t="str">
        <f t="shared" si="2"/>
        <v/>
      </c>
      <c r="S23" s="163" t="str">
        <f t="shared" si="3"/>
        <v/>
      </c>
      <c r="T23" s="164" t="str">
        <f t="shared" si="4"/>
        <v/>
      </c>
      <c r="U23" s="165" t="str">
        <f t="shared" si="5"/>
        <v/>
      </c>
      <c r="V23" s="146"/>
      <c r="W23" s="396"/>
      <c r="X23" s="109"/>
      <c r="Y23" s="398"/>
      <c r="Z23" s="398"/>
      <c r="AA23" s="398"/>
      <c r="AB23" s="398"/>
      <c r="AC23" s="398"/>
      <c r="AD23" s="398"/>
      <c r="AR23" t="str">
        <f t="shared" si="6"/>
        <v/>
      </c>
      <c r="AS23" t="str">
        <f t="shared" si="7"/>
        <v/>
      </c>
    </row>
    <row r="24" spans="1:45" x14ac:dyDescent="0.55000000000000004">
      <c r="A24" s="171"/>
      <c r="B24" s="172"/>
      <c r="C24" s="173"/>
      <c r="D24" s="173"/>
      <c r="E24" s="173"/>
      <c r="F24" s="173"/>
      <c r="G24" s="174"/>
      <c r="H24" s="175"/>
      <c r="I24" s="176"/>
      <c r="J24" s="176"/>
      <c r="K24" s="177"/>
      <c r="L24" s="178"/>
      <c r="M24" s="179"/>
      <c r="N24" s="133"/>
      <c r="O24" s="160" t="str">
        <f>IF(Q24 = "", "", COUNT(Q$4:$Q24))</f>
        <v/>
      </c>
      <c r="P24" s="160" t="str">
        <f t="shared" si="0"/>
        <v/>
      </c>
      <c r="Q24" s="161" t="str">
        <f t="shared" si="1"/>
        <v/>
      </c>
      <c r="R24" s="162" t="str">
        <f t="shared" si="2"/>
        <v/>
      </c>
      <c r="S24" s="163" t="str">
        <f t="shared" si="3"/>
        <v/>
      </c>
      <c r="T24" s="164" t="str">
        <f t="shared" si="4"/>
        <v/>
      </c>
      <c r="U24" s="165" t="str">
        <f t="shared" si="5"/>
        <v/>
      </c>
      <c r="V24" s="146"/>
      <c r="W24" s="396"/>
      <c r="X24" s="109"/>
      <c r="Y24" s="398"/>
      <c r="Z24" s="398"/>
      <c r="AA24" s="398"/>
      <c r="AB24" s="398"/>
      <c r="AC24" s="398"/>
      <c r="AD24" s="398"/>
      <c r="AR24" t="str">
        <f t="shared" si="6"/>
        <v/>
      </c>
      <c r="AS24" t="str">
        <f t="shared" si="7"/>
        <v/>
      </c>
    </row>
    <row r="25" spans="1:45" ht="14.25" customHeight="1" x14ac:dyDescent="0.55000000000000004">
      <c r="A25" s="171"/>
      <c r="B25" s="172"/>
      <c r="C25" s="173"/>
      <c r="D25" s="173"/>
      <c r="E25" s="173"/>
      <c r="F25" s="173"/>
      <c r="G25" s="174"/>
      <c r="H25" s="175"/>
      <c r="I25" s="176"/>
      <c r="J25" s="176"/>
      <c r="K25" s="177"/>
      <c r="L25" s="178"/>
      <c r="M25" s="179"/>
      <c r="N25" s="133"/>
      <c r="O25" s="160" t="str">
        <f>IF(Q25 = "", "", COUNT(Q$4:$Q25))</f>
        <v/>
      </c>
      <c r="P25" s="160" t="str">
        <f t="shared" si="0"/>
        <v/>
      </c>
      <c r="Q25" s="161" t="str">
        <f t="shared" si="1"/>
        <v/>
      </c>
      <c r="R25" s="162" t="str">
        <f t="shared" si="2"/>
        <v/>
      </c>
      <c r="S25" s="163" t="str">
        <f t="shared" si="3"/>
        <v/>
      </c>
      <c r="T25" s="164" t="str">
        <f t="shared" si="4"/>
        <v/>
      </c>
      <c r="U25" s="165" t="str">
        <f t="shared" si="5"/>
        <v/>
      </c>
      <c r="V25" s="146"/>
      <c r="W25" s="396"/>
      <c r="X25" s="107" t="s">
        <v>55</v>
      </c>
      <c r="Y25" s="398" t="s">
        <v>412</v>
      </c>
      <c r="Z25" s="398"/>
      <c r="AA25" s="398"/>
      <c r="AB25" s="398"/>
      <c r="AC25" s="398"/>
      <c r="AD25" s="398"/>
      <c r="AR25" t="str">
        <f t="shared" si="6"/>
        <v/>
      </c>
      <c r="AS25" t="str">
        <f t="shared" si="7"/>
        <v/>
      </c>
    </row>
    <row r="26" spans="1:45" ht="15" customHeight="1" x14ac:dyDescent="0.55000000000000004">
      <c r="A26" s="171"/>
      <c r="B26" s="172"/>
      <c r="C26" s="173"/>
      <c r="D26" s="173"/>
      <c r="E26" s="173"/>
      <c r="F26" s="173"/>
      <c r="G26" s="174"/>
      <c r="H26" s="175"/>
      <c r="I26" s="176"/>
      <c r="J26" s="176"/>
      <c r="K26" s="177"/>
      <c r="L26" s="178"/>
      <c r="M26" s="179"/>
      <c r="N26" s="133"/>
      <c r="O26" s="160" t="str">
        <f>IF(Q26 = "", "", COUNT(Q$4:$Q26))</f>
        <v/>
      </c>
      <c r="P26" s="160" t="str">
        <f t="shared" si="0"/>
        <v/>
      </c>
      <c r="Q26" s="161" t="str">
        <f t="shared" si="1"/>
        <v/>
      </c>
      <c r="R26" s="162" t="str">
        <f t="shared" si="2"/>
        <v/>
      </c>
      <c r="S26" s="163" t="str">
        <f t="shared" si="3"/>
        <v/>
      </c>
      <c r="T26" s="164" t="str">
        <f t="shared" si="4"/>
        <v/>
      </c>
      <c r="U26" s="165" t="str">
        <f t="shared" si="5"/>
        <v/>
      </c>
      <c r="V26" s="146"/>
      <c r="W26" s="396"/>
      <c r="X26" s="109"/>
      <c r="Y26" s="398"/>
      <c r="Z26" s="398"/>
      <c r="AA26" s="398"/>
      <c r="AB26" s="398"/>
      <c r="AC26" s="398"/>
      <c r="AD26" s="398"/>
      <c r="AR26" t="str">
        <f t="shared" si="6"/>
        <v/>
      </c>
      <c r="AS26" t="str">
        <f t="shared" si="7"/>
        <v/>
      </c>
    </row>
    <row r="27" spans="1:45" ht="14.25" customHeight="1" x14ac:dyDescent="0.55000000000000004">
      <c r="A27" s="171"/>
      <c r="B27" s="172"/>
      <c r="C27" s="173"/>
      <c r="D27" s="173"/>
      <c r="E27" s="173"/>
      <c r="F27" s="173"/>
      <c r="G27" s="174"/>
      <c r="H27" s="175"/>
      <c r="I27" s="176"/>
      <c r="J27" s="176"/>
      <c r="K27" s="177"/>
      <c r="L27" s="178"/>
      <c r="M27" s="179"/>
      <c r="N27" s="133"/>
      <c r="O27" s="160" t="str">
        <f>IF(Q27 = "", "", COUNT(Q$4:$Q27))</f>
        <v/>
      </c>
      <c r="P27" s="160" t="str">
        <f t="shared" si="0"/>
        <v/>
      </c>
      <c r="Q27" s="161" t="str">
        <f t="shared" si="1"/>
        <v/>
      </c>
      <c r="R27" s="162" t="str">
        <f t="shared" si="2"/>
        <v/>
      </c>
      <c r="S27" s="163" t="str">
        <f t="shared" si="3"/>
        <v/>
      </c>
      <c r="T27" s="164" t="str">
        <f t="shared" si="4"/>
        <v/>
      </c>
      <c r="U27" s="165" t="str">
        <f t="shared" si="5"/>
        <v/>
      </c>
      <c r="V27" s="146"/>
      <c r="W27" s="396"/>
      <c r="X27" s="107" t="s">
        <v>55</v>
      </c>
      <c r="Y27" s="399" t="s">
        <v>413</v>
      </c>
      <c r="Z27" s="399"/>
      <c r="AA27" s="399"/>
      <c r="AB27" s="399"/>
      <c r="AC27" s="399"/>
      <c r="AD27" s="399"/>
      <c r="AR27" t="str">
        <f t="shared" si="6"/>
        <v/>
      </c>
      <c r="AS27" t="str">
        <f t="shared" si="7"/>
        <v/>
      </c>
    </row>
    <row r="28" spans="1:45" ht="15" customHeight="1" x14ac:dyDescent="0.55000000000000004">
      <c r="A28" s="171"/>
      <c r="B28" s="172"/>
      <c r="C28" s="173"/>
      <c r="D28" s="173"/>
      <c r="E28" s="173"/>
      <c r="F28" s="173"/>
      <c r="G28" s="174"/>
      <c r="H28" s="175"/>
      <c r="I28" s="176"/>
      <c r="J28" s="176"/>
      <c r="K28" s="177"/>
      <c r="L28" s="178"/>
      <c r="M28" s="179"/>
      <c r="N28" s="133"/>
      <c r="O28" s="160" t="str">
        <f>IF(Q28 = "", "", COUNT(Q$4:$Q28))</f>
        <v/>
      </c>
      <c r="P28" s="160" t="str">
        <f t="shared" si="0"/>
        <v/>
      </c>
      <c r="Q28" s="161" t="str">
        <f t="shared" si="1"/>
        <v/>
      </c>
      <c r="R28" s="162" t="str">
        <f t="shared" si="2"/>
        <v/>
      </c>
      <c r="S28" s="163" t="str">
        <f t="shared" si="3"/>
        <v/>
      </c>
      <c r="T28" s="164" t="str">
        <f t="shared" si="4"/>
        <v/>
      </c>
      <c r="U28" s="165" t="str">
        <f t="shared" si="5"/>
        <v/>
      </c>
      <c r="V28" s="146"/>
      <c r="W28" s="396"/>
      <c r="X28" s="109"/>
      <c r="Y28" s="399"/>
      <c r="Z28" s="399"/>
      <c r="AA28" s="399"/>
      <c r="AB28" s="399"/>
      <c r="AC28" s="399"/>
      <c r="AD28" s="399"/>
      <c r="AR28" t="str">
        <f t="shared" si="6"/>
        <v/>
      </c>
      <c r="AS28" t="str">
        <f t="shared" si="7"/>
        <v/>
      </c>
    </row>
    <row r="29" spans="1:45" x14ac:dyDescent="0.55000000000000004">
      <c r="A29" s="171"/>
      <c r="B29" s="172"/>
      <c r="C29" s="173"/>
      <c r="D29" s="173"/>
      <c r="E29" s="173"/>
      <c r="F29" s="173"/>
      <c r="G29" s="174"/>
      <c r="H29" s="175"/>
      <c r="I29" s="176"/>
      <c r="J29" s="176"/>
      <c r="K29" s="177"/>
      <c r="L29" s="178"/>
      <c r="M29" s="179"/>
      <c r="N29" s="133"/>
      <c r="O29" s="160" t="str">
        <f>IF(Q29 = "", "", COUNT(Q$4:$Q29))</f>
        <v/>
      </c>
      <c r="P29" s="160" t="str">
        <f t="shared" si="0"/>
        <v/>
      </c>
      <c r="Q29" s="161" t="str">
        <f t="shared" si="1"/>
        <v/>
      </c>
      <c r="R29" s="162" t="str">
        <f t="shared" si="2"/>
        <v/>
      </c>
      <c r="S29" s="163" t="str">
        <f t="shared" si="3"/>
        <v/>
      </c>
      <c r="T29" s="164" t="str">
        <f t="shared" si="4"/>
        <v/>
      </c>
      <c r="U29" s="165" t="str">
        <f t="shared" si="5"/>
        <v/>
      </c>
      <c r="V29" s="146"/>
      <c r="W29" s="396"/>
      <c r="X29" s="109"/>
      <c r="Y29" s="399"/>
      <c r="Z29" s="399"/>
      <c r="AA29" s="399"/>
      <c r="AB29" s="399"/>
      <c r="AC29" s="399"/>
      <c r="AD29" s="399"/>
      <c r="AR29" t="str">
        <f t="shared" si="6"/>
        <v/>
      </c>
      <c r="AS29" t="str">
        <f t="shared" si="7"/>
        <v/>
      </c>
    </row>
    <row r="30" spans="1:45" ht="14.25" customHeight="1" x14ac:dyDescent="0.55000000000000004">
      <c r="A30" s="171"/>
      <c r="B30" s="172"/>
      <c r="C30" s="173"/>
      <c r="D30" s="173"/>
      <c r="E30" s="173"/>
      <c r="F30" s="173"/>
      <c r="G30" s="174"/>
      <c r="H30" s="175"/>
      <c r="I30" s="176"/>
      <c r="J30" s="176"/>
      <c r="K30" s="177"/>
      <c r="L30" s="178"/>
      <c r="M30" s="179"/>
      <c r="N30" s="133"/>
      <c r="O30" s="160" t="str">
        <f>IF(Q30 = "", "", COUNT(Q$4:$Q30))</f>
        <v/>
      </c>
      <c r="P30" s="160" t="str">
        <f t="shared" si="0"/>
        <v/>
      </c>
      <c r="Q30" s="161" t="str">
        <f t="shared" si="1"/>
        <v/>
      </c>
      <c r="R30" s="162" t="str">
        <f t="shared" si="2"/>
        <v/>
      </c>
      <c r="S30" s="163" t="str">
        <f t="shared" si="3"/>
        <v/>
      </c>
      <c r="T30" s="164" t="str">
        <f t="shared" si="4"/>
        <v/>
      </c>
      <c r="U30" s="165" t="str">
        <f t="shared" si="5"/>
        <v/>
      </c>
      <c r="V30" s="146"/>
      <c r="W30" s="402">
        <v>2</v>
      </c>
      <c r="X30" s="403" t="s">
        <v>414</v>
      </c>
      <c r="Y30" s="403"/>
      <c r="Z30" s="403"/>
      <c r="AA30" s="403"/>
      <c r="AB30" s="403"/>
      <c r="AC30" s="403"/>
      <c r="AD30" s="403"/>
      <c r="AR30" t="str">
        <f t="shared" si="6"/>
        <v/>
      </c>
      <c r="AS30" t="str">
        <f t="shared" si="7"/>
        <v/>
      </c>
    </row>
    <row r="31" spans="1:45" ht="15" customHeight="1" x14ac:dyDescent="0.55000000000000004">
      <c r="A31" s="171"/>
      <c r="B31" s="172"/>
      <c r="C31" s="173"/>
      <c r="D31" s="173"/>
      <c r="E31" s="173"/>
      <c r="F31" s="173"/>
      <c r="G31" s="174"/>
      <c r="H31" s="175"/>
      <c r="I31" s="176"/>
      <c r="J31" s="176"/>
      <c r="K31" s="177"/>
      <c r="L31" s="178"/>
      <c r="M31" s="179"/>
      <c r="N31" s="133"/>
      <c r="O31" s="160" t="str">
        <f>IF(Q31 = "", "", COUNT(Q$4:$Q31))</f>
        <v/>
      </c>
      <c r="P31" s="160" t="str">
        <f t="shared" si="0"/>
        <v/>
      </c>
      <c r="Q31" s="161" t="str">
        <f t="shared" si="1"/>
        <v/>
      </c>
      <c r="R31" s="162" t="str">
        <f t="shared" si="2"/>
        <v/>
      </c>
      <c r="S31" s="163" t="str">
        <f t="shared" si="3"/>
        <v/>
      </c>
      <c r="T31" s="164" t="str">
        <f t="shared" si="4"/>
        <v/>
      </c>
      <c r="U31" s="165" t="str">
        <f t="shared" si="5"/>
        <v/>
      </c>
      <c r="V31" s="146"/>
      <c r="W31" s="402"/>
      <c r="X31" s="403"/>
      <c r="Y31" s="403"/>
      <c r="Z31" s="403"/>
      <c r="AA31" s="403"/>
      <c r="AB31" s="403"/>
      <c r="AC31" s="403"/>
      <c r="AD31" s="403"/>
      <c r="AR31" t="str">
        <f t="shared" si="6"/>
        <v/>
      </c>
      <c r="AS31" t="str">
        <f t="shared" si="7"/>
        <v/>
      </c>
    </row>
    <row r="32" spans="1:45" x14ac:dyDescent="0.55000000000000004">
      <c r="A32" s="171"/>
      <c r="B32" s="172"/>
      <c r="C32" s="173"/>
      <c r="D32" s="173"/>
      <c r="E32" s="173"/>
      <c r="F32" s="173"/>
      <c r="G32" s="174"/>
      <c r="H32" s="175"/>
      <c r="I32" s="176"/>
      <c r="J32" s="176"/>
      <c r="K32" s="177"/>
      <c r="L32" s="178"/>
      <c r="M32" s="179"/>
      <c r="N32" s="133"/>
      <c r="O32" s="160" t="str">
        <f>IF(Q32 = "", "", COUNT(Q$4:$Q32))</f>
        <v/>
      </c>
      <c r="P32" s="160" t="str">
        <f t="shared" si="0"/>
        <v/>
      </c>
      <c r="Q32" s="161" t="str">
        <f t="shared" si="1"/>
        <v/>
      </c>
      <c r="R32" s="162" t="str">
        <f t="shared" si="2"/>
        <v/>
      </c>
      <c r="S32" s="163" t="str">
        <f t="shared" si="3"/>
        <v/>
      </c>
      <c r="T32" s="164" t="str">
        <f t="shared" si="4"/>
        <v/>
      </c>
      <c r="U32" s="165" t="str">
        <f t="shared" si="5"/>
        <v/>
      </c>
      <c r="V32" s="146"/>
      <c r="W32" s="402"/>
      <c r="X32" s="403"/>
      <c r="Y32" s="403"/>
      <c r="Z32" s="403"/>
      <c r="AA32" s="403"/>
      <c r="AB32" s="403"/>
      <c r="AC32" s="403"/>
      <c r="AD32" s="403"/>
      <c r="AR32" t="str">
        <f t="shared" si="6"/>
        <v/>
      </c>
      <c r="AS32" t="str">
        <f t="shared" si="7"/>
        <v/>
      </c>
    </row>
    <row r="33" spans="1:45" x14ac:dyDescent="0.55000000000000004">
      <c r="A33" s="171"/>
      <c r="B33" s="172"/>
      <c r="C33" s="173"/>
      <c r="D33" s="173"/>
      <c r="E33" s="173"/>
      <c r="F33" s="173"/>
      <c r="G33" s="174"/>
      <c r="H33" s="175"/>
      <c r="I33" s="176"/>
      <c r="J33" s="176"/>
      <c r="K33" s="177"/>
      <c r="L33" s="178"/>
      <c r="M33" s="179"/>
      <c r="N33" s="133"/>
      <c r="O33" s="160" t="str">
        <f>IF(Q33 = "", "", COUNT(Q$4:$Q33))</f>
        <v/>
      </c>
      <c r="P33" s="160" t="str">
        <f t="shared" si="0"/>
        <v/>
      </c>
      <c r="Q33" s="161" t="str">
        <f t="shared" si="1"/>
        <v/>
      </c>
      <c r="R33" s="162" t="str">
        <f t="shared" si="2"/>
        <v/>
      </c>
      <c r="S33" s="163" t="str">
        <f t="shared" si="3"/>
        <v/>
      </c>
      <c r="T33" s="164" t="str">
        <f t="shared" si="4"/>
        <v/>
      </c>
      <c r="U33" s="165" t="str">
        <f t="shared" si="5"/>
        <v/>
      </c>
      <c r="V33" s="146"/>
      <c r="W33" s="402">
        <v>3</v>
      </c>
      <c r="X33" s="404" t="s">
        <v>415</v>
      </c>
      <c r="Y33" s="404"/>
      <c r="Z33" s="404"/>
      <c r="AA33" s="404"/>
      <c r="AB33" s="404"/>
      <c r="AC33" s="404"/>
      <c r="AD33" s="404"/>
      <c r="AR33" t="str">
        <f t="shared" si="6"/>
        <v/>
      </c>
      <c r="AS33" t="str">
        <f t="shared" si="7"/>
        <v/>
      </c>
    </row>
    <row r="34" spans="1:45" x14ac:dyDescent="0.55000000000000004">
      <c r="A34" s="171"/>
      <c r="B34" s="172"/>
      <c r="C34" s="173"/>
      <c r="D34" s="173"/>
      <c r="E34" s="173"/>
      <c r="F34" s="173"/>
      <c r="G34" s="174"/>
      <c r="H34" s="175"/>
      <c r="I34" s="176"/>
      <c r="J34" s="176"/>
      <c r="K34" s="177"/>
      <c r="L34" s="178"/>
      <c r="M34" s="179"/>
      <c r="N34" s="133"/>
      <c r="O34" s="160" t="str">
        <f>IF(Q34 = "", "", COUNT(Q$4:$Q34))</f>
        <v/>
      </c>
      <c r="P34" s="160" t="str">
        <f t="shared" si="0"/>
        <v/>
      </c>
      <c r="Q34" s="161" t="str">
        <f t="shared" si="1"/>
        <v/>
      </c>
      <c r="R34" s="162" t="str">
        <f t="shared" si="2"/>
        <v/>
      </c>
      <c r="S34" s="163" t="str">
        <f t="shared" si="3"/>
        <v/>
      </c>
      <c r="T34" s="164" t="str">
        <f t="shared" si="4"/>
        <v/>
      </c>
      <c r="U34" s="165" t="str">
        <f t="shared" si="5"/>
        <v/>
      </c>
      <c r="V34" s="146"/>
      <c r="W34" s="402"/>
      <c r="X34" s="184" t="s">
        <v>55</v>
      </c>
      <c r="Y34" s="44" t="s">
        <v>416</v>
      </c>
      <c r="Z34" s="44"/>
      <c r="AA34" s="44"/>
      <c r="AB34" s="44"/>
      <c r="AC34" s="44"/>
      <c r="AD34" s="7"/>
      <c r="AR34" t="str">
        <f t="shared" si="6"/>
        <v/>
      </c>
      <c r="AS34" t="str">
        <f t="shared" si="7"/>
        <v/>
      </c>
    </row>
    <row r="35" spans="1:45" x14ac:dyDescent="0.55000000000000004">
      <c r="A35" s="171"/>
      <c r="B35" s="172"/>
      <c r="C35" s="173"/>
      <c r="D35" s="173"/>
      <c r="E35" s="173"/>
      <c r="F35" s="173"/>
      <c r="G35" s="174"/>
      <c r="H35" s="175"/>
      <c r="I35" s="176"/>
      <c r="J35" s="176"/>
      <c r="K35" s="177"/>
      <c r="L35" s="178"/>
      <c r="M35" s="179"/>
      <c r="N35" s="133"/>
      <c r="O35" s="160" t="str">
        <f>IF(Q35 = "", "", COUNT(Q$4:$Q35))</f>
        <v/>
      </c>
      <c r="P35" s="160" t="str">
        <f t="shared" si="0"/>
        <v/>
      </c>
      <c r="Q35" s="161" t="str">
        <f t="shared" si="1"/>
        <v/>
      </c>
      <c r="R35" s="162" t="str">
        <f t="shared" si="2"/>
        <v/>
      </c>
      <c r="S35" s="163" t="str">
        <f t="shared" si="3"/>
        <v/>
      </c>
      <c r="T35" s="164" t="str">
        <f t="shared" si="4"/>
        <v/>
      </c>
      <c r="U35" s="165" t="str">
        <f t="shared" si="5"/>
        <v/>
      </c>
      <c r="V35" s="146"/>
      <c r="W35" s="402"/>
      <c r="X35" s="184" t="s">
        <v>55</v>
      </c>
      <c r="Y35" s="44" t="s">
        <v>417</v>
      </c>
      <c r="Z35" s="44"/>
      <c r="AA35" s="44"/>
      <c r="AB35" s="44"/>
      <c r="AC35" s="44"/>
      <c r="AD35" s="7"/>
      <c r="AR35" t="str">
        <f t="shared" si="6"/>
        <v/>
      </c>
      <c r="AS35" t="str">
        <f t="shared" si="7"/>
        <v/>
      </c>
    </row>
    <row r="36" spans="1:45" x14ac:dyDescent="0.55000000000000004">
      <c r="A36" s="171"/>
      <c r="B36" s="172"/>
      <c r="C36" s="173"/>
      <c r="D36" s="173"/>
      <c r="E36" s="173"/>
      <c r="F36" s="173"/>
      <c r="G36" s="174"/>
      <c r="H36" s="175"/>
      <c r="I36" s="176"/>
      <c r="J36" s="176"/>
      <c r="K36" s="177"/>
      <c r="L36" s="178"/>
      <c r="M36" s="179"/>
      <c r="N36" s="133"/>
      <c r="O36" s="160" t="str">
        <f>IF(Q36 = "", "", COUNT(Q$4:$Q36))</f>
        <v/>
      </c>
      <c r="P36" s="160" t="str">
        <f t="shared" si="0"/>
        <v/>
      </c>
      <c r="Q36" s="161" t="str">
        <f t="shared" si="1"/>
        <v/>
      </c>
      <c r="R36" s="162" t="str">
        <f t="shared" si="2"/>
        <v/>
      </c>
      <c r="S36" s="163" t="str">
        <f t="shared" si="3"/>
        <v/>
      </c>
      <c r="T36" s="164" t="str">
        <f t="shared" si="4"/>
        <v/>
      </c>
      <c r="U36" s="165" t="str">
        <f t="shared" si="5"/>
        <v/>
      </c>
      <c r="V36" s="146"/>
      <c r="W36" s="402"/>
      <c r="X36" s="184" t="s">
        <v>55</v>
      </c>
      <c r="Y36" s="44" t="s">
        <v>418</v>
      </c>
      <c r="Z36" s="44"/>
      <c r="AA36" s="44"/>
      <c r="AB36" s="44"/>
      <c r="AC36" s="44"/>
      <c r="AD36" s="7"/>
      <c r="AR36" t="str">
        <f t="shared" si="6"/>
        <v/>
      </c>
      <c r="AS36" t="str">
        <f t="shared" si="7"/>
        <v/>
      </c>
    </row>
    <row r="37" spans="1:45" ht="14.25" customHeight="1" x14ac:dyDescent="0.55000000000000004">
      <c r="A37" s="171"/>
      <c r="B37" s="172"/>
      <c r="C37" s="173"/>
      <c r="D37" s="173"/>
      <c r="E37" s="173"/>
      <c r="F37" s="173"/>
      <c r="G37" s="174"/>
      <c r="H37" s="175"/>
      <c r="I37" s="176"/>
      <c r="J37" s="176"/>
      <c r="K37" s="177"/>
      <c r="L37" s="178"/>
      <c r="M37" s="179"/>
      <c r="N37" s="133"/>
      <c r="O37" s="160" t="str">
        <f>IF(Q37 = "", "", COUNT(Q$4:$Q37))</f>
        <v/>
      </c>
      <c r="P37" s="160" t="str">
        <f t="shared" si="0"/>
        <v/>
      </c>
      <c r="Q37" s="161" t="str">
        <f t="shared" si="1"/>
        <v/>
      </c>
      <c r="R37" s="162" t="str">
        <f t="shared" si="2"/>
        <v/>
      </c>
      <c r="S37" s="163" t="str">
        <f t="shared" si="3"/>
        <v/>
      </c>
      <c r="T37" s="164" t="str">
        <f t="shared" si="4"/>
        <v/>
      </c>
      <c r="U37" s="165" t="str">
        <f t="shared" si="5"/>
        <v/>
      </c>
      <c r="V37" s="146"/>
      <c r="W37" s="402"/>
      <c r="X37" s="184" t="s">
        <v>55</v>
      </c>
      <c r="Y37" s="405" t="s">
        <v>419</v>
      </c>
      <c r="Z37" s="405"/>
      <c r="AA37" s="405"/>
      <c r="AB37" s="405"/>
      <c r="AC37" s="405"/>
      <c r="AD37" s="405"/>
      <c r="AR37" t="str">
        <f t="shared" si="6"/>
        <v/>
      </c>
      <c r="AS37" t="str">
        <f t="shared" si="7"/>
        <v/>
      </c>
    </row>
    <row r="38" spans="1:45" ht="14.25" customHeight="1" x14ac:dyDescent="0.55000000000000004">
      <c r="A38" s="171"/>
      <c r="B38" s="172"/>
      <c r="C38" s="173"/>
      <c r="D38" s="173"/>
      <c r="E38" s="173"/>
      <c r="F38" s="173"/>
      <c r="G38" s="174"/>
      <c r="H38" s="175"/>
      <c r="I38" s="176"/>
      <c r="J38" s="176"/>
      <c r="K38" s="177"/>
      <c r="L38" s="178"/>
      <c r="M38" s="179"/>
      <c r="N38" s="133"/>
      <c r="O38" s="160" t="str">
        <f>IF(Q38 = "", "", COUNT(Q$4:$Q38))</f>
        <v/>
      </c>
      <c r="P38" s="160" t="str">
        <f t="shared" si="0"/>
        <v/>
      </c>
      <c r="Q38" s="161" t="str">
        <f t="shared" si="1"/>
        <v/>
      </c>
      <c r="R38" s="162" t="str">
        <f t="shared" si="2"/>
        <v/>
      </c>
      <c r="S38" s="163" t="str">
        <f t="shared" si="3"/>
        <v/>
      </c>
      <c r="T38" s="164" t="str">
        <f t="shared" si="4"/>
        <v/>
      </c>
      <c r="U38" s="165" t="str">
        <f t="shared" si="5"/>
        <v/>
      </c>
      <c r="V38" s="146"/>
      <c r="W38" s="402"/>
      <c r="X38" s="185"/>
      <c r="Y38" s="405"/>
      <c r="Z38" s="405"/>
      <c r="AA38" s="405"/>
      <c r="AB38" s="405"/>
      <c r="AC38" s="405"/>
      <c r="AD38" s="405"/>
      <c r="AR38" t="str">
        <f t="shared" si="6"/>
        <v/>
      </c>
      <c r="AS38" t="str">
        <f t="shared" si="7"/>
        <v/>
      </c>
    </row>
    <row r="39" spans="1:45" x14ac:dyDescent="0.55000000000000004">
      <c r="A39" s="171"/>
      <c r="B39" s="172"/>
      <c r="C39" s="173"/>
      <c r="D39" s="173"/>
      <c r="E39" s="173"/>
      <c r="F39" s="173"/>
      <c r="G39" s="174"/>
      <c r="H39" s="175"/>
      <c r="I39" s="176"/>
      <c r="J39" s="176"/>
      <c r="K39" s="177"/>
      <c r="L39" s="178"/>
      <c r="M39" s="179"/>
      <c r="N39" s="133"/>
      <c r="O39" s="160" t="str">
        <f>IF(Q39 = "", "", COUNT(Q$4:$Q39))</f>
        <v/>
      </c>
      <c r="P39" s="160" t="str">
        <f t="shared" si="0"/>
        <v/>
      </c>
      <c r="Q39" s="161" t="str">
        <f t="shared" si="1"/>
        <v/>
      </c>
      <c r="R39" s="162" t="str">
        <f t="shared" si="2"/>
        <v/>
      </c>
      <c r="S39" s="163" t="str">
        <f t="shared" si="3"/>
        <v/>
      </c>
      <c r="T39" s="164" t="str">
        <f t="shared" si="4"/>
        <v/>
      </c>
      <c r="U39" s="165" t="str">
        <f t="shared" si="5"/>
        <v/>
      </c>
      <c r="V39" s="146"/>
      <c r="W39" s="402"/>
      <c r="X39" s="185"/>
      <c r="Y39" s="405"/>
      <c r="Z39" s="405"/>
      <c r="AA39" s="405"/>
      <c r="AB39" s="405"/>
      <c r="AC39" s="405"/>
      <c r="AD39" s="405"/>
      <c r="AR39" t="str">
        <f t="shared" si="6"/>
        <v/>
      </c>
      <c r="AS39" t="str">
        <f t="shared" si="7"/>
        <v/>
      </c>
    </row>
    <row r="40" spans="1:45" x14ac:dyDescent="0.55000000000000004">
      <c r="A40" s="171"/>
      <c r="B40" s="172"/>
      <c r="C40" s="173"/>
      <c r="D40" s="173"/>
      <c r="E40" s="173"/>
      <c r="F40" s="173"/>
      <c r="G40" s="174"/>
      <c r="H40" s="175"/>
      <c r="I40" s="176"/>
      <c r="J40" s="176"/>
      <c r="K40" s="177"/>
      <c r="L40" s="178"/>
      <c r="M40" s="179"/>
      <c r="N40" s="133"/>
      <c r="O40" s="160" t="str">
        <f>IF(Q40 = "", "", COUNT(Q$4:$Q40))</f>
        <v/>
      </c>
      <c r="P40" s="160" t="str">
        <f t="shared" si="0"/>
        <v/>
      </c>
      <c r="Q40" s="161" t="str">
        <f t="shared" si="1"/>
        <v/>
      </c>
      <c r="R40" s="162" t="str">
        <f t="shared" si="2"/>
        <v/>
      </c>
      <c r="S40" s="163" t="str">
        <f t="shared" si="3"/>
        <v/>
      </c>
      <c r="T40" s="164" t="str">
        <f t="shared" si="4"/>
        <v/>
      </c>
      <c r="U40" s="165" t="str">
        <f t="shared" si="5"/>
        <v/>
      </c>
      <c r="V40" s="146"/>
      <c r="W40" s="402"/>
      <c r="X40" s="186"/>
      <c r="Y40" s="405"/>
      <c r="Z40" s="405"/>
      <c r="AA40" s="405"/>
      <c r="AB40" s="405"/>
      <c r="AC40" s="405"/>
      <c r="AD40" s="405"/>
      <c r="AR40" t="str">
        <f t="shared" si="6"/>
        <v/>
      </c>
      <c r="AS40" t="str">
        <f t="shared" si="7"/>
        <v/>
      </c>
    </row>
    <row r="41" spans="1:45" ht="14.25" customHeight="1" x14ac:dyDescent="0.55000000000000004">
      <c r="A41" s="171"/>
      <c r="B41" s="172"/>
      <c r="C41" s="173"/>
      <c r="D41" s="173"/>
      <c r="E41" s="173"/>
      <c r="F41" s="173"/>
      <c r="G41" s="174"/>
      <c r="H41" s="175"/>
      <c r="I41" s="176"/>
      <c r="J41" s="176"/>
      <c r="K41" s="177"/>
      <c r="L41" s="178"/>
      <c r="M41" s="179"/>
      <c r="N41" s="133"/>
      <c r="O41" s="160" t="str">
        <f>IF(Q41 = "", "", COUNT(Q$4:$Q41))</f>
        <v/>
      </c>
      <c r="P41" s="160" t="str">
        <f t="shared" si="0"/>
        <v/>
      </c>
      <c r="Q41" s="161" t="str">
        <f t="shared" si="1"/>
        <v/>
      </c>
      <c r="R41" s="162" t="str">
        <f t="shared" si="2"/>
        <v/>
      </c>
      <c r="S41" s="163" t="str">
        <f t="shared" si="3"/>
        <v/>
      </c>
      <c r="T41" s="164" t="str">
        <f t="shared" si="4"/>
        <v/>
      </c>
      <c r="U41" s="165" t="str">
        <f t="shared" si="5"/>
        <v/>
      </c>
      <c r="V41" s="146"/>
      <c r="W41" s="400">
        <v>4</v>
      </c>
      <c r="X41" s="401" t="s">
        <v>421</v>
      </c>
      <c r="Y41" s="401"/>
      <c r="Z41" s="401"/>
      <c r="AA41" s="401"/>
      <c r="AB41" s="401"/>
      <c r="AC41" s="401"/>
      <c r="AD41" s="401"/>
      <c r="AR41" t="str">
        <f t="shared" si="6"/>
        <v/>
      </c>
      <c r="AS41" t="str">
        <f t="shared" si="7"/>
        <v/>
      </c>
    </row>
    <row r="42" spans="1:45" ht="14.25" customHeight="1" x14ac:dyDescent="0.55000000000000004">
      <c r="A42" s="171"/>
      <c r="B42" s="172"/>
      <c r="C42" s="173"/>
      <c r="D42" s="173"/>
      <c r="E42" s="173"/>
      <c r="F42" s="173"/>
      <c r="G42" s="174"/>
      <c r="H42" s="175"/>
      <c r="I42" s="176"/>
      <c r="J42" s="176"/>
      <c r="K42" s="177"/>
      <c r="L42" s="178"/>
      <c r="M42" s="179"/>
      <c r="N42" s="133"/>
      <c r="O42" s="160" t="str">
        <f>IF(Q42 = "", "", COUNT(Q$4:$Q42))</f>
        <v/>
      </c>
      <c r="P42" s="160" t="str">
        <f t="shared" si="0"/>
        <v/>
      </c>
      <c r="Q42" s="161" t="str">
        <f t="shared" si="1"/>
        <v/>
      </c>
      <c r="R42" s="162" t="str">
        <f t="shared" si="2"/>
        <v/>
      </c>
      <c r="S42" s="163" t="str">
        <f t="shared" si="3"/>
        <v/>
      </c>
      <c r="T42" s="164" t="str">
        <f t="shared" si="4"/>
        <v/>
      </c>
      <c r="U42" s="165" t="str">
        <f t="shared" si="5"/>
        <v/>
      </c>
      <c r="V42" s="146"/>
      <c r="W42" s="400"/>
      <c r="X42" s="401"/>
      <c r="Y42" s="401"/>
      <c r="Z42" s="401"/>
      <c r="AA42" s="401"/>
      <c r="AB42" s="401"/>
      <c r="AC42" s="401"/>
      <c r="AD42" s="401"/>
      <c r="AR42" t="str">
        <f t="shared" si="6"/>
        <v/>
      </c>
      <c r="AS42" t="str">
        <f t="shared" si="7"/>
        <v/>
      </c>
    </row>
    <row r="43" spans="1:45" x14ac:dyDescent="0.55000000000000004">
      <c r="A43" s="171"/>
      <c r="B43" s="172"/>
      <c r="C43" s="173"/>
      <c r="D43" s="173"/>
      <c r="E43" s="173"/>
      <c r="F43" s="173"/>
      <c r="G43" s="174"/>
      <c r="H43" s="175"/>
      <c r="I43" s="176"/>
      <c r="J43" s="176"/>
      <c r="K43" s="177"/>
      <c r="L43" s="178"/>
      <c r="M43" s="179"/>
      <c r="N43" s="133"/>
      <c r="O43" s="160" t="str">
        <f>IF(Q43 = "", "", COUNT(Q$4:$Q43))</f>
        <v/>
      </c>
      <c r="P43" s="160" t="str">
        <f t="shared" si="0"/>
        <v/>
      </c>
      <c r="Q43" s="161" t="str">
        <f t="shared" si="1"/>
        <v/>
      </c>
      <c r="R43" s="162" t="str">
        <f t="shared" si="2"/>
        <v/>
      </c>
      <c r="S43" s="163" t="str">
        <f t="shared" si="3"/>
        <v/>
      </c>
      <c r="T43" s="164" t="str">
        <f t="shared" si="4"/>
        <v/>
      </c>
      <c r="U43" s="165" t="str">
        <f t="shared" si="5"/>
        <v/>
      </c>
      <c r="V43" s="146"/>
      <c r="AR43" t="str">
        <f t="shared" si="6"/>
        <v/>
      </c>
      <c r="AS43" t="str">
        <f t="shared" si="7"/>
        <v/>
      </c>
    </row>
    <row r="44" spans="1:45" x14ac:dyDescent="0.55000000000000004">
      <c r="A44" s="171"/>
      <c r="B44" s="172"/>
      <c r="C44" s="173"/>
      <c r="D44" s="173"/>
      <c r="E44" s="173"/>
      <c r="F44" s="173"/>
      <c r="G44" s="174"/>
      <c r="H44" s="175"/>
      <c r="I44" s="176"/>
      <c r="J44" s="176"/>
      <c r="K44" s="177"/>
      <c r="L44" s="178"/>
      <c r="M44" s="179"/>
      <c r="N44" s="133"/>
      <c r="O44" s="160" t="str">
        <f>IF(Q44 = "", "", COUNT(Q$4:$Q44))</f>
        <v/>
      </c>
      <c r="P44" s="160" t="str">
        <f t="shared" si="0"/>
        <v/>
      </c>
      <c r="Q44" s="161" t="str">
        <f t="shared" si="1"/>
        <v/>
      </c>
      <c r="R44" s="162" t="str">
        <f t="shared" si="2"/>
        <v/>
      </c>
      <c r="S44" s="163" t="str">
        <f t="shared" si="3"/>
        <v/>
      </c>
      <c r="T44" s="164" t="str">
        <f t="shared" si="4"/>
        <v/>
      </c>
      <c r="U44" s="165" t="str">
        <f t="shared" si="5"/>
        <v/>
      </c>
      <c r="V44" s="146"/>
      <c r="AR44" t="str">
        <f t="shared" si="6"/>
        <v/>
      </c>
      <c r="AS44" t="str">
        <f t="shared" si="7"/>
        <v/>
      </c>
    </row>
    <row r="45" spans="1:45" x14ac:dyDescent="0.55000000000000004">
      <c r="A45" s="171"/>
      <c r="B45" s="172"/>
      <c r="C45" s="173"/>
      <c r="D45" s="173"/>
      <c r="E45" s="173"/>
      <c r="F45" s="173"/>
      <c r="G45" s="174"/>
      <c r="H45" s="175"/>
      <c r="I45" s="176"/>
      <c r="J45" s="176"/>
      <c r="K45" s="177"/>
      <c r="L45" s="178"/>
      <c r="M45" s="179"/>
      <c r="N45" s="133"/>
      <c r="O45" s="160" t="str">
        <f>IF(Q45 = "", "", COUNT(Q$4:$Q45))</f>
        <v/>
      </c>
      <c r="P45" s="160" t="str">
        <f t="shared" si="0"/>
        <v/>
      </c>
      <c r="Q45" s="161" t="str">
        <f t="shared" si="1"/>
        <v/>
      </c>
      <c r="R45" s="162" t="str">
        <f t="shared" si="2"/>
        <v/>
      </c>
      <c r="S45" s="163" t="str">
        <f t="shared" si="3"/>
        <v/>
      </c>
      <c r="T45" s="164" t="str">
        <f t="shared" si="4"/>
        <v/>
      </c>
      <c r="U45" s="165" t="str">
        <f t="shared" si="5"/>
        <v/>
      </c>
      <c r="V45" s="146"/>
      <c r="AR45" t="str">
        <f t="shared" si="6"/>
        <v/>
      </c>
      <c r="AS45" t="str">
        <f t="shared" si="7"/>
        <v/>
      </c>
    </row>
    <row r="46" spans="1:45" x14ac:dyDescent="0.55000000000000004">
      <c r="A46" s="171"/>
      <c r="B46" s="172"/>
      <c r="C46" s="173"/>
      <c r="D46" s="173"/>
      <c r="E46" s="173"/>
      <c r="F46" s="173"/>
      <c r="G46" s="174"/>
      <c r="H46" s="175"/>
      <c r="I46" s="176"/>
      <c r="J46" s="176"/>
      <c r="K46" s="177"/>
      <c r="L46" s="178"/>
      <c r="M46" s="179"/>
      <c r="N46" s="133"/>
      <c r="O46" s="160" t="str">
        <f>IF(Q46 = "", "", COUNT(Q$4:$Q46))</f>
        <v/>
      </c>
      <c r="P46" s="160" t="str">
        <f t="shared" si="0"/>
        <v/>
      </c>
      <c r="Q46" s="161" t="str">
        <f t="shared" si="1"/>
        <v/>
      </c>
      <c r="R46" s="162" t="str">
        <f t="shared" si="2"/>
        <v/>
      </c>
      <c r="S46" s="163" t="str">
        <f t="shared" si="3"/>
        <v/>
      </c>
      <c r="T46" s="164" t="str">
        <f t="shared" si="4"/>
        <v/>
      </c>
      <c r="U46" s="165" t="str">
        <f t="shared" si="5"/>
        <v/>
      </c>
      <c r="V46" s="146"/>
      <c r="AR46" t="str">
        <f t="shared" si="6"/>
        <v/>
      </c>
      <c r="AS46" t="str">
        <f t="shared" si="7"/>
        <v/>
      </c>
    </row>
    <row r="47" spans="1:45" x14ac:dyDescent="0.55000000000000004">
      <c r="A47" s="171"/>
      <c r="B47" s="172"/>
      <c r="C47" s="173"/>
      <c r="D47" s="173"/>
      <c r="E47" s="173"/>
      <c r="F47" s="173"/>
      <c r="G47" s="174"/>
      <c r="H47" s="175"/>
      <c r="I47" s="176"/>
      <c r="J47" s="176"/>
      <c r="K47" s="177"/>
      <c r="L47" s="178"/>
      <c r="M47" s="179"/>
      <c r="N47" s="133"/>
      <c r="O47" s="160" t="str">
        <f>IF(Q47 = "", "", COUNT(Q$4:$Q47))</f>
        <v/>
      </c>
      <c r="P47" s="160" t="str">
        <f t="shared" si="0"/>
        <v/>
      </c>
      <c r="Q47" s="161" t="str">
        <f t="shared" si="1"/>
        <v/>
      </c>
      <c r="R47" s="162" t="str">
        <f t="shared" si="2"/>
        <v/>
      </c>
      <c r="S47" s="163" t="str">
        <f t="shared" si="3"/>
        <v/>
      </c>
      <c r="T47" s="164" t="str">
        <f t="shared" si="4"/>
        <v/>
      </c>
      <c r="U47" s="165" t="str">
        <f t="shared" si="5"/>
        <v/>
      </c>
      <c r="V47" s="146"/>
      <c r="AR47" t="str">
        <f t="shared" si="6"/>
        <v/>
      </c>
      <c r="AS47" t="str">
        <f t="shared" si="7"/>
        <v/>
      </c>
    </row>
    <row r="48" spans="1:45" x14ac:dyDescent="0.55000000000000004">
      <c r="A48" s="171"/>
      <c r="B48" s="172"/>
      <c r="C48" s="173"/>
      <c r="D48" s="173"/>
      <c r="E48" s="173"/>
      <c r="F48" s="173"/>
      <c r="G48" s="174"/>
      <c r="H48" s="175"/>
      <c r="I48" s="176"/>
      <c r="J48" s="176"/>
      <c r="K48" s="177"/>
      <c r="L48" s="178"/>
      <c r="M48" s="179"/>
      <c r="N48" s="133"/>
      <c r="O48" s="160" t="str">
        <f>IF(Q48 = "", "", COUNT(Q$4:$Q48))</f>
        <v/>
      </c>
      <c r="P48" s="160" t="str">
        <f t="shared" si="0"/>
        <v/>
      </c>
      <c r="Q48" s="161" t="str">
        <f t="shared" si="1"/>
        <v/>
      </c>
      <c r="R48" s="162" t="str">
        <f t="shared" si="2"/>
        <v/>
      </c>
      <c r="S48" s="163" t="str">
        <f t="shared" si="3"/>
        <v/>
      </c>
      <c r="T48" s="164" t="str">
        <f t="shared" si="4"/>
        <v/>
      </c>
      <c r="U48" s="165" t="str">
        <f t="shared" si="5"/>
        <v/>
      </c>
      <c r="V48" s="146"/>
      <c r="AR48" t="str">
        <f t="shared" si="6"/>
        <v/>
      </c>
      <c r="AS48" t="str">
        <f t="shared" si="7"/>
        <v/>
      </c>
    </row>
    <row r="49" spans="1:45" x14ac:dyDescent="0.55000000000000004">
      <c r="A49" s="171"/>
      <c r="B49" s="172"/>
      <c r="C49" s="173"/>
      <c r="D49" s="173"/>
      <c r="E49" s="173"/>
      <c r="F49" s="173"/>
      <c r="G49" s="174"/>
      <c r="H49" s="175"/>
      <c r="I49" s="176"/>
      <c r="J49" s="176"/>
      <c r="K49" s="177"/>
      <c r="L49" s="178"/>
      <c r="M49" s="179"/>
      <c r="N49" s="133"/>
      <c r="O49" s="160" t="str">
        <f>IF(Q49 = "", "", COUNT(Q$4:$Q49))</f>
        <v/>
      </c>
      <c r="P49" s="160" t="str">
        <f t="shared" si="0"/>
        <v/>
      </c>
      <c r="Q49" s="161" t="str">
        <f t="shared" si="1"/>
        <v/>
      </c>
      <c r="R49" s="162" t="str">
        <f t="shared" si="2"/>
        <v/>
      </c>
      <c r="S49" s="163" t="str">
        <f t="shared" si="3"/>
        <v/>
      </c>
      <c r="T49" s="164" t="str">
        <f t="shared" si="4"/>
        <v/>
      </c>
      <c r="U49" s="165" t="str">
        <f t="shared" si="5"/>
        <v/>
      </c>
      <c r="V49" s="146"/>
      <c r="AR49" t="str">
        <f t="shared" si="6"/>
        <v/>
      </c>
      <c r="AS49" t="str">
        <f t="shared" si="7"/>
        <v/>
      </c>
    </row>
    <row r="50" spans="1:45" x14ac:dyDescent="0.55000000000000004">
      <c r="A50" s="171"/>
      <c r="B50" s="172"/>
      <c r="C50" s="173"/>
      <c r="D50" s="173"/>
      <c r="E50" s="173"/>
      <c r="F50" s="173"/>
      <c r="G50" s="174"/>
      <c r="H50" s="175"/>
      <c r="I50" s="176"/>
      <c r="J50" s="176"/>
      <c r="K50" s="177"/>
      <c r="L50" s="178"/>
      <c r="M50" s="179"/>
      <c r="N50" s="133"/>
      <c r="O50" s="160" t="str">
        <f>IF(Q50 = "", "", COUNT(Q$4:$Q50))</f>
        <v/>
      </c>
      <c r="P50" s="160" t="str">
        <f t="shared" si="0"/>
        <v/>
      </c>
      <c r="Q50" s="161" t="str">
        <f t="shared" si="1"/>
        <v/>
      </c>
      <c r="R50" s="162" t="str">
        <f t="shared" si="2"/>
        <v/>
      </c>
      <c r="S50" s="163" t="str">
        <f t="shared" si="3"/>
        <v/>
      </c>
      <c r="T50" s="164" t="str">
        <f t="shared" si="4"/>
        <v/>
      </c>
      <c r="U50" s="165" t="str">
        <f t="shared" si="5"/>
        <v/>
      </c>
      <c r="V50" s="146"/>
      <c r="AR50" t="str">
        <f t="shared" si="6"/>
        <v/>
      </c>
      <c r="AS50" t="str">
        <f t="shared" si="7"/>
        <v/>
      </c>
    </row>
    <row r="51" spans="1:45" x14ac:dyDescent="0.55000000000000004">
      <c r="A51" s="171"/>
      <c r="B51" s="172"/>
      <c r="C51" s="173"/>
      <c r="D51" s="173"/>
      <c r="E51" s="173"/>
      <c r="F51" s="173"/>
      <c r="G51" s="174"/>
      <c r="H51" s="175"/>
      <c r="I51" s="176"/>
      <c r="J51" s="176"/>
      <c r="K51" s="177"/>
      <c r="L51" s="178"/>
      <c r="M51" s="179"/>
      <c r="N51" s="133"/>
      <c r="O51" s="160" t="str">
        <f>IF(Q51 = "", "", COUNT(Q$4:$Q51))</f>
        <v/>
      </c>
      <c r="P51" s="160" t="str">
        <f t="shared" si="0"/>
        <v/>
      </c>
      <c r="Q51" s="161" t="str">
        <f t="shared" si="1"/>
        <v/>
      </c>
      <c r="R51" s="162" t="str">
        <f t="shared" si="2"/>
        <v/>
      </c>
      <c r="S51" s="163" t="str">
        <f t="shared" si="3"/>
        <v/>
      </c>
      <c r="T51" s="164" t="str">
        <f t="shared" si="4"/>
        <v/>
      </c>
      <c r="U51" s="165" t="str">
        <f t="shared" si="5"/>
        <v/>
      </c>
      <c r="V51" s="146"/>
      <c r="AR51" t="str">
        <f t="shared" si="6"/>
        <v/>
      </c>
      <c r="AS51" t="str">
        <f t="shared" si="7"/>
        <v/>
      </c>
    </row>
    <row r="52" spans="1:45" x14ac:dyDescent="0.55000000000000004">
      <c r="A52" s="171"/>
      <c r="B52" s="172"/>
      <c r="C52" s="173"/>
      <c r="D52" s="173"/>
      <c r="E52" s="173"/>
      <c r="F52" s="173"/>
      <c r="G52" s="174"/>
      <c r="H52" s="175"/>
      <c r="I52" s="176"/>
      <c r="J52" s="176"/>
      <c r="K52" s="177"/>
      <c r="L52" s="178"/>
      <c r="M52" s="179"/>
      <c r="N52" s="133"/>
      <c r="O52" s="160" t="str">
        <f>IF(Q52 = "", "", COUNT(Q$4:$Q52))</f>
        <v/>
      </c>
      <c r="P52" s="160" t="str">
        <f t="shared" si="0"/>
        <v/>
      </c>
      <c r="Q52" s="161" t="str">
        <f t="shared" si="1"/>
        <v/>
      </c>
      <c r="R52" s="162" t="str">
        <f t="shared" si="2"/>
        <v/>
      </c>
      <c r="S52" s="163" t="str">
        <f t="shared" si="3"/>
        <v/>
      </c>
      <c r="T52" s="164" t="str">
        <f t="shared" si="4"/>
        <v/>
      </c>
      <c r="U52" s="165" t="str">
        <f t="shared" si="5"/>
        <v/>
      </c>
      <c r="V52" s="146"/>
      <c r="AR52" t="str">
        <f t="shared" si="6"/>
        <v/>
      </c>
      <c r="AS52" t="str">
        <f t="shared" si="7"/>
        <v/>
      </c>
    </row>
    <row r="53" spans="1:45" x14ac:dyDescent="0.55000000000000004">
      <c r="A53" s="171"/>
      <c r="B53" s="172"/>
      <c r="C53" s="173"/>
      <c r="D53" s="173"/>
      <c r="E53" s="173"/>
      <c r="F53" s="173"/>
      <c r="G53" s="174"/>
      <c r="H53" s="175"/>
      <c r="I53" s="176"/>
      <c r="J53" s="176"/>
      <c r="K53" s="177"/>
      <c r="L53" s="178"/>
      <c r="M53" s="179"/>
      <c r="N53" s="133"/>
      <c r="O53" s="160" t="str">
        <f>IF(Q53 = "", "", COUNT(Q$4:$Q53))</f>
        <v/>
      </c>
      <c r="P53" s="160" t="str">
        <f t="shared" si="0"/>
        <v/>
      </c>
      <c r="Q53" s="161" t="str">
        <f t="shared" si="1"/>
        <v/>
      </c>
      <c r="R53" s="162" t="str">
        <f t="shared" si="2"/>
        <v/>
      </c>
      <c r="S53" s="163" t="str">
        <f t="shared" si="3"/>
        <v/>
      </c>
      <c r="T53" s="164" t="str">
        <f t="shared" si="4"/>
        <v/>
      </c>
      <c r="U53" s="165" t="str">
        <f t="shared" si="5"/>
        <v/>
      </c>
      <c r="V53" s="146"/>
      <c r="AR53" t="str">
        <f t="shared" si="6"/>
        <v/>
      </c>
      <c r="AS53" t="str">
        <f t="shared" si="7"/>
        <v/>
      </c>
    </row>
    <row r="54" spans="1:45" x14ac:dyDescent="0.55000000000000004">
      <c r="A54" s="171"/>
      <c r="B54" s="172"/>
      <c r="C54" s="173"/>
      <c r="D54" s="173"/>
      <c r="E54" s="173"/>
      <c r="F54" s="173"/>
      <c r="G54" s="174"/>
      <c r="H54" s="175"/>
      <c r="I54" s="176"/>
      <c r="J54" s="176"/>
      <c r="K54" s="177"/>
      <c r="L54" s="178"/>
      <c r="M54" s="179"/>
      <c r="N54" s="133"/>
      <c r="O54" s="160" t="str">
        <f>IF(Q54 = "", "", COUNT(Q$4:$Q54))</f>
        <v/>
      </c>
      <c r="P54" s="160" t="str">
        <f t="shared" si="0"/>
        <v/>
      </c>
      <c r="Q54" s="161" t="str">
        <f t="shared" si="1"/>
        <v/>
      </c>
      <c r="R54" s="162" t="str">
        <f t="shared" si="2"/>
        <v/>
      </c>
      <c r="S54" s="163" t="str">
        <f t="shared" si="3"/>
        <v/>
      </c>
      <c r="T54" s="164" t="str">
        <f t="shared" si="4"/>
        <v/>
      </c>
      <c r="U54" s="165" t="str">
        <f t="shared" si="5"/>
        <v/>
      </c>
      <c r="V54" s="146"/>
      <c r="AR54" t="str">
        <f t="shared" si="6"/>
        <v/>
      </c>
      <c r="AS54" t="str">
        <f t="shared" si="7"/>
        <v/>
      </c>
    </row>
    <row r="55" spans="1:45" x14ac:dyDescent="0.55000000000000004">
      <c r="A55" s="171"/>
      <c r="B55" s="172"/>
      <c r="C55" s="173"/>
      <c r="D55" s="173"/>
      <c r="E55" s="173"/>
      <c r="F55" s="173"/>
      <c r="G55" s="174"/>
      <c r="H55" s="175"/>
      <c r="I55" s="176"/>
      <c r="J55" s="176"/>
      <c r="K55" s="177"/>
      <c r="L55" s="178"/>
      <c r="M55" s="179"/>
      <c r="N55" s="133"/>
      <c r="O55" s="160" t="str">
        <f>IF(Q55 = "", "", COUNT(Q$4:$Q55))</f>
        <v/>
      </c>
      <c r="P55" s="160" t="str">
        <f t="shared" si="0"/>
        <v/>
      </c>
      <c r="Q55" s="161" t="str">
        <f t="shared" si="1"/>
        <v/>
      </c>
      <c r="R55" s="162" t="str">
        <f t="shared" si="2"/>
        <v/>
      </c>
      <c r="S55" s="163" t="str">
        <f t="shared" si="3"/>
        <v/>
      </c>
      <c r="T55" s="164" t="str">
        <f t="shared" si="4"/>
        <v/>
      </c>
      <c r="U55" s="165" t="str">
        <f t="shared" si="5"/>
        <v/>
      </c>
      <c r="V55" s="146"/>
      <c r="AR55" t="str">
        <f t="shared" si="6"/>
        <v/>
      </c>
      <c r="AS55" t="str">
        <f t="shared" si="7"/>
        <v/>
      </c>
    </row>
    <row r="56" spans="1:45" x14ac:dyDescent="0.55000000000000004">
      <c r="A56" s="171"/>
      <c r="B56" s="172"/>
      <c r="C56" s="173"/>
      <c r="D56" s="173"/>
      <c r="E56" s="173"/>
      <c r="F56" s="173"/>
      <c r="G56" s="174"/>
      <c r="H56" s="175"/>
      <c r="I56" s="176"/>
      <c r="J56" s="176"/>
      <c r="K56" s="177"/>
      <c r="L56" s="178"/>
      <c r="M56" s="179"/>
      <c r="N56" s="133"/>
      <c r="O56" s="160" t="str">
        <f>IF(Q56 = "", "", COUNT(Q$4:$Q56))</f>
        <v/>
      </c>
      <c r="P56" s="160" t="str">
        <f t="shared" si="0"/>
        <v/>
      </c>
      <c r="Q56" s="161" t="str">
        <f t="shared" si="1"/>
        <v/>
      </c>
      <c r="R56" s="162" t="str">
        <f t="shared" si="2"/>
        <v/>
      </c>
      <c r="S56" s="163" t="str">
        <f t="shared" si="3"/>
        <v/>
      </c>
      <c r="T56" s="164" t="str">
        <f t="shared" si="4"/>
        <v/>
      </c>
      <c r="U56" s="165" t="str">
        <f t="shared" si="5"/>
        <v/>
      </c>
      <c r="V56" s="146"/>
      <c r="AR56" t="str">
        <f t="shared" si="6"/>
        <v/>
      </c>
      <c r="AS56" t="str">
        <f t="shared" si="7"/>
        <v/>
      </c>
    </row>
    <row r="57" spans="1:45" x14ac:dyDescent="0.55000000000000004">
      <c r="A57" s="171"/>
      <c r="B57" s="172"/>
      <c r="C57" s="173"/>
      <c r="D57" s="173"/>
      <c r="E57" s="173"/>
      <c r="F57" s="173"/>
      <c r="G57" s="174"/>
      <c r="H57" s="175"/>
      <c r="I57" s="176"/>
      <c r="J57" s="176"/>
      <c r="K57" s="177"/>
      <c r="L57" s="178"/>
      <c r="M57" s="179"/>
      <c r="N57" s="133"/>
      <c r="O57" s="160" t="str">
        <f>IF(Q57 = "", "", COUNT(Q$4:$Q57))</f>
        <v/>
      </c>
      <c r="P57" s="160" t="str">
        <f t="shared" si="0"/>
        <v/>
      </c>
      <c r="Q57" s="161" t="str">
        <f t="shared" si="1"/>
        <v/>
      </c>
      <c r="R57" s="162" t="str">
        <f t="shared" si="2"/>
        <v/>
      </c>
      <c r="S57" s="163" t="str">
        <f t="shared" si="3"/>
        <v/>
      </c>
      <c r="T57" s="164" t="str">
        <f t="shared" si="4"/>
        <v/>
      </c>
      <c r="U57" s="165" t="str">
        <f t="shared" si="5"/>
        <v/>
      </c>
      <c r="V57" s="146"/>
      <c r="AR57" t="str">
        <f t="shared" si="6"/>
        <v/>
      </c>
      <c r="AS57" t="str">
        <f t="shared" si="7"/>
        <v/>
      </c>
    </row>
    <row r="58" spans="1:45" x14ac:dyDescent="0.55000000000000004">
      <c r="A58" s="171"/>
      <c r="B58" s="172"/>
      <c r="C58" s="173"/>
      <c r="D58" s="173"/>
      <c r="E58" s="173"/>
      <c r="F58" s="173"/>
      <c r="G58" s="174"/>
      <c r="H58" s="175"/>
      <c r="I58" s="176"/>
      <c r="J58" s="176"/>
      <c r="K58" s="177"/>
      <c r="L58" s="178"/>
      <c r="M58" s="179"/>
      <c r="N58" s="133"/>
      <c r="O58" s="160" t="str">
        <f>IF(Q58 = "", "", COUNT(Q$4:$Q58))</f>
        <v/>
      </c>
      <c r="P58" s="160" t="str">
        <f t="shared" si="0"/>
        <v/>
      </c>
      <c r="Q58" s="161" t="str">
        <f t="shared" si="1"/>
        <v/>
      </c>
      <c r="R58" s="162" t="str">
        <f t="shared" si="2"/>
        <v/>
      </c>
      <c r="S58" s="163" t="str">
        <f t="shared" si="3"/>
        <v/>
      </c>
      <c r="T58" s="164" t="str">
        <f t="shared" si="4"/>
        <v/>
      </c>
      <c r="U58" s="165" t="str">
        <f t="shared" si="5"/>
        <v/>
      </c>
      <c r="V58" s="146"/>
      <c r="AR58" t="str">
        <f t="shared" si="6"/>
        <v/>
      </c>
      <c r="AS58" t="str">
        <f t="shared" si="7"/>
        <v/>
      </c>
    </row>
    <row r="59" spans="1:45" x14ac:dyDescent="0.55000000000000004">
      <c r="A59" s="171"/>
      <c r="B59" s="172"/>
      <c r="C59" s="173"/>
      <c r="D59" s="173"/>
      <c r="E59" s="173"/>
      <c r="F59" s="173"/>
      <c r="G59" s="174"/>
      <c r="H59" s="175"/>
      <c r="I59" s="176"/>
      <c r="J59" s="176"/>
      <c r="K59" s="177"/>
      <c r="L59" s="178"/>
      <c r="M59" s="179"/>
      <c r="N59" s="133"/>
      <c r="O59" s="160" t="str">
        <f>IF(Q59 = "", "", COUNT(Q$4:$Q59))</f>
        <v/>
      </c>
      <c r="P59" s="160" t="str">
        <f t="shared" si="0"/>
        <v/>
      </c>
      <c r="Q59" s="161" t="str">
        <f t="shared" si="1"/>
        <v/>
      </c>
      <c r="R59" s="162" t="str">
        <f t="shared" si="2"/>
        <v/>
      </c>
      <c r="S59" s="163" t="str">
        <f t="shared" si="3"/>
        <v/>
      </c>
      <c r="T59" s="164" t="str">
        <f t="shared" si="4"/>
        <v/>
      </c>
      <c r="U59" s="165" t="str">
        <f t="shared" si="5"/>
        <v/>
      </c>
      <c r="V59" s="146"/>
      <c r="AR59" t="str">
        <f t="shared" si="6"/>
        <v/>
      </c>
      <c r="AS59" t="str">
        <f t="shared" si="7"/>
        <v/>
      </c>
    </row>
    <row r="60" spans="1:45" x14ac:dyDescent="0.55000000000000004">
      <c r="A60" s="171"/>
      <c r="B60" s="172"/>
      <c r="C60" s="173"/>
      <c r="D60" s="173"/>
      <c r="E60" s="173"/>
      <c r="F60" s="173"/>
      <c r="G60" s="174"/>
      <c r="H60" s="175"/>
      <c r="I60" s="176"/>
      <c r="J60" s="176"/>
      <c r="K60" s="177"/>
      <c r="L60" s="178"/>
      <c r="M60" s="179"/>
      <c r="N60" s="133"/>
      <c r="O60" s="160" t="str">
        <f>IF(Q60 = "", "", COUNT(Q$4:$Q60))</f>
        <v/>
      </c>
      <c r="P60" s="160" t="str">
        <f t="shared" si="0"/>
        <v/>
      </c>
      <c r="Q60" s="161" t="str">
        <f t="shared" si="1"/>
        <v/>
      </c>
      <c r="R60" s="162" t="str">
        <f t="shared" si="2"/>
        <v/>
      </c>
      <c r="S60" s="163" t="str">
        <f t="shared" si="3"/>
        <v/>
      </c>
      <c r="T60" s="164" t="str">
        <f t="shared" si="4"/>
        <v/>
      </c>
      <c r="U60" s="165" t="str">
        <f t="shared" si="5"/>
        <v/>
      </c>
      <c r="V60" s="146"/>
      <c r="AR60" t="str">
        <f t="shared" si="6"/>
        <v/>
      </c>
      <c r="AS60" t="str">
        <f t="shared" si="7"/>
        <v/>
      </c>
    </row>
    <row r="61" spans="1:45" x14ac:dyDescent="0.55000000000000004">
      <c r="A61" s="171"/>
      <c r="B61" s="172"/>
      <c r="C61" s="173"/>
      <c r="D61" s="173"/>
      <c r="E61" s="173"/>
      <c r="F61" s="173"/>
      <c r="G61" s="174"/>
      <c r="H61" s="175"/>
      <c r="I61" s="176"/>
      <c r="J61" s="176"/>
      <c r="K61" s="177"/>
      <c r="L61" s="178"/>
      <c r="M61" s="179"/>
      <c r="N61" s="133"/>
      <c r="O61" s="160" t="str">
        <f>IF(Q61 = "", "", COUNT(Q$4:$Q61))</f>
        <v/>
      </c>
      <c r="P61" s="160" t="str">
        <f t="shared" si="0"/>
        <v/>
      </c>
      <c r="Q61" s="161" t="str">
        <f t="shared" si="1"/>
        <v/>
      </c>
      <c r="R61" s="162" t="str">
        <f t="shared" si="2"/>
        <v/>
      </c>
      <c r="S61" s="163" t="str">
        <f t="shared" si="3"/>
        <v/>
      </c>
      <c r="T61" s="164" t="str">
        <f t="shared" si="4"/>
        <v/>
      </c>
      <c r="U61" s="165" t="str">
        <f t="shared" si="5"/>
        <v/>
      </c>
      <c r="V61" s="146"/>
      <c r="AR61" t="str">
        <f t="shared" si="6"/>
        <v/>
      </c>
      <c r="AS61" t="str">
        <f t="shared" si="7"/>
        <v/>
      </c>
    </row>
    <row r="62" spans="1:45" x14ac:dyDescent="0.55000000000000004">
      <c r="A62" s="171"/>
      <c r="B62" s="172"/>
      <c r="C62" s="173"/>
      <c r="D62" s="173"/>
      <c r="E62" s="173"/>
      <c r="F62" s="173"/>
      <c r="G62" s="174"/>
      <c r="H62" s="175"/>
      <c r="I62" s="176"/>
      <c r="J62" s="176"/>
      <c r="K62" s="177"/>
      <c r="L62" s="178"/>
      <c r="M62" s="179"/>
      <c r="N62" s="133"/>
      <c r="O62" s="160" t="str">
        <f>IF(Q62 = "", "", COUNT(Q$4:$Q62))</f>
        <v/>
      </c>
      <c r="P62" s="160" t="str">
        <f t="shared" si="0"/>
        <v/>
      </c>
      <c r="Q62" s="161" t="str">
        <f t="shared" si="1"/>
        <v/>
      </c>
      <c r="R62" s="162" t="str">
        <f t="shared" si="2"/>
        <v/>
      </c>
      <c r="S62" s="163" t="str">
        <f t="shared" si="3"/>
        <v/>
      </c>
      <c r="T62" s="164" t="str">
        <f t="shared" si="4"/>
        <v/>
      </c>
      <c r="U62" s="165" t="str">
        <f t="shared" si="5"/>
        <v/>
      </c>
      <c r="V62" s="146"/>
      <c r="AR62" t="str">
        <f t="shared" si="6"/>
        <v/>
      </c>
      <c r="AS62" t="str">
        <f t="shared" si="7"/>
        <v/>
      </c>
    </row>
    <row r="63" spans="1:45" x14ac:dyDescent="0.55000000000000004">
      <c r="A63" s="171"/>
      <c r="B63" s="172"/>
      <c r="C63" s="173"/>
      <c r="D63" s="173"/>
      <c r="E63" s="173"/>
      <c r="F63" s="173"/>
      <c r="G63" s="174"/>
      <c r="H63" s="175"/>
      <c r="I63" s="176"/>
      <c r="J63" s="176"/>
      <c r="K63" s="177"/>
      <c r="L63" s="178"/>
      <c r="M63" s="179"/>
      <c r="N63" s="133"/>
      <c r="O63" s="160" t="str">
        <f>IF(Q63 = "", "", COUNT(Q$4:$Q63))</f>
        <v/>
      </c>
      <c r="P63" s="160" t="str">
        <f t="shared" si="0"/>
        <v/>
      </c>
      <c r="Q63" s="161" t="str">
        <f t="shared" si="1"/>
        <v/>
      </c>
      <c r="R63" s="162" t="str">
        <f t="shared" si="2"/>
        <v/>
      </c>
      <c r="S63" s="163" t="str">
        <f t="shared" si="3"/>
        <v/>
      </c>
      <c r="T63" s="164" t="str">
        <f t="shared" si="4"/>
        <v/>
      </c>
      <c r="U63" s="165" t="str">
        <f t="shared" si="5"/>
        <v/>
      </c>
      <c r="V63" s="146"/>
      <c r="AR63" t="str">
        <f t="shared" si="6"/>
        <v/>
      </c>
      <c r="AS63" t="str">
        <f t="shared" si="7"/>
        <v/>
      </c>
    </row>
    <row r="64" spans="1:45" x14ac:dyDescent="0.55000000000000004">
      <c r="A64" s="171"/>
      <c r="B64" s="172"/>
      <c r="C64" s="173"/>
      <c r="D64" s="173"/>
      <c r="E64" s="173"/>
      <c r="F64" s="173"/>
      <c r="G64" s="174"/>
      <c r="H64" s="175"/>
      <c r="I64" s="176"/>
      <c r="J64" s="176"/>
      <c r="K64" s="177"/>
      <c r="L64" s="178"/>
      <c r="M64" s="179"/>
      <c r="N64" s="133"/>
      <c r="O64" s="160" t="str">
        <f>IF(Q64 = "", "", COUNT(Q$4:$Q64))</f>
        <v/>
      </c>
      <c r="P64" s="160" t="str">
        <f t="shared" si="0"/>
        <v/>
      </c>
      <c r="Q64" s="161" t="str">
        <f t="shared" si="1"/>
        <v/>
      </c>
      <c r="R64" s="162" t="str">
        <f t="shared" si="2"/>
        <v/>
      </c>
      <c r="S64" s="163" t="str">
        <f t="shared" si="3"/>
        <v/>
      </c>
      <c r="T64" s="164" t="str">
        <f t="shared" si="4"/>
        <v/>
      </c>
      <c r="U64" s="165" t="str">
        <f t="shared" si="5"/>
        <v/>
      </c>
      <c r="V64" s="146"/>
      <c r="AR64" t="str">
        <f t="shared" si="6"/>
        <v/>
      </c>
      <c r="AS64" t="str">
        <f t="shared" si="7"/>
        <v/>
      </c>
    </row>
    <row r="65" spans="1:45" x14ac:dyDescent="0.55000000000000004">
      <c r="A65" s="171"/>
      <c r="B65" s="172"/>
      <c r="C65" s="173"/>
      <c r="D65" s="173"/>
      <c r="E65" s="173"/>
      <c r="F65" s="173"/>
      <c r="G65" s="174"/>
      <c r="H65" s="175"/>
      <c r="I65" s="176"/>
      <c r="J65" s="176"/>
      <c r="K65" s="177"/>
      <c r="L65" s="178"/>
      <c r="M65" s="179"/>
      <c r="N65" s="133"/>
      <c r="O65" s="160" t="str">
        <f>IF(Q65 = "", "", COUNT(Q$4:$Q65))</f>
        <v/>
      </c>
      <c r="P65" s="160" t="str">
        <f t="shared" si="0"/>
        <v/>
      </c>
      <c r="Q65" s="161" t="str">
        <f t="shared" si="1"/>
        <v/>
      </c>
      <c r="R65" s="162" t="str">
        <f t="shared" si="2"/>
        <v/>
      </c>
      <c r="S65" s="163" t="str">
        <f t="shared" si="3"/>
        <v/>
      </c>
      <c r="T65" s="164" t="str">
        <f t="shared" si="4"/>
        <v/>
      </c>
      <c r="U65" s="165" t="str">
        <f t="shared" si="5"/>
        <v/>
      </c>
      <c r="V65" s="146"/>
      <c r="AR65" t="str">
        <f t="shared" si="6"/>
        <v/>
      </c>
      <c r="AS65" t="str">
        <f t="shared" si="7"/>
        <v/>
      </c>
    </row>
    <row r="66" spans="1:45" x14ac:dyDescent="0.55000000000000004">
      <c r="A66" s="171"/>
      <c r="B66" s="172"/>
      <c r="C66" s="173"/>
      <c r="D66" s="173"/>
      <c r="E66" s="173"/>
      <c r="F66" s="173"/>
      <c r="G66" s="174"/>
      <c r="H66" s="175"/>
      <c r="I66" s="176"/>
      <c r="J66" s="176"/>
      <c r="K66" s="177"/>
      <c r="L66" s="178"/>
      <c r="M66" s="179"/>
      <c r="N66" s="133"/>
      <c r="O66" s="160" t="str">
        <f>IF(Q66 = "", "", COUNT(Q$4:$Q66))</f>
        <v/>
      </c>
      <c r="P66" s="160" t="str">
        <f t="shared" si="0"/>
        <v/>
      </c>
      <c r="Q66" s="161" t="str">
        <f t="shared" si="1"/>
        <v/>
      </c>
      <c r="R66" s="162" t="str">
        <f t="shared" si="2"/>
        <v/>
      </c>
      <c r="S66" s="163" t="str">
        <f t="shared" si="3"/>
        <v/>
      </c>
      <c r="T66" s="164" t="str">
        <f t="shared" si="4"/>
        <v/>
      </c>
      <c r="U66" s="165" t="str">
        <f t="shared" si="5"/>
        <v/>
      </c>
      <c r="V66" s="146"/>
      <c r="AR66" t="str">
        <f t="shared" si="6"/>
        <v/>
      </c>
      <c r="AS66" t="str">
        <f t="shared" si="7"/>
        <v/>
      </c>
    </row>
    <row r="67" spans="1:45" x14ac:dyDescent="0.55000000000000004">
      <c r="A67" s="171"/>
      <c r="B67" s="172"/>
      <c r="C67" s="173"/>
      <c r="D67" s="173"/>
      <c r="E67" s="173"/>
      <c r="F67" s="173"/>
      <c r="G67" s="174"/>
      <c r="H67" s="175"/>
      <c r="I67" s="176"/>
      <c r="J67" s="176"/>
      <c r="K67" s="177"/>
      <c r="L67" s="178"/>
      <c r="M67" s="179"/>
      <c r="N67" s="133"/>
      <c r="O67" s="160" t="str">
        <f>IF(Q67 = "", "", COUNT(Q$4:$Q67))</f>
        <v/>
      </c>
      <c r="P67" s="160" t="str">
        <f t="shared" si="0"/>
        <v/>
      </c>
      <c r="Q67" s="161" t="str">
        <f t="shared" si="1"/>
        <v/>
      </c>
      <c r="R67" s="162" t="str">
        <f t="shared" si="2"/>
        <v/>
      </c>
      <c r="S67" s="163" t="str">
        <f t="shared" si="3"/>
        <v/>
      </c>
      <c r="T67" s="164" t="str">
        <f t="shared" si="4"/>
        <v/>
      </c>
      <c r="U67" s="165" t="str">
        <f t="shared" si="5"/>
        <v/>
      </c>
      <c r="V67" s="146"/>
      <c r="AR67" t="str">
        <f t="shared" si="6"/>
        <v/>
      </c>
      <c r="AS67" t="str">
        <f t="shared" si="7"/>
        <v/>
      </c>
    </row>
    <row r="68" spans="1:45" x14ac:dyDescent="0.55000000000000004">
      <c r="A68" s="171"/>
      <c r="B68" s="172"/>
      <c r="C68" s="173"/>
      <c r="D68" s="173"/>
      <c r="E68" s="173"/>
      <c r="F68" s="173"/>
      <c r="G68" s="174"/>
      <c r="H68" s="175"/>
      <c r="I68" s="176"/>
      <c r="J68" s="176"/>
      <c r="K68" s="177"/>
      <c r="L68" s="178"/>
      <c r="M68" s="179"/>
      <c r="N68" s="133"/>
      <c r="O68" s="160" t="str">
        <f>IF(Q68 = "", "", COUNT(Q$4:$Q68))</f>
        <v/>
      </c>
      <c r="P68" s="160" t="str">
        <f t="shared" ref="P68:P131" si="8">IF(C68 &gt; 0, YEAR(B68), "")</f>
        <v/>
      </c>
      <c r="Q68" s="161" t="str">
        <f t="shared" ref="Q68:Q131" si="9">IF(A68="", "", IF(G68="",1,IF(G68="O",1,IF(G68="C",8.4,IF(G68="B",8.4,IF(G68="A",76.8,IF(G68="K",76.8,"ERR")))))))</f>
        <v/>
      </c>
      <c r="R68" s="162" t="str">
        <f t="shared" ref="R68:R131" si="10">IF(L68&lt;&gt;"",Q68,"")</f>
        <v/>
      </c>
      <c r="S68" s="163" t="str">
        <f t="shared" ref="S68:S131" si="11">IF(IF(L68&lt;&gt;"",G68,"")=0, "O", IF(L68&lt;&gt;"",G68,""))</f>
        <v/>
      </c>
      <c r="T68" s="164" t="str">
        <f t="shared" ref="T68:T131" si="12">IF(M68&lt;&gt;"",Q68,"")</f>
        <v/>
      </c>
      <c r="U68" s="165" t="str">
        <f t="shared" ref="U68:U131" si="13">IF(IF(M68&lt;&gt;"",G68,"")=0, "O", IF(M68&lt;&gt;"",G68,""))</f>
        <v/>
      </c>
      <c r="V68" s="146"/>
      <c r="AR68" t="str">
        <f t="shared" ref="AR68:AR131" si="14">IF(O68&gt;0, O68, "")</f>
        <v/>
      </c>
      <c r="AS68" t="str">
        <f t="shared" ref="AS68:AS131" si="15">IF(OR(L68="Y",M68="Y"),"Y","")</f>
        <v/>
      </c>
    </row>
    <row r="69" spans="1:45" x14ac:dyDescent="0.55000000000000004">
      <c r="A69" s="171"/>
      <c r="B69" s="172"/>
      <c r="C69" s="173"/>
      <c r="D69" s="173"/>
      <c r="E69" s="173"/>
      <c r="F69" s="173"/>
      <c r="G69" s="174"/>
      <c r="H69" s="175"/>
      <c r="I69" s="176"/>
      <c r="J69" s="176"/>
      <c r="K69" s="177"/>
      <c r="L69" s="178"/>
      <c r="M69" s="179"/>
      <c r="N69" s="133"/>
      <c r="O69" s="160" t="str">
        <f>IF(Q69 = "", "", COUNT(Q$4:$Q69))</f>
        <v/>
      </c>
      <c r="P69" s="160" t="str">
        <f t="shared" si="8"/>
        <v/>
      </c>
      <c r="Q69" s="161" t="str">
        <f t="shared" si="9"/>
        <v/>
      </c>
      <c r="R69" s="162" t="str">
        <f t="shared" si="10"/>
        <v/>
      </c>
      <c r="S69" s="163" t="str">
        <f t="shared" si="11"/>
        <v/>
      </c>
      <c r="T69" s="164" t="str">
        <f t="shared" si="12"/>
        <v/>
      </c>
      <c r="U69" s="165" t="str">
        <f t="shared" si="13"/>
        <v/>
      </c>
      <c r="V69" s="146"/>
      <c r="AR69" t="str">
        <f t="shared" si="14"/>
        <v/>
      </c>
      <c r="AS69" t="str">
        <f t="shared" si="15"/>
        <v/>
      </c>
    </row>
    <row r="70" spans="1:45" x14ac:dyDescent="0.55000000000000004">
      <c r="A70" s="171"/>
      <c r="B70" s="172"/>
      <c r="C70" s="173"/>
      <c r="D70" s="173"/>
      <c r="E70" s="173"/>
      <c r="F70" s="173"/>
      <c r="G70" s="174"/>
      <c r="H70" s="175"/>
      <c r="I70" s="176"/>
      <c r="J70" s="176"/>
      <c r="K70" s="177"/>
      <c r="L70" s="178"/>
      <c r="M70" s="179"/>
      <c r="N70" s="133"/>
      <c r="O70" s="160" t="str">
        <f>IF(Q70 = "", "", COUNT(Q$4:$Q70))</f>
        <v/>
      </c>
      <c r="P70" s="160" t="str">
        <f t="shared" si="8"/>
        <v/>
      </c>
      <c r="Q70" s="161" t="str">
        <f t="shared" si="9"/>
        <v/>
      </c>
      <c r="R70" s="162" t="str">
        <f t="shared" si="10"/>
        <v/>
      </c>
      <c r="S70" s="163" t="str">
        <f t="shared" si="11"/>
        <v/>
      </c>
      <c r="T70" s="164" t="str">
        <f t="shared" si="12"/>
        <v/>
      </c>
      <c r="U70" s="165" t="str">
        <f t="shared" si="13"/>
        <v/>
      </c>
      <c r="V70" s="146"/>
      <c r="AR70" t="str">
        <f t="shared" si="14"/>
        <v/>
      </c>
      <c r="AS70" t="str">
        <f t="shared" si="15"/>
        <v/>
      </c>
    </row>
    <row r="71" spans="1:45" x14ac:dyDescent="0.55000000000000004">
      <c r="A71" s="171"/>
      <c r="B71" s="172"/>
      <c r="C71" s="173"/>
      <c r="D71" s="173"/>
      <c r="E71" s="173"/>
      <c r="F71" s="173"/>
      <c r="G71" s="174"/>
      <c r="H71" s="175"/>
      <c r="I71" s="176"/>
      <c r="J71" s="176"/>
      <c r="K71" s="177"/>
      <c r="L71" s="178"/>
      <c r="M71" s="179"/>
      <c r="N71" s="133"/>
      <c r="O71" s="160" t="str">
        <f>IF(Q71 = "", "", COUNT(Q$4:$Q71))</f>
        <v/>
      </c>
      <c r="P71" s="160" t="str">
        <f t="shared" si="8"/>
        <v/>
      </c>
      <c r="Q71" s="161" t="str">
        <f t="shared" si="9"/>
        <v/>
      </c>
      <c r="R71" s="162" t="str">
        <f t="shared" si="10"/>
        <v/>
      </c>
      <c r="S71" s="163" t="str">
        <f t="shared" si="11"/>
        <v/>
      </c>
      <c r="T71" s="164" t="str">
        <f t="shared" si="12"/>
        <v/>
      </c>
      <c r="U71" s="165" t="str">
        <f t="shared" si="13"/>
        <v/>
      </c>
      <c r="V71" s="146"/>
      <c r="AR71" t="str">
        <f t="shared" si="14"/>
        <v/>
      </c>
      <c r="AS71" t="str">
        <f t="shared" si="15"/>
        <v/>
      </c>
    </row>
    <row r="72" spans="1:45" x14ac:dyDescent="0.55000000000000004">
      <c r="A72" s="171"/>
      <c r="B72" s="172"/>
      <c r="C72" s="173"/>
      <c r="D72" s="173"/>
      <c r="E72" s="173"/>
      <c r="F72" s="173"/>
      <c r="G72" s="174"/>
      <c r="H72" s="175"/>
      <c r="I72" s="176"/>
      <c r="J72" s="176"/>
      <c r="K72" s="177"/>
      <c r="L72" s="178"/>
      <c r="M72" s="179"/>
      <c r="N72" s="133"/>
      <c r="O72" s="160" t="str">
        <f>IF(Q72 = "", "", COUNT(Q$4:$Q72))</f>
        <v/>
      </c>
      <c r="P72" s="160" t="str">
        <f t="shared" si="8"/>
        <v/>
      </c>
      <c r="Q72" s="161" t="str">
        <f t="shared" si="9"/>
        <v/>
      </c>
      <c r="R72" s="162" t="str">
        <f t="shared" si="10"/>
        <v/>
      </c>
      <c r="S72" s="163" t="str">
        <f t="shared" si="11"/>
        <v/>
      </c>
      <c r="T72" s="164" t="str">
        <f t="shared" si="12"/>
        <v/>
      </c>
      <c r="U72" s="165" t="str">
        <f t="shared" si="13"/>
        <v/>
      </c>
      <c r="V72" s="146"/>
      <c r="AR72" t="str">
        <f t="shared" si="14"/>
        <v/>
      </c>
      <c r="AS72" t="str">
        <f t="shared" si="15"/>
        <v/>
      </c>
    </row>
    <row r="73" spans="1:45" x14ac:dyDescent="0.55000000000000004">
      <c r="A73" s="171"/>
      <c r="B73" s="172"/>
      <c r="C73" s="173"/>
      <c r="D73" s="173"/>
      <c r="E73" s="173"/>
      <c r="F73" s="173"/>
      <c r="G73" s="174"/>
      <c r="H73" s="175"/>
      <c r="I73" s="176"/>
      <c r="J73" s="176"/>
      <c r="K73" s="177"/>
      <c r="L73" s="178"/>
      <c r="M73" s="179"/>
      <c r="N73" s="133"/>
      <c r="O73" s="160" t="str">
        <f>IF(Q73 = "", "", COUNT(Q$4:$Q73))</f>
        <v/>
      </c>
      <c r="P73" s="160" t="str">
        <f t="shared" si="8"/>
        <v/>
      </c>
      <c r="Q73" s="161" t="str">
        <f t="shared" si="9"/>
        <v/>
      </c>
      <c r="R73" s="162" t="str">
        <f t="shared" si="10"/>
        <v/>
      </c>
      <c r="S73" s="163" t="str">
        <f t="shared" si="11"/>
        <v/>
      </c>
      <c r="T73" s="164" t="str">
        <f t="shared" si="12"/>
        <v/>
      </c>
      <c r="U73" s="165" t="str">
        <f t="shared" si="13"/>
        <v/>
      </c>
      <c r="V73" s="146"/>
      <c r="AR73" t="str">
        <f t="shared" si="14"/>
        <v/>
      </c>
      <c r="AS73" t="str">
        <f t="shared" si="15"/>
        <v/>
      </c>
    </row>
    <row r="74" spans="1:45" x14ac:dyDescent="0.55000000000000004">
      <c r="A74" s="171"/>
      <c r="B74" s="172"/>
      <c r="C74" s="173"/>
      <c r="D74" s="173"/>
      <c r="E74" s="173"/>
      <c r="F74" s="173"/>
      <c r="G74" s="174"/>
      <c r="H74" s="175"/>
      <c r="I74" s="176"/>
      <c r="J74" s="176"/>
      <c r="K74" s="177"/>
      <c r="L74" s="178"/>
      <c r="M74" s="179"/>
      <c r="N74" s="133"/>
      <c r="O74" s="160" t="str">
        <f>IF(Q74 = "", "", COUNT(Q$4:$Q74))</f>
        <v/>
      </c>
      <c r="P74" s="160" t="str">
        <f t="shared" si="8"/>
        <v/>
      </c>
      <c r="Q74" s="161" t="str">
        <f t="shared" si="9"/>
        <v/>
      </c>
      <c r="R74" s="162" t="str">
        <f t="shared" si="10"/>
        <v/>
      </c>
      <c r="S74" s="163" t="str">
        <f t="shared" si="11"/>
        <v/>
      </c>
      <c r="T74" s="164" t="str">
        <f t="shared" si="12"/>
        <v/>
      </c>
      <c r="U74" s="165" t="str">
        <f t="shared" si="13"/>
        <v/>
      </c>
      <c r="V74" s="146"/>
      <c r="AR74" t="str">
        <f t="shared" si="14"/>
        <v/>
      </c>
      <c r="AS74" t="str">
        <f t="shared" si="15"/>
        <v/>
      </c>
    </row>
    <row r="75" spans="1:45" x14ac:dyDescent="0.55000000000000004">
      <c r="A75" s="171"/>
      <c r="B75" s="172"/>
      <c r="C75" s="173"/>
      <c r="D75" s="173"/>
      <c r="E75" s="173"/>
      <c r="F75" s="173"/>
      <c r="G75" s="174"/>
      <c r="H75" s="175"/>
      <c r="I75" s="176"/>
      <c r="J75" s="176"/>
      <c r="K75" s="177"/>
      <c r="L75" s="178"/>
      <c r="M75" s="179"/>
      <c r="N75" s="133"/>
      <c r="O75" s="160" t="str">
        <f>IF(Q75 = "", "", COUNT(Q$4:$Q75))</f>
        <v/>
      </c>
      <c r="P75" s="160" t="str">
        <f t="shared" si="8"/>
        <v/>
      </c>
      <c r="Q75" s="161" t="str">
        <f t="shared" si="9"/>
        <v/>
      </c>
      <c r="R75" s="162" t="str">
        <f t="shared" si="10"/>
        <v/>
      </c>
      <c r="S75" s="163" t="str">
        <f t="shared" si="11"/>
        <v/>
      </c>
      <c r="T75" s="164" t="str">
        <f t="shared" si="12"/>
        <v/>
      </c>
      <c r="U75" s="165" t="str">
        <f t="shared" si="13"/>
        <v/>
      </c>
      <c r="V75" s="146"/>
      <c r="AR75" t="str">
        <f t="shared" si="14"/>
        <v/>
      </c>
      <c r="AS75" t="str">
        <f t="shared" si="15"/>
        <v/>
      </c>
    </row>
    <row r="76" spans="1:45" x14ac:dyDescent="0.55000000000000004">
      <c r="A76" s="171"/>
      <c r="B76" s="172"/>
      <c r="C76" s="173"/>
      <c r="D76" s="173"/>
      <c r="E76" s="173"/>
      <c r="F76" s="173"/>
      <c r="G76" s="174"/>
      <c r="H76" s="175"/>
      <c r="I76" s="176"/>
      <c r="J76" s="176"/>
      <c r="K76" s="177"/>
      <c r="L76" s="178"/>
      <c r="M76" s="179"/>
      <c r="N76" s="133"/>
      <c r="O76" s="160" t="str">
        <f>IF(Q76 = "", "", COUNT(Q$4:$Q76))</f>
        <v/>
      </c>
      <c r="P76" s="160" t="str">
        <f t="shared" si="8"/>
        <v/>
      </c>
      <c r="Q76" s="161" t="str">
        <f t="shared" si="9"/>
        <v/>
      </c>
      <c r="R76" s="162" t="str">
        <f t="shared" si="10"/>
        <v/>
      </c>
      <c r="S76" s="163" t="str">
        <f t="shared" si="11"/>
        <v/>
      </c>
      <c r="T76" s="164" t="str">
        <f t="shared" si="12"/>
        <v/>
      </c>
      <c r="U76" s="165" t="str">
        <f t="shared" si="13"/>
        <v/>
      </c>
      <c r="V76" s="146"/>
      <c r="AR76" t="str">
        <f t="shared" si="14"/>
        <v/>
      </c>
      <c r="AS76" t="str">
        <f t="shared" si="15"/>
        <v/>
      </c>
    </row>
    <row r="77" spans="1:45" x14ac:dyDescent="0.55000000000000004">
      <c r="A77" s="171"/>
      <c r="B77" s="172"/>
      <c r="C77" s="173"/>
      <c r="D77" s="173"/>
      <c r="E77" s="173"/>
      <c r="F77" s="173"/>
      <c r="G77" s="174"/>
      <c r="H77" s="175"/>
      <c r="I77" s="176"/>
      <c r="J77" s="176"/>
      <c r="K77" s="177"/>
      <c r="L77" s="178"/>
      <c r="M77" s="179"/>
      <c r="N77" s="133"/>
      <c r="O77" s="160" t="str">
        <f>IF(Q77 = "", "", COUNT(Q$4:$Q77))</f>
        <v/>
      </c>
      <c r="P77" s="160" t="str">
        <f t="shared" si="8"/>
        <v/>
      </c>
      <c r="Q77" s="161" t="str">
        <f t="shared" si="9"/>
        <v/>
      </c>
      <c r="R77" s="162" t="str">
        <f t="shared" si="10"/>
        <v/>
      </c>
      <c r="S77" s="163" t="str">
        <f t="shared" si="11"/>
        <v/>
      </c>
      <c r="T77" s="164" t="str">
        <f t="shared" si="12"/>
        <v/>
      </c>
      <c r="U77" s="165" t="str">
        <f t="shared" si="13"/>
        <v/>
      </c>
      <c r="V77" s="146"/>
      <c r="AR77" t="str">
        <f t="shared" si="14"/>
        <v/>
      </c>
      <c r="AS77" t="str">
        <f t="shared" si="15"/>
        <v/>
      </c>
    </row>
    <row r="78" spans="1:45" x14ac:dyDescent="0.55000000000000004">
      <c r="A78" s="171"/>
      <c r="B78" s="172"/>
      <c r="C78" s="173"/>
      <c r="D78" s="173"/>
      <c r="E78" s="173"/>
      <c r="F78" s="173"/>
      <c r="G78" s="174"/>
      <c r="H78" s="175"/>
      <c r="I78" s="176"/>
      <c r="J78" s="176"/>
      <c r="K78" s="177"/>
      <c r="L78" s="178"/>
      <c r="M78" s="179"/>
      <c r="N78" s="133"/>
      <c r="O78" s="160" t="str">
        <f>IF(Q78 = "", "", COUNT(Q$4:$Q78))</f>
        <v/>
      </c>
      <c r="P78" s="160" t="str">
        <f t="shared" si="8"/>
        <v/>
      </c>
      <c r="Q78" s="161" t="str">
        <f t="shared" si="9"/>
        <v/>
      </c>
      <c r="R78" s="162" t="str">
        <f t="shared" si="10"/>
        <v/>
      </c>
      <c r="S78" s="163" t="str">
        <f t="shared" si="11"/>
        <v/>
      </c>
      <c r="T78" s="164" t="str">
        <f t="shared" si="12"/>
        <v/>
      </c>
      <c r="U78" s="165" t="str">
        <f t="shared" si="13"/>
        <v/>
      </c>
      <c r="V78" s="146"/>
      <c r="AR78" t="str">
        <f t="shared" si="14"/>
        <v/>
      </c>
      <c r="AS78" t="str">
        <f t="shared" si="15"/>
        <v/>
      </c>
    </row>
    <row r="79" spans="1:45" x14ac:dyDescent="0.55000000000000004">
      <c r="A79" s="171"/>
      <c r="B79" s="172"/>
      <c r="C79" s="173"/>
      <c r="D79" s="173"/>
      <c r="E79" s="173"/>
      <c r="F79" s="173"/>
      <c r="G79" s="174"/>
      <c r="H79" s="175"/>
      <c r="I79" s="176"/>
      <c r="J79" s="176"/>
      <c r="K79" s="177"/>
      <c r="L79" s="178"/>
      <c r="M79" s="179"/>
      <c r="N79" s="133"/>
      <c r="O79" s="160" t="str">
        <f>IF(Q79 = "", "", COUNT(Q$4:$Q79))</f>
        <v/>
      </c>
      <c r="P79" s="160" t="str">
        <f t="shared" si="8"/>
        <v/>
      </c>
      <c r="Q79" s="161" t="str">
        <f t="shared" si="9"/>
        <v/>
      </c>
      <c r="R79" s="162" t="str">
        <f t="shared" si="10"/>
        <v/>
      </c>
      <c r="S79" s="163" t="str">
        <f t="shared" si="11"/>
        <v/>
      </c>
      <c r="T79" s="164" t="str">
        <f t="shared" si="12"/>
        <v/>
      </c>
      <c r="U79" s="165" t="str">
        <f t="shared" si="13"/>
        <v/>
      </c>
      <c r="V79" s="146"/>
      <c r="AR79" t="str">
        <f t="shared" si="14"/>
        <v/>
      </c>
      <c r="AS79" t="str">
        <f t="shared" si="15"/>
        <v/>
      </c>
    </row>
    <row r="80" spans="1:45" x14ac:dyDescent="0.55000000000000004">
      <c r="A80" s="171"/>
      <c r="B80" s="172"/>
      <c r="C80" s="173"/>
      <c r="D80" s="173"/>
      <c r="E80" s="173"/>
      <c r="F80" s="173"/>
      <c r="G80" s="174"/>
      <c r="H80" s="175"/>
      <c r="I80" s="176"/>
      <c r="J80" s="176"/>
      <c r="K80" s="177"/>
      <c r="L80" s="178"/>
      <c r="M80" s="179"/>
      <c r="N80" s="133"/>
      <c r="O80" s="160" t="str">
        <f>IF(Q80 = "", "", COUNT(Q$4:$Q80))</f>
        <v/>
      </c>
      <c r="P80" s="160" t="str">
        <f t="shared" si="8"/>
        <v/>
      </c>
      <c r="Q80" s="161" t="str">
        <f t="shared" si="9"/>
        <v/>
      </c>
      <c r="R80" s="162" t="str">
        <f t="shared" si="10"/>
        <v/>
      </c>
      <c r="S80" s="163" t="str">
        <f t="shared" si="11"/>
        <v/>
      </c>
      <c r="T80" s="164" t="str">
        <f t="shared" si="12"/>
        <v/>
      </c>
      <c r="U80" s="165" t="str">
        <f t="shared" si="13"/>
        <v/>
      </c>
      <c r="V80" s="146"/>
      <c r="AR80" t="str">
        <f t="shared" si="14"/>
        <v/>
      </c>
      <c r="AS80" t="str">
        <f t="shared" si="15"/>
        <v/>
      </c>
    </row>
    <row r="81" spans="1:45" x14ac:dyDescent="0.55000000000000004">
      <c r="A81" s="171"/>
      <c r="B81" s="172"/>
      <c r="C81" s="173"/>
      <c r="D81" s="173"/>
      <c r="E81" s="173"/>
      <c r="F81" s="173"/>
      <c r="G81" s="174"/>
      <c r="H81" s="175"/>
      <c r="I81" s="176"/>
      <c r="J81" s="176"/>
      <c r="K81" s="177"/>
      <c r="L81" s="178"/>
      <c r="M81" s="179"/>
      <c r="N81" s="133"/>
      <c r="O81" s="160" t="str">
        <f>IF(Q81 = "", "", COUNT(Q$4:$Q81))</f>
        <v/>
      </c>
      <c r="P81" s="160" t="str">
        <f t="shared" si="8"/>
        <v/>
      </c>
      <c r="Q81" s="161" t="str">
        <f t="shared" si="9"/>
        <v/>
      </c>
      <c r="R81" s="162" t="str">
        <f t="shared" si="10"/>
        <v/>
      </c>
      <c r="S81" s="163" t="str">
        <f t="shared" si="11"/>
        <v/>
      </c>
      <c r="T81" s="164" t="str">
        <f t="shared" si="12"/>
        <v/>
      </c>
      <c r="U81" s="165" t="str">
        <f t="shared" si="13"/>
        <v/>
      </c>
      <c r="V81" s="146"/>
      <c r="AR81" t="str">
        <f t="shared" si="14"/>
        <v/>
      </c>
      <c r="AS81" t="str">
        <f t="shared" si="15"/>
        <v/>
      </c>
    </row>
    <row r="82" spans="1:45" x14ac:dyDescent="0.55000000000000004">
      <c r="A82" s="171"/>
      <c r="B82" s="172"/>
      <c r="C82" s="173"/>
      <c r="D82" s="173"/>
      <c r="E82" s="173"/>
      <c r="F82" s="173"/>
      <c r="G82" s="174"/>
      <c r="H82" s="175"/>
      <c r="I82" s="176"/>
      <c r="J82" s="176"/>
      <c r="K82" s="177"/>
      <c r="L82" s="178"/>
      <c r="M82" s="179"/>
      <c r="N82" s="133"/>
      <c r="O82" s="160" t="str">
        <f>IF(Q82 = "", "", COUNT(Q$4:$Q82))</f>
        <v/>
      </c>
      <c r="P82" s="160" t="str">
        <f t="shared" si="8"/>
        <v/>
      </c>
      <c r="Q82" s="161" t="str">
        <f t="shared" si="9"/>
        <v/>
      </c>
      <c r="R82" s="162" t="str">
        <f t="shared" si="10"/>
        <v/>
      </c>
      <c r="S82" s="163" t="str">
        <f t="shared" si="11"/>
        <v/>
      </c>
      <c r="T82" s="164" t="str">
        <f t="shared" si="12"/>
        <v/>
      </c>
      <c r="U82" s="165" t="str">
        <f t="shared" si="13"/>
        <v/>
      </c>
      <c r="V82" s="146"/>
      <c r="AR82" t="str">
        <f t="shared" si="14"/>
        <v/>
      </c>
      <c r="AS82" t="str">
        <f t="shared" si="15"/>
        <v/>
      </c>
    </row>
    <row r="83" spans="1:45" x14ac:dyDescent="0.55000000000000004">
      <c r="A83" s="171"/>
      <c r="B83" s="172"/>
      <c r="C83" s="173"/>
      <c r="D83" s="173"/>
      <c r="E83" s="173"/>
      <c r="F83" s="173"/>
      <c r="G83" s="174"/>
      <c r="H83" s="175"/>
      <c r="I83" s="176"/>
      <c r="J83" s="176"/>
      <c r="K83" s="177"/>
      <c r="L83" s="178"/>
      <c r="M83" s="179"/>
      <c r="N83" s="133"/>
      <c r="O83" s="160" t="str">
        <f>IF(Q83 = "", "", COUNT(Q$4:$Q83))</f>
        <v/>
      </c>
      <c r="P83" s="160" t="str">
        <f t="shared" si="8"/>
        <v/>
      </c>
      <c r="Q83" s="161" t="str">
        <f t="shared" si="9"/>
        <v/>
      </c>
      <c r="R83" s="162" t="str">
        <f t="shared" si="10"/>
        <v/>
      </c>
      <c r="S83" s="163" t="str">
        <f t="shared" si="11"/>
        <v/>
      </c>
      <c r="T83" s="164" t="str">
        <f t="shared" si="12"/>
        <v/>
      </c>
      <c r="U83" s="165" t="str">
        <f t="shared" si="13"/>
        <v/>
      </c>
      <c r="V83" s="146"/>
      <c r="AR83" t="str">
        <f t="shared" si="14"/>
        <v/>
      </c>
      <c r="AS83" t="str">
        <f t="shared" si="15"/>
        <v/>
      </c>
    </row>
    <row r="84" spans="1:45" x14ac:dyDescent="0.55000000000000004">
      <c r="A84" s="171"/>
      <c r="B84" s="172"/>
      <c r="C84" s="173"/>
      <c r="D84" s="173"/>
      <c r="E84" s="173"/>
      <c r="F84" s="173"/>
      <c r="G84" s="174"/>
      <c r="H84" s="175"/>
      <c r="I84" s="176"/>
      <c r="J84" s="176"/>
      <c r="K84" s="177"/>
      <c r="L84" s="178"/>
      <c r="M84" s="179"/>
      <c r="N84" s="133"/>
      <c r="O84" s="160" t="str">
        <f>IF(Q84 = "", "", COUNT(Q$4:$Q84))</f>
        <v/>
      </c>
      <c r="P84" s="160" t="str">
        <f t="shared" si="8"/>
        <v/>
      </c>
      <c r="Q84" s="161" t="str">
        <f t="shared" si="9"/>
        <v/>
      </c>
      <c r="R84" s="162" t="str">
        <f t="shared" si="10"/>
        <v/>
      </c>
      <c r="S84" s="163" t="str">
        <f t="shared" si="11"/>
        <v/>
      </c>
      <c r="T84" s="164" t="str">
        <f t="shared" si="12"/>
        <v/>
      </c>
      <c r="U84" s="165" t="str">
        <f t="shared" si="13"/>
        <v/>
      </c>
      <c r="V84" s="146"/>
      <c r="AR84" t="str">
        <f t="shared" si="14"/>
        <v/>
      </c>
      <c r="AS84" t="str">
        <f t="shared" si="15"/>
        <v/>
      </c>
    </row>
    <row r="85" spans="1:45" x14ac:dyDescent="0.55000000000000004">
      <c r="A85" s="171"/>
      <c r="B85" s="172"/>
      <c r="C85" s="173"/>
      <c r="D85" s="173"/>
      <c r="E85" s="173"/>
      <c r="F85" s="173"/>
      <c r="G85" s="174"/>
      <c r="H85" s="175"/>
      <c r="I85" s="176"/>
      <c r="J85" s="176"/>
      <c r="K85" s="177"/>
      <c r="L85" s="178"/>
      <c r="M85" s="179"/>
      <c r="N85" s="133"/>
      <c r="O85" s="160" t="str">
        <f>IF(Q85 = "", "", COUNT(Q$4:$Q85))</f>
        <v/>
      </c>
      <c r="P85" s="160" t="str">
        <f t="shared" si="8"/>
        <v/>
      </c>
      <c r="Q85" s="161" t="str">
        <f t="shared" si="9"/>
        <v/>
      </c>
      <c r="R85" s="162" t="str">
        <f t="shared" si="10"/>
        <v/>
      </c>
      <c r="S85" s="163" t="str">
        <f t="shared" si="11"/>
        <v/>
      </c>
      <c r="T85" s="164" t="str">
        <f t="shared" si="12"/>
        <v/>
      </c>
      <c r="U85" s="165" t="str">
        <f t="shared" si="13"/>
        <v/>
      </c>
      <c r="V85" s="146"/>
      <c r="AR85" t="str">
        <f t="shared" si="14"/>
        <v/>
      </c>
      <c r="AS85" t="str">
        <f t="shared" si="15"/>
        <v/>
      </c>
    </row>
    <row r="86" spans="1:45" x14ac:dyDescent="0.55000000000000004">
      <c r="A86" s="171"/>
      <c r="B86" s="172"/>
      <c r="C86" s="173"/>
      <c r="D86" s="173"/>
      <c r="E86" s="173"/>
      <c r="F86" s="173"/>
      <c r="G86" s="174"/>
      <c r="H86" s="175"/>
      <c r="I86" s="176"/>
      <c r="J86" s="176"/>
      <c r="K86" s="177"/>
      <c r="L86" s="178"/>
      <c r="M86" s="179"/>
      <c r="N86" s="133"/>
      <c r="O86" s="160" t="str">
        <f>IF(Q86 = "", "", COUNT(Q$4:$Q86))</f>
        <v/>
      </c>
      <c r="P86" s="160" t="str">
        <f t="shared" si="8"/>
        <v/>
      </c>
      <c r="Q86" s="161" t="str">
        <f t="shared" si="9"/>
        <v/>
      </c>
      <c r="R86" s="162" t="str">
        <f t="shared" si="10"/>
        <v/>
      </c>
      <c r="S86" s="163" t="str">
        <f t="shared" si="11"/>
        <v/>
      </c>
      <c r="T86" s="164" t="str">
        <f t="shared" si="12"/>
        <v/>
      </c>
      <c r="U86" s="165" t="str">
        <f t="shared" si="13"/>
        <v/>
      </c>
      <c r="V86" s="146"/>
      <c r="AR86" t="str">
        <f t="shared" si="14"/>
        <v/>
      </c>
      <c r="AS86" t="str">
        <f t="shared" si="15"/>
        <v/>
      </c>
    </row>
    <row r="87" spans="1:45" x14ac:dyDescent="0.55000000000000004">
      <c r="A87" s="171"/>
      <c r="B87" s="172"/>
      <c r="C87" s="173"/>
      <c r="D87" s="173"/>
      <c r="E87" s="173"/>
      <c r="F87" s="173"/>
      <c r="G87" s="174"/>
      <c r="H87" s="175"/>
      <c r="I87" s="176"/>
      <c r="J87" s="176"/>
      <c r="K87" s="177"/>
      <c r="L87" s="178"/>
      <c r="M87" s="179"/>
      <c r="N87" s="133"/>
      <c r="O87" s="160" t="str">
        <f>IF(Q87 = "", "", COUNT(Q$4:$Q87))</f>
        <v/>
      </c>
      <c r="P87" s="160" t="str">
        <f t="shared" si="8"/>
        <v/>
      </c>
      <c r="Q87" s="161" t="str">
        <f t="shared" si="9"/>
        <v/>
      </c>
      <c r="R87" s="162" t="str">
        <f t="shared" si="10"/>
        <v/>
      </c>
      <c r="S87" s="163" t="str">
        <f t="shared" si="11"/>
        <v/>
      </c>
      <c r="T87" s="164" t="str">
        <f t="shared" si="12"/>
        <v/>
      </c>
      <c r="U87" s="165" t="str">
        <f t="shared" si="13"/>
        <v/>
      </c>
      <c r="V87" s="146"/>
      <c r="AR87" t="str">
        <f t="shared" si="14"/>
        <v/>
      </c>
      <c r="AS87" t="str">
        <f t="shared" si="15"/>
        <v/>
      </c>
    </row>
    <row r="88" spans="1:45" x14ac:dyDescent="0.55000000000000004">
      <c r="A88" s="171"/>
      <c r="B88" s="172"/>
      <c r="C88" s="173"/>
      <c r="D88" s="173"/>
      <c r="E88" s="173"/>
      <c r="F88" s="173"/>
      <c r="G88" s="174"/>
      <c r="H88" s="175"/>
      <c r="I88" s="176"/>
      <c r="J88" s="176"/>
      <c r="K88" s="177"/>
      <c r="L88" s="178"/>
      <c r="M88" s="179"/>
      <c r="N88" s="133"/>
      <c r="O88" s="160" t="str">
        <f>IF(Q88 = "", "", COUNT(Q$4:$Q88))</f>
        <v/>
      </c>
      <c r="P88" s="160" t="str">
        <f t="shared" si="8"/>
        <v/>
      </c>
      <c r="Q88" s="161" t="str">
        <f t="shared" si="9"/>
        <v/>
      </c>
      <c r="R88" s="162" t="str">
        <f t="shared" si="10"/>
        <v/>
      </c>
      <c r="S88" s="163" t="str">
        <f t="shared" si="11"/>
        <v/>
      </c>
      <c r="T88" s="164" t="str">
        <f t="shared" si="12"/>
        <v/>
      </c>
      <c r="U88" s="165" t="str">
        <f t="shared" si="13"/>
        <v/>
      </c>
      <c r="V88" s="146"/>
      <c r="AR88" t="str">
        <f t="shared" si="14"/>
        <v/>
      </c>
      <c r="AS88" t="str">
        <f t="shared" si="15"/>
        <v/>
      </c>
    </row>
    <row r="89" spans="1:45" x14ac:dyDescent="0.55000000000000004">
      <c r="A89" s="171"/>
      <c r="B89" s="172"/>
      <c r="C89" s="173"/>
      <c r="D89" s="173"/>
      <c r="E89" s="173"/>
      <c r="F89" s="173"/>
      <c r="G89" s="174"/>
      <c r="H89" s="175"/>
      <c r="I89" s="176"/>
      <c r="J89" s="176"/>
      <c r="K89" s="177"/>
      <c r="L89" s="178"/>
      <c r="M89" s="179"/>
      <c r="N89" s="133"/>
      <c r="O89" s="160" t="str">
        <f>IF(Q89 = "", "", COUNT(Q$4:$Q89))</f>
        <v/>
      </c>
      <c r="P89" s="160" t="str">
        <f t="shared" si="8"/>
        <v/>
      </c>
      <c r="Q89" s="161" t="str">
        <f t="shared" si="9"/>
        <v/>
      </c>
      <c r="R89" s="162" t="str">
        <f t="shared" si="10"/>
        <v/>
      </c>
      <c r="S89" s="163" t="str">
        <f t="shared" si="11"/>
        <v/>
      </c>
      <c r="T89" s="164" t="str">
        <f t="shared" si="12"/>
        <v/>
      </c>
      <c r="U89" s="165" t="str">
        <f t="shared" si="13"/>
        <v/>
      </c>
      <c r="V89" s="146"/>
      <c r="AR89" t="str">
        <f t="shared" si="14"/>
        <v/>
      </c>
      <c r="AS89" t="str">
        <f t="shared" si="15"/>
        <v/>
      </c>
    </row>
    <row r="90" spans="1:45" x14ac:dyDescent="0.55000000000000004">
      <c r="A90" s="171"/>
      <c r="B90" s="172"/>
      <c r="C90" s="173"/>
      <c r="D90" s="173"/>
      <c r="E90" s="173"/>
      <c r="F90" s="173"/>
      <c r="G90" s="174"/>
      <c r="H90" s="175"/>
      <c r="I90" s="176"/>
      <c r="J90" s="176"/>
      <c r="K90" s="177"/>
      <c r="L90" s="178"/>
      <c r="M90" s="179"/>
      <c r="N90" s="133"/>
      <c r="O90" s="160" t="str">
        <f>IF(Q90 = "", "", COUNT(Q$4:$Q90))</f>
        <v/>
      </c>
      <c r="P90" s="160" t="str">
        <f t="shared" si="8"/>
        <v/>
      </c>
      <c r="Q90" s="161" t="str">
        <f t="shared" si="9"/>
        <v/>
      </c>
      <c r="R90" s="162" t="str">
        <f t="shared" si="10"/>
        <v/>
      </c>
      <c r="S90" s="163" t="str">
        <f t="shared" si="11"/>
        <v/>
      </c>
      <c r="T90" s="164" t="str">
        <f t="shared" si="12"/>
        <v/>
      </c>
      <c r="U90" s="165" t="str">
        <f t="shared" si="13"/>
        <v/>
      </c>
      <c r="V90" s="146"/>
      <c r="AR90" t="str">
        <f t="shared" si="14"/>
        <v/>
      </c>
      <c r="AS90" t="str">
        <f t="shared" si="15"/>
        <v/>
      </c>
    </row>
    <row r="91" spans="1:45" x14ac:dyDescent="0.55000000000000004">
      <c r="A91" s="171"/>
      <c r="B91" s="172"/>
      <c r="C91" s="173"/>
      <c r="D91" s="173"/>
      <c r="E91" s="173"/>
      <c r="F91" s="173"/>
      <c r="G91" s="174"/>
      <c r="H91" s="175"/>
      <c r="I91" s="176"/>
      <c r="J91" s="176"/>
      <c r="K91" s="177"/>
      <c r="L91" s="178"/>
      <c r="M91" s="179"/>
      <c r="N91" s="133"/>
      <c r="O91" s="160" t="str">
        <f>IF(Q91 = "", "", COUNT(Q$4:$Q91))</f>
        <v/>
      </c>
      <c r="P91" s="160" t="str">
        <f t="shared" si="8"/>
        <v/>
      </c>
      <c r="Q91" s="161" t="str">
        <f t="shared" si="9"/>
        <v/>
      </c>
      <c r="R91" s="162" t="str">
        <f t="shared" si="10"/>
        <v/>
      </c>
      <c r="S91" s="163" t="str">
        <f t="shared" si="11"/>
        <v/>
      </c>
      <c r="T91" s="164" t="str">
        <f t="shared" si="12"/>
        <v/>
      </c>
      <c r="U91" s="165" t="str">
        <f t="shared" si="13"/>
        <v/>
      </c>
      <c r="V91" s="146"/>
      <c r="AR91" t="str">
        <f t="shared" si="14"/>
        <v/>
      </c>
      <c r="AS91" t="str">
        <f t="shared" si="15"/>
        <v/>
      </c>
    </row>
    <row r="92" spans="1:45" x14ac:dyDescent="0.55000000000000004">
      <c r="A92" s="171"/>
      <c r="B92" s="172"/>
      <c r="C92" s="173"/>
      <c r="D92" s="173"/>
      <c r="E92" s="173"/>
      <c r="F92" s="173"/>
      <c r="G92" s="174"/>
      <c r="H92" s="175"/>
      <c r="I92" s="176"/>
      <c r="J92" s="176"/>
      <c r="K92" s="177"/>
      <c r="L92" s="178"/>
      <c r="M92" s="179"/>
      <c r="N92" s="133"/>
      <c r="O92" s="160" t="str">
        <f>IF(Q92 = "", "", COUNT(Q$4:$Q92))</f>
        <v/>
      </c>
      <c r="P92" s="160" t="str">
        <f t="shared" si="8"/>
        <v/>
      </c>
      <c r="Q92" s="161" t="str">
        <f t="shared" si="9"/>
        <v/>
      </c>
      <c r="R92" s="162" t="str">
        <f t="shared" si="10"/>
        <v/>
      </c>
      <c r="S92" s="163" t="str">
        <f t="shared" si="11"/>
        <v/>
      </c>
      <c r="T92" s="164" t="str">
        <f t="shared" si="12"/>
        <v/>
      </c>
      <c r="U92" s="165" t="str">
        <f t="shared" si="13"/>
        <v/>
      </c>
      <c r="V92" s="146"/>
      <c r="AR92" t="str">
        <f t="shared" si="14"/>
        <v/>
      </c>
      <c r="AS92" t="str">
        <f t="shared" si="15"/>
        <v/>
      </c>
    </row>
    <row r="93" spans="1:45" x14ac:dyDescent="0.55000000000000004">
      <c r="A93" s="171"/>
      <c r="B93" s="172"/>
      <c r="C93" s="173"/>
      <c r="D93" s="173"/>
      <c r="E93" s="173"/>
      <c r="F93" s="173"/>
      <c r="G93" s="174"/>
      <c r="H93" s="175"/>
      <c r="I93" s="176"/>
      <c r="J93" s="176"/>
      <c r="K93" s="177"/>
      <c r="L93" s="178"/>
      <c r="M93" s="179"/>
      <c r="N93" s="133"/>
      <c r="O93" s="160" t="str">
        <f>IF(Q93 = "", "", COUNT(Q$4:$Q93))</f>
        <v/>
      </c>
      <c r="P93" s="160" t="str">
        <f t="shared" si="8"/>
        <v/>
      </c>
      <c r="Q93" s="161" t="str">
        <f t="shared" si="9"/>
        <v/>
      </c>
      <c r="R93" s="162" t="str">
        <f t="shared" si="10"/>
        <v/>
      </c>
      <c r="S93" s="163" t="str">
        <f t="shared" si="11"/>
        <v/>
      </c>
      <c r="T93" s="164" t="str">
        <f t="shared" si="12"/>
        <v/>
      </c>
      <c r="U93" s="165" t="str">
        <f t="shared" si="13"/>
        <v/>
      </c>
      <c r="V93" s="146"/>
      <c r="AR93" t="str">
        <f t="shared" si="14"/>
        <v/>
      </c>
      <c r="AS93" t="str">
        <f t="shared" si="15"/>
        <v/>
      </c>
    </row>
    <row r="94" spans="1:45" x14ac:dyDescent="0.55000000000000004">
      <c r="A94" s="171"/>
      <c r="B94" s="172"/>
      <c r="C94" s="173"/>
      <c r="D94" s="173"/>
      <c r="E94" s="173"/>
      <c r="F94" s="173"/>
      <c r="G94" s="174"/>
      <c r="H94" s="175"/>
      <c r="I94" s="176"/>
      <c r="J94" s="176"/>
      <c r="K94" s="177"/>
      <c r="L94" s="178"/>
      <c r="M94" s="179"/>
      <c r="N94" s="133"/>
      <c r="O94" s="160" t="str">
        <f>IF(Q94 = "", "", COUNT(Q$4:$Q94))</f>
        <v/>
      </c>
      <c r="P94" s="160" t="str">
        <f t="shared" si="8"/>
        <v/>
      </c>
      <c r="Q94" s="161" t="str">
        <f t="shared" si="9"/>
        <v/>
      </c>
      <c r="R94" s="162" t="str">
        <f t="shared" si="10"/>
        <v/>
      </c>
      <c r="S94" s="163" t="str">
        <f t="shared" si="11"/>
        <v/>
      </c>
      <c r="T94" s="164" t="str">
        <f t="shared" si="12"/>
        <v/>
      </c>
      <c r="U94" s="165" t="str">
        <f t="shared" si="13"/>
        <v/>
      </c>
      <c r="V94" s="146"/>
      <c r="AR94" t="str">
        <f t="shared" si="14"/>
        <v/>
      </c>
      <c r="AS94" t="str">
        <f t="shared" si="15"/>
        <v/>
      </c>
    </row>
    <row r="95" spans="1:45" x14ac:dyDescent="0.55000000000000004">
      <c r="A95" s="171"/>
      <c r="B95" s="172"/>
      <c r="C95" s="173"/>
      <c r="D95" s="173"/>
      <c r="E95" s="173"/>
      <c r="F95" s="173"/>
      <c r="G95" s="174"/>
      <c r="H95" s="175"/>
      <c r="I95" s="176"/>
      <c r="J95" s="176"/>
      <c r="K95" s="177"/>
      <c r="L95" s="178"/>
      <c r="M95" s="179"/>
      <c r="N95" s="133"/>
      <c r="O95" s="160" t="str">
        <f>IF(Q95 = "", "", COUNT(Q$4:$Q95))</f>
        <v/>
      </c>
      <c r="P95" s="160" t="str">
        <f t="shared" si="8"/>
        <v/>
      </c>
      <c r="Q95" s="161" t="str">
        <f t="shared" si="9"/>
        <v/>
      </c>
      <c r="R95" s="162" t="str">
        <f t="shared" si="10"/>
        <v/>
      </c>
      <c r="S95" s="163" t="str">
        <f t="shared" si="11"/>
        <v/>
      </c>
      <c r="T95" s="164" t="str">
        <f t="shared" si="12"/>
        <v/>
      </c>
      <c r="U95" s="165" t="str">
        <f t="shared" si="13"/>
        <v/>
      </c>
      <c r="V95" s="146"/>
      <c r="AR95" t="str">
        <f t="shared" si="14"/>
        <v/>
      </c>
      <c r="AS95" t="str">
        <f t="shared" si="15"/>
        <v/>
      </c>
    </row>
    <row r="96" spans="1:45" x14ac:dyDescent="0.55000000000000004">
      <c r="A96" s="171"/>
      <c r="B96" s="172"/>
      <c r="C96" s="173"/>
      <c r="D96" s="173"/>
      <c r="E96" s="173"/>
      <c r="F96" s="173"/>
      <c r="G96" s="174"/>
      <c r="H96" s="175"/>
      <c r="I96" s="176"/>
      <c r="J96" s="176"/>
      <c r="K96" s="177"/>
      <c r="L96" s="178"/>
      <c r="M96" s="179"/>
      <c r="N96" s="133"/>
      <c r="O96" s="160" t="str">
        <f>IF(Q96 = "", "", COUNT(Q$4:$Q96))</f>
        <v/>
      </c>
      <c r="P96" s="160" t="str">
        <f t="shared" si="8"/>
        <v/>
      </c>
      <c r="Q96" s="161" t="str">
        <f t="shared" si="9"/>
        <v/>
      </c>
      <c r="R96" s="162" t="str">
        <f t="shared" si="10"/>
        <v/>
      </c>
      <c r="S96" s="163" t="str">
        <f t="shared" si="11"/>
        <v/>
      </c>
      <c r="T96" s="164" t="str">
        <f t="shared" si="12"/>
        <v/>
      </c>
      <c r="U96" s="165" t="str">
        <f t="shared" si="13"/>
        <v/>
      </c>
      <c r="V96" s="146"/>
      <c r="AR96" t="str">
        <f t="shared" si="14"/>
        <v/>
      </c>
      <c r="AS96" t="str">
        <f t="shared" si="15"/>
        <v/>
      </c>
    </row>
    <row r="97" spans="1:45" x14ac:dyDescent="0.55000000000000004">
      <c r="A97" s="171"/>
      <c r="B97" s="172"/>
      <c r="C97" s="173"/>
      <c r="D97" s="173"/>
      <c r="E97" s="173"/>
      <c r="F97" s="173"/>
      <c r="G97" s="174"/>
      <c r="H97" s="175"/>
      <c r="I97" s="176"/>
      <c r="J97" s="176"/>
      <c r="K97" s="177"/>
      <c r="L97" s="178"/>
      <c r="M97" s="179"/>
      <c r="N97" s="133"/>
      <c r="O97" s="160" t="str">
        <f>IF(Q97 = "", "", COUNT(Q$4:$Q97))</f>
        <v/>
      </c>
      <c r="P97" s="160" t="str">
        <f t="shared" si="8"/>
        <v/>
      </c>
      <c r="Q97" s="161" t="str">
        <f t="shared" si="9"/>
        <v/>
      </c>
      <c r="R97" s="162" t="str">
        <f t="shared" si="10"/>
        <v/>
      </c>
      <c r="S97" s="163" t="str">
        <f t="shared" si="11"/>
        <v/>
      </c>
      <c r="T97" s="164" t="str">
        <f t="shared" si="12"/>
        <v/>
      </c>
      <c r="U97" s="165" t="str">
        <f t="shared" si="13"/>
        <v/>
      </c>
      <c r="V97" s="146"/>
      <c r="AR97" t="str">
        <f t="shared" si="14"/>
        <v/>
      </c>
      <c r="AS97" t="str">
        <f t="shared" si="15"/>
        <v/>
      </c>
    </row>
    <row r="98" spans="1:45" x14ac:dyDescent="0.55000000000000004">
      <c r="A98" s="171"/>
      <c r="B98" s="172"/>
      <c r="C98" s="173"/>
      <c r="D98" s="173"/>
      <c r="E98" s="173"/>
      <c r="F98" s="173"/>
      <c r="G98" s="174"/>
      <c r="H98" s="175"/>
      <c r="I98" s="176"/>
      <c r="J98" s="176"/>
      <c r="K98" s="177"/>
      <c r="L98" s="178"/>
      <c r="M98" s="179"/>
      <c r="N98" s="133"/>
      <c r="O98" s="160" t="str">
        <f>IF(Q98 = "", "", COUNT(Q$4:$Q98))</f>
        <v/>
      </c>
      <c r="P98" s="160" t="str">
        <f t="shared" si="8"/>
        <v/>
      </c>
      <c r="Q98" s="161" t="str">
        <f t="shared" si="9"/>
        <v/>
      </c>
      <c r="R98" s="162" t="str">
        <f t="shared" si="10"/>
        <v/>
      </c>
      <c r="S98" s="163" t="str">
        <f t="shared" si="11"/>
        <v/>
      </c>
      <c r="T98" s="164" t="str">
        <f t="shared" si="12"/>
        <v/>
      </c>
      <c r="U98" s="165" t="str">
        <f t="shared" si="13"/>
        <v/>
      </c>
      <c r="V98" s="146"/>
      <c r="AR98" t="str">
        <f t="shared" si="14"/>
        <v/>
      </c>
      <c r="AS98" t="str">
        <f t="shared" si="15"/>
        <v/>
      </c>
    </row>
    <row r="99" spans="1:45" x14ac:dyDescent="0.55000000000000004">
      <c r="A99" s="171"/>
      <c r="B99" s="172"/>
      <c r="C99" s="173"/>
      <c r="D99" s="173"/>
      <c r="E99" s="173"/>
      <c r="F99" s="173"/>
      <c r="G99" s="174"/>
      <c r="H99" s="175"/>
      <c r="I99" s="176"/>
      <c r="J99" s="176"/>
      <c r="K99" s="177"/>
      <c r="L99" s="178"/>
      <c r="M99" s="179"/>
      <c r="N99" s="133"/>
      <c r="O99" s="160" t="str">
        <f>IF(Q99 = "", "", COUNT(Q$4:$Q99))</f>
        <v/>
      </c>
      <c r="P99" s="160" t="str">
        <f t="shared" si="8"/>
        <v/>
      </c>
      <c r="Q99" s="161" t="str">
        <f t="shared" si="9"/>
        <v/>
      </c>
      <c r="R99" s="162" t="str">
        <f t="shared" si="10"/>
        <v/>
      </c>
      <c r="S99" s="163" t="str">
        <f t="shared" si="11"/>
        <v/>
      </c>
      <c r="T99" s="164" t="str">
        <f t="shared" si="12"/>
        <v/>
      </c>
      <c r="U99" s="165" t="str">
        <f t="shared" si="13"/>
        <v/>
      </c>
      <c r="V99" s="146"/>
      <c r="AR99" t="str">
        <f t="shared" si="14"/>
        <v/>
      </c>
      <c r="AS99" t="str">
        <f t="shared" si="15"/>
        <v/>
      </c>
    </row>
    <row r="100" spans="1:45" x14ac:dyDescent="0.55000000000000004">
      <c r="A100" s="171"/>
      <c r="B100" s="172"/>
      <c r="C100" s="173"/>
      <c r="D100" s="173"/>
      <c r="E100" s="173"/>
      <c r="F100" s="173"/>
      <c r="G100" s="174"/>
      <c r="H100" s="175"/>
      <c r="I100" s="176"/>
      <c r="J100" s="176"/>
      <c r="K100" s="177"/>
      <c r="L100" s="178"/>
      <c r="M100" s="179"/>
      <c r="N100" s="133"/>
      <c r="O100" s="160" t="str">
        <f>IF(Q100 = "", "", COUNT(Q$4:$Q100))</f>
        <v/>
      </c>
      <c r="P100" s="160" t="str">
        <f t="shared" si="8"/>
        <v/>
      </c>
      <c r="Q100" s="161" t="str">
        <f t="shared" si="9"/>
        <v/>
      </c>
      <c r="R100" s="162" t="str">
        <f t="shared" si="10"/>
        <v/>
      </c>
      <c r="S100" s="163" t="str">
        <f t="shared" si="11"/>
        <v/>
      </c>
      <c r="T100" s="164" t="str">
        <f t="shared" si="12"/>
        <v/>
      </c>
      <c r="U100" s="165" t="str">
        <f t="shared" si="13"/>
        <v/>
      </c>
      <c r="V100" s="146"/>
      <c r="AR100" t="str">
        <f t="shared" si="14"/>
        <v/>
      </c>
      <c r="AS100" t="str">
        <f t="shared" si="15"/>
        <v/>
      </c>
    </row>
    <row r="101" spans="1:45" x14ac:dyDescent="0.55000000000000004">
      <c r="A101" s="171"/>
      <c r="B101" s="172"/>
      <c r="C101" s="173"/>
      <c r="D101" s="173"/>
      <c r="E101" s="173"/>
      <c r="F101" s="173"/>
      <c r="G101" s="174"/>
      <c r="H101" s="175"/>
      <c r="I101" s="176"/>
      <c r="J101" s="176"/>
      <c r="K101" s="177"/>
      <c r="L101" s="178"/>
      <c r="M101" s="179"/>
      <c r="N101" s="133"/>
      <c r="O101" s="160" t="str">
        <f>IF(Q101 = "", "", COUNT(Q$4:$Q101))</f>
        <v/>
      </c>
      <c r="P101" s="160" t="str">
        <f t="shared" si="8"/>
        <v/>
      </c>
      <c r="Q101" s="161" t="str">
        <f t="shared" si="9"/>
        <v/>
      </c>
      <c r="R101" s="162" t="str">
        <f t="shared" si="10"/>
        <v/>
      </c>
      <c r="S101" s="163" t="str">
        <f t="shared" si="11"/>
        <v/>
      </c>
      <c r="T101" s="164" t="str">
        <f t="shared" si="12"/>
        <v/>
      </c>
      <c r="U101" s="165" t="str">
        <f t="shared" si="13"/>
        <v/>
      </c>
      <c r="V101" s="146"/>
      <c r="AR101" t="str">
        <f t="shared" si="14"/>
        <v/>
      </c>
      <c r="AS101" t="str">
        <f t="shared" si="15"/>
        <v/>
      </c>
    </row>
    <row r="102" spans="1:45" x14ac:dyDescent="0.55000000000000004">
      <c r="A102" s="171"/>
      <c r="B102" s="172"/>
      <c r="C102" s="173"/>
      <c r="D102" s="173"/>
      <c r="E102" s="173"/>
      <c r="F102" s="173"/>
      <c r="G102" s="174"/>
      <c r="H102" s="175"/>
      <c r="I102" s="176"/>
      <c r="J102" s="176"/>
      <c r="K102" s="177"/>
      <c r="L102" s="178"/>
      <c r="M102" s="179"/>
      <c r="N102" s="133"/>
      <c r="O102" s="160" t="str">
        <f>IF(Q102 = "", "", COUNT(Q$4:$Q102))</f>
        <v/>
      </c>
      <c r="P102" s="160" t="str">
        <f t="shared" si="8"/>
        <v/>
      </c>
      <c r="Q102" s="161" t="str">
        <f t="shared" si="9"/>
        <v/>
      </c>
      <c r="R102" s="162" t="str">
        <f t="shared" si="10"/>
        <v/>
      </c>
      <c r="S102" s="163" t="str">
        <f t="shared" si="11"/>
        <v/>
      </c>
      <c r="T102" s="164" t="str">
        <f t="shared" si="12"/>
        <v/>
      </c>
      <c r="U102" s="165" t="str">
        <f t="shared" si="13"/>
        <v/>
      </c>
      <c r="V102" s="146"/>
      <c r="AR102" t="str">
        <f t="shared" si="14"/>
        <v/>
      </c>
      <c r="AS102" t="str">
        <f t="shared" si="15"/>
        <v/>
      </c>
    </row>
    <row r="103" spans="1:45" x14ac:dyDescent="0.55000000000000004">
      <c r="A103" s="171"/>
      <c r="B103" s="172"/>
      <c r="C103" s="173"/>
      <c r="D103" s="173"/>
      <c r="E103" s="173"/>
      <c r="F103" s="173"/>
      <c r="G103" s="174"/>
      <c r="H103" s="175"/>
      <c r="I103" s="176"/>
      <c r="J103" s="176"/>
      <c r="K103" s="177"/>
      <c r="L103" s="178"/>
      <c r="M103" s="179"/>
      <c r="N103" s="133"/>
      <c r="O103" s="160" t="str">
        <f>IF(Q103 = "", "", COUNT(Q$4:$Q103))</f>
        <v/>
      </c>
      <c r="P103" s="160" t="str">
        <f t="shared" si="8"/>
        <v/>
      </c>
      <c r="Q103" s="161" t="str">
        <f t="shared" si="9"/>
        <v/>
      </c>
      <c r="R103" s="162" t="str">
        <f t="shared" si="10"/>
        <v/>
      </c>
      <c r="S103" s="163" t="str">
        <f t="shared" si="11"/>
        <v/>
      </c>
      <c r="T103" s="164" t="str">
        <f t="shared" si="12"/>
        <v/>
      </c>
      <c r="U103" s="165" t="str">
        <f t="shared" si="13"/>
        <v/>
      </c>
      <c r="V103" s="146"/>
      <c r="AR103" t="str">
        <f t="shared" si="14"/>
        <v/>
      </c>
      <c r="AS103" t="str">
        <f t="shared" si="15"/>
        <v/>
      </c>
    </row>
    <row r="104" spans="1:45" x14ac:dyDescent="0.55000000000000004">
      <c r="A104" s="171"/>
      <c r="B104" s="172"/>
      <c r="C104" s="173"/>
      <c r="D104" s="173"/>
      <c r="E104" s="173"/>
      <c r="F104" s="173"/>
      <c r="G104" s="174"/>
      <c r="H104" s="175"/>
      <c r="I104" s="176"/>
      <c r="J104" s="176"/>
      <c r="K104" s="177"/>
      <c r="L104" s="178"/>
      <c r="M104" s="179"/>
      <c r="N104" s="133"/>
      <c r="O104" s="160" t="str">
        <f>IF(Q104 = "", "", COUNT(Q$4:$Q104))</f>
        <v/>
      </c>
      <c r="P104" s="160" t="str">
        <f t="shared" si="8"/>
        <v/>
      </c>
      <c r="Q104" s="161" t="str">
        <f t="shared" si="9"/>
        <v/>
      </c>
      <c r="R104" s="162" t="str">
        <f t="shared" si="10"/>
        <v/>
      </c>
      <c r="S104" s="163" t="str">
        <f t="shared" si="11"/>
        <v/>
      </c>
      <c r="T104" s="164" t="str">
        <f t="shared" si="12"/>
        <v/>
      </c>
      <c r="U104" s="165" t="str">
        <f t="shared" si="13"/>
        <v/>
      </c>
      <c r="V104" s="146"/>
      <c r="AR104" t="str">
        <f t="shared" si="14"/>
        <v/>
      </c>
      <c r="AS104" t="str">
        <f t="shared" si="15"/>
        <v/>
      </c>
    </row>
    <row r="105" spans="1:45" x14ac:dyDescent="0.55000000000000004">
      <c r="A105" s="171"/>
      <c r="B105" s="172"/>
      <c r="C105" s="173"/>
      <c r="D105" s="173"/>
      <c r="E105" s="173"/>
      <c r="F105" s="173"/>
      <c r="G105" s="174"/>
      <c r="H105" s="175"/>
      <c r="I105" s="176"/>
      <c r="J105" s="176"/>
      <c r="K105" s="177"/>
      <c r="L105" s="178"/>
      <c r="M105" s="179"/>
      <c r="N105" s="133"/>
      <c r="O105" s="160" t="str">
        <f>IF(Q105 = "", "", COUNT(Q$4:$Q105))</f>
        <v/>
      </c>
      <c r="P105" s="160" t="str">
        <f t="shared" si="8"/>
        <v/>
      </c>
      <c r="Q105" s="161" t="str">
        <f t="shared" si="9"/>
        <v/>
      </c>
      <c r="R105" s="162" t="str">
        <f t="shared" si="10"/>
        <v/>
      </c>
      <c r="S105" s="163" t="str">
        <f t="shared" si="11"/>
        <v/>
      </c>
      <c r="T105" s="164" t="str">
        <f t="shared" si="12"/>
        <v/>
      </c>
      <c r="U105" s="165" t="str">
        <f t="shared" si="13"/>
        <v/>
      </c>
      <c r="V105" s="146"/>
      <c r="AR105" t="str">
        <f t="shared" si="14"/>
        <v/>
      </c>
      <c r="AS105" t="str">
        <f t="shared" si="15"/>
        <v/>
      </c>
    </row>
    <row r="106" spans="1:45" x14ac:dyDescent="0.55000000000000004">
      <c r="A106" s="171"/>
      <c r="B106" s="172"/>
      <c r="C106" s="173"/>
      <c r="D106" s="173"/>
      <c r="E106" s="173"/>
      <c r="F106" s="173"/>
      <c r="G106" s="174"/>
      <c r="H106" s="175"/>
      <c r="I106" s="176"/>
      <c r="J106" s="176"/>
      <c r="K106" s="177"/>
      <c r="L106" s="178"/>
      <c r="M106" s="179"/>
      <c r="N106" s="133"/>
      <c r="O106" s="160" t="str">
        <f>IF(Q106 = "", "", COUNT(Q$4:$Q106))</f>
        <v/>
      </c>
      <c r="P106" s="160" t="str">
        <f t="shared" si="8"/>
        <v/>
      </c>
      <c r="Q106" s="161" t="str">
        <f t="shared" si="9"/>
        <v/>
      </c>
      <c r="R106" s="162" t="str">
        <f t="shared" si="10"/>
        <v/>
      </c>
      <c r="S106" s="163" t="str">
        <f t="shared" si="11"/>
        <v/>
      </c>
      <c r="T106" s="164" t="str">
        <f t="shared" si="12"/>
        <v/>
      </c>
      <c r="U106" s="165" t="str">
        <f t="shared" si="13"/>
        <v/>
      </c>
      <c r="V106" s="146"/>
      <c r="AR106" t="str">
        <f t="shared" si="14"/>
        <v/>
      </c>
      <c r="AS106" t="str">
        <f t="shared" si="15"/>
        <v/>
      </c>
    </row>
    <row r="107" spans="1:45" x14ac:dyDescent="0.55000000000000004">
      <c r="A107" s="171"/>
      <c r="B107" s="172"/>
      <c r="C107" s="173"/>
      <c r="D107" s="173"/>
      <c r="E107" s="173"/>
      <c r="F107" s="173"/>
      <c r="G107" s="174"/>
      <c r="H107" s="175"/>
      <c r="I107" s="176"/>
      <c r="J107" s="176"/>
      <c r="K107" s="177"/>
      <c r="L107" s="178"/>
      <c r="M107" s="179"/>
      <c r="N107" s="133"/>
      <c r="O107" s="160" t="str">
        <f>IF(Q107 = "", "", COUNT(Q$4:$Q107))</f>
        <v/>
      </c>
      <c r="P107" s="160" t="str">
        <f t="shared" si="8"/>
        <v/>
      </c>
      <c r="Q107" s="161" t="str">
        <f t="shared" si="9"/>
        <v/>
      </c>
      <c r="R107" s="162" t="str">
        <f t="shared" si="10"/>
        <v/>
      </c>
      <c r="S107" s="163" t="str">
        <f t="shared" si="11"/>
        <v/>
      </c>
      <c r="T107" s="164" t="str">
        <f t="shared" si="12"/>
        <v/>
      </c>
      <c r="U107" s="165" t="str">
        <f t="shared" si="13"/>
        <v/>
      </c>
      <c r="V107" s="146"/>
      <c r="AR107" t="str">
        <f t="shared" si="14"/>
        <v/>
      </c>
      <c r="AS107" t="str">
        <f t="shared" si="15"/>
        <v/>
      </c>
    </row>
    <row r="108" spans="1:45" x14ac:dyDescent="0.55000000000000004">
      <c r="A108" s="171"/>
      <c r="B108" s="172"/>
      <c r="C108" s="173"/>
      <c r="D108" s="173"/>
      <c r="E108" s="173"/>
      <c r="F108" s="173"/>
      <c r="G108" s="174"/>
      <c r="H108" s="175"/>
      <c r="I108" s="176"/>
      <c r="J108" s="176"/>
      <c r="K108" s="177"/>
      <c r="L108" s="178"/>
      <c r="M108" s="179"/>
      <c r="N108" s="133"/>
      <c r="O108" s="160" t="str">
        <f>IF(Q108 = "", "", COUNT(Q$4:$Q108))</f>
        <v/>
      </c>
      <c r="P108" s="160" t="str">
        <f t="shared" si="8"/>
        <v/>
      </c>
      <c r="Q108" s="161" t="str">
        <f t="shared" si="9"/>
        <v/>
      </c>
      <c r="R108" s="162" t="str">
        <f t="shared" si="10"/>
        <v/>
      </c>
      <c r="S108" s="163" t="str">
        <f t="shared" si="11"/>
        <v/>
      </c>
      <c r="T108" s="164" t="str">
        <f t="shared" si="12"/>
        <v/>
      </c>
      <c r="U108" s="165" t="str">
        <f t="shared" si="13"/>
        <v/>
      </c>
      <c r="V108" s="146"/>
      <c r="AR108" t="str">
        <f t="shared" si="14"/>
        <v/>
      </c>
      <c r="AS108" t="str">
        <f t="shared" si="15"/>
        <v/>
      </c>
    </row>
    <row r="109" spans="1:45" x14ac:dyDescent="0.55000000000000004">
      <c r="A109" s="171"/>
      <c r="B109" s="172"/>
      <c r="C109" s="173"/>
      <c r="D109" s="173"/>
      <c r="E109" s="173"/>
      <c r="F109" s="173"/>
      <c r="G109" s="174"/>
      <c r="H109" s="175"/>
      <c r="I109" s="176"/>
      <c r="J109" s="176"/>
      <c r="K109" s="177"/>
      <c r="L109" s="178"/>
      <c r="M109" s="179"/>
      <c r="N109" s="133"/>
      <c r="O109" s="160" t="str">
        <f>IF(Q109 = "", "", COUNT(Q$4:$Q109))</f>
        <v/>
      </c>
      <c r="P109" s="160" t="str">
        <f t="shared" si="8"/>
        <v/>
      </c>
      <c r="Q109" s="161" t="str">
        <f t="shared" si="9"/>
        <v/>
      </c>
      <c r="R109" s="162" t="str">
        <f t="shared" si="10"/>
        <v/>
      </c>
      <c r="S109" s="163" t="str">
        <f t="shared" si="11"/>
        <v/>
      </c>
      <c r="T109" s="164" t="str">
        <f t="shared" si="12"/>
        <v/>
      </c>
      <c r="U109" s="165" t="str">
        <f t="shared" si="13"/>
        <v/>
      </c>
      <c r="V109" s="146"/>
      <c r="AR109" t="str">
        <f t="shared" si="14"/>
        <v/>
      </c>
      <c r="AS109" t="str">
        <f t="shared" si="15"/>
        <v/>
      </c>
    </row>
    <row r="110" spans="1:45" x14ac:dyDescent="0.55000000000000004">
      <c r="A110" s="171"/>
      <c r="B110" s="172"/>
      <c r="C110" s="173"/>
      <c r="D110" s="173"/>
      <c r="E110" s="173"/>
      <c r="F110" s="173"/>
      <c r="G110" s="174"/>
      <c r="H110" s="175"/>
      <c r="I110" s="176"/>
      <c r="J110" s="176"/>
      <c r="K110" s="177"/>
      <c r="L110" s="178"/>
      <c r="M110" s="179"/>
      <c r="N110" s="133"/>
      <c r="O110" s="160" t="str">
        <f>IF(Q110 = "", "", COUNT(Q$4:$Q110))</f>
        <v/>
      </c>
      <c r="P110" s="160" t="str">
        <f t="shared" si="8"/>
        <v/>
      </c>
      <c r="Q110" s="161" t="str">
        <f t="shared" si="9"/>
        <v/>
      </c>
      <c r="R110" s="162" t="str">
        <f t="shared" si="10"/>
        <v/>
      </c>
      <c r="S110" s="163" t="str">
        <f t="shared" si="11"/>
        <v/>
      </c>
      <c r="T110" s="164" t="str">
        <f t="shared" si="12"/>
        <v/>
      </c>
      <c r="U110" s="165" t="str">
        <f t="shared" si="13"/>
        <v/>
      </c>
      <c r="V110" s="146"/>
      <c r="AR110" t="str">
        <f t="shared" si="14"/>
        <v/>
      </c>
      <c r="AS110" t="str">
        <f t="shared" si="15"/>
        <v/>
      </c>
    </row>
    <row r="111" spans="1:45" x14ac:dyDescent="0.55000000000000004">
      <c r="A111" s="171"/>
      <c r="B111" s="172"/>
      <c r="C111" s="173"/>
      <c r="D111" s="173"/>
      <c r="E111" s="173"/>
      <c r="F111" s="173"/>
      <c r="G111" s="174"/>
      <c r="H111" s="175"/>
      <c r="I111" s="176"/>
      <c r="J111" s="176"/>
      <c r="K111" s="177"/>
      <c r="L111" s="178"/>
      <c r="M111" s="179"/>
      <c r="N111" s="133"/>
      <c r="O111" s="160" t="str">
        <f>IF(Q111 = "", "", COUNT(Q$4:$Q111))</f>
        <v/>
      </c>
      <c r="P111" s="160" t="str">
        <f t="shared" si="8"/>
        <v/>
      </c>
      <c r="Q111" s="161" t="str">
        <f t="shared" si="9"/>
        <v/>
      </c>
      <c r="R111" s="162" t="str">
        <f t="shared" si="10"/>
        <v/>
      </c>
      <c r="S111" s="163" t="str">
        <f t="shared" si="11"/>
        <v/>
      </c>
      <c r="T111" s="164" t="str">
        <f t="shared" si="12"/>
        <v/>
      </c>
      <c r="U111" s="165" t="str">
        <f t="shared" si="13"/>
        <v/>
      </c>
      <c r="V111" s="146"/>
      <c r="AR111" t="str">
        <f t="shared" si="14"/>
        <v/>
      </c>
      <c r="AS111" t="str">
        <f t="shared" si="15"/>
        <v/>
      </c>
    </row>
    <row r="112" spans="1:45" x14ac:dyDescent="0.55000000000000004">
      <c r="A112" s="171"/>
      <c r="B112" s="172"/>
      <c r="C112" s="173"/>
      <c r="D112" s="173"/>
      <c r="E112" s="173"/>
      <c r="F112" s="173"/>
      <c r="G112" s="174"/>
      <c r="H112" s="175"/>
      <c r="I112" s="176"/>
      <c r="J112" s="176"/>
      <c r="K112" s="177"/>
      <c r="L112" s="178"/>
      <c r="M112" s="179"/>
      <c r="N112" s="133"/>
      <c r="O112" s="160" t="str">
        <f>IF(Q112 = "", "", COUNT(Q$4:$Q112))</f>
        <v/>
      </c>
      <c r="P112" s="160" t="str">
        <f t="shared" si="8"/>
        <v/>
      </c>
      <c r="Q112" s="161" t="str">
        <f t="shared" si="9"/>
        <v/>
      </c>
      <c r="R112" s="162" t="str">
        <f t="shared" si="10"/>
        <v/>
      </c>
      <c r="S112" s="163" t="str">
        <f t="shared" si="11"/>
        <v/>
      </c>
      <c r="T112" s="164" t="str">
        <f t="shared" si="12"/>
        <v/>
      </c>
      <c r="U112" s="165" t="str">
        <f t="shared" si="13"/>
        <v/>
      </c>
      <c r="V112" s="146"/>
      <c r="AR112" t="str">
        <f t="shared" si="14"/>
        <v/>
      </c>
      <c r="AS112" t="str">
        <f t="shared" si="15"/>
        <v/>
      </c>
    </row>
    <row r="113" spans="1:45" x14ac:dyDescent="0.55000000000000004">
      <c r="A113" s="171"/>
      <c r="B113" s="172"/>
      <c r="C113" s="173"/>
      <c r="D113" s="173"/>
      <c r="E113" s="173"/>
      <c r="F113" s="173"/>
      <c r="G113" s="174"/>
      <c r="H113" s="175"/>
      <c r="I113" s="176"/>
      <c r="J113" s="176"/>
      <c r="K113" s="177"/>
      <c r="L113" s="178"/>
      <c r="M113" s="179"/>
      <c r="N113" s="133"/>
      <c r="O113" s="160" t="str">
        <f>IF(Q113 = "", "", COUNT(Q$4:$Q113))</f>
        <v/>
      </c>
      <c r="P113" s="160" t="str">
        <f t="shared" si="8"/>
        <v/>
      </c>
      <c r="Q113" s="161" t="str">
        <f t="shared" si="9"/>
        <v/>
      </c>
      <c r="R113" s="162" t="str">
        <f t="shared" si="10"/>
        <v/>
      </c>
      <c r="S113" s="163" t="str">
        <f t="shared" si="11"/>
        <v/>
      </c>
      <c r="T113" s="164" t="str">
        <f t="shared" si="12"/>
        <v/>
      </c>
      <c r="U113" s="165" t="str">
        <f t="shared" si="13"/>
        <v/>
      </c>
      <c r="V113" s="146"/>
      <c r="AR113" t="str">
        <f t="shared" si="14"/>
        <v/>
      </c>
      <c r="AS113" t="str">
        <f t="shared" si="15"/>
        <v/>
      </c>
    </row>
    <row r="114" spans="1:45" x14ac:dyDescent="0.55000000000000004">
      <c r="A114" s="171"/>
      <c r="B114" s="172"/>
      <c r="C114" s="173"/>
      <c r="D114" s="173"/>
      <c r="E114" s="173"/>
      <c r="F114" s="173"/>
      <c r="G114" s="174"/>
      <c r="H114" s="175"/>
      <c r="I114" s="176"/>
      <c r="J114" s="176"/>
      <c r="K114" s="177"/>
      <c r="L114" s="178"/>
      <c r="M114" s="179"/>
      <c r="N114" s="133"/>
      <c r="O114" s="160" t="str">
        <f>IF(Q114 = "", "", COUNT(Q$4:$Q114))</f>
        <v/>
      </c>
      <c r="P114" s="160" t="str">
        <f t="shared" si="8"/>
        <v/>
      </c>
      <c r="Q114" s="161" t="str">
        <f t="shared" si="9"/>
        <v/>
      </c>
      <c r="R114" s="162" t="str">
        <f t="shared" si="10"/>
        <v/>
      </c>
      <c r="S114" s="163" t="str">
        <f t="shared" si="11"/>
        <v/>
      </c>
      <c r="T114" s="164" t="str">
        <f t="shared" si="12"/>
        <v/>
      </c>
      <c r="U114" s="165" t="str">
        <f t="shared" si="13"/>
        <v/>
      </c>
      <c r="V114" s="146"/>
      <c r="AR114" t="str">
        <f t="shared" si="14"/>
        <v/>
      </c>
      <c r="AS114" t="str">
        <f t="shared" si="15"/>
        <v/>
      </c>
    </row>
    <row r="115" spans="1:45" x14ac:dyDescent="0.55000000000000004">
      <c r="A115" s="171"/>
      <c r="B115" s="172"/>
      <c r="C115" s="173"/>
      <c r="D115" s="173"/>
      <c r="E115" s="173"/>
      <c r="F115" s="173"/>
      <c r="G115" s="174"/>
      <c r="H115" s="175"/>
      <c r="I115" s="176"/>
      <c r="J115" s="176"/>
      <c r="K115" s="177"/>
      <c r="L115" s="178"/>
      <c r="M115" s="179"/>
      <c r="N115" s="133"/>
      <c r="O115" s="160" t="str">
        <f>IF(Q115 = "", "", COUNT(Q$4:$Q115))</f>
        <v/>
      </c>
      <c r="P115" s="160" t="str">
        <f t="shared" si="8"/>
        <v/>
      </c>
      <c r="Q115" s="161" t="str">
        <f t="shared" si="9"/>
        <v/>
      </c>
      <c r="R115" s="162" t="str">
        <f t="shared" si="10"/>
        <v/>
      </c>
      <c r="S115" s="163" t="str">
        <f t="shared" si="11"/>
        <v/>
      </c>
      <c r="T115" s="164" t="str">
        <f t="shared" si="12"/>
        <v/>
      </c>
      <c r="U115" s="165" t="str">
        <f t="shared" si="13"/>
        <v/>
      </c>
      <c r="V115" s="146"/>
      <c r="AR115" t="str">
        <f t="shared" si="14"/>
        <v/>
      </c>
      <c r="AS115" t="str">
        <f t="shared" si="15"/>
        <v/>
      </c>
    </row>
    <row r="116" spans="1:45" x14ac:dyDescent="0.55000000000000004">
      <c r="A116" s="171"/>
      <c r="B116" s="172"/>
      <c r="C116" s="173"/>
      <c r="D116" s="173"/>
      <c r="E116" s="173"/>
      <c r="F116" s="173"/>
      <c r="G116" s="174"/>
      <c r="H116" s="175"/>
      <c r="I116" s="176"/>
      <c r="J116" s="176"/>
      <c r="K116" s="177"/>
      <c r="L116" s="178"/>
      <c r="M116" s="179"/>
      <c r="N116" s="133"/>
      <c r="O116" s="160" t="str">
        <f>IF(Q116 = "", "", COUNT(Q$4:$Q116))</f>
        <v/>
      </c>
      <c r="P116" s="160" t="str">
        <f t="shared" si="8"/>
        <v/>
      </c>
      <c r="Q116" s="161" t="str">
        <f t="shared" si="9"/>
        <v/>
      </c>
      <c r="R116" s="162" t="str">
        <f t="shared" si="10"/>
        <v/>
      </c>
      <c r="S116" s="163" t="str">
        <f t="shared" si="11"/>
        <v/>
      </c>
      <c r="T116" s="164" t="str">
        <f t="shared" si="12"/>
        <v/>
      </c>
      <c r="U116" s="165" t="str">
        <f t="shared" si="13"/>
        <v/>
      </c>
      <c r="V116" s="146"/>
      <c r="AR116" t="str">
        <f t="shared" si="14"/>
        <v/>
      </c>
      <c r="AS116" t="str">
        <f t="shared" si="15"/>
        <v/>
      </c>
    </row>
    <row r="117" spans="1:45" x14ac:dyDescent="0.55000000000000004">
      <c r="A117" s="171"/>
      <c r="B117" s="172"/>
      <c r="C117" s="173"/>
      <c r="D117" s="173"/>
      <c r="E117" s="173"/>
      <c r="F117" s="173"/>
      <c r="G117" s="174"/>
      <c r="H117" s="175"/>
      <c r="I117" s="176"/>
      <c r="J117" s="176"/>
      <c r="K117" s="177"/>
      <c r="L117" s="178"/>
      <c r="M117" s="179"/>
      <c r="N117" s="133"/>
      <c r="O117" s="160" t="str">
        <f>IF(Q117 = "", "", COUNT(Q$4:$Q117))</f>
        <v/>
      </c>
      <c r="P117" s="160" t="str">
        <f t="shared" si="8"/>
        <v/>
      </c>
      <c r="Q117" s="161" t="str">
        <f t="shared" si="9"/>
        <v/>
      </c>
      <c r="R117" s="162" t="str">
        <f t="shared" si="10"/>
        <v/>
      </c>
      <c r="S117" s="163" t="str">
        <f t="shared" si="11"/>
        <v/>
      </c>
      <c r="T117" s="164" t="str">
        <f t="shared" si="12"/>
        <v/>
      </c>
      <c r="U117" s="165" t="str">
        <f t="shared" si="13"/>
        <v/>
      </c>
      <c r="V117" s="146"/>
      <c r="AR117" t="str">
        <f t="shared" si="14"/>
        <v/>
      </c>
      <c r="AS117" t="str">
        <f t="shared" si="15"/>
        <v/>
      </c>
    </row>
    <row r="118" spans="1:45" x14ac:dyDescent="0.55000000000000004">
      <c r="A118" s="171"/>
      <c r="B118" s="172"/>
      <c r="C118" s="173"/>
      <c r="D118" s="173"/>
      <c r="E118" s="173"/>
      <c r="F118" s="173"/>
      <c r="G118" s="174"/>
      <c r="H118" s="175"/>
      <c r="I118" s="176"/>
      <c r="J118" s="176"/>
      <c r="K118" s="177"/>
      <c r="L118" s="178"/>
      <c r="M118" s="179"/>
      <c r="N118" s="133"/>
      <c r="O118" s="160" t="str">
        <f>IF(Q118 = "", "", COUNT(Q$4:$Q118))</f>
        <v/>
      </c>
      <c r="P118" s="160" t="str">
        <f t="shared" si="8"/>
        <v/>
      </c>
      <c r="Q118" s="161" t="str">
        <f t="shared" si="9"/>
        <v/>
      </c>
      <c r="R118" s="162" t="str">
        <f t="shared" si="10"/>
        <v/>
      </c>
      <c r="S118" s="163" t="str">
        <f t="shared" si="11"/>
        <v/>
      </c>
      <c r="T118" s="164" t="str">
        <f t="shared" si="12"/>
        <v/>
      </c>
      <c r="U118" s="165" t="str">
        <f t="shared" si="13"/>
        <v/>
      </c>
      <c r="V118" s="146"/>
      <c r="AR118" t="str">
        <f t="shared" si="14"/>
        <v/>
      </c>
      <c r="AS118" t="str">
        <f t="shared" si="15"/>
        <v/>
      </c>
    </row>
    <row r="119" spans="1:45" x14ac:dyDescent="0.55000000000000004">
      <c r="A119" s="171"/>
      <c r="B119" s="172"/>
      <c r="C119" s="173"/>
      <c r="D119" s="173"/>
      <c r="E119" s="173"/>
      <c r="F119" s="173"/>
      <c r="G119" s="174"/>
      <c r="H119" s="175"/>
      <c r="I119" s="176"/>
      <c r="J119" s="176"/>
      <c r="K119" s="177"/>
      <c r="L119" s="178"/>
      <c r="M119" s="179"/>
      <c r="N119" s="133"/>
      <c r="O119" s="160" t="str">
        <f>IF(Q119 = "", "", COUNT(Q$4:$Q119))</f>
        <v/>
      </c>
      <c r="P119" s="160" t="str">
        <f t="shared" si="8"/>
        <v/>
      </c>
      <c r="Q119" s="161" t="str">
        <f t="shared" si="9"/>
        <v/>
      </c>
      <c r="R119" s="162" t="str">
        <f t="shared" si="10"/>
        <v/>
      </c>
      <c r="S119" s="163" t="str">
        <f t="shared" si="11"/>
        <v/>
      </c>
      <c r="T119" s="164" t="str">
        <f t="shared" si="12"/>
        <v/>
      </c>
      <c r="U119" s="165" t="str">
        <f t="shared" si="13"/>
        <v/>
      </c>
      <c r="V119" s="146"/>
      <c r="AR119" t="str">
        <f t="shared" si="14"/>
        <v/>
      </c>
      <c r="AS119" t="str">
        <f t="shared" si="15"/>
        <v/>
      </c>
    </row>
    <row r="120" spans="1:45" x14ac:dyDescent="0.55000000000000004">
      <c r="A120" s="171"/>
      <c r="B120" s="172"/>
      <c r="C120" s="173"/>
      <c r="D120" s="173"/>
      <c r="E120" s="173"/>
      <c r="F120" s="173"/>
      <c r="G120" s="174"/>
      <c r="H120" s="175"/>
      <c r="I120" s="176"/>
      <c r="J120" s="176"/>
      <c r="K120" s="177"/>
      <c r="L120" s="178"/>
      <c r="M120" s="179"/>
      <c r="N120" s="133"/>
      <c r="O120" s="160" t="str">
        <f>IF(Q120 = "", "", COUNT(Q$4:$Q120))</f>
        <v/>
      </c>
      <c r="P120" s="160" t="str">
        <f t="shared" si="8"/>
        <v/>
      </c>
      <c r="Q120" s="161" t="str">
        <f t="shared" si="9"/>
        <v/>
      </c>
      <c r="R120" s="162" t="str">
        <f t="shared" si="10"/>
        <v/>
      </c>
      <c r="S120" s="163" t="str">
        <f t="shared" si="11"/>
        <v/>
      </c>
      <c r="T120" s="164" t="str">
        <f t="shared" si="12"/>
        <v/>
      </c>
      <c r="U120" s="165" t="str">
        <f t="shared" si="13"/>
        <v/>
      </c>
      <c r="V120" s="146"/>
      <c r="AR120" t="str">
        <f t="shared" si="14"/>
        <v/>
      </c>
      <c r="AS120" t="str">
        <f t="shared" si="15"/>
        <v/>
      </c>
    </row>
    <row r="121" spans="1:45" x14ac:dyDescent="0.55000000000000004">
      <c r="A121" s="171"/>
      <c r="B121" s="172"/>
      <c r="C121" s="173"/>
      <c r="D121" s="173"/>
      <c r="E121" s="173"/>
      <c r="F121" s="173"/>
      <c r="G121" s="174"/>
      <c r="H121" s="175"/>
      <c r="I121" s="176"/>
      <c r="J121" s="176"/>
      <c r="K121" s="177"/>
      <c r="L121" s="178"/>
      <c r="M121" s="179"/>
      <c r="N121" s="133"/>
      <c r="O121" s="160" t="str">
        <f>IF(Q121 = "", "", COUNT(Q$4:$Q121))</f>
        <v/>
      </c>
      <c r="P121" s="160" t="str">
        <f t="shared" si="8"/>
        <v/>
      </c>
      <c r="Q121" s="161" t="str">
        <f t="shared" si="9"/>
        <v/>
      </c>
      <c r="R121" s="162" t="str">
        <f t="shared" si="10"/>
        <v/>
      </c>
      <c r="S121" s="163" t="str">
        <f t="shared" si="11"/>
        <v/>
      </c>
      <c r="T121" s="164" t="str">
        <f t="shared" si="12"/>
        <v/>
      </c>
      <c r="U121" s="165" t="str">
        <f t="shared" si="13"/>
        <v/>
      </c>
      <c r="V121" s="146"/>
      <c r="AR121" t="str">
        <f t="shared" si="14"/>
        <v/>
      </c>
      <c r="AS121" t="str">
        <f t="shared" si="15"/>
        <v/>
      </c>
    </row>
    <row r="122" spans="1:45" x14ac:dyDescent="0.55000000000000004">
      <c r="A122" s="171"/>
      <c r="B122" s="172"/>
      <c r="C122" s="173"/>
      <c r="D122" s="173"/>
      <c r="E122" s="173"/>
      <c r="F122" s="173"/>
      <c r="G122" s="174"/>
      <c r="H122" s="175"/>
      <c r="I122" s="176"/>
      <c r="J122" s="176"/>
      <c r="K122" s="177"/>
      <c r="L122" s="178"/>
      <c r="M122" s="179"/>
      <c r="N122" s="133"/>
      <c r="O122" s="160" t="str">
        <f>IF(Q122 = "", "", COUNT(Q$4:$Q122))</f>
        <v/>
      </c>
      <c r="P122" s="160" t="str">
        <f t="shared" si="8"/>
        <v/>
      </c>
      <c r="Q122" s="161" t="str">
        <f t="shared" si="9"/>
        <v/>
      </c>
      <c r="R122" s="162" t="str">
        <f t="shared" si="10"/>
        <v/>
      </c>
      <c r="S122" s="163" t="str">
        <f t="shared" si="11"/>
        <v/>
      </c>
      <c r="T122" s="164" t="str">
        <f t="shared" si="12"/>
        <v/>
      </c>
      <c r="U122" s="165" t="str">
        <f t="shared" si="13"/>
        <v/>
      </c>
      <c r="V122" s="146"/>
      <c r="AR122" t="str">
        <f t="shared" si="14"/>
        <v/>
      </c>
      <c r="AS122" t="str">
        <f t="shared" si="15"/>
        <v/>
      </c>
    </row>
    <row r="123" spans="1:45" x14ac:dyDescent="0.55000000000000004">
      <c r="A123" s="171"/>
      <c r="B123" s="172"/>
      <c r="C123" s="173"/>
      <c r="D123" s="173"/>
      <c r="E123" s="173"/>
      <c r="F123" s="173"/>
      <c r="G123" s="174"/>
      <c r="H123" s="175"/>
      <c r="I123" s="176"/>
      <c r="J123" s="176"/>
      <c r="K123" s="177"/>
      <c r="L123" s="178"/>
      <c r="M123" s="179"/>
      <c r="N123" s="133"/>
      <c r="O123" s="160" t="str">
        <f>IF(Q123 = "", "", COUNT(Q$4:$Q123))</f>
        <v/>
      </c>
      <c r="P123" s="160" t="str">
        <f t="shared" si="8"/>
        <v/>
      </c>
      <c r="Q123" s="161" t="str">
        <f t="shared" si="9"/>
        <v/>
      </c>
      <c r="R123" s="162" t="str">
        <f t="shared" si="10"/>
        <v/>
      </c>
      <c r="S123" s="163" t="str">
        <f t="shared" si="11"/>
        <v/>
      </c>
      <c r="T123" s="164" t="str">
        <f t="shared" si="12"/>
        <v/>
      </c>
      <c r="U123" s="165" t="str">
        <f t="shared" si="13"/>
        <v/>
      </c>
      <c r="V123" s="146"/>
      <c r="AR123" t="str">
        <f t="shared" si="14"/>
        <v/>
      </c>
      <c r="AS123" t="str">
        <f t="shared" si="15"/>
        <v/>
      </c>
    </row>
    <row r="124" spans="1:45" x14ac:dyDescent="0.55000000000000004">
      <c r="A124" s="171"/>
      <c r="B124" s="172"/>
      <c r="C124" s="173"/>
      <c r="D124" s="173"/>
      <c r="E124" s="173"/>
      <c r="F124" s="173"/>
      <c r="G124" s="174"/>
      <c r="H124" s="175"/>
      <c r="I124" s="176"/>
      <c r="J124" s="176"/>
      <c r="K124" s="177"/>
      <c r="L124" s="178"/>
      <c r="M124" s="179"/>
      <c r="N124" s="133"/>
      <c r="O124" s="160" t="str">
        <f>IF(Q124 = "", "", COUNT(Q$4:$Q124))</f>
        <v/>
      </c>
      <c r="P124" s="160" t="str">
        <f t="shared" si="8"/>
        <v/>
      </c>
      <c r="Q124" s="161" t="str">
        <f t="shared" si="9"/>
        <v/>
      </c>
      <c r="R124" s="162" t="str">
        <f t="shared" si="10"/>
        <v/>
      </c>
      <c r="S124" s="163" t="str">
        <f t="shared" si="11"/>
        <v/>
      </c>
      <c r="T124" s="164" t="str">
        <f t="shared" si="12"/>
        <v/>
      </c>
      <c r="U124" s="165" t="str">
        <f t="shared" si="13"/>
        <v/>
      </c>
      <c r="V124" s="146"/>
      <c r="AR124" t="str">
        <f t="shared" si="14"/>
        <v/>
      </c>
      <c r="AS124" t="str">
        <f t="shared" si="15"/>
        <v/>
      </c>
    </row>
    <row r="125" spans="1:45" x14ac:dyDescent="0.55000000000000004">
      <c r="A125" s="171"/>
      <c r="B125" s="172"/>
      <c r="C125" s="173"/>
      <c r="D125" s="173"/>
      <c r="E125" s="173"/>
      <c r="F125" s="173"/>
      <c r="G125" s="174"/>
      <c r="H125" s="175"/>
      <c r="I125" s="176"/>
      <c r="J125" s="176"/>
      <c r="K125" s="177"/>
      <c r="L125" s="178"/>
      <c r="M125" s="179"/>
      <c r="N125" s="133"/>
      <c r="O125" s="160" t="str">
        <f>IF(Q125 = "", "", COUNT(Q$4:$Q125))</f>
        <v/>
      </c>
      <c r="P125" s="160" t="str">
        <f t="shared" si="8"/>
        <v/>
      </c>
      <c r="Q125" s="161" t="str">
        <f t="shared" si="9"/>
        <v/>
      </c>
      <c r="R125" s="162" t="str">
        <f t="shared" si="10"/>
        <v/>
      </c>
      <c r="S125" s="163" t="str">
        <f t="shared" si="11"/>
        <v/>
      </c>
      <c r="T125" s="164" t="str">
        <f t="shared" si="12"/>
        <v/>
      </c>
      <c r="U125" s="165" t="str">
        <f t="shared" si="13"/>
        <v/>
      </c>
      <c r="V125" s="146"/>
      <c r="AR125" t="str">
        <f t="shared" si="14"/>
        <v/>
      </c>
      <c r="AS125" t="str">
        <f t="shared" si="15"/>
        <v/>
      </c>
    </row>
    <row r="126" spans="1:45" x14ac:dyDescent="0.55000000000000004">
      <c r="A126" s="171"/>
      <c r="B126" s="172"/>
      <c r="C126" s="173"/>
      <c r="D126" s="173"/>
      <c r="E126" s="173"/>
      <c r="F126" s="173"/>
      <c r="G126" s="174"/>
      <c r="H126" s="175"/>
      <c r="I126" s="176"/>
      <c r="J126" s="176"/>
      <c r="K126" s="177"/>
      <c r="L126" s="178"/>
      <c r="M126" s="179"/>
      <c r="N126" s="133"/>
      <c r="O126" s="160" t="str">
        <f>IF(Q126 = "", "", COUNT(Q$4:$Q126))</f>
        <v/>
      </c>
      <c r="P126" s="160" t="str">
        <f t="shared" si="8"/>
        <v/>
      </c>
      <c r="Q126" s="161" t="str">
        <f t="shared" si="9"/>
        <v/>
      </c>
      <c r="R126" s="162" t="str">
        <f t="shared" si="10"/>
        <v/>
      </c>
      <c r="S126" s="163" t="str">
        <f t="shared" si="11"/>
        <v/>
      </c>
      <c r="T126" s="164" t="str">
        <f t="shared" si="12"/>
        <v/>
      </c>
      <c r="U126" s="165" t="str">
        <f t="shared" si="13"/>
        <v/>
      </c>
      <c r="V126" s="146"/>
      <c r="AR126" t="str">
        <f t="shared" si="14"/>
        <v/>
      </c>
      <c r="AS126" t="str">
        <f t="shared" si="15"/>
        <v/>
      </c>
    </row>
    <row r="127" spans="1:45" x14ac:dyDescent="0.55000000000000004">
      <c r="A127" s="171"/>
      <c r="B127" s="172"/>
      <c r="C127" s="173"/>
      <c r="D127" s="173"/>
      <c r="E127" s="173"/>
      <c r="F127" s="173"/>
      <c r="G127" s="174"/>
      <c r="H127" s="175"/>
      <c r="I127" s="176"/>
      <c r="J127" s="176"/>
      <c r="K127" s="177"/>
      <c r="L127" s="178"/>
      <c r="M127" s="179"/>
      <c r="N127" s="133"/>
      <c r="O127" s="160" t="str">
        <f>IF(Q127 = "", "", COUNT(Q$4:$Q127))</f>
        <v/>
      </c>
      <c r="P127" s="160" t="str">
        <f t="shared" si="8"/>
        <v/>
      </c>
      <c r="Q127" s="161" t="str">
        <f t="shared" si="9"/>
        <v/>
      </c>
      <c r="R127" s="162" t="str">
        <f t="shared" si="10"/>
        <v/>
      </c>
      <c r="S127" s="163" t="str">
        <f t="shared" si="11"/>
        <v/>
      </c>
      <c r="T127" s="164" t="str">
        <f t="shared" si="12"/>
        <v/>
      </c>
      <c r="U127" s="165" t="str">
        <f t="shared" si="13"/>
        <v/>
      </c>
      <c r="V127" s="146"/>
      <c r="AR127" t="str">
        <f t="shared" si="14"/>
        <v/>
      </c>
      <c r="AS127" t="str">
        <f t="shared" si="15"/>
        <v/>
      </c>
    </row>
    <row r="128" spans="1:45" x14ac:dyDescent="0.55000000000000004">
      <c r="A128" s="171"/>
      <c r="B128" s="172"/>
      <c r="C128" s="173"/>
      <c r="D128" s="173"/>
      <c r="E128" s="173"/>
      <c r="F128" s="173"/>
      <c r="G128" s="174"/>
      <c r="H128" s="175"/>
      <c r="I128" s="176"/>
      <c r="J128" s="176"/>
      <c r="K128" s="177"/>
      <c r="L128" s="178"/>
      <c r="M128" s="179"/>
      <c r="N128" s="133"/>
      <c r="O128" s="160" t="str">
        <f>IF(Q128 = "", "", COUNT(Q$4:$Q128))</f>
        <v/>
      </c>
      <c r="P128" s="160" t="str">
        <f t="shared" si="8"/>
        <v/>
      </c>
      <c r="Q128" s="161" t="str">
        <f t="shared" si="9"/>
        <v/>
      </c>
      <c r="R128" s="162" t="str">
        <f t="shared" si="10"/>
        <v/>
      </c>
      <c r="S128" s="163" t="str">
        <f t="shared" si="11"/>
        <v/>
      </c>
      <c r="T128" s="164" t="str">
        <f t="shared" si="12"/>
        <v/>
      </c>
      <c r="U128" s="165" t="str">
        <f t="shared" si="13"/>
        <v/>
      </c>
      <c r="V128" s="146"/>
      <c r="AR128" t="str">
        <f t="shared" si="14"/>
        <v/>
      </c>
      <c r="AS128" t="str">
        <f t="shared" si="15"/>
        <v/>
      </c>
    </row>
    <row r="129" spans="1:45" x14ac:dyDescent="0.55000000000000004">
      <c r="A129" s="171"/>
      <c r="B129" s="172"/>
      <c r="C129" s="173"/>
      <c r="D129" s="173"/>
      <c r="E129" s="173"/>
      <c r="F129" s="173"/>
      <c r="G129" s="174"/>
      <c r="H129" s="175"/>
      <c r="I129" s="176"/>
      <c r="J129" s="176"/>
      <c r="K129" s="177"/>
      <c r="L129" s="178"/>
      <c r="M129" s="179"/>
      <c r="N129" s="133"/>
      <c r="O129" s="160" t="str">
        <f>IF(Q129 = "", "", COUNT(Q$4:$Q129))</f>
        <v/>
      </c>
      <c r="P129" s="160" t="str">
        <f t="shared" si="8"/>
        <v/>
      </c>
      <c r="Q129" s="161" t="str">
        <f t="shared" si="9"/>
        <v/>
      </c>
      <c r="R129" s="162" t="str">
        <f t="shared" si="10"/>
        <v/>
      </c>
      <c r="S129" s="163" t="str">
        <f t="shared" si="11"/>
        <v/>
      </c>
      <c r="T129" s="164" t="str">
        <f t="shared" si="12"/>
        <v/>
      </c>
      <c r="U129" s="165" t="str">
        <f t="shared" si="13"/>
        <v/>
      </c>
      <c r="V129" s="146"/>
      <c r="AR129" t="str">
        <f t="shared" si="14"/>
        <v/>
      </c>
      <c r="AS129" t="str">
        <f t="shared" si="15"/>
        <v/>
      </c>
    </row>
    <row r="130" spans="1:45" x14ac:dyDescent="0.55000000000000004">
      <c r="A130" s="171"/>
      <c r="B130" s="172"/>
      <c r="C130" s="173"/>
      <c r="D130" s="173"/>
      <c r="E130" s="173"/>
      <c r="F130" s="173"/>
      <c r="G130" s="174"/>
      <c r="H130" s="175"/>
      <c r="I130" s="176"/>
      <c r="J130" s="176"/>
      <c r="K130" s="177"/>
      <c r="L130" s="178"/>
      <c r="M130" s="179"/>
      <c r="N130" s="133"/>
      <c r="O130" s="160" t="str">
        <f>IF(Q130 = "", "", COUNT(Q$4:$Q130))</f>
        <v/>
      </c>
      <c r="P130" s="160" t="str">
        <f t="shared" si="8"/>
        <v/>
      </c>
      <c r="Q130" s="161" t="str">
        <f t="shared" si="9"/>
        <v/>
      </c>
      <c r="R130" s="162" t="str">
        <f t="shared" si="10"/>
        <v/>
      </c>
      <c r="S130" s="163" t="str">
        <f t="shared" si="11"/>
        <v/>
      </c>
      <c r="T130" s="164" t="str">
        <f t="shared" si="12"/>
        <v/>
      </c>
      <c r="U130" s="165" t="str">
        <f t="shared" si="13"/>
        <v/>
      </c>
      <c r="V130" s="146"/>
      <c r="AR130" t="str">
        <f t="shared" si="14"/>
        <v/>
      </c>
      <c r="AS130" t="str">
        <f t="shared" si="15"/>
        <v/>
      </c>
    </row>
    <row r="131" spans="1:45" x14ac:dyDescent="0.55000000000000004">
      <c r="A131" s="171"/>
      <c r="B131" s="172"/>
      <c r="C131" s="173"/>
      <c r="D131" s="173"/>
      <c r="E131" s="173"/>
      <c r="F131" s="173"/>
      <c r="G131" s="174"/>
      <c r="H131" s="175"/>
      <c r="I131" s="176"/>
      <c r="J131" s="176"/>
      <c r="K131" s="177"/>
      <c r="L131" s="178"/>
      <c r="M131" s="179"/>
      <c r="N131" s="133"/>
      <c r="O131" s="160" t="str">
        <f>IF(Q131 = "", "", COUNT(Q$4:$Q131))</f>
        <v/>
      </c>
      <c r="P131" s="160" t="str">
        <f t="shared" si="8"/>
        <v/>
      </c>
      <c r="Q131" s="161" t="str">
        <f t="shared" si="9"/>
        <v/>
      </c>
      <c r="R131" s="162" t="str">
        <f t="shared" si="10"/>
        <v/>
      </c>
      <c r="S131" s="163" t="str">
        <f t="shared" si="11"/>
        <v/>
      </c>
      <c r="T131" s="164" t="str">
        <f t="shared" si="12"/>
        <v/>
      </c>
      <c r="U131" s="165" t="str">
        <f t="shared" si="13"/>
        <v/>
      </c>
      <c r="V131" s="146"/>
      <c r="AR131" t="str">
        <f t="shared" si="14"/>
        <v/>
      </c>
      <c r="AS131" t="str">
        <f t="shared" si="15"/>
        <v/>
      </c>
    </row>
    <row r="132" spans="1:45" x14ac:dyDescent="0.55000000000000004">
      <c r="A132" s="171"/>
      <c r="B132" s="172"/>
      <c r="C132" s="173"/>
      <c r="D132" s="173"/>
      <c r="E132" s="173"/>
      <c r="F132" s="173"/>
      <c r="G132" s="174"/>
      <c r="H132" s="175"/>
      <c r="I132" s="176"/>
      <c r="J132" s="176"/>
      <c r="K132" s="177"/>
      <c r="L132" s="178"/>
      <c r="M132" s="179"/>
      <c r="N132" s="133"/>
      <c r="O132" s="160" t="str">
        <f>IF(Q132 = "", "", COUNT(Q$4:$Q132))</f>
        <v/>
      </c>
      <c r="P132" s="160" t="str">
        <f t="shared" ref="P132:P195" si="16">IF(C132 &gt; 0, YEAR(B132), "")</f>
        <v/>
      </c>
      <c r="Q132" s="161" t="str">
        <f t="shared" ref="Q132:Q195" si="17">IF(A132="", "", IF(G132="",1,IF(G132="O",1,IF(G132="C",8.4,IF(G132="B",8.4,IF(G132="A",76.8,IF(G132="K",76.8,"ERR")))))))</f>
        <v/>
      </c>
      <c r="R132" s="162" t="str">
        <f t="shared" ref="R132:R195" si="18">IF(L132&lt;&gt;"",Q132,"")</f>
        <v/>
      </c>
      <c r="S132" s="163" t="str">
        <f t="shared" ref="S132:S195" si="19">IF(IF(L132&lt;&gt;"",G132,"")=0, "O", IF(L132&lt;&gt;"",G132,""))</f>
        <v/>
      </c>
      <c r="T132" s="164" t="str">
        <f t="shared" ref="T132:T195" si="20">IF(M132&lt;&gt;"",Q132,"")</f>
        <v/>
      </c>
      <c r="U132" s="165" t="str">
        <f t="shared" ref="U132:U195" si="21">IF(IF(M132&lt;&gt;"",G132,"")=0, "O", IF(M132&lt;&gt;"",G132,""))</f>
        <v/>
      </c>
      <c r="V132" s="146"/>
      <c r="AR132" t="str">
        <f t="shared" ref="AR132:AR195" si="22">IF(O132&gt;0, O132, "")</f>
        <v/>
      </c>
      <c r="AS132" t="str">
        <f t="shared" ref="AS132:AS195" si="23">IF(OR(L132="Y",M132="Y"),"Y","")</f>
        <v/>
      </c>
    </row>
    <row r="133" spans="1:45" x14ac:dyDescent="0.55000000000000004">
      <c r="A133" s="171"/>
      <c r="B133" s="172"/>
      <c r="C133" s="173"/>
      <c r="D133" s="173"/>
      <c r="E133" s="173"/>
      <c r="F133" s="173"/>
      <c r="G133" s="174"/>
      <c r="H133" s="175"/>
      <c r="I133" s="176"/>
      <c r="J133" s="176"/>
      <c r="K133" s="177"/>
      <c r="L133" s="178"/>
      <c r="M133" s="179"/>
      <c r="N133" s="133"/>
      <c r="O133" s="160" t="str">
        <f>IF(Q133 = "", "", COUNT(Q$4:$Q133))</f>
        <v/>
      </c>
      <c r="P133" s="160" t="str">
        <f t="shared" si="16"/>
        <v/>
      </c>
      <c r="Q133" s="161" t="str">
        <f t="shared" si="17"/>
        <v/>
      </c>
      <c r="R133" s="162" t="str">
        <f t="shared" si="18"/>
        <v/>
      </c>
      <c r="S133" s="163" t="str">
        <f t="shared" si="19"/>
        <v/>
      </c>
      <c r="T133" s="164" t="str">
        <f t="shared" si="20"/>
        <v/>
      </c>
      <c r="U133" s="165" t="str">
        <f t="shared" si="21"/>
        <v/>
      </c>
      <c r="V133" s="146"/>
      <c r="AR133" t="str">
        <f t="shared" si="22"/>
        <v/>
      </c>
      <c r="AS133" t="str">
        <f t="shared" si="23"/>
        <v/>
      </c>
    </row>
    <row r="134" spans="1:45" x14ac:dyDescent="0.55000000000000004">
      <c r="A134" s="171"/>
      <c r="B134" s="172"/>
      <c r="C134" s="173"/>
      <c r="D134" s="173"/>
      <c r="E134" s="173"/>
      <c r="F134" s="173"/>
      <c r="G134" s="174"/>
      <c r="H134" s="175"/>
      <c r="I134" s="176"/>
      <c r="J134" s="176"/>
      <c r="K134" s="177"/>
      <c r="L134" s="178"/>
      <c r="M134" s="179"/>
      <c r="N134" s="133"/>
      <c r="O134" s="160" t="str">
        <f>IF(Q134 = "", "", COUNT(Q$4:$Q134))</f>
        <v/>
      </c>
      <c r="P134" s="160" t="str">
        <f t="shared" si="16"/>
        <v/>
      </c>
      <c r="Q134" s="161" t="str">
        <f t="shared" si="17"/>
        <v/>
      </c>
      <c r="R134" s="162" t="str">
        <f t="shared" si="18"/>
        <v/>
      </c>
      <c r="S134" s="163" t="str">
        <f t="shared" si="19"/>
        <v/>
      </c>
      <c r="T134" s="164" t="str">
        <f t="shared" si="20"/>
        <v/>
      </c>
      <c r="U134" s="165" t="str">
        <f t="shared" si="21"/>
        <v/>
      </c>
      <c r="V134" s="146"/>
      <c r="AR134" t="str">
        <f t="shared" si="22"/>
        <v/>
      </c>
      <c r="AS134" t="str">
        <f t="shared" si="23"/>
        <v/>
      </c>
    </row>
    <row r="135" spans="1:45" x14ac:dyDescent="0.55000000000000004">
      <c r="A135" s="171"/>
      <c r="B135" s="172"/>
      <c r="C135" s="173"/>
      <c r="D135" s="173"/>
      <c r="E135" s="173"/>
      <c r="F135" s="173"/>
      <c r="G135" s="174"/>
      <c r="H135" s="175"/>
      <c r="I135" s="176"/>
      <c r="J135" s="176"/>
      <c r="K135" s="177"/>
      <c r="L135" s="178"/>
      <c r="M135" s="179"/>
      <c r="N135" s="133"/>
      <c r="O135" s="160" t="str">
        <f>IF(Q135 = "", "", COUNT(Q$4:$Q135))</f>
        <v/>
      </c>
      <c r="P135" s="160" t="str">
        <f t="shared" si="16"/>
        <v/>
      </c>
      <c r="Q135" s="161" t="str">
        <f t="shared" si="17"/>
        <v/>
      </c>
      <c r="R135" s="162" t="str">
        <f t="shared" si="18"/>
        <v/>
      </c>
      <c r="S135" s="163" t="str">
        <f t="shared" si="19"/>
        <v/>
      </c>
      <c r="T135" s="164" t="str">
        <f t="shared" si="20"/>
        <v/>
      </c>
      <c r="U135" s="165" t="str">
        <f t="shared" si="21"/>
        <v/>
      </c>
      <c r="V135" s="146"/>
      <c r="AR135" t="str">
        <f t="shared" si="22"/>
        <v/>
      </c>
      <c r="AS135" t="str">
        <f t="shared" si="23"/>
        <v/>
      </c>
    </row>
    <row r="136" spans="1:45" x14ac:dyDescent="0.55000000000000004">
      <c r="A136" s="171"/>
      <c r="B136" s="172"/>
      <c r="C136" s="173"/>
      <c r="D136" s="173"/>
      <c r="E136" s="173"/>
      <c r="F136" s="173"/>
      <c r="G136" s="174"/>
      <c r="H136" s="175"/>
      <c r="I136" s="176"/>
      <c r="J136" s="176"/>
      <c r="K136" s="177"/>
      <c r="L136" s="178"/>
      <c r="M136" s="179"/>
      <c r="N136" s="133"/>
      <c r="O136" s="160" t="str">
        <f>IF(Q136 = "", "", COUNT(Q$4:$Q136))</f>
        <v/>
      </c>
      <c r="P136" s="160" t="str">
        <f t="shared" si="16"/>
        <v/>
      </c>
      <c r="Q136" s="161" t="str">
        <f t="shared" si="17"/>
        <v/>
      </c>
      <c r="R136" s="162" t="str">
        <f t="shared" si="18"/>
        <v/>
      </c>
      <c r="S136" s="163" t="str">
        <f t="shared" si="19"/>
        <v/>
      </c>
      <c r="T136" s="164" t="str">
        <f t="shared" si="20"/>
        <v/>
      </c>
      <c r="U136" s="165" t="str">
        <f t="shared" si="21"/>
        <v/>
      </c>
      <c r="V136" s="146"/>
      <c r="AR136" t="str">
        <f t="shared" si="22"/>
        <v/>
      </c>
      <c r="AS136" t="str">
        <f t="shared" si="23"/>
        <v/>
      </c>
    </row>
    <row r="137" spans="1:45" x14ac:dyDescent="0.55000000000000004">
      <c r="A137" s="171"/>
      <c r="B137" s="172"/>
      <c r="C137" s="173"/>
      <c r="D137" s="173"/>
      <c r="E137" s="173"/>
      <c r="F137" s="173"/>
      <c r="G137" s="174"/>
      <c r="H137" s="175"/>
      <c r="I137" s="176"/>
      <c r="J137" s="176"/>
      <c r="K137" s="177"/>
      <c r="L137" s="178"/>
      <c r="M137" s="179"/>
      <c r="N137" s="133"/>
      <c r="O137" s="160" t="str">
        <f>IF(Q137 = "", "", COUNT(Q$4:$Q137))</f>
        <v/>
      </c>
      <c r="P137" s="160" t="str">
        <f t="shared" si="16"/>
        <v/>
      </c>
      <c r="Q137" s="161" t="str">
        <f t="shared" si="17"/>
        <v/>
      </c>
      <c r="R137" s="162" t="str">
        <f t="shared" si="18"/>
        <v/>
      </c>
      <c r="S137" s="163" t="str">
        <f t="shared" si="19"/>
        <v/>
      </c>
      <c r="T137" s="164" t="str">
        <f t="shared" si="20"/>
        <v/>
      </c>
      <c r="U137" s="165" t="str">
        <f t="shared" si="21"/>
        <v/>
      </c>
      <c r="V137" s="146"/>
      <c r="AR137" t="str">
        <f t="shared" si="22"/>
        <v/>
      </c>
      <c r="AS137" t="str">
        <f t="shared" si="23"/>
        <v/>
      </c>
    </row>
    <row r="138" spans="1:45" x14ac:dyDescent="0.55000000000000004">
      <c r="A138" s="171"/>
      <c r="B138" s="172"/>
      <c r="C138" s="173"/>
      <c r="D138" s="173"/>
      <c r="E138" s="173"/>
      <c r="F138" s="173"/>
      <c r="G138" s="174"/>
      <c r="H138" s="175"/>
      <c r="I138" s="176"/>
      <c r="J138" s="176"/>
      <c r="K138" s="177"/>
      <c r="L138" s="178"/>
      <c r="M138" s="179"/>
      <c r="N138" s="133"/>
      <c r="O138" s="160" t="str">
        <f>IF(Q138 = "", "", COUNT(Q$4:$Q138))</f>
        <v/>
      </c>
      <c r="P138" s="160" t="str">
        <f t="shared" si="16"/>
        <v/>
      </c>
      <c r="Q138" s="161" t="str">
        <f t="shared" si="17"/>
        <v/>
      </c>
      <c r="R138" s="162" t="str">
        <f t="shared" si="18"/>
        <v/>
      </c>
      <c r="S138" s="163" t="str">
        <f t="shared" si="19"/>
        <v/>
      </c>
      <c r="T138" s="164" t="str">
        <f t="shared" si="20"/>
        <v/>
      </c>
      <c r="U138" s="165" t="str">
        <f t="shared" si="21"/>
        <v/>
      </c>
      <c r="V138" s="146"/>
      <c r="AR138" t="str">
        <f t="shared" si="22"/>
        <v/>
      </c>
      <c r="AS138" t="str">
        <f t="shared" si="23"/>
        <v/>
      </c>
    </row>
    <row r="139" spans="1:45" x14ac:dyDescent="0.55000000000000004">
      <c r="A139" s="171"/>
      <c r="B139" s="172"/>
      <c r="C139" s="173"/>
      <c r="D139" s="173"/>
      <c r="E139" s="173"/>
      <c r="F139" s="173"/>
      <c r="G139" s="174"/>
      <c r="H139" s="175"/>
      <c r="I139" s="176"/>
      <c r="J139" s="176"/>
      <c r="K139" s="177"/>
      <c r="L139" s="178"/>
      <c r="M139" s="179"/>
      <c r="N139" s="133"/>
      <c r="O139" s="160" t="str">
        <f>IF(Q139 = "", "", COUNT(Q$4:$Q139))</f>
        <v/>
      </c>
      <c r="P139" s="160" t="str">
        <f t="shared" si="16"/>
        <v/>
      </c>
      <c r="Q139" s="161" t="str">
        <f t="shared" si="17"/>
        <v/>
      </c>
      <c r="R139" s="162" t="str">
        <f t="shared" si="18"/>
        <v/>
      </c>
      <c r="S139" s="163" t="str">
        <f t="shared" si="19"/>
        <v/>
      </c>
      <c r="T139" s="164" t="str">
        <f t="shared" si="20"/>
        <v/>
      </c>
      <c r="U139" s="165" t="str">
        <f t="shared" si="21"/>
        <v/>
      </c>
      <c r="V139" s="146"/>
      <c r="AR139" t="str">
        <f t="shared" si="22"/>
        <v/>
      </c>
      <c r="AS139" t="str">
        <f t="shared" si="23"/>
        <v/>
      </c>
    </row>
    <row r="140" spans="1:45" x14ac:dyDescent="0.55000000000000004">
      <c r="A140" s="171"/>
      <c r="B140" s="172"/>
      <c r="C140" s="173"/>
      <c r="D140" s="173"/>
      <c r="E140" s="173"/>
      <c r="F140" s="173"/>
      <c r="G140" s="174"/>
      <c r="H140" s="175"/>
      <c r="I140" s="176"/>
      <c r="J140" s="176"/>
      <c r="K140" s="177"/>
      <c r="L140" s="178"/>
      <c r="M140" s="179"/>
      <c r="N140" s="133"/>
      <c r="O140" s="160" t="str">
        <f>IF(Q140 = "", "", COUNT(Q$4:$Q140))</f>
        <v/>
      </c>
      <c r="P140" s="160" t="str">
        <f t="shared" si="16"/>
        <v/>
      </c>
      <c r="Q140" s="161" t="str">
        <f t="shared" si="17"/>
        <v/>
      </c>
      <c r="R140" s="162" t="str">
        <f t="shared" si="18"/>
        <v/>
      </c>
      <c r="S140" s="163" t="str">
        <f t="shared" si="19"/>
        <v/>
      </c>
      <c r="T140" s="164" t="str">
        <f t="shared" si="20"/>
        <v/>
      </c>
      <c r="U140" s="165" t="str">
        <f t="shared" si="21"/>
        <v/>
      </c>
      <c r="V140" s="146"/>
      <c r="AR140" t="str">
        <f t="shared" si="22"/>
        <v/>
      </c>
      <c r="AS140" t="str">
        <f t="shared" si="23"/>
        <v/>
      </c>
    </row>
    <row r="141" spans="1:45" x14ac:dyDescent="0.55000000000000004">
      <c r="A141" s="171"/>
      <c r="B141" s="172"/>
      <c r="C141" s="173"/>
      <c r="D141" s="173"/>
      <c r="E141" s="173"/>
      <c r="F141" s="173"/>
      <c r="G141" s="174"/>
      <c r="H141" s="175"/>
      <c r="I141" s="176"/>
      <c r="J141" s="176"/>
      <c r="K141" s="177"/>
      <c r="L141" s="178"/>
      <c r="M141" s="179"/>
      <c r="N141" s="133"/>
      <c r="O141" s="160" t="str">
        <f>IF(Q141 = "", "", COUNT(Q$4:$Q141))</f>
        <v/>
      </c>
      <c r="P141" s="160" t="str">
        <f t="shared" si="16"/>
        <v/>
      </c>
      <c r="Q141" s="161" t="str">
        <f t="shared" si="17"/>
        <v/>
      </c>
      <c r="R141" s="162" t="str">
        <f t="shared" si="18"/>
        <v/>
      </c>
      <c r="S141" s="163" t="str">
        <f t="shared" si="19"/>
        <v/>
      </c>
      <c r="T141" s="164" t="str">
        <f t="shared" si="20"/>
        <v/>
      </c>
      <c r="U141" s="165" t="str">
        <f t="shared" si="21"/>
        <v/>
      </c>
      <c r="V141" s="146"/>
      <c r="AR141" t="str">
        <f t="shared" si="22"/>
        <v/>
      </c>
      <c r="AS141" t="str">
        <f t="shared" si="23"/>
        <v/>
      </c>
    </row>
    <row r="142" spans="1:45" x14ac:dyDescent="0.55000000000000004">
      <c r="A142" s="171"/>
      <c r="B142" s="172"/>
      <c r="C142" s="173"/>
      <c r="D142" s="173"/>
      <c r="E142" s="173"/>
      <c r="F142" s="173"/>
      <c r="G142" s="174"/>
      <c r="H142" s="175"/>
      <c r="I142" s="176"/>
      <c r="J142" s="176"/>
      <c r="K142" s="177"/>
      <c r="L142" s="178"/>
      <c r="M142" s="179"/>
      <c r="N142" s="133"/>
      <c r="O142" s="160" t="str">
        <f>IF(Q142 = "", "", COUNT(Q$4:$Q142))</f>
        <v/>
      </c>
      <c r="P142" s="160" t="str">
        <f t="shared" si="16"/>
        <v/>
      </c>
      <c r="Q142" s="161" t="str">
        <f t="shared" si="17"/>
        <v/>
      </c>
      <c r="R142" s="162" t="str">
        <f t="shared" si="18"/>
        <v/>
      </c>
      <c r="S142" s="163" t="str">
        <f t="shared" si="19"/>
        <v/>
      </c>
      <c r="T142" s="164" t="str">
        <f t="shared" si="20"/>
        <v/>
      </c>
      <c r="U142" s="165" t="str">
        <f t="shared" si="21"/>
        <v/>
      </c>
      <c r="V142" s="146"/>
      <c r="AR142" t="str">
        <f t="shared" si="22"/>
        <v/>
      </c>
      <c r="AS142" t="str">
        <f t="shared" si="23"/>
        <v/>
      </c>
    </row>
    <row r="143" spans="1:45" x14ac:dyDescent="0.55000000000000004">
      <c r="A143" s="171"/>
      <c r="B143" s="172"/>
      <c r="C143" s="173"/>
      <c r="D143" s="173"/>
      <c r="E143" s="173"/>
      <c r="F143" s="173"/>
      <c r="G143" s="174"/>
      <c r="H143" s="175"/>
      <c r="I143" s="176"/>
      <c r="J143" s="176"/>
      <c r="K143" s="177"/>
      <c r="L143" s="178"/>
      <c r="M143" s="179"/>
      <c r="N143" s="133"/>
      <c r="O143" s="160" t="str">
        <f>IF(Q143 = "", "", COUNT(Q$4:$Q143))</f>
        <v/>
      </c>
      <c r="P143" s="160" t="str">
        <f t="shared" si="16"/>
        <v/>
      </c>
      <c r="Q143" s="161" t="str">
        <f t="shared" si="17"/>
        <v/>
      </c>
      <c r="R143" s="162" t="str">
        <f t="shared" si="18"/>
        <v/>
      </c>
      <c r="S143" s="163" t="str">
        <f t="shared" si="19"/>
        <v/>
      </c>
      <c r="T143" s="164" t="str">
        <f t="shared" si="20"/>
        <v/>
      </c>
      <c r="U143" s="165" t="str">
        <f t="shared" si="21"/>
        <v/>
      </c>
      <c r="V143" s="146"/>
      <c r="AR143" t="str">
        <f t="shared" si="22"/>
        <v/>
      </c>
      <c r="AS143" t="str">
        <f t="shared" si="23"/>
        <v/>
      </c>
    </row>
    <row r="144" spans="1:45" x14ac:dyDescent="0.55000000000000004">
      <c r="A144" s="171"/>
      <c r="B144" s="172"/>
      <c r="C144" s="173"/>
      <c r="D144" s="173"/>
      <c r="E144" s="173"/>
      <c r="F144" s="173"/>
      <c r="G144" s="174"/>
      <c r="H144" s="175"/>
      <c r="I144" s="176"/>
      <c r="J144" s="176"/>
      <c r="K144" s="177"/>
      <c r="L144" s="178"/>
      <c r="M144" s="179"/>
      <c r="N144" s="133"/>
      <c r="O144" s="160" t="str">
        <f>IF(Q144 = "", "", COUNT(Q$4:$Q144))</f>
        <v/>
      </c>
      <c r="P144" s="160" t="str">
        <f t="shared" si="16"/>
        <v/>
      </c>
      <c r="Q144" s="161" t="str">
        <f t="shared" si="17"/>
        <v/>
      </c>
      <c r="R144" s="162" t="str">
        <f t="shared" si="18"/>
        <v/>
      </c>
      <c r="S144" s="163" t="str">
        <f t="shared" si="19"/>
        <v/>
      </c>
      <c r="T144" s="164" t="str">
        <f t="shared" si="20"/>
        <v/>
      </c>
      <c r="U144" s="165" t="str">
        <f t="shared" si="21"/>
        <v/>
      </c>
      <c r="V144" s="146"/>
      <c r="AR144" t="str">
        <f t="shared" si="22"/>
        <v/>
      </c>
      <c r="AS144" t="str">
        <f t="shared" si="23"/>
        <v/>
      </c>
    </row>
    <row r="145" spans="1:45" x14ac:dyDescent="0.55000000000000004">
      <c r="A145" s="171"/>
      <c r="B145" s="172"/>
      <c r="C145" s="173"/>
      <c r="D145" s="173"/>
      <c r="E145" s="173"/>
      <c r="F145" s="173"/>
      <c r="G145" s="174"/>
      <c r="H145" s="175"/>
      <c r="I145" s="176"/>
      <c r="J145" s="176"/>
      <c r="K145" s="177"/>
      <c r="L145" s="178"/>
      <c r="M145" s="179"/>
      <c r="N145" s="133"/>
      <c r="O145" s="160" t="str">
        <f>IF(Q145 = "", "", COUNT(Q$4:$Q145))</f>
        <v/>
      </c>
      <c r="P145" s="160" t="str">
        <f t="shared" si="16"/>
        <v/>
      </c>
      <c r="Q145" s="161" t="str">
        <f t="shared" si="17"/>
        <v/>
      </c>
      <c r="R145" s="162" t="str">
        <f t="shared" si="18"/>
        <v/>
      </c>
      <c r="S145" s="163" t="str">
        <f t="shared" si="19"/>
        <v/>
      </c>
      <c r="T145" s="164" t="str">
        <f t="shared" si="20"/>
        <v/>
      </c>
      <c r="U145" s="165" t="str">
        <f t="shared" si="21"/>
        <v/>
      </c>
      <c r="V145" s="146"/>
      <c r="AR145" t="str">
        <f t="shared" si="22"/>
        <v/>
      </c>
      <c r="AS145" t="str">
        <f t="shared" si="23"/>
        <v/>
      </c>
    </row>
    <row r="146" spans="1:45" x14ac:dyDescent="0.55000000000000004">
      <c r="A146" s="171"/>
      <c r="B146" s="172"/>
      <c r="C146" s="173"/>
      <c r="D146" s="173"/>
      <c r="E146" s="173"/>
      <c r="F146" s="173"/>
      <c r="G146" s="174"/>
      <c r="H146" s="175"/>
      <c r="I146" s="176"/>
      <c r="J146" s="176"/>
      <c r="K146" s="177"/>
      <c r="L146" s="178"/>
      <c r="M146" s="179"/>
      <c r="N146" s="133"/>
      <c r="O146" s="160" t="str">
        <f>IF(Q146 = "", "", COUNT(Q$4:$Q146))</f>
        <v/>
      </c>
      <c r="P146" s="160" t="str">
        <f t="shared" si="16"/>
        <v/>
      </c>
      <c r="Q146" s="161" t="str">
        <f t="shared" si="17"/>
        <v/>
      </c>
      <c r="R146" s="162" t="str">
        <f t="shared" si="18"/>
        <v/>
      </c>
      <c r="S146" s="163" t="str">
        <f t="shared" si="19"/>
        <v/>
      </c>
      <c r="T146" s="164" t="str">
        <f t="shared" si="20"/>
        <v/>
      </c>
      <c r="U146" s="165" t="str">
        <f t="shared" si="21"/>
        <v/>
      </c>
      <c r="V146" s="146"/>
      <c r="AR146" t="str">
        <f t="shared" si="22"/>
        <v/>
      </c>
      <c r="AS146" t="str">
        <f t="shared" si="23"/>
        <v/>
      </c>
    </row>
    <row r="147" spans="1:45" x14ac:dyDescent="0.55000000000000004">
      <c r="A147" s="171"/>
      <c r="B147" s="172"/>
      <c r="C147" s="173"/>
      <c r="D147" s="173"/>
      <c r="E147" s="173"/>
      <c r="F147" s="173"/>
      <c r="G147" s="174"/>
      <c r="H147" s="175"/>
      <c r="I147" s="176"/>
      <c r="J147" s="176"/>
      <c r="K147" s="177"/>
      <c r="L147" s="178"/>
      <c r="M147" s="179"/>
      <c r="N147" s="133"/>
      <c r="O147" s="160" t="str">
        <f>IF(Q147 = "", "", COUNT(Q$4:$Q147))</f>
        <v/>
      </c>
      <c r="P147" s="160" t="str">
        <f t="shared" si="16"/>
        <v/>
      </c>
      <c r="Q147" s="161" t="str">
        <f t="shared" si="17"/>
        <v/>
      </c>
      <c r="R147" s="162" t="str">
        <f t="shared" si="18"/>
        <v/>
      </c>
      <c r="S147" s="163" t="str">
        <f t="shared" si="19"/>
        <v/>
      </c>
      <c r="T147" s="164" t="str">
        <f t="shared" si="20"/>
        <v/>
      </c>
      <c r="U147" s="165" t="str">
        <f t="shared" si="21"/>
        <v/>
      </c>
      <c r="V147" s="146"/>
      <c r="AR147" t="str">
        <f t="shared" si="22"/>
        <v/>
      </c>
      <c r="AS147" t="str">
        <f t="shared" si="23"/>
        <v/>
      </c>
    </row>
    <row r="148" spans="1:45" x14ac:dyDescent="0.55000000000000004">
      <c r="A148" s="171"/>
      <c r="B148" s="172"/>
      <c r="C148" s="173"/>
      <c r="D148" s="173"/>
      <c r="E148" s="173"/>
      <c r="F148" s="173"/>
      <c r="G148" s="174"/>
      <c r="H148" s="175"/>
      <c r="I148" s="176"/>
      <c r="J148" s="176"/>
      <c r="K148" s="177"/>
      <c r="L148" s="178"/>
      <c r="M148" s="179"/>
      <c r="N148" s="133"/>
      <c r="O148" s="160" t="str">
        <f>IF(Q148 = "", "", COUNT(Q$4:$Q148))</f>
        <v/>
      </c>
      <c r="P148" s="160" t="str">
        <f t="shared" si="16"/>
        <v/>
      </c>
      <c r="Q148" s="161" t="str">
        <f t="shared" si="17"/>
        <v/>
      </c>
      <c r="R148" s="162" t="str">
        <f t="shared" si="18"/>
        <v/>
      </c>
      <c r="S148" s="163" t="str">
        <f t="shared" si="19"/>
        <v/>
      </c>
      <c r="T148" s="164" t="str">
        <f t="shared" si="20"/>
        <v/>
      </c>
      <c r="U148" s="165" t="str">
        <f t="shared" si="21"/>
        <v/>
      </c>
      <c r="V148" s="146"/>
      <c r="AR148" t="str">
        <f t="shared" si="22"/>
        <v/>
      </c>
      <c r="AS148" t="str">
        <f t="shared" si="23"/>
        <v/>
      </c>
    </row>
    <row r="149" spans="1:45" x14ac:dyDescent="0.55000000000000004">
      <c r="A149" s="171"/>
      <c r="B149" s="172"/>
      <c r="C149" s="173"/>
      <c r="D149" s="173"/>
      <c r="E149" s="173"/>
      <c r="F149" s="173"/>
      <c r="G149" s="174"/>
      <c r="H149" s="175"/>
      <c r="I149" s="176"/>
      <c r="J149" s="176"/>
      <c r="K149" s="177"/>
      <c r="L149" s="178"/>
      <c r="M149" s="179"/>
      <c r="N149" s="133"/>
      <c r="O149" s="160" t="str">
        <f>IF(Q149 = "", "", COUNT(Q$4:$Q149))</f>
        <v/>
      </c>
      <c r="P149" s="160" t="str">
        <f t="shared" si="16"/>
        <v/>
      </c>
      <c r="Q149" s="161" t="str">
        <f t="shared" si="17"/>
        <v/>
      </c>
      <c r="R149" s="162" t="str">
        <f t="shared" si="18"/>
        <v/>
      </c>
      <c r="S149" s="163" t="str">
        <f t="shared" si="19"/>
        <v/>
      </c>
      <c r="T149" s="164" t="str">
        <f t="shared" si="20"/>
        <v/>
      </c>
      <c r="U149" s="165" t="str">
        <f t="shared" si="21"/>
        <v/>
      </c>
      <c r="V149" s="146"/>
      <c r="AR149" t="str">
        <f t="shared" si="22"/>
        <v/>
      </c>
      <c r="AS149" t="str">
        <f t="shared" si="23"/>
        <v/>
      </c>
    </row>
    <row r="150" spans="1:45" x14ac:dyDescent="0.55000000000000004">
      <c r="A150" s="171"/>
      <c r="B150" s="172"/>
      <c r="C150" s="173"/>
      <c r="D150" s="173"/>
      <c r="E150" s="173"/>
      <c r="F150" s="173"/>
      <c r="G150" s="174"/>
      <c r="H150" s="175"/>
      <c r="I150" s="176"/>
      <c r="J150" s="176"/>
      <c r="K150" s="177"/>
      <c r="L150" s="178"/>
      <c r="M150" s="179"/>
      <c r="N150" s="133"/>
      <c r="O150" s="160" t="str">
        <f>IF(Q150 = "", "", COUNT(Q$4:$Q150))</f>
        <v/>
      </c>
      <c r="P150" s="160" t="str">
        <f t="shared" si="16"/>
        <v/>
      </c>
      <c r="Q150" s="161" t="str">
        <f t="shared" si="17"/>
        <v/>
      </c>
      <c r="R150" s="162" t="str">
        <f t="shared" si="18"/>
        <v/>
      </c>
      <c r="S150" s="163" t="str">
        <f t="shared" si="19"/>
        <v/>
      </c>
      <c r="T150" s="164" t="str">
        <f t="shared" si="20"/>
        <v/>
      </c>
      <c r="U150" s="165" t="str">
        <f t="shared" si="21"/>
        <v/>
      </c>
      <c r="V150" s="146"/>
      <c r="AR150" t="str">
        <f t="shared" si="22"/>
        <v/>
      </c>
      <c r="AS150" t="str">
        <f t="shared" si="23"/>
        <v/>
      </c>
    </row>
    <row r="151" spans="1:45" x14ac:dyDescent="0.55000000000000004">
      <c r="A151" s="171"/>
      <c r="B151" s="172"/>
      <c r="C151" s="173"/>
      <c r="D151" s="173"/>
      <c r="E151" s="173"/>
      <c r="F151" s="173"/>
      <c r="G151" s="174"/>
      <c r="H151" s="175"/>
      <c r="I151" s="176"/>
      <c r="J151" s="176"/>
      <c r="K151" s="177"/>
      <c r="L151" s="178"/>
      <c r="M151" s="179"/>
      <c r="N151" s="133"/>
      <c r="O151" s="160" t="str">
        <f>IF(Q151 = "", "", COUNT(Q$4:$Q151))</f>
        <v/>
      </c>
      <c r="P151" s="160" t="str">
        <f t="shared" si="16"/>
        <v/>
      </c>
      <c r="Q151" s="161" t="str">
        <f t="shared" si="17"/>
        <v/>
      </c>
      <c r="R151" s="162" t="str">
        <f t="shared" si="18"/>
        <v/>
      </c>
      <c r="S151" s="163" t="str">
        <f t="shared" si="19"/>
        <v/>
      </c>
      <c r="T151" s="164" t="str">
        <f t="shared" si="20"/>
        <v/>
      </c>
      <c r="U151" s="165" t="str">
        <f t="shared" si="21"/>
        <v/>
      </c>
      <c r="V151" s="146"/>
      <c r="AR151" t="str">
        <f t="shared" si="22"/>
        <v/>
      </c>
      <c r="AS151" t="str">
        <f t="shared" si="23"/>
        <v/>
      </c>
    </row>
    <row r="152" spans="1:45" x14ac:dyDescent="0.55000000000000004">
      <c r="A152" s="171"/>
      <c r="B152" s="172"/>
      <c r="C152" s="173"/>
      <c r="D152" s="173"/>
      <c r="E152" s="173"/>
      <c r="F152" s="173"/>
      <c r="G152" s="174"/>
      <c r="H152" s="175"/>
      <c r="I152" s="176"/>
      <c r="J152" s="176"/>
      <c r="K152" s="177"/>
      <c r="L152" s="178"/>
      <c r="M152" s="179"/>
      <c r="N152" s="133"/>
      <c r="O152" s="160" t="str">
        <f>IF(Q152 = "", "", COUNT(Q$4:$Q152))</f>
        <v/>
      </c>
      <c r="P152" s="160" t="str">
        <f t="shared" si="16"/>
        <v/>
      </c>
      <c r="Q152" s="161" t="str">
        <f t="shared" si="17"/>
        <v/>
      </c>
      <c r="R152" s="162" t="str">
        <f t="shared" si="18"/>
        <v/>
      </c>
      <c r="S152" s="163" t="str">
        <f t="shared" si="19"/>
        <v/>
      </c>
      <c r="T152" s="164" t="str">
        <f t="shared" si="20"/>
        <v/>
      </c>
      <c r="U152" s="165" t="str">
        <f t="shared" si="21"/>
        <v/>
      </c>
      <c r="V152" s="146"/>
      <c r="AR152" t="str">
        <f t="shared" si="22"/>
        <v/>
      </c>
      <c r="AS152" t="str">
        <f t="shared" si="23"/>
        <v/>
      </c>
    </row>
    <row r="153" spans="1:45" x14ac:dyDescent="0.55000000000000004">
      <c r="A153" s="171"/>
      <c r="B153" s="172"/>
      <c r="C153" s="173"/>
      <c r="D153" s="173"/>
      <c r="E153" s="173"/>
      <c r="F153" s="173"/>
      <c r="G153" s="174"/>
      <c r="H153" s="175"/>
      <c r="I153" s="176"/>
      <c r="J153" s="176"/>
      <c r="K153" s="177"/>
      <c r="L153" s="178"/>
      <c r="M153" s="179"/>
      <c r="N153" s="133"/>
      <c r="O153" s="160" t="str">
        <f>IF(Q153 = "", "", COUNT(Q$4:$Q153))</f>
        <v/>
      </c>
      <c r="P153" s="160" t="str">
        <f t="shared" si="16"/>
        <v/>
      </c>
      <c r="Q153" s="161" t="str">
        <f t="shared" si="17"/>
        <v/>
      </c>
      <c r="R153" s="162" t="str">
        <f t="shared" si="18"/>
        <v/>
      </c>
      <c r="S153" s="163" t="str">
        <f t="shared" si="19"/>
        <v/>
      </c>
      <c r="T153" s="164" t="str">
        <f t="shared" si="20"/>
        <v/>
      </c>
      <c r="U153" s="165" t="str">
        <f t="shared" si="21"/>
        <v/>
      </c>
      <c r="V153" s="146"/>
      <c r="AR153" t="str">
        <f t="shared" si="22"/>
        <v/>
      </c>
      <c r="AS153" t="str">
        <f t="shared" si="23"/>
        <v/>
      </c>
    </row>
    <row r="154" spans="1:45" x14ac:dyDescent="0.55000000000000004">
      <c r="A154" s="171"/>
      <c r="B154" s="172"/>
      <c r="C154" s="173"/>
      <c r="D154" s="173"/>
      <c r="E154" s="173"/>
      <c r="F154" s="173"/>
      <c r="G154" s="174"/>
      <c r="H154" s="175"/>
      <c r="I154" s="176"/>
      <c r="J154" s="176"/>
      <c r="K154" s="177"/>
      <c r="L154" s="178"/>
      <c r="M154" s="179"/>
      <c r="N154" s="133"/>
      <c r="O154" s="160" t="str">
        <f>IF(Q154 = "", "", COUNT(Q$4:$Q154))</f>
        <v/>
      </c>
      <c r="P154" s="160" t="str">
        <f t="shared" si="16"/>
        <v/>
      </c>
      <c r="Q154" s="161" t="str">
        <f t="shared" si="17"/>
        <v/>
      </c>
      <c r="R154" s="162" t="str">
        <f t="shared" si="18"/>
        <v/>
      </c>
      <c r="S154" s="163" t="str">
        <f t="shared" si="19"/>
        <v/>
      </c>
      <c r="T154" s="164" t="str">
        <f t="shared" si="20"/>
        <v/>
      </c>
      <c r="U154" s="165" t="str">
        <f t="shared" si="21"/>
        <v/>
      </c>
      <c r="V154" s="146"/>
      <c r="AR154" t="str">
        <f t="shared" si="22"/>
        <v/>
      </c>
      <c r="AS154" t="str">
        <f t="shared" si="23"/>
        <v/>
      </c>
    </row>
    <row r="155" spans="1:45" x14ac:dyDescent="0.55000000000000004">
      <c r="A155" s="171"/>
      <c r="B155" s="172"/>
      <c r="C155" s="173"/>
      <c r="D155" s="173"/>
      <c r="E155" s="173"/>
      <c r="F155" s="173"/>
      <c r="G155" s="174"/>
      <c r="H155" s="175"/>
      <c r="I155" s="176"/>
      <c r="J155" s="176"/>
      <c r="K155" s="177"/>
      <c r="L155" s="178"/>
      <c r="M155" s="179"/>
      <c r="N155" s="133"/>
      <c r="O155" s="160" t="str">
        <f>IF(Q155 = "", "", COUNT(Q$4:$Q155))</f>
        <v/>
      </c>
      <c r="P155" s="160" t="str">
        <f t="shared" si="16"/>
        <v/>
      </c>
      <c r="Q155" s="161" t="str">
        <f t="shared" si="17"/>
        <v/>
      </c>
      <c r="R155" s="162" t="str">
        <f t="shared" si="18"/>
        <v/>
      </c>
      <c r="S155" s="163" t="str">
        <f t="shared" si="19"/>
        <v/>
      </c>
      <c r="T155" s="164" t="str">
        <f t="shared" si="20"/>
        <v/>
      </c>
      <c r="U155" s="165" t="str">
        <f t="shared" si="21"/>
        <v/>
      </c>
      <c r="V155" s="146"/>
      <c r="AR155" t="str">
        <f t="shared" si="22"/>
        <v/>
      </c>
      <c r="AS155" t="str">
        <f t="shared" si="23"/>
        <v/>
      </c>
    </row>
    <row r="156" spans="1:45" x14ac:dyDescent="0.55000000000000004">
      <c r="A156" s="171"/>
      <c r="B156" s="172"/>
      <c r="C156" s="173"/>
      <c r="D156" s="173"/>
      <c r="E156" s="173"/>
      <c r="F156" s="173"/>
      <c r="G156" s="174"/>
      <c r="H156" s="175"/>
      <c r="I156" s="176"/>
      <c r="J156" s="176"/>
      <c r="K156" s="177"/>
      <c r="L156" s="178"/>
      <c r="M156" s="179"/>
      <c r="N156" s="133"/>
      <c r="O156" s="160" t="str">
        <f>IF(Q156 = "", "", COUNT(Q$4:$Q156))</f>
        <v/>
      </c>
      <c r="P156" s="160" t="str">
        <f t="shared" si="16"/>
        <v/>
      </c>
      <c r="Q156" s="161" t="str">
        <f t="shared" si="17"/>
        <v/>
      </c>
      <c r="R156" s="162" t="str">
        <f t="shared" si="18"/>
        <v/>
      </c>
      <c r="S156" s="163" t="str">
        <f t="shared" si="19"/>
        <v/>
      </c>
      <c r="T156" s="164" t="str">
        <f t="shared" si="20"/>
        <v/>
      </c>
      <c r="U156" s="165" t="str">
        <f t="shared" si="21"/>
        <v/>
      </c>
      <c r="V156" s="146"/>
      <c r="AR156" t="str">
        <f t="shared" si="22"/>
        <v/>
      </c>
      <c r="AS156" t="str">
        <f t="shared" si="23"/>
        <v/>
      </c>
    </row>
    <row r="157" spans="1:45" x14ac:dyDescent="0.55000000000000004">
      <c r="A157" s="171"/>
      <c r="B157" s="172"/>
      <c r="C157" s="173"/>
      <c r="D157" s="173"/>
      <c r="E157" s="173"/>
      <c r="F157" s="173"/>
      <c r="G157" s="174"/>
      <c r="H157" s="175"/>
      <c r="I157" s="176"/>
      <c r="J157" s="176"/>
      <c r="K157" s="177"/>
      <c r="L157" s="178"/>
      <c r="M157" s="179"/>
      <c r="N157" s="133"/>
      <c r="O157" s="160" t="str">
        <f>IF(Q157 = "", "", COUNT(Q$4:$Q157))</f>
        <v/>
      </c>
      <c r="P157" s="160" t="str">
        <f t="shared" si="16"/>
        <v/>
      </c>
      <c r="Q157" s="161" t="str">
        <f t="shared" si="17"/>
        <v/>
      </c>
      <c r="R157" s="162" t="str">
        <f t="shared" si="18"/>
        <v/>
      </c>
      <c r="S157" s="163" t="str">
        <f t="shared" si="19"/>
        <v/>
      </c>
      <c r="T157" s="164" t="str">
        <f t="shared" si="20"/>
        <v/>
      </c>
      <c r="U157" s="165" t="str">
        <f t="shared" si="21"/>
        <v/>
      </c>
      <c r="V157" s="146"/>
      <c r="AR157" t="str">
        <f t="shared" si="22"/>
        <v/>
      </c>
      <c r="AS157" t="str">
        <f t="shared" si="23"/>
        <v/>
      </c>
    </row>
    <row r="158" spans="1:45" x14ac:dyDescent="0.55000000000000004">
      <c r="A158" s="171"/>
      <c r="B158" s="172"/>
      <c r="C158" s="173"/>
      <c r="D158" s="173"/>
      <c r="E158" s="173"/>
      <c r="F158" s="173"/>
      <c r="G158" s="174"/>
      <c r="H158" s="175"/>
      <c r="I158" s="176"/>
      <c r="J158" s="176"/>
      <c r="K158" s="177"/>
      <c r="L158" s="178"/>
      <c r="M158" s="179"/>
      <c r="N158" s="133"/>
      <c r="O158" s="160" t="str">
        <f>IF(Q158 = "", "", COUNT(Q$4:$Q158))</f>
        <v/>
      </c>
      <c r="P158" s="160" t="str">
        <f t="shared" si="16"/>
        <v/>
      </c>
      <c r="Q158" s="161" t="str">
        <f t="shared" si="17"/>
        <v/>
      </c>
      <c r="R158" s="162" t="str">
        <f t="shared" si="18"/>
        <v/>
      </c>
      <c r="S158" s="163" t="str">
        <f t="shared" si="19"/>
        <v/>
      </c>
      <c r="T158" s="164" t="str">
        <f t="shared" si="20"/>
        <v/>
      </c>
      <c r="U158" s="165" t="str">
        <f t="shared" si="21"/>
        <v/>
      </c>
      <c r="V158" s="146"/>
      <c r="AR158" t="str">
        <f t="shared" si="22"/>
        <v/>
      </c>
      <c r="AS158" t="str">
        <f t="shared" si="23"/>
        <v/>
      </c>
    </row>
    <row r="159" spans="1:45" x14ac:dyDescent="0.55000000000000004">
      <c r="A159" s="171"/>
      <c r="B159" s="172"/>
      <c r="C159" s="173"/>
      <c r="D159" s="173"/>
      <c r="E159" s="173"/>
      <c r="F159" s="173"/>
      <c r="G159" s="174"/>
      <c r="H159" s="175"/>
      <c r="I159" s="176"/>
      <c r="J159" s="176"/>
      <c r="K159" s="177"/>
      <c r="L159" s="178"/>
      <c r="M159" s="179"/>
      <c r="N159" s="133"/>
      <c r="O159" s="160" t="str">
        <f>IF(Q159 = "", "", COUNT(Q$4:$Q159))</f>
        <v/>
      </c>
      <c r="P159" s="160" t="str">
        <f t="shared" si="16"/>
        <v/>
      </c>
      <c r="Q159" s="161" t="str">
        <f t="shared" si="17"/>
        <v/>
      </c>
      <c r="R159" s="162" t="str">
        <f t="shared" si="18"/>
        <v/>
      </c>
      <c r="S159" s="163" t="str">
        <f t="shared" si="19"/>
        <v/>
      </c>
      <c r="T159" s="164" t="str">
        <f t="shared" si="20"/>
        <v/>
      </c>
      <c r="U159" s="165" t="str">
        <f t="shared" si="21"/>
        <v/>
      </c>
      <c r="V159" s="146"/>
      <c r="AR159" t="str">
        <f t="shared" si="22"/>
        <v/>
      </c>
      <c r="AS159" t="str">
        <f t="shared" si="23"/>
        <v/>
      </c>
    </row>
    <row r="160" spans="1:45" x14ac:dyDescent="0.55000000000000004">
      <c r="A160" s="171"/>
      <c r="B160" s="172"/>
      <c r="C160" s="173"/>
      <c r="D160" s="173"/>
      <c r="E160" s="173"/>
      <c r="F160" s="173"/>
      <c r="G160" s="174"/>
      <c r="H160" s="175"/>
      <c r="I160" s="176"/>
      <c r="J160" s="176"/>
      <c r="K160" s="177"/>
      <c r="L160" s="178"/>
      <c r="M160" s="179"/>
      <c r="N160" s="133"/>
      <c r="O160" s="160" t="str">
        <f>IF(Q160 = "", "", COUNT(Q$4:$Q160))</f>
        <v/>
      </c>
      <c r="P160" s="160" t="str">
        <f t="shared" si="16"/>
        <v/>
      </c>
      <c r="Q160" s="161" t="str">
        <f t="shared" si="17"/>
        <v/>
      </c>
      <c r="R160" s="162" t="str">
        <f t="shared" si="18"/>
        <v/>
      </c>
      <c r="S160" s="163" t="str">
        <f t="shared" si="19"/>
        <v/>
      </c>
      <c r="T160" s="164" t="str">
        <f t="shared" si="20"/>
        <v/>
      </c>
      <c r="U160" s="165" t="str">
        <f t="shared" si="21"/>
        <v/>
      </c>
      <c r="V160" s="146"/>
      <c r="AR160" t="str">
        <f t="shared" si="22"/>
        <v/>
      </c>
      <c r="AS160" t="str">
        <f t="shared" si="23"/>
        <v/>
      </c>
    </row>
    <row r="161" spans="1:45" x14ac:dyDescent="0.55000000000000004">
      <c r="A161" s="171"/>
      <c r="B161" s="172"/>
      <c r="C161" s="173"/>
      <c r="D161" s="173"/>
      <c r="E161" s="173"/>
      <c r="F161" s="173"/>
      <c r="G161" s="174"/>
      <c r="H161" s="175"/>
      <c r="I161" s="176"/>
      <c r="J161" s="176"/>
      <c r="K161" s="177"/>
      <c r="L161" s="178"/>
      <c r="M161" s="179"/>
      <c r="N161" s="133"/>
      <c r="O161" s="160" t="str">
        <f>IF(Q161 = "", "", COUNT(Q$4:$Q161))</f>
        <v/>
      </c>
      <c r="P161" s="160" t="str">
        <f t="shared" si="16"/>
        <v/>
      </c>
      <c r="Q161" s="161" t="str">
        <f t="shared" si="17"/>
        <v/>
      </c>
      <c r="R161" s="162" t="str">
        <f t="shared" si="18"/>
        <v/>
      </c>
      <c r="S161" s="163" t="str">
        <f t="shared" si="19"/>
        <v/>
      </c>
      <c r="T161" s="164" t="str">
        <f t="shared" si="20"/>
        <v/>
      </c>
      <c r="U161" s="165" t="str">
        <f t="shared" si="21"/>
        <v/>
      </c>
      <c r="V161" s="146"/>
      <c r="AR161" t="str">
        <f t="shared" si="22"/>
        <v/>
      </c>
      <c r="AS161" t="str">
        <f t="shared" si="23"/>
        <v/>
      </c>
    </row>
    <row r="162" spans="1:45" x14ac:dyDescent="0.55000000000000004">
      <c r="A162" s="171"/>
      <c r="B162" s="172"/>
      <c r="C162" s="173"/>
      <c r="D162" s="173"/>
      <c r="E162" s="173"/>
      <c r="F162" s="173"/>
      <c r="G162" s="174"/>
      <c r="H162" s="175"/>
      <c r="I162" s="176"/>
      <c r="J162" s="176"/>
      <c r="K162" s="177"/>
      <c r="L162" s="178"/>
      <c r="M162" s="179"/>
      <c r="N162" s="133"/>
      <c r="O162" s="160" t="str">
        <f>IF(Q162 = "", "", COUNT(Q$4:$Q162))</f>
        <v/>
      </c>
      <c r="P162" s="160" t="str">
        <f t="shared" si="16"/>
        <v/>
      </c>
      <c r="Q162" s="161" t="str">
        <f t="shared" si="17"/>
        <v/>
      </c>
      <c r="R162" s="162" t="str">
        <f t="shared" si="18"/>
        <v/>
      </c>
      <c r="S162" s="163" t="str">
        <f t="shared" si="19"/>
        <v/>
      </c>
      <c r="T162" s="164" t="str">
        <f t="shared" si="20"/>
        <v/>
      </c>
      <c r="U162" s="165" t="str">
        <f t="shared" si="21"/>
        <v/>
      </c>
      <c r="V162" s="146"/>
      <c r="AR162" t="str">
        <f t="shared" si="22"/>
        <v/>
      </c>
      <c r="AS162" t="str">
        <f t="shared" si="23"/>
        <v/>
      </c>
    </row>
    <row r="163" spans="1:45" x14ac:dyDescent="0.55000000000000004">
      <c r="A163" s="171"/>
      <c r="B163" s="172"/>
      <c r="C163" s="173"/>
      <c r="D163" s="173"/>
      <c r="E163" s="173"/>
      <c r="F163" s="173"/>
      <c r="G163" s="174"/>
      <c r="H163" s="175"/>
      <c r="I163" s="176"/>
      <c r="J163" s="176"/>
      <c r="K163" s="177"/>
      <c r="L163" s="178"/>
      <c r="M163" s="179"/>
      <c r="N163" s="133"/>
      <c r="O163" s="160" t="str">
        <f>IF(Q163 = "", "", COUNT(Q$4:$Q163))</f>
        <v/>
      </c>
      <c r="P163" s="160" t="str">
        <f t="shared" si="16"/>
        <v/>
      </c>
      <c r="Q163" s="161" t="str">
        <f t="shared" si="17"/>
        <v/>
      </c>
      <c r="R163" s="162" t="str">
        <f t="shared" si="18"/>
        <v/>
      </c>
      <c r="S163" s="163" t="str">
        <f t="shared" si="19"/>
        <v/>
      </c>
      <c r="T163" s="164" t="str">
        <f t="shared" si="20"/>
        <v/>
      </c>
      <c r="U163" s="165" t="str">
        <f t="shared" si="21"/>
        <v/>
      </c>
      <c r="V163" s="146"/>
      <c r="AR163" t="str">
        <f t="shared" si="22"/>
        <v/>
      </c>
      <c r="AS163" t="str">
        <f t="shared" si="23"/>
        <v/>
      </c>
    </row>
    <row r="164" spans="1:45" x14ac:dyDescent="0.55000000000000004">
      <c r="A164" s="171"/>
      <c r="B164" s="172"/>
      <c r="C164" s="173"/>
      <c r="D164" s="173"/>
      <c r="E164" s="173"/>
      <c r="F164" s="173"/>
      <c r="G164" s="174"/>
      <c r="H164" s="175"/>
      <c r="I164" s="176"/>
      <c r="J164" s="176"/>
      <c r="K164" s="177"/>
      <c r="L164" s="178"/>
      <c r="M164" s="179"/>
      <c r="N164" s="133"/>
      <c r="O164" s="160" t="str">
        <f>IF(Q164 = "", "", COUNT(Q$4:$Q164))</f>
        <v/>
      </c>
      <c r="P164" s="160" t="str">
        <f t="shared" si="16"/>
        <v/>
      </c>
      <c r="Q164" s="161" t="str">
        <f t="shared" si="17"/>
        <v/>
      </c>
      <c r="R164" s="162" t="str">
        <f t="shared" si="18"/>
        <v/>
      </c>
      <c r="S164" s="163" t="str">
        <f t="shared" si="19"/>
        <v/>
      </c>
      <c r="T164" s="164" t="str">
        <f t="shared" si="20"/>
        <v/>
      </c>
      <c r="U164" s="165" t="str">
        <f t="shared" si="21"/>
        <v/>
      </c>
      <c r="V164" s="146"/>
      <c r="AR164" t="str">
        <f t="shared" si="22"/>
        <v/>
      </c>
      <c r="AS164" t="str">
        <f t="shared" si="23"/>
        <v/>
      </c>
    </row>
    <row r="165" spans="1:45" x14ac:dyDescent="0.55000000000000004">
      <c r="A165" s="171"/>
      <c r="B165" s="172"/>
      <c r="C165" s="173"/>
      <c r="D165" s="173"/>
      <c r="E165" s="173"/>
      <c r="F165" s="173"/>
      <c r="G165" s="174"/>
      <c r="H165" s="175"/>
      <c r="I165" s="176"/>
      <c r="J165" s="176"/>
      <c r="K165" s="177"/>
      <c r="L165" s="178"/>
      <c r="M165" s="179"/>
      <c r="N165" s="133"/>
      <c r="O165" s="160" t="str">
        <f>IF(Q165 = "", "", COUNT(Q$4:$Q165))</f>
        <v/>
      </c>
      <c r="P165" s="160" t="str">
        <f t="shared" si="16"/>
        <v/>
      </c>
      <c r="Q165" s="161" t="str">
        <f t="shared" si="17"/>
        <v/>
      </c>
      <c r="R165" s="162" t="str">
        <f t="shared" si="18"/>
        <v/>
      </c>
      <c r="S165" s="163" t="str">
        <f t="shared" si="19"/>
        <v/>
      </c>
      <c r="T165" s="164" t="str">
        <f t="shared" si="20"/>
        <v/>
      </c>
      <c r="U165" s="165" t="str">
        <f t="shared" si="21"/>
        <v/>
      </c>
      <c r="V165" s="146"/>
      <c r="AR165" t="str">
        <f t="shared" si="22"/>
        <v/>
      </c>
      <c r="AS165" t="str">
        <f t="shared" si="23"/>
        <v/>
      </c>
    </row>
    <row r="166" spans="1:45" x14ac:dyDescent="0.55000000000000004">
      <c r="A166" s="171"/>
      <c r="B166" s="172"/>
      <c r="C166" s="173"/>
      <c r="D166" s="173"/>
      <c r="E166" s="173"/>
      <c r="F166" s="173"/>
      <c r="G166" s="174"/>
      <c r="H166" s="175"/>
      <c r="I166" s="176"/>
      <c r="J166" s="176"/>
      <c r="K166" s="177"/>
      <c r="L166" s="178"/>
      <c r="M166" s="179"/>
      <c r="N166" s="133"/>
      <c r="O166" s="160" t="str">
        <f>IF(Q166 = "", "", COUNT(Q$4:$Q166))</f>
        <v/>
      </c>
      <c r="P166" s="160" t="str">
        <f t="shared" si="16"/>
        <v/>
      </c>
      <c r="Q166" s="161" t="str">
        <f t="shared" si="17"/>
        <v/>
      </c>
      <c r="R166" s="162" t="str">
        <f t="shared" si="18"/>
        <v/>
      </c>
      <c r="S166" s="163" t="str">
        <f t="shared" si="19"/>
        <v/>
      </c>
      <c r="T166" s="164" t="str">
        <f t="shared" si="20"/>
        <v/>
      </c>
      <c r="U166" s="165" t="str">
        <f t="shared" si="21"/>
        <v/>
      </c>
      <c r="V166" s="146"/>
      <c r="AR166" t="str">
        <f t="shared" si="22"/>
        <v/>
      </c>
      <c r="AS166" t="str">
        <f t="shared" si="23"/>
        <v/>
      </c>
    </row>
    <row r="167" spans="1:45" x14ac:dyDescent="0.55000000000000004">
      <c r="A167" s="171"/>
      <c r="B167" s="172"/>
      <c r="C167" s="173"/>
      <c r="D167" s="173"/>
      <c r="E167" s="173"/>
      <c r="F167" s="173"/>
      <c r="G167" s="174"/>
      <c r="H167" s="175"/>
      <c r="I167" s="176"/>
      <c r="J167" s="176"/>
      <c r="K167" s="177"/>
      <c r="L167" s="178"/>
      <c r="M167" s="179"/>
      <c r="N167" s="133"/>
      <c r="O167" s="160" t="str">
        <f>IF(Q167 = "", "", COUNT(Q$4:$Q167))</f>
        <v/>
      </c>
      <c r="P167" s="160" t="str">
        <f t="shared" si="16"/>
        <v/>
      </c>
      <c r="Q167" s="161" t="str">
        <f t="shared" si="17"/>
        <v/>
      </c>
      <c r="R167" s="162" t="str">
        <f t="shared" si="18"/>
        <v/>
      </c>
      <c r="S167" s="163" t="str">
        <f t="shared" si="19"/>
        <v/>
      </c>
      <c r="T167" s="164" t="str">
        <f t="shared" si="20"/>
        <v/>
      </c>
      <c r="U167" s="165" t="str">
        <f t="shared" si="21"/>
        <v/>
      </c>
      <c r="V167" s="146"/>
      <c r="AR167" t="str">
        <f t="shared" si="22"/>
        <v/>
      </c>
      <c r="AS167" t="str">
        <f t="shared" si="23"/>
        <v/>
      </c>
    </row>
    <row r="168" spans="1:45" x14ac:dyDescent="0.55000000000000004">
      <c r="A168" s="171"/>
      <c r="B168" s="172"/>
      <c r="C168" s="173"/>
      <c r="D168" s="173"/>
      <c r="E168" s="173"/>
      <c r="F168" s="173"/>
      <c r="G168" s="174"/>
      <c r="H168" s="175"/>
      <c r="I168" s="176"/>
      <c r="J168" s="176"/>
      <c r="K168" s="177"/>
      <c r="L168" s="178"/>
      <c r="M168" s="179"/>
      <c r="N168" s="133"/>
      <c r="O168" s="160" t="str">
        <f>IF(Q168 = "", "", COUNT(Q$4:$Q168))</f>
        <v/>
      </c>
      <c r="P168" s="160" t="str">
        <f t="shared" si="16"/>
        <v/>
      </c>
      <c r="Q168" s="161" t="str">
        <f t="shared" si="17"/>
        <v/>
      </c>
      <c r="R168" s="162" t="str">
        <f t="shared" si="18"/>
        <v/>
      </c>
      <c r="S168" s="163" t="str">
        <f t="shared" si="19"/>
        <v/>
      </c>
      <c r="T168" s="164" t="str">
        <f t="shared" si="20"/>
        <v/>
      </c>
      <c r="U168" s="165" t="str">
        <f t="shared" si="21"/>
        <v/>
      </c>
      <c r="V168" s="146"/>
      <c r="AR168" t="str">
        <f t="shared" si="22"/>
        <v/>
      </c>
      <c r="AS168" t="str">
        <f t="shared" si="23"/>
        <v/>
      </c>
    </row>
    <row r="169" spans="1:45" x14ac:dyDescent="0.55000000000000004">
      <c r="A169" s="171"/>
      <c r="B169" s="172"/>
      <c r="C169" s="173"/>
      <c r="D169" s="173"/>
      <c r="E169" s="173"/>
      <c r="F169" s="173"/>
      <c r="G169" s="174"/>
      <c r="H169" s="175"/>
      <c r="I169" s="176"/>
      <c r="J169" s="176"/>
      <c r="K169" s="177"/>
      <c r="L169" s="178"/>
      <c r="M169" s="179"/>
      <c r="N169" s="133"/>
      <c r="O169" s="160" t="str">
        <f>IF(Q169 = "", "", COUNT(Q$4:$Q169))</f>
        <v/>
      </c>
      <c r="P169" s="160" t="str">
        <f t="shared" si="16"/>
        <v/>
      </c>
      <c r="Q169" s="161" t="str">
        <f t="shared" si="17"/>
        <v/>
      </c>
      <c r="R169" s="162" t="str">
        <f t="shared" si="18"/>
        <v/>
      </c>
      <c r="S169" s="163" t="str">
        <f t="shared" si="19"/>
        <v/>
      </c>
      <c r="T169" s="164" t="str">
        <f t="shared" si="20"/>
        <v/>
      </c>
      <c r="U169" s="165" t="str">
        <f t="shared" si="21"/>
        <v/>
      </c>
      <c r="V169" s="146"/>
      <c r="AR169" t="str">
        <f t="shared" si="22"/>
        <v/>
      </c>
      <c r="AS169" t="str">
        <f t="shared" si="23"/>
        <v/>
      </c>
    </row>
    <row r="170" spans="1:45" x14ac:dyDescent="0.55000000000000004">
      <c r="A170" s="171"/>
      <c r="B170" s="172"/>
      <c r="C170" s="173"/>
      <c r="D170" s="173"/>
      <c r="E170" s="173"/>
      <c r="F170" s="173"/>
      <c r="G170" s="174"/>
      <c r="H170" s="175"/>
      <c r="I170" s="176"/>
      <c r="J170" s="176"/>
      <c r="K170" s="177"/>
      <c r="L170" s="178"/>
      <c r="M170" s="179"/>
      <c r="N170" s="133"/>
      <c r="O170" s="160" t="str">
        <f>IF(Q170 = "", "", COUNT(Q$4:$Q170))</f>
        <v/>
      </c>
      <c r="P170" s="160" t="str">
        <f t="shared" si="16"/>
        <v/>
      </c>
      <c r="Q170" s="161" t="str">
        <f t="shared" si="17"/>
        <v/>
      </c>
      <c r="R170" s="162" t="str">
        <f t="shared" si="18"/>
        <v/>
      </c>
      <c r="S170" s="163" t="str">
        <f t="shared" si="19"/>
        <v/>
      </c>
      <c r="T170" s="164" t="str">
        <f t="shared" si="20"/>
        <v/>
      </c>
      <c r="U170" s="165" t="str">
        <f t="shared" si="21"/>
        <v/>
      </c>
      <c r="V170" s="146"/>
      <c r="AR170" t="str">
        <f t="shared" si="22"/>
        <v/>
      </c>
      <c r="AS170" t="str">
        <f t="shared" si="23"/>
        <v/>
      </c>
    </row>
    <row r="171" spans="1:45" x14ac:dyDescent="0.55000000000000004">
      <c r="A171" s="171"/>
      <c r="B171" s="172"/>
      <c r="C171" s="173"/>
      <c r="D171" s="173"/>
      <c r="E171" s="173"/>
      <c r="F171" s="173"/>
      <c r="G171" s="174"/>
      <c r="H171" s="175"/>
      <c r="I171" s="176"/>
      <c r="J171" s="176"/>
      <c r="K171" s="177"/>
      <c r="L171" s="178"/>
      <c r="M171" s="179"/>
      <c r="N171" s="133"/>
      <c r="O171" s="160" t="str">
        <f>IF(Q171 = "", "", COUNT(Q$4:$Q171))</f>
        <v/>
      </c>
      <c r="P171" s="160" t="str">
        <f t="shared" si="16"/>
        <v/>
      </c>
      <c r="Q171" s="161" t="str">
        <f t="shared" si="17"/>
        <v/>
      </c>
      <c r="R171" s="162" t="str">
        <f t="shared" si="18"/>
        <v/>
      </c>
      <c r="S171" s="163" t="str">
        <f t="shared" si="19"/>
        <v/>
      </c>
      <c r="T171" s="164" t="str">
        <f t="shared" si="20"/>
        <v/>
      </c>
      <c r="U171" s="165" t="str">
        <f t="shared" si="21"/>
        <v/>
      </c>
      <c r="V171" s="146"/>
      <c r="AR171" t="str">
        <f t="shared" si="22"/>
        <v/>
      </c>
      <c r="AS171" t="str">
        <f t="shared" si="23"/>
        <v/>
      </c>
    </row>
    <row r="172" spans="1:45" x14ac:dyDescent="0.55000000000000004">
      <c r="A172" s="171"/>
      <c r="B172" s="172"/>
      <c r="C172" s="173"/>
      <c r="D172" s="173"/>
      <c r="E172" s="173"/>
      <c r="F172" s="173"/>
      <c r="G172" s="174"/>
      <c r="H172" s="175"/>
      <c r="I172" s="176"/>
      <c r="J172" s="176"/>
      <c r="K172" s="177"/>
      <c r="L172" s="178"/>
      <c r="M172" s="179"/>
      <c r="N172" s="133"/>
      <c r="O172" s="160" t="str">
        <f>IF(Q172 = "", "", COUNT(Q$4:$Q172))</f>
        <v/>
      </c>
      <c r="P172" s="160" t="str">
        <f t="shared" si="16"/>
        <v/>
      </c>
      <c r="Q172" s="161" t="str">
        <f t="shared" si="17"/>
        <v/>
      </c>
      <c r="R172" s="162" t="str">
        <f t="shared" si="18"/>
        <v/>
      </c>
      <c r="S172" s="163" t="str">
        <f t="shared" si="19"/>
        <v/>
      </c>
      <c r="T172" s="164" t="str">
        <f t="shared" si="20"/>
        <v/>
      </c>
      <c r="U172" s="165" t="str">
        <f t="shared" si="21"/>
        <v/>
      </c>
      <c r="V172" s="146"/>
      <c r="AR172" t="str">
        <f t="shared" si="22"/>
        <v/>
      </c>
      <c r="AS172" t="str">
        <f t="shared" si="23"/>
        <v/>
      </c>
    </row>
    <row r="173" spans="1:45" x14ac:dyDescent="0.55000000000000004">
      <c r="A173" s="171"/>
      <c r="B173" s="172"/>
      <c r="C173" s="173"/>
      <c r="D173" s="173"/>
      <c r="E173" s="173"/>
      <c r="F173" s="173"/>
      <c r="G173" s="174"/>
      <c r="H173" s="175"/>
      <c r="I173" s="176"/>
      <c r="J173" s="176"/>
      <c r="K173" s="177"/>
      <c r="L173" s="178"/>
      <c r="M173" s="179"/>
      <c r="N173" s="133"/>
      <c r="O173" s="160" t="str">
        <f>IF(Q173 = "", "", COUNT(Q$4:$Q173))</f>
        <v/>
      </c>
      <c r="P173" s="160" t="str">
        <f t="shared" si="16"/>
        <v/>
      </c>
      <c r="Q173" s="161" t="str">
        <f t="shared" si="17"/>
        <v/>
      </c>
      <c r="R173" s="162" t="str">
        <f t="shared" si="18"/>
        <v/>
      </c>
      <c r="S173" s="163" t="str">
        <f t="shared" si="19"/>
        <v/>
      </c>
      <c r="T173" s="164" t="str">
        <f t="shared" si="20"/>
        <v/>
      </c>
      <c r="U173" s="165" t="str">
        <f t="shared" si="21"/>
        <v/>
      </c>
      <c r="V173" s="146"/>
      <c r="AR173" t="str">
        <f t="shared" si="22"/>
        <v/>
      </c>
      <c r="AS173" t="str">
        <f t="shared" si="23"/>
        <v/>
      </c>
    </row>
    <row r="174" spans="1:45" x14ac:dyDescent="0.55000000000000004">
      <c r="A174" s="171"/>
      <c r="B174" s="172"/>
      <c r="C174" s="173"/>
      <c r="D174" s="173"/>
      <c r="E174" s="173"/>
      <c r="F174" s="173"/>
      <c r="G174" s="174"/>
      <c r="H174" s="175"/>
      <c r="I174" s="176"/>
      <c r="J174" s="176"/>
      <c r="K174" s="177"/>
      <c r="L174" s="178"/>
      <c r="M174" s="179"/>
      <c r="N174" s="133"/>
      <c r="O174" s="160" t="str">
        <f>IF(Q174 = "", "", COUNT(Q$4:$Q174))</f>
        <v/>
      </c>
      <c r="P174" s="160" t="str">
        <f t="shared" si="16"/>
        <v/>
      </c>
      <c r="Q174" s="161" t="str">
        <f t="shared" si="17"/>
        <v/>
      </c>
      <c r="R174" s="162" t="str">
        <f t="shared" si="18"/>
        <v/>
      </c>
      <c r="S174" s="163" t="str">
        <f t="shared" si="19"/>
        <v/>
      </c>
      <c r="T174" s="164" t="str">
        <f t="shared" si="20"/>
        <v/>
      </c>
      <c r="U174" s="165" t="str">
        <f t="shared" si="21"/>
        <v/>
      </c>
      <c r="V174" s="146"/>
      <c r="AR174" t="str">
        <f t="shared" si="22"/>
        <v/>
      </c>
      <c r="AS174" t="str">
        <f t="shared" si="23"/>
        <v/>
      </c>
    </row>
    <row r="175" spans="1:45" x14ac:dyDescent="0.55000000000000004">
      <c r="A175" s="171"/>
      <c r="B175" s="172"/>
      <c r="C175" s="173"/>
      <c r="D175" s="173"/>
      <c r="E175" s="173"/>
      <c r="F175" s="173"/>
      <c r="G175" s="174"/>
      <c r="H175" s="175"/>
      <c r="I175" s="176"/>
      <c r="J175" s="176"/>
      <c r="K175" s="177"/>
      <c r="L175" s="178"/>
      <c r="M175" s="179"/>
      <c r="N175" s="133"/>
      <c r="O175" s="160" t="str">
        <f>IF(Q175 = "", "", COUNT(Q$4:$Q175))</f>
        <v/>
      </c>
      <c r="P175" s="160" t="str">
        <f t="shared" si="16"/>
        <v/>
      </c>
      <c r="Q175" s="161" t="str">
        <f t="shared" si="17"/>
        <v/>
      </c>
      <c r="R175" s="162" t="str">
        <f t="shared" si="18"/>
        <v/>
      </c>
      <c r="S175" s="163" t="str">
        <f t="shared" si="19"/>
        <v/>
      </c>
      <c r="T175" s="164" t="str">
        <f t="shared" si="20"/>
        <v/>
      </c>
      <c r="U175" s="165" t="str">
        <f t="shared" si="21"/>
        <v/>
      </c>
      <c r="V175" s="146"/>
      <c r="AR175" t="str">
        <f t="shared" si="22"/>
        <v/>
      </c>
      <c r="AS175" t="str">
        <f t="shared" si="23"/>
        <v/>
      </c>
    </row>
    <row r="176" spans="1:45" x14ac:dyDescent="0.55000000000000004">
      <c r="A176" s="171"/>
      <c r="B176" s="172"/>
      <c r="C176" s="173"/>
      <c r="D176" s="173"/>
      <c r="E176" s="173"/>
      <c r="F176" s="173"/>
      <c r="G176" s="174"/>
      <c r="H176" s="175"/>
      <c r="I176" s="176"/>
      <c r="J176" s="176"/>
      <c r="K176" s="177"/>
      <c r="L176" s="178"/>
      <c r="M176" s="179"/>
      <c r="N176" s="133"/>
      <c r="O176" s="160" t="str">
        <f>IF(Q176 = "", "", COUNT(Q$4:$Q176))</f>
        <v/>
      </c>
      <c r="P176" s="160" t="str">
        <f t="shared" si="16"/>
        <v/>
      </c>
      <c r="Q176" s="161" t="str">
        <f t="shared" si="17"/>
        <v/>
      </c>
      <c r="R176" s="162" t="str">
        <f t="shared" si="18"/>
        <v/>
      </c>
      <c r="S176" s="163" t="str">
        <f t="shared" si="19"/>
        <v/>
      </c>
      <c r="T176" s="164" t="str">
        <f t="shared" si="20"/>
        <v/>
      </c>
      <c r="U176" s="165" t="str">
        <f t="shared" si="21"/>
        <v/>
      </c>
      <c r="V176" s="146"/>
      <c r="AR176" t="str">
        <f t="shared" si="22"/>
        <v/>
      </c>
      <c r="AS176" t="str">
        <f t="shared" si="23"/>
        <v/>
      </c>
    </row>
    <row r="177" spans="1:45" x14ac:dyDescent="0.55000000000000004">
      <c r="A177" s="171"/>
      <c r="B177" s="172"/>
      <c r="C177" s="173"/>
      <c r="D177" s="173"/>
      <c r="E177" s="173"/>
      <c r="F177" s="173"/>
      <c r="G177" s="174"/>
      <c r="H177" s="175"/>
      <c r="I177" s="176"/>
      <c r="J177" s="176"/>
      <c r="K177" s="177"/>
      <c r="L177" s="178"/>
      <c r="M177" s="179"/>
      <c r="N177" s="133"/>
      <c r="O177" s="160" t="str">
        <f>IF(Q177 = "", "", COUNT(Q$4:$Q177))</f>
        <v/>
      </c>
      <c r="P177" s="160" t="str">
        <f t="shared" si="16"/>
        <v/>
      </c>
      <c r="Q177" s="161" t="str">
        <f t="shared" si="17"/>
        <v/>
      </c>
      <c r="R177" s="162" t="str">
        <f t="shared" si="18"/>
        <v/>
      </c>
      <c r="S177" s="163" t="str">
        <f t="shared" si="19"/>
        <v/>
      </c>
      <c r="T177" s="164" t="str">
        <f t="shared" si="20"/>
        <v/>
      </c>
      <c r="U177" s="165" t="str">
        <f t="shared" si="21"/>
        <v/>
      </c>
      <c r="V177" s="146"/>
      <c r="AR177" t="str">
        <f t="shared" si="22"/>
        <v/>
      </c>
      <c r="AS177" t="str">
        <f t="shared" si="23"/>
        <v/>
      </c>
    </row>
    <row r="178" spans="1:45" x14ac:dyDescent="0.55000000000000004">
      <c r="A178" s="171"/>
      <c r="B178" s="172"/>
      <c r="C178" s="173"/>
      <c r="D178" s="173"/>
      <c r="E178" s="173"/>
      <c r="F178" s="173"/>
      <c r="G178" s="174"/>
      <c r="H178" s="175"/>
      <c r="I178" s="176"/>
      <c r="J178" s="176"/>
      <c r="K178" s="177"/>
      <c r="L178" s="178"/>
      <c r="M178" s="179"/>
      <c r="N178" s="133"/>
      <c r="O178" s="160" t="str">
        <f>IF(Q178 = "", "", COUNT(Q$4:$Q178))</f>
        <v/>
      </c>
      <c r="P178" s="160" t="str">
        <f t="shared" si="16"/>
        <v/>
      </c>
      <c r="Q178" s="161" t="str">
        <f t="shared" si="17"/>
        <v/>
      </c>
      <c r="R178" s="162" t="str">
        <f t="shared" si="18"/>
        <v/>
      </c>
      <c r="S178" s="163" t="str">
        <f t="shared" si="19"/>
        <v/>
      </c>
      <c r="T178" s="164" t="str">
        <f t="shared" si="20"/>
        <v/>
      </c>
      <c r="U178" s="165" t="str">
        <f t="shared" si="21"/>
        <v/>
      </c>
      <c r="V178" s="146"/>
      <c r="AR178" t="str">
        <f t="shared" si="22"/>
        <v/>
      </c>
      <c r="AS178" t="str">
        <f t="shared" si="23"/>
        <v/>
      </c>
    </row>
    <row r="179" spans="1:45" x14ac:dyDescent="0.55000000000000004">
      <c r="A179" s="171"/>
      <c r="B179" s="172"/>
      <c r="C179" s="173"/>
      <c r="D179" s="173"/>
      <c r="E179" s="173"/>
      <c r="F179" s="173"/>
      <c r="G179" s="174"/>
      <c r="H179" s="175"/>
      <c r="I179" s="176"/>
      <c r="J179" s="176"/>
      <c r="K179" s="177"/>
      <c r="L179" s="178"/>
      <c r="M179" s="179"/>
      <c r="N179" s="133"/>
      <c r="O179" s="160" t="str">
        <f>IF(Q179 = "", "", COUNT(Q$4:$Q179))</f>
        <v/>
      </c>
      <c r="P179" s="160" t="str">
        <f t="shared" si="16"/>
        <v/>
      </c>
      <c r="Q179" s="161" t="str">
        <f t="shared" si="17"/>
        <v/>
      </c>
      <c r="R179" s="162" t="str">
        <f t="shared" si="18"/>
        <v/>
      </c>
      <c r="S179" s="163" t="str">
        <f t="shared" si="19"/>
        <v/>
      </c>
      <c r="T179" s="164" t="str">
        <f t="shared" si="20"/>
        <v/>
      </c>
      <c r="U179" s="165" t="str">
        <f t="shared" si="21"/>
        <v/>
      </c>
      <c r="V179" s="146"/>
      <c r="AR179" t="str">
        <f t="shared" si="22"/>
        <v/>
      </c>
      <c r="AS179" t="str">
        <f t="shared" si="23"/>
        <v/>
      </c>
    </row>
    <row r="180" spans="1:45" x14ac:dyDescent="0.55000000000000004">
      <c r="A180" s="171"/>
      <c r="B180" s="172"/>
      <c r="C180" s="173"/>
      <c r="D180" s="173"/>
      <c r="E180" s="173"/>
      <c r="F180" s="173"/>
      <c r="G180" s="174"/>
      <c r="H180" s="175"/>
      <c r="I180" s="176"/>
      <c r="J180" s="176"/>
      <c r="K180" s="177"/>
      <c r="L180" s="178"/>
      <c r="M180" s="179"/>
      <c r="N180" s="133"/>
      <c r="O180" s="160" t="str">
        <f>IF(Q180 = "", "", COUNT(Q$4:$Q180))</f>
        <v/>
      </c>
      <c r="P180" s="160" t="str">
        <f t="shared" si="16"/>
        <v/>
      </c>
      <c r="Q180" s="161" t="str">
        <f t="shared" si="17"/>
        <v/>
      </c>
      <c r="R180" s="162" t="str">
        <f t="shared" si="18"/>
        <v/>
      </c>
      <c r="S180" s="163" t="str">
        <f t="shared" si="19"/>
        <v/>
      </c>
      <c r="T180" s="164" t="str">
        <f t="shared" si="20"/>
        <v/>
      </c>
      <c r="U180" s="165" t="str">
        <f t="shared" si="21"/>
        <v/>
      </c>
      <c r="V180" s="146"/>
      <c r="AR180" t="str">
        <f t="shared" si="22"/>
        <v/>
      </c>
      <c r="AS180" t="str">
        <f t="shared" si="23"/>
        <v/>
      </c>
    </row>
    <row r="181" spans="1:45" x14ac:dyDescent="0.55000000000000004">
      <c r="A181" s="171"/>
      <c r="B181" s="172"/>
      <c r="C181" s="173"/>
      <c r="D181" s="173"/>
      <c r="E181" s="173"/>
      <c r="F181" s="173"/>
      <c r="G181" s="174"/>
      <c r="H181" s="175"/>
      <c r="I181" s="176"/>
      <c r="J181" s="176"/>
      <c r="K181" s="177"/>
      <c r="L181" s="178"/>
      <c r="M181" s="179"/>
      <c r="N181" s="133"/>
      <c r="O181" s="160" t="str">
        <f>IF(Q181 = "", "", COUNT(Q$4:$Q181))</f>
        <v/>
      </c>
      <c r="P181" s="160" t="str">
        <f t="shared" si="16"/>
        <v/>
      </c>
      <c r="Q181" s="161" t="str">
        <f t="shared" si="17"/>
        <v/>
      </c>
      <c r="R181" s="162" t="str">
        <f t="shared" si="18"/>
        <v/>
      </c>
      <c r="S181" s="163" t="str">
        <f t="shared" si="19"/>
        <v/>
      </c>
      <c r="T181" s="164" t="str">
        <f t="shared" si="20"/>
        <v/>
      </c>
      <c r="U181" s="165" t="str">
        <f t="shared" si="21"/>
        <v/>
      </c>
      <c r="V181" s="146"/>
      <c r="AR181" t="str">
        <f t="shared" si="22"/>
        <v/>
      </c>
      <c r="AS181" t="str">
        <f t="shared" si="23"/>
        <v/>
      </c>
    </row>
    <row r="182" spans="1:45" x14ac:dyDescent="0.55000000000000004">
      <c r="A182" s="171"/>
      <c r="B182" s="172"/>
      <c r="C182" s="173"/>
      <c r="D182" s="173"/>
      <c r="E182" s="173"/>
      <c r="F182" s="173"/>
      <c r="G182" s="174"/>
      <c r="H182" s="175"/>
      <c r="I182" s="176"/>
      <c r="J182" s="176"/>
      <c r="K182" s="177"/>
      <c r="L182" s="178"/>
      <c r="M182" s="179"/>
      <c r="N182" s="133"/>
      <c r="O182" s="160" t="str">
        <f>IF(Q182 = "", "", COUNT(Q$4:$Q182))</f>
        <v/>
      </c>
      <c r="P182" s="160" t="str">
        <f t="shared" si="16"/>
        <v/>
      </c>
      <c r="Q182" s="161" t="str">
        <f t="shared" si="17"/>
        <v/>
      </c>
      <c r="R182" s="162" t="str">
        <f t="shared" si="18"/>
        <v/>
      </c>
      <c r="S182" s="163" t="str">
        <f t="shared" si="19"/>
        <v/>
      </c>
      <c r="T182" s="164" t="str">
        <f t="shared" si="20"/>
        <v/>
      </c>
      <c r="U182" s="165" t="str">
        <f t="shared" si="21"/>
        <v/>
      </c>
      <c r="V182" s="146"/>
      <c r="AR182" t="str">
        <f t="shared" si="22"/>
        <v/>
      </c>
      <c r="AS182" t="str">
        <f t="shared" si="23"/>
        <v/>
      </c>
    </row>
    <row r="183" spans="1:45" x14ac:dyDescent="0.55000000000000004">
      <c r="A183" s="171"/>
      <c r="B183" s="172"/>
      <c r="C183" s="173"/>
      <c r="D183" s="173"/>
      <c r="E183" s="173"/>
      <c r="F183" s="173"/>
      <c r="G183" s="174"/>
      <c r="H183" s="175"/>
      <c r="I183" s="176"/>
      <c r="J183" s="176"/>
      <c r="K183" s="177"/>
      <c r="L183" s="178"/>
      <c r="M183" s="179"/>
      <c r="N183" s="133"/>
      <c r="O183" s="160" t="str">
        <f>IF(Q183 = "", "", COUNT(Q$4:$Q183))</f>
        <v/>
      </c>
      <c r="P183" s="160" t="str">
        <f t="shared" si="16"/>
        <v/>
      </c>
      <c r="Q183" s="161" t="str">
        <f t="shared" si="17"/>
        <v/>
      </c>
      <c r="R183" s="162" t="str">
        <f t="shared" si="18"/>
        <v/>
      </c>
      <c r="S183" s="163" t="str">
        <f t="shared" si="19"/>
        <v/>
      </c>
      <c r="T183" s="164" t="str">
        <f t="shared" si="20"/>
        <v/>
      </c>
      <c r="U183" s="165" t="str">
        <f t="shared" si="21"/>
        <v/>
      </c>
      <c r="V183" s="146"/>
      <c r="AR183" t="str">
        <f t="shared" si="22"/>
        <v/>
      </c>
      <c r="AS183" t="str">
        <f t="shared" si="23"/>
        <v/>
      </c>
    </row>
    <row r="184" spans="1:45" x14ac:dyDescent="0.55000000000000004">
      <c r="A184" s="171"/>
      <c r="B184" s="172"/>
      <c r="C184" s="173"/>
      <c r="D184" s="173"/>
      <c r="E184" s="173"/>
      <c r="F184" s="173"/>
      <c r="G184" s="174"/>
      <c r="H184" s="175"/>
      <c r="I184" s="176"/>
      <c r="J184" s="176"/>
      <c r="K184" s="177"/>
      <c r="L184" s="178"/>
      <c r="M184" s="179"/>
      <c r="N184" s="133"/>
      <c r="O184" s="160" t="str">
        <f>IF(Q184 = "", "", COUNT(Q$4:$Q184))</f>
        <v/>
      </c>
      <c r="P184" s="160" t="str">
        <f t="shared" si="16"/>
        <v/>
      </c>
      <c r="Q184" s="161" t="str">
        <f t="shared" si="17"/>
        <v/>
      </c>
      <c r="R184" s="162" t="str">
        <f t="shared" si="18"/>
        <v/>
      </c>
      <c r="S184" s="163" t="str">
        <f t="shared" si="19"/>
        <v/>
      </c>
      <c r="T184" s="164" t="str">
        <f t="shared" si="20"/>
        <v/>
      </c>
      <c r="U184" s="165" t="str">
        <f t="shared" si="21"/>
        <v/>
      </c>
      <c r="V184" s="146"/>
      <c r="AR184" t="str">
        <f t="shared" si="22"/>
        <v/>
      </c>
      <c r="AS184" t="str">
        <f t="shared" si="23"/>
        <v/>
      </c>
    </row>
    <row r="185" spans="1:45" x14ac:dyDescent="0.55000000000000004">
      <c r="A185" s="171"/>
      <c r="B185" s="172"/>
      <c r="C185" s="173"/>
      <c r="D185" s="173"/>
      <c r="E185" s="173"/>
      <c r="F185" s="173"/>
      <c r="G185" s="174"/>
      <c r="H185" s="175"/>
      <c r="I185" s="176"/>
      <c r="J185" s="176"/>
      <c r="K185" s="177"/>
      <c r="L185" s="178"/>
      <c r="M185" s="179"/>
      <c r="N185" s="133"/>
      <c r="O185" s="160" t="str">
        <f>IF(Q185 = "", "", COUNT(Q$4:$Q185))</f>
        <v/>
      </c>
      <c r="P185" s="160" t="str">
        <f t="shared" si="16"/>
        <v/>
      </c>
      <c r="Q185" s="161" t="str">
        <f t="shared" si="17"/>
        <v/>
      </c>
      <c r="R185" s="162" t="str">
        <f t="shared" si="18"/>
        <v/>
      </c>
      <c r="S185" s="163" t="str">
        <f t="shared" si="19"/>
        <v/>
      </c>
      <c r="T185" s="164" t="str">
        <f t="shared" si="20"/>
        <v/>
      </c>
      <c r="U185" s="165" t="str">
        <f t="shared" si="21"/>
        <v/>
      </c>
      <c r="V185" s="146"/>
      <c r="AR185" t="str">
        <f t="shared" si="22"/>
        <v/>
      </c>
      <c r="AS185" t="str">
        <f t="shared" si="23"/>
        <v/>
      </c>
    </row>
    <row r="186" spans="1:45" x14ac:dyDescent="0.55000000000000004">
      <c r="A186" s="171"/>
      <c r="B186" s="172"/>
      <c r="C186" s="173"/>
      <c r="D186" s="173"/>
      <c r="E186" s="173"/>
      <c r="F186" s="173"/>
      <c r="G186" s="174"/>
      <c r="H186" s="175"/>
      <c r="I186" s="176"/>
      <c r="J186" s="176"/>
      <c r="K186" s="177"/>
      <c r="L186" s="178"/>
      <c r="M186" s="179"/>
      <c r="N186" s="133"/>
      <c r="O186" s="160" t="str">
        <f>IF(Q186 = "", "", COUNT(Q$4:$Q186))</f>
        <v/>
      </c>
      <c r="P186" s="160" t="str">
        <f t="shared" si="16"/>
        <v/>
      </c>
      <c r="Q186" s="161" t="str">
        <f t="shared" si="17"/>
        <v/>
      </c>
      <c r="R186" s="162" t="str">
        <f t="shared" si="18"/>
        <v/>
      </c>
      <c r="S186" s="163" t="str">
        <f t="shared" si="19"/>
        <v/>
      </c>
      <c r="T186" s="164" t="str">
        <f t="shared" si="20"/>
        <v/>
      </c>
      <c r="U186" s="165" t="str">
        <f t="shared" si="21"/>
        <v/>
      </c>
      <c r="V186" s="146"/>
      <c r="AR186" t="str">
        <f t="shared" si="22"/>
        <v/>
      </c>
      <c r="AS186" t="str">
        <f t="shared" si="23"/>
        <v/>
      </c>
    </row>
    <row r="187" spans="1:45" x14ac:dyDescent="0.55000000000000004">
      <c r="A187" s="171"/>
      <c r="B187" s="172"/>
      <c r="C187" s="173"/>
      <c r="D187" s="173"/>
      <c r="E187" s="173"/>
      <c r="F187" s="173"/>
      <c r="G187" s="174"/>
      <c r="H187" s="175"/>
      <c r="I187" s="176"/>
      <c r="J187" s="176"/>
      <c r="K187" s="177"/>
      <c r="L187" s="178"/>
      <c r="M187" s="179"/>
      <c r="N187" s="133"/>
      <c r="O187" s="160" t="str">
        <f>IF(Q187 = "", "", COUNT(Q$4:$Q187))</f>
        <v/>
      </c>
      <c r="P187" s="160" t="str">
        <f t="shared" si="16"/>
        <v/>
      </c>
      <c r="Q187" s="161" t="str">
        <f t="shared" si="17"/>
        <v/>
      </c>
      <c r="R187" s="162" t="str">
        <f t="shared" si="18"/>
        <v/>
      </c>
      <c r="S187" s="163" t="str">
        <f t="shared" si="19"/>
        <v/>
      </c>
      <c r="T187" s="164" t="str">
        <f t="shared" si="20"/>
        <v/>
      </c>
      <c r="U187" s="165" t="str">
        <f t="shared" si="21"/>
        <v/>
      </c>
      <c r="V187" s="146"/>
      <c r="AR187" t="str">
        <f t="shared" si="22"/>
        <v/>
      </c>
      <c r="AS187" t="str">
        <f t="shared" si="23"/>
        <v/>
      </c>
    </row>
    <row r="188" spans="1:45" x14ac:dyDescent="0.55000000000000004">
      <c r="A188" s="171"/>
      <c r="B188" s="172"/>
      <c r="C188" s="173"/>
      <c r="D188" s="173"/>
      <c r="E188" s="173"/>
      <c r="F188" s="173"/>
      <c r="G188" s="174"/>
      <c r="H188" s="175"/>
      <c r="I188" s="176"/>
      <c r="J188" s="176"/>
      <c r="K188" s="177"/>
      <c r="L188" s="178"/>
      <c r="M188" s="179"/>
      <c r="N188" s="133"/>
      <c r="O188" s="160" t="str">
        <f>IF(Q188 = "", "", COUNT(Q$4:$Q188))</f>
        <v/>
      </c>
      <c r="P188" s="160" t="str">
        <f t="shared" si="16"/>
        <v/>
      </c>
      <c r="Q188" s="161" t="str">
        <f t="shared" si="17"/>
        <v/>
      </c>
      <c r="R188" s="162" t="str">
        <f t="shared" si="18"/>
        <v/>
      </c>
      <c r="S188" s="163" t="str">
        <f t="shared" si="19"/>
        <v/>
      </c>
      <c r="T188" s="164" t="str">
        <f t="shared" si="20"/>
        <v/>
      </c>
      <c r="U188" s="165" t="str">
        <f t="shared" si="21"/>
        <v/>
      </c>
      <c r="V188" s="146"/>
      <c r="AR188" t="str">
        <f t="shared" si="22"/>
        <v/>
      </c>
      <c r="AS188" t="str">
        <f t="shared" si="23"/>
        <v/>
      </c>
    </row>
    <row r="189" spans="1:45" x14ac:dyDescent="0.55000000000000004">
      <c r="A189" s="171"/>
      <c r="B189" s="172"/>
      <c r="C189" s="173"/>
      <c r="D189" s="173"/>
      <c r="E189" s="173"/>
      <c r="F189" s="173"/>
      <c r="G189" s="174"/>
      <c r="H189" s="175"/>
      <c r="I189" s="176"/>
      <c r="J189" s="176"/>
      <c r="K189" s="177"/>
      <c r="L189" s="178"/>
      <c r="M189" s="179"/>
      <c r="N189" s="133"/>
      <c r="O189" s="160" t="str">
        <f>IF(Q189 = "", "", COUNT(Q$4:$Q189))</f>
        <v/>
      </c>
      <c r="P189" s="160" t="str">
        <f t="shared" si="16"/>
        <v/>
      </c>
      <c r="Q189" s="161" t="str">
        <f t="shared" si="17"/>
        <v/>
      </c>
      <c r="R189" s="162" t="str">
        <f t="shared" si="18"/>
        <v/>
      </c>
      <c r="S189" s="163" t="str">
        <f t="shared" si="19"/>
        <v/>
      </c>
      <c r="T189" s="164" t="str">
        <f t="shared" si="20"/>
        <v/>
      </c>
      <c r="U189" s="165" t="str">
        <f t="shared" si="21"/>
        <v/>
      </c>
      <c r="V189" s="146"/>
      <c r="AR189" t="str">
        <f t="shared" si="22"/>
        <v/>
      </c>
      <c r="AS189" t="str">
        <f t="shared" si="23"/>
        <v/>
      </c>
    </row>
    <row r="190" spans="1:45" x14ac:dyDescent="0.55000000000000004">
      <c r="A190" s="171"/>
      <c r="B190" s="172"/>
      <c r="C190" s="173"/>
      <c r="D190" s="173"/>
      <c r="E190" s="173"/>
      <c r="F190" s="173"/>
      <c r="G190" s="174"/>
      <c r="H190" s="175"/>
      <c r="I190" s="176"/>
      <c r="J190" s="176"/>
      <c r="K190" s="177"/>
      <c r="L190" s="178"/>
      <c r="M190" s="179"/>
      <c r="N190" s="133"/>
      <c r="O190" s="160" t="str">
        <f>IF(Q190 = "", "", COUNT(Q$4:$Q190))</f>
        <v/>
      </c>
      <c r="P190" s="160" t="str">
        <f t="shared" si="16"/>
        <v/>
      </c>
      <c r="Q190" s="161" t="str">
        <f t="shared" si="17"/>
        <v/>
      </c>
      <c r="R190" s="162" t="str">
        <f t="shared" si="18"/>
        <v/>
      </c>
      <c r="S190" s="163" t="str">
        <f t="shared" si="19"/>
        <v/>
      </c>
      <c r="T190" s="164" t="str">
        <f t="shared" si="20"/>
        <v/>
      </c>
      <c r="U190" s="165" t="str">
        <f t="shared" si="21"/>
        <v/>
      </c>
      <c r="V190" s="146"/>
      <c r="AR190" t="str">
        <f t="shared" si="22"/>
        <v/>
      </c>
      <c r="AS190" t="str">
        <f t="shared" si="23"/>
        <v/>
      </c>
    </row>
    <row r="191" spans="1:45" x14ac:dyDescent="0.55000000000000004">
      <c r="A191" s="171"/>
      <c r="B191" s="172"/>
      <c r="C191" s="173"/>
      <c r="D191" s="173"/>
      <c r="E191" s="173"/>
      <c r="F191" s="173"/>
      <c r="G191" s="174"/>
      <c r="H191" s="175"/>
      <c r="I191" s="176"/>
      <c r="J191" s="176"/>
      <c r="K191" s="177"/>
      <c r="L191" s="178"/>
      <c r="M191" s="179"/>
      <c r="N191" s="133"/>
      <c r="O191" s="160" t="str">
        <f>IF(Q191 = "", "", COUNT(Q$4:$Q191))</f>
        <v/>
      </c>
      <c r="P191" s="160" t="str">
        <f t="shared" si="16"/>
        <v/>
      </c>
      <c r="Q191" s="161" t="str">
        <f t="shared" si="17"/>
        <v/>
      </c>
      <c r="R191" s="162" t="str">
        <f t="shared" si="18"/>
        <v/>
      </c>
      <c r="S191" s="163" t="str">
        <f t="shared" si="19"/>
        <v/>
      </c>
      <c r="T191" s="164" t="str">
        <f t="shared" si="20"/>
        <v/>
      </c>
      <c r="U191" s="165" t="str">
        <f t="shared" si="21"/>
        <v/>
      </c>
      <c r="V191" s="146"/>
      <c r="AR191" t="str">
        <f t="shared" si="22"/>
        <v/>
      </c>
      <c r="AS191" t="str">
        <f t="shared" si="23"/>
        <v/>
      </c>
    </row>
    <row r="192" spans="1:45" x14ac:dyDescent="0.55000000000000004">
      <c r="A192" s="171"/>
      <c r="B192" s="172"/>
      <c r="C192" s="173"/>
      <c r="D192" s="173"/>
      <c r="E192" s="173"/>
      <c r="F192" s="173"/>
      <c r="G192" s="174"/>
      <c r="H192" s="175"/>
      <c r="I192" s="176"/>
      <c r="J192" s="176"/>
      <c r="K192" s="177"/>
      <c r="L192" s="178"/>
      <c r="M192" s="179"/>
      <c r="N192" s="133"/>
      <c r="O192" s="160" t="str">
        <f>IF(Q192 = "", "", COUNT(Q$4:$Q192))</f>
        <v/>
      </c>
      <c r="P192" s="160" t="str">
        <f t="shared" si="16"/>
        <v/>
      </c>
      <c r="Q192" s="161" t="str">
        <f t="shared" si="17"/>
        <v/>
      </c>
      <c r="R192" s="162" t="str">
        <f t="shared" si="18"/>
        <v/>
      </c>
      <c r="S192" s="163" t="str">
        <f t="shared" si="19"/>
        <v/>
      </c>
      <c r="T192" s="164" t="str">
        <f t="shared" si="20"/>
        <v/>
      </c>
      <c r="U192" s="165" t="str">
        <f t="shared" si="21"/>
        <v/>
      </c>
      <c r="V192" s="146"/>
      <c r="AR192" t="str">
        <f t="shared" si="22"/>
        <v/>
      </c>
      <c r="AS192" t="str">
        <f t="shared" si="23"/>
        <v/>
      </c>
    </row>
    <row r="193" spans="1:45" x14ac:dyDescent="0.55000000000000004">
      <c r="A193" s="171"/>
      <c r="B193" s="172"/>
      <c r="C193" s="173"/>
      <c r="D193" s="173"/>
      <c r="E193" s="173"/>
      <c r="F193" s="173"/>
      <c r="G193" s="174"/>
      <c r="H193" s="175"/>
      <c r="I193" s="176"/>
      <c r="J193" s="176"/>
      <c r="K193" s="177"/>
      <c r="L193" s="178"/>
      <c r="M193" s="179"/>
      <c r="N193" s="133"/>
      <c r="O193" s="160" t="str">
        <f>IF(Q193 = "", "", COUNT(Q$4:$Q193))</f>
        <v/>
      </c>
      <c r="P193" s="160" t="str">
        <f t="shared" si="16"/>
        <v/>
      </c>
      <c r="Q193" s="161" t="str">
        <f t="shared" si="17"/>
        <v/>
      </c>
      <c r="R193" s="162" t="str">
        <f t="shared" si="18"/>
        <v/>
      </c>
      <c r="S193" s="163" t="str">
        <f t="shared" si="19"/>
        <v/>
      </c>
      <c r="T193" s="164" t="str">
        <f t="shared" si="20"/>
        <v/>
      </c>
      <c r="U193" s="165" t="str">
        <f t="shared" si="21"/>
        <v/>
      </c>
      <c r="V193" s="146"/>
      <c r="AR193" t="str">
        <f t="shared" si="22"/>
        <v/>
      </c>
      <c r="AS193" t="str">
        <f t="shared" si="23"/>
        <v/>
      </c>
    </row>
    <row r="194" spans="1:45" x14ac:dyDescent="0.55000000000000004">
      <c r="A194" s="171"/>
      <c r="B194" s="172"/>
      <c r="C194" s="173"/>
      <c r="D194" s="173"/>
      <c r="E194" s="173"/>
      <c r="F194" s="173"/>
      <c r="G194" s="174"/>
      <c r="H194" s="175"/>
      <c r="I194" s="176"/>
      <c r="J194" s="176"/>
      <c r="K194" s="177"/>
      <c r="L194" s="178"/>
      <c r="M194" s="179"/>
      <c r="N194" s="133"/>
      <c r="O194" s="160" t="str">
        <f>IF(Q194 = "", "", COUNT(Q$4:$Q194))</f>
        <v/>
      </c>
      <c r="P194" s="160" t="str">
        <f t="shared" si="16"/>
        <v/>
      </c>
      <c r="Q194" s="161" t="str">
        <f t="shared" si="17"/>
        <v/>
      </c>
      <c r="R194" s="162" t="str">
        <f t="shared" si="18"/>
        <v/>
      </c>
      <c r="S194" s="163" t="str">
        <f t="shared" si="19"/>
        <v/>
      </c>
      <c r="T194" s="164" t="str">
        <f t="shared" si="20"/>
        <v/>
      </c>
      <c r="U194" s="165" t="str">
        <f t="shared" si="21"/>
        <v/>
      </c>
      <c r="V194" s="146"/>
      <c r="AR194" t="str">
        <f t="shared" si="22"/>
        <v/>
      </c>
      <c r="AS194" t="str">
        <f t="shared" si="23"/>
        <v/>
      </c>
    </row>
    <row r="195" spans="1:45" x14ac:dyDescent="0.55000000000000004">
      <c r="A195" s="171"/>
      <c r="B195" s="172"/>
      <c r="C195" s="173"/>
      <c r="D195" s="173"/>
      <c r="E195" s="173"/>
      <c r="F195" s="173"/>
      <c r="G195" s="174"/>
      <c r="H195" s="175"/>
      <c r="I195" s="176"/>
      <c r="J195" s="176"/>
      <c r="K195" s="177"/>
      <c r="L195" s="178"/>
      <c r="M195" s="179"/>
      <c r="N195" s="133"/>
      <c r="O195" s="160" t="str">
        <f>IF(Q195 = "", "", COUNT(Q$4:$Q195))</f>
        <v/>
      </c>
      <c r="P195" s="160" t="str">
        <f t="shared" si="16"/>
        <v/>
      </c>
      <c r="Q195" s="161" t="str">
        <f t="shared" si="17"/>
        <v/>
      </c>
      <c r="R195" s="162" t="str">
        <f t="shared" si="18"/>
        <v/>
      </c>
      <c r="S195" s="163" t="str">
        <f t="shared" si="19"/>
        <v/>
      </c>
      <c r="T195" s="164" t="str">
        <f t="shared" si="20"/>
        <v/>
      </c>
      <c r="U195" s="165" t="str">
        <f t="shared" si="21"/>
        <v/>
      </c>
      <c r="V195" s="146"/>
      <c r="AR195" t="str">
        <f t="shared" si="22"/>
        <v/>
      </c>
      <c r="AS195" t="str">
        <f t="shared" si="23"/>
        <v/>
      </c>
    </row>
    <row r="196" spans="1:45" x14ac:dyDescent="0.55000000000000004">
      <c r="A196" s="171"/>
      <c r="B196" s="172"/>
      <c r="C196" s="173"/>
      <c r="D196" s="173"/>
      <c r="E196" s="173"/>
      <c r="F196" s="173"/>
      <c r="G196" s="174"/>
      <c r="H196" s="175"/>
      <c r="I196" s="176"/>
      <c r="J196" s="176"/>
      <c r="K196" s="177"/>
      <c r="L196" s="178"/>
      <c r="M196" s="179"/>
      <c r="N196" s="133"/>
      <c r="O196" s="160" t="str">
        <f>IF(Q196 = "", "", COUNT(Q$4:$Q196))</f>
        <v/>
      </c>
      <c r="P196" s="160" t="str">
        <f t="shared" ref="P196:P259" si="24">IF(C196 &gt; 0, YEAR(B196), "")</f>
        <v/>
      </c>
      <c r="Q196" s="161" t="str">
        <f t="shared" ref="Q196:Q259" si="25">IF(A196="", "", IF(G196="",1,IF(G196="O",1,IF(G196="C",8.4,IF(G196="B",8.4,IF(G196="A",76.8,IF(G196="K",76.8,"ERR")))))))</f>
        <v/>
      </c>
      <c r="R196" s="162" t="str">
        <f t="shared" ref="R196:R259" si="26">IF(L196&lt;&gt;"",Q196,"")</f>
        <v/>
      </c>
      <c r="S196" s="163" t="str">
        <f t="shared" ref="S196:S259" si="27">IF(IF(L196&lt;&gt;"",G196,"")=0, "O", IF(L196&lt;&gt;"",G196,""))</f>
        <v/>
      </c>
      <c r="T196" s="164" t="str">
        <f t="shared" ref="T196:T259" si="28">IF(M196&lt;&gt;"",Q196,"")</f>
        <v/>
      </c>
      <c r="U196" s="165" t="str">
        <f t="shared" ref="U196:U259" si="29">IF(IF(M196&lt;&gt;"",G196,"")=0, "O", IF(M196&lt;&gt;"",G196,""))</f>
        <v/>
      </c>
      <c r="V196" s="146"/>
      <c r="AR196" t="str">
        <f t="shared" ref="AR196:AR259" si="30">IF(O196&gt;0, O196, "")</f>
        <v/>
      </c>
      <c r="AS196" t="str">
        <f t="shared" ref="AS196:AS259" si="31">IF(OR(L196="Y",M196="Y"),"Y","")</f>
        <v/>
      </c>
    </row>
    <row r="197" spans="1:45" x14ac:dyDescent="0.55000000000000004">
      <c r="A197" s="171"/>
      <c r="B197" s="172"/>
      <c r="C197" s="173"/>
      <c r="D197" s="173"/>
      <c r="E197" s="173"/>
      <c r="F197" s="173"/>
      <c r="G197" s="174"/>
      <c r="H197" s="175"/>
      <c r="I197" s="176"/>
      <c r="J197" s="176"/>
      <c r="K197" s="177"/>
      <c r="L197" s="178"/>
      <c r="M197" s="179"/>
      <c r="N197" s="133"/>
      <c r="O197" s="160" t="str">
        <f>IF(Q197 = "", "", COUNT(Q$4:$Q197))</f>
        <v/>
      </c>
      <c r="P197" s="160" t="str">
        <f t="shared" si="24"/>
        <v/>
      </c>
      <c r="Q197" s="161" t="str">
        <f t="shared" si="25"/>
        <v/>
      </c>
      <c r="R197" s="162" t="str">
        <f t="shared" si="26"/>
        <v/>
      </c>
      <c r="S197" s="163" t="str">
        <f t="shared" si="27"/>
        <v/>
      </c>
      <c r="T197" s="164" t="str">
        <f t="shared" si="28"/>
        <v/>
      </c>
      <c r="U197" s="165" t="str">
        <f t="shared" si="29"/>
        <v/>
      </c>
      <c r="V197" s="146"/>
      <c r="AR197" t="str">
        <f t="shared" si="30"/>
        <v/>
      </c>
      <c r="AS197" t="str">
        <f t="shared" si="31"/>
        <v/>
      </c>
    </row>
    <row r="198" spans="1:45" x14ac:dyDescent="0.55000000000000004">
      <c r="A198" s="171"/>
      <c r="B198" s="172"/>
      <c r="C198" s="173"/>
      <c r="D198" s="173"/>
      <c r="E198" s="173"/>
      <c r="F198" s="173"/>
      <c r="G198" s="174"/>
      <c r="H198" s="175"/>
      <c r="I198" s="176"/>
      <c r="J198" s="176"/>
      <c r="K198" s="177"/>
      <c r="L198" s="178"/>
      <c r="M198" s="179"/>
      <c r="N198" s="133"/>
      <c r="O198" s="160" t="str">
        <f>IF(Q198 = "", "", COUNT(Q$4:$Q198))</f>
        <v/>
      </c>
      <c r="P198" s="160" t="str">
        <f t="shared" si="24"/>
        <v/>
      </c>
      <c r="Q198" s="161" t="str">
        <f t="shared" si="25"/>
        <v/>
      </c>
      <c r="R198" s="162" t="str">
        <f t="shared" si="26"/>
        <v/>
      </c>
      <c r="S198" s="163" t="str">
        <f t="shared" si="27"/>
        <v/>
      </c>
      <c r="T198" s="164" t="str">
        <f t="shared" si="28"/>
        <v/>
      </c>
      <c r="U198" s="165" t="str">
        <f t="shared" si="29"/>
        <v/>
      </c>
      <c r="V198" s="146"/>
      <c r="AR198" t="str">
        <f t="shared" si="30"/>
        <v/>
      </c>
      <c r="AS198" t="str">
        <f t="shared" si="31"/>
        <v/>
      </c>
    </row>
    <row r="199" spans="1:45" x14ac:dyDescent="0.55000000000000004">
      <c r="A199" s="171"/>
      <c r="B199" s="172"/>
      <c r="C199" s="173"/>
      <c r="D199" s="173"/>
      <c r="E199" s="173"/>
      <c r="F199" s="173"/>
      <c r="G199" s="174"/>
      <c r="H199" s="175"/>
      <c r="I199" s="176"/>
      <c r="J199" s="176"/>
      <c r="K199" s="177"/>
      <c r="L199" s="178"/>
      <c r="M199" s="179"/>
      <c r="N199" s="133"/>
      <c r="O199" s="160" t="str">
        <f>IF(Q199 = "", "", COUNT(Q$4:$Q199))</f>
        <v/>
      </c>
      <c r="P199" s="160" t="str">
        <f t="shared" si="24"/>
        <v/>
      </c>
      <c r="Q199" s="161" t="str">
        <f t="shared" si="25"/>
        <v/>
      </c>
      <c r="R199" s="162" t="str">
        <f t="shared" si="26"/>
        <v/>
      </c>
      <c r="S199" s="163" t="str">
        <f t="shared" si="27"/>
        <v/>
      </c>
      <c r="T199" s="164" t="str">
        <f t="shared" si="28"/>
        <v/>
      </c>
      <c r="U199" s="165" t="str">
        <f t="shared" si="29"/>
        <v/>
      </c>
      <c r="V199" s="146"/>
      <c r="AR199" t="str">
        <f t="shared" si="30"/>
        <v/>
      </c>
      <c r="AS199" t="str">
        <f t="shared" si="31"/>
        <v/>
      </c>
    </row>
    <row r="200" spans="1:45" x14ac:dyDescent="0.55000000000000004">
      <c r="A200" s="171"/>
      <c r="B200" s="172"/>
      <c r="C200" s="173"/>
      <c r="D200" s="173"/>
      <c r="E200" s="173"/>
      <c r="F200" s="173"/>
      <c r="G200" s="174"/>
      <c r="H200" s="175"/>
      <c r="I200" s="176"/>
      <c r="J200" s="176"/>
      <c r="K200" s="177"/>
      <c r="L200" s="178"/>
      <c r="M200" s="179"/>
      <c r="N200" s="133"/>
      <c r="O200" s="160" t="str">
        <f>IF(Q200 = "", "", COUNT(Q$4:$Q200))</f>
        <v/>
      </c>
      <c r="P200" s="160" t="str">
        <f t="shared" si="24"/>
        <v/>
      </c>
      <c r="Q200" s="161" t="str">
        <f t="shared" si="25"/>
        <v/>
      </c>
      <c r="R200" s="162" t="str">
        <f t="shared" si="26"/>
        <v/>
      </c>
      <c r="S200" s="163" t="str">
        <f t="shared" si="27"/>
        <v/>
      </c>
      <c r="T200" s="164" t="str">
        <f t="shared" si="28"/>
        <v/>
      </c>
      <c r="U200" s="165" t="str">
        <f t="shared" si="29"/>
        <v/>
      </c>
      <c r="V200" s="146"/>
      <c r="AR200" t="str">
        <f t="shared" si="30"/>
        <v/>
      </c>
      <c r="AS200" t="str">
        <f t="shared" si="31"/>
        <v/>
      </c>
    </row>
    <row r="201" spans="1:45" x14ac:dyDescent="0.55000000000000004">
      <c r="A201" s="171"/>
      <c r="B201" s="172"/>
      <c r="C201" s="173"/>
      <c r="D201" s="173"/>
      <c r="E201" s="173"/>
      <c r="F201" s="173"/>
      <c r="G201" s="174"/>
      <c r="H201" s="175"/>
      <c r="I201" s="176"/>
      <c r="J201" s="176"/>
      <c r="K201" s="177"/>
      <c r="L201" s="178"/>
      <c r="M201" s="179"/>
      <c r="N201" s="133"/>
      <c r="O201" s="160" t="str">
        <f>IF(Q201 = "", "", COUNT(Q$4:$Q201))</f>
        <v/>
      </c>
      <c r="P201" s="160" t="str">
        <f t="shared" si="24"/>
        <v/>
      </c>
      <c r="Q201" s="161" t="str">
        <f t="shared" si="25"/>
        <v/>
      </c>
      <c r="R201" s="162" t="str">
        <f t="shared" si="26"/>
        <v/>
      </c>
      <c r="S201" s="163" t="str">
        <f t="shared" si="27"/>
        <v/>
      </c>
      <c r="T201" s="164" t="str">
        <f t="shared" si="28"/>
        <v/>
      </c>
      <c r="U201" s="165" t="str">
        <f t="shared" si="29"/>
        <v/>
      </c>
      <c r="V201" s="146"/>
      <c r="AR201" t="str">
        <f t="shared" si="30"/>
        <v/>
      </c>
      <c r="AS201" t="str">
        <f t="shared" si="31"/>
        <v/>
      </c>
    </row>
    <row r="202" spans="1:45" x14ac:dyDescent="0.55000000000000004">
      <c r="A202" s="171"/>
      <c r="B202" s="172"/>
      <c r="C202" s="173"/>
      <c r="D202" s="173"/>
      <c r="E202" s="173"/>
      <c r="F202" s="173"/>
      <c r="G202" s="174"/>
      <c r="H202" s="175"/>
      <c r="I202" s="176"/>
      <c r="J202" s="176"/>
      <c r="K202" s="177"/>
      <c r="L202" s="178"/>
      <c r="M202" s="179"/>
      <c r="N202" s="133"/>
      <c r="O202" s="160" t="str">
        <f>IF(Q202 = "", "", COUNT(Q$4:$Q202))</f>
        <v/>
      </c>
      <c r="P202" s="160" t="str">
        <f t="shared" si="24"/>
        <v/>
      </c>
      <c r="Q202" s="161" t="str">
        <f t="shared" si="25"/>
        <v/>
      </c>
      <c r="R202" s="162" t="str">
        <f t="shared" si="26"/>
        <v/>
      </c>
      <c r="S202" s="163" t="str">
        <f t="shared" si="27"/>
        <v/>
      </c>
      <c r="T202" s="164" t="str">
        <f t="shared" si="28"/>
        <v/>
      </c>
      <c r="U202" s="165" t="str">
        <f t="shared" si="29"/>
        <v/>
      </c>
      <c r="V202" s="146"/>
      <c r="AR202" t="str">
        <f t="shared" si="30"/>
        <v/>
      </c>
      <c r="AS202" t="str">
        <f t="shared" si="31"/>
        <v/>
      </c>
    </row>
    <row r="203" spans="1:45" x14ac:dyDescent="0.55000000000000004">
      <c r="A203" s="171"/>
      <c r="B203" s="172"/>
      <c r="C203" s="173"/>
      <c r="D203" s="173"/>
      <c r="E203" s="173"/>
      <c r="F203" s="173"/>
      <c r="G203" s="174"/>
      <c r="H203" s="175"/>
      <c r="I203" s="176"/>
      <c r="J203" s="176"/>
      <c r="K203" s="177"/>
      <c r="L203" s="178"/>
      <c r="M203" s="179"/>
      <c r="N203" s="133"/>
      <c r="O203" s="160" t="str">
        <f>IF(Q203 = "", "", COUNT(Q$4:$Q203))</f>
        <v/>
      </c>
      <c r="P203" s="160" t="str">
        <f t="shared" si="24"/>
        <v/>
      </c>
      <c r="Q203" s="161" t="str">
        <f t="shared" si="25"/>
        <v/>
      </c>
      <c r="R203" s="162" t="str">
        <f t="shared" si="26"/>
        <v/>
      </c>
      <c r="S203" s="163" t="str">
        <f t="shared" si="27"/>
        <v/>
      </c>
      <c r="T203" s="164" t="str">
        <f t="shared" si="28"/>
        <v/>
      </c>
      <c r="U203" s="165" t="str">
        <f t="shared" si="29"/>
        <v/>
      </c>
      <c r="V203" s="146"/>
      <c r="AR203" t="str">
        <f t="shared" si="30"/>
        <v/>
      </c>
      <c r="AS203" t="str">
        <f t="shared" si="31"/>
        <v/>
      </c>
    </row>
    <row r="204" spans="1:45" x14ac:dyDescent="0.55000000000000004">
      <c r="A204" s="171"/>
      <c r="B204" s="172"/>
      <c r="C204" s="173"/>
      <c r="D204" s="173"/>
      <c r="E204" s="173"/>
      <c r="F204" s="173"/>
      <c r="G204" s="174"/>
      <c r="H204" s="175"/>
      <c r="I204" s="176"/>
      <c r="J204" s="176"/>
      <c r="K204" s="177"/>
      <c r="L204" s="178"/>
      <c r="M204" s="179"/>
      <c r="N204" s="133"/>
      <c r="O204" s="160" t="str">
        <f>IF(Q204 = "", "", COUNT(Q$4:$Q204))</f>
        <v/>
      </c>
      <c r="P204" s="160" t="str">
        <f t="shared" si="24"/>
        <v/>
      </c>
      <c r="Q204" s="161" t="str">
        <f t="shared" si="25"/>
        <v/>
      </c>
      <c r="R204" s="162" t="str">
        <f t="shared" si="26"/>
        <v/>
      </c>
      <c r="S204" s="163" t="str">
        <f t="shared" si="27"/>
        <v/>
      </c>
      <c r="T204" s="164" t="str">
        <f t="shared" si="28"/>
        <v/>
      </c>
      <c r="U204" s="165" t="str">
        <f t="shared" si="29"/>
        <v/>
      </c>
      <c r="V204" s="146"/>
      <c r="AR204" t="str">
        <f t="shared" si="30"/>
        <v/>
      </c>
      <c r="AS204" t="str">
        <f t="shared" si="31"/>
        <v/>
      </c>
    </row>
    <row r="205" spans="1:45" x14ac:dyDescent="0.55000000000000004">
      <c r="A205" s="171"/>
      <c r="B205" s="172"/>
      <c r="C205" s="173"/>
      <c r="D205" s="173"/>
      <c r="E205" s="173"/>
      <c r="F205" s="173"/>
      <c r="G205" s="174"/>
      <c r="H205" s="175"/>
      <c r="I205" s="176"/>
      <c r="J205" s="176"/>
      <c r="K205" s="177"/>
      <c r="L205" s="178"/>
      <c r="M205" s="179"/>
      <c r="N205" s="133"/>
      <c r="O205" s="160" t="str">
        <f>IF(Q205 = "", "", COUNT(Q$4:$Q205))</f>
        <v/>
      </c>
      <c r="P205" s="160" t="str">
        <f t="shared" si="24"/>
        <v/>
      </c>
      <c r="Q205" s="161" t="str">
        <f t="shared" si="25"/>
        <v/>
      </c>
      <c r="R205" s="162" t="str">
        <f t="shared" si="26"/>
        <v/>
      </c>
      <c r="S205" s="163" t="str">
        <f t="shared" si="27"/>
        <v/>
      </c>
      <c r="T205" s="164" t="str">
        <f t="shared" si="28"/>
        <v/>
      </c>
      <c r="U205" s="165" t="str">
        <f t="shared" si="29"/>
        <v/>
      </c>
      <c r="V205" s="146"/>
      <c r="AR205" t="str">
        <f t="shared" si="30"/>
        <v/>
      </c>
      <c r="AS205" t="str">
        <f t="shared" si="31"/>
        <v/>
      </c>
    </row>
    <row r="206" spans="1:45" x14ac:dyDescent="0.55000000000000004">
      <c r="A206" s="171"/>
      <c r="B206" s="172"/>
      <c r="C206" s="173"/>
      <c r="D206" s="173"/>
      <c r="E206" s="173"/>
      <c r="F206" s="173"/>
      <c r="G206" s="174"/>
      <c r="H206" s="175"/>
      <c r="I206" s="176"/>
      <c r="J206" s="176"/>
      <c r="K206" s="177"/>
      <c r="L206" s="178"/>
      <c r="M206" s="179"/>
      <c r="N206" s="133"/>
      <c r="O206" s="160" t="str">
        <f>IF(Q206 = "", "", COUNT(Q$4:$Q206))</f>
        <v/>
      </c>
      <c r="P206" s="160" t="str">
        <f t="shared" si="24"/>
        <v/>
      </c>
      <c r="Q206" s="161" t="str">
        <f t="shared" si="25"/>
        <v/>
      </c>
      <c r="R206" s="162" t="str">
        <f t="shared" si="26"/>
        <v/>
      </c>
      <c r="S206" s="163" t="str">
        <f t="shared" si="27"/>
        <v/>
      </c>
      <c r="T206" s="164" t="str">
        <f t="shared" si="28"/>
        <v/>
      </c>
      <c r="U206" s="165" t="str">
        <f t="shared" si="29"/>
        <v/>
      </c>
      <c r="V206" s="146"/>
      <c r="AR206" t="str">
        <f t="shared" si="30"/>
        <v/>
      </c>
      <c r="AS206" t="str">
        <f t="shared" si="31"/>
        <v/>
      </c>
    </row>
    <row r="207" spans="1:45" x14ac:dyDescent="0.55000000000000004">
      <c r="A207" s="171"/>
      <c r="B207" s="172"/>
      <c r="C207" s="173"/>
      <c r="D207" s="173"/>
      <c r="E207" s="173"/>
      <c r="F207" s="173"/>
      <c r="G207" s="174"/>
      <c r="H207" s="175"/>
      <c r="I207" s="176"/>
      <c r="J207" s="176"/>
      <c r="K207" s="177"/>
      <c r="L207" s="178"/>
      <c r="M207" s="179"/>
      <c r="N207" s="133"/>
      <c r="O207" s="160" t="str">
        <f>IF(Q207 = "", "", COUNT(Q$4:$Q207))</f>
        <v/>
      </c>
      <c r="P207" s="160" t="str">
        <f t="shared" si="24"/>
        <v/>
      </c>
      <c r="Q207" s="161" t="str">
        <f t="shared" si="25"/>
        <v/>
      </c>
      <c r="R207" s="162" t="str">
        <f t="shared" si="26"/>
        <v/>
      </c>
      <c r="S207" s="163" t="str">
        <f t="shared" si="27"/>
        <v/>
      </c>
      <c r="T207" s="164" t="str">
        <f t="shared" si="28"/>
        <v/>
      </c>
      <c r="U207" s="165" t="str">
        <f t="shared" si="29"/>
        <v/>
      </c>
      <c r="V207" s="146"/>
      <c r="AR207" t="str">
        <f t="shared" si="30"/>
        <v/>
      </c>
      <c r="AS207" t="str">
        <f t="shared" si="31"/>
        <v/>
      </c>
    </row>
    <row r="208" spans="1:45" x14ac:dyDescent="0.55000000000000004">
      <c r="A208" s="171"/>
      <c r="B208" s="172"/>
      <c r="C208" s="173"/>
      <c r="D208" s="173"/>
      <c r="E208" s="173"/>
      <c r="F208" s="173"/>
      <c r="G208" s="174"/>
      <c r="H208" s="175"/>
      <c r="I208" s="176"/>
      <c r="J208" s="176"/>
      <c r="K208" s="177"/>
      <c r="L208" s="178"/>
      <c r="M208" s="179"/>
      <c r="N208" s="133"/>
      <c r="O208" s="160" t="str">
        <f>IF(Q208 = "", "", COUNT(Q$4:$Q208))</f>
        <v/>
      </c>
      <c r="P208" s="160" t="str">
        <f t="shared" si="24"/>
        <v/>
      </c>
      <c r="Q208" s="161" t="str">
        <f t="shared" si="25"/>
        <v/>
      </c>
      <c r="R208" s="162" t="str">
        <f t="shared" si="26"/>
        <v/>
      </c>
      <c r="S208" s="163" t="str">
        <f t="shared" si="27"/>
        <v/>
      </c>
      <c r="T208" s="164" t="str">
        <f t="shared" si="28"/>
        <v/>
      </c>
      <c r="U208" s="165" t="str">
        <f t="shared" si="29"/>
        <v/>
      </c>
      <c r="V208" s="146"/>
      <c r="AR208" t="str">
        <f t="shared" si="30"/>
        <v/>
      </c>
      <c r="AS208" t="str">
        <f t="shared" si="31"/>
        <v/>
      </c>
    </row>
    <row r="209" spans="1:45" x14ac:dyDescent="0.55000000000000004">
      <c r="A209" s="171"/>
      <c r="B209" s="172"/>
      <c r="C209" s="173"/>
      <c r="D209" s="173"/>
      <c r="E209" s="173"/>
      <c r="F209" s="173"/>
      <c r="G209" s="174"/>
      <c r="H209" s="175"/>
      <c r="I209" s="176"/>
      <c r="J209" s="176"/>
      <c r="K209" s="177"/>
      <c r="L209" s="178"/>
      <c r="M209" s="179"/>
      <c r="N209" s="133"/>
      <c r="O209" s="160" t="str">
        <f>IF(Q209 = "", "", COUNT(Q$4:$Q209))</f>
        <v/>
      </c>
      <c r="P209" s="160" t="str">
        <f t="shared" si="24"/>
        <v/>
      </c>
      <c r="Q209" s="161" t="str">
        <f t="shared" si="25"/>
        <v/>
      </c>
      <c r="R209" s="162" t="str">
        <f t="shared" si="26"/>
        <v/>
      </c>
      <c r="S209" s="163" t="str">
        <f t="shared" si="27"/>
        <v/>
      </c>
      <c r="T209" s="164" t="str">
        <f t="shared" si="28"/>
        <v/>
      </c>
      <c r="U209" s="165" t="str">
        <f t="shared" si="29"/>
        <v/>
      </c>
      <c r="V209" s="146"/>
      <c r="AR209" t="str">
        <f t="shared" si="30"/>
        <v/>
      </c>
      <c r="AS209" t="str">
        <f t="shared" si="31"/>
        <v/>
      </c>
    </row>
    <row r="210" spans="1:45" x14ac:dyDescent="0.55000000000000004">
      <c r="A210" s="171"/>
      <c r="B210" s="172"/>
      <c r="C210" s="173"/>
      <c r="D210" s="173"/>
      <c r="E210" s="173"/>
      <c r="F210" s="173"/>
      <c r="G210" s="174"/>
      <c r="H210" s="175"/>
      <c r="I210" s="176"/>
      <c r="J210" s="176"/>
      <c r="K210" s="177"/>
      <c r="L210" s="178"/>
      <c r="M210" s="179"/>
      <c r="N210" s="133"/>
      <c r="O210" s="160" t="str">
        <f>IF(Q210 = "", "", COUNT(Q$4:$Q210))</f>
        <v/>
      </c>
      <c r="P210" s="160" t="str">
        <f t="shared" si="24"/>
        <v/>
      </c>
      <c r="Q210" s="161" t="str">
        <f t="shared" si="25"/>
        <v/>
      </c>
      <c r="R210" s="162" t="str">
        <f t="shared" si="26"/>
        <v/>
      </c>
      <c r="S210" s="163" t="str">
        <f t="shared" si="27"/>
        <v/>
      </c>
      <c r="T210" s="164" t="str">
        <f t="shared" si="28"/>
        <v/>
      </c>
      <c r="U210" s="165" t="str">
        <f t="shared" si="29"/>
        <v/>
      </c>
      <c r="V210" s="146"/>
      <c r="AR210" t="str">
        <f t="shared" si="30"/>
        <v/>
      </c>
      <c r="AS210" t="str">
        <f t="shared" si="31"/>
        <v/>
      </c>
    </row>
    <row r="211" spans="1:45" x14ac:dyDescent="0.55000000000000004">
      <c r="A211" s="171"/>
      <c r="B211" s="172"/>
      <c r="C211" s="173"/>
      <c r="D211" s="173"/>
      <c r="E211" s="173"/>
      <c r="F211" s="173"/>
      <c r="G211" s="174"/>
      <c r="H211" s="175"/>
      <c r="I211" s="176"/>
      <c r="J211" s="176"/>
      <c r="K211" s="177"/>
      <c r="L211" s="178"/>
      <c r="M211" s="179"/>
      <c r="N211" s="133"/>
      <c r="O211" s="160" t="str">
        <f>IF(Q211 = "", "", COUNT(Q$4:$Q211))</f>
        <v/>
      </c>
      <c r="P211" s="160" t="str">
        <f t="shared" si="24"/>
        <v/>
      </c>
      <c r="Q211" s="161" t="str">
        <f t="shared" si="25"/>
        <v/>
      </c>
      <c r="R211" s="162" t="str">
        <f t="shared" si="26"/>
        <v/>
      </c>
      <c r="S211" s="163" t="str">
        <f t="shared" si="27"/>
        <v/>
      </c>
      <c r="T211" s="164" t="str">
        <f t="shared" si="28"/>
        <v/>
      </c>
      <c r="U211" s="165" t="str">
        <f t="shared" si="29"/>
        <v/>
      </c>
      <c r="V211" s="146"/>
      <c r="AR211" t="str">
        <f t="shared" si="30"/>
        <v/>
      </c>
      <c r="AS211" t="str">
        <f t="shared" si="31"/>
        <v/>
      </c>
    </row>
    <row r="212" spans="1:45" x14ac:dyDescent="0.55000000000000004">
      <c r="A212" s="171"/>
      <c r="B212" s="172"/>
      <c r="C212" s="173"/>
      <c r="D212" s="173"/>
      <c r="E212" s="173"/>
      <c r="F212" s="173"/>
      <c r="G212" s="174"/>
      <c r="H212" s="175"/>
      <c r="I212" s="176"/>
      <c r="J212" s="176"/>
      <c r="K212" s="177"/>
      <c r="L212" s="178"/>
      <c r="M212" s="179"/>
      <c r="N212" s="133"/>
      <c r="O212" s="160" t="str">
        <f>IF(Q212 = "", "", COUNT(Q$4:$Q212))</f>
        <v/>
      </c>
      <c r="P212" s="160" t="str">
        <f t="shared" si="24"/>
        <v/>
      </c>
      <c r="Q212" s="161" t="str">
        <f t="shared" si="25"/>
        <v/>
      </c>
      <c r="R212" s="162" t="str">
        <f t="shared" si="26"/>
        <v/>
      </c>
      <c r="S212" s="163" t="str">
        <f t="shared" si="27"/>
        <v/>
      </c>
      <c r="T212" s="164" t="str">
        <f t="shared" si="28"/>
        <v/>
      </c>
      <c r="U212" s="165" t="str">
        <f t="shared" si="29"/>
        <v/>
      </c>
      <c r="V212" s="146"/>
      <c r="AR212" t="str">
        <f t="shared" si="30"/>
        <v/>
      </c>
      <c r="AS212" t="str">
        <f t="shared" si="31"/>
        <v/>
      </c>
    </row>
    <row r="213" spans="1:45" x14ac:dyDescent="0.55000000000000004">
      <c r="A213" s="171"/>
      <c r="B213" s="172"/>
      <c r="C213" s="173"/>
      <c r="D213" s="173"/>
      <c r="E213" s="173"/>
      <c r="F213" s="173"/>
      <c r="G213" s="174"/>
      <c r="H213" s="175"/>
      <c r="I213" s="176"/>
      <c r="J213" s="176"/>
      <c r="K213" s="177"/>
      <c r="L213" s="178"/>
      <c r="M213" s="179"/>
      <c r="N213" s="133"/>
      <c r="O213" s="160" t="str">
        <f>IF(Q213 = "", "", COUNT(Q$4:$Q213))</f>
        <v/>
      </c>
      <c r="P213" s="160" t="str">
        <f t="shared" si="24"/>
        <v/>
      </c>
      <c r="Q213" s="161" t="str">
        <f t="shared" si="25"/>
        <v/>
      </c>
      <c r="R213" s="162" t="str">
        <f t="shared" si="26"/>
        <v/>
      </c>
      <c r="S213" s="163" t="str">
        <f t="shared" si="27"/>
        <v/>
      </c>
      <c r="T213" s="164" t="str">
        <f t="shared" si="28"/>
        <v/>
      </c>
      <c r="U213" s="165" t="str">
        <f t="shared" si="29"/>
        <v/>
      </c>
      <c r="V213" s="146"/>
      <c r="AR213" t="str">
        <f t="shared" si="30"/>
        <v/>
      </c>
      <c r="AS213" t="str">
        <f t="shared" si="31"/>
        <v/>
      </c>
    </row>
    <row r="214" spans="1:45" x14ac:dyDescent="0.55000000000000004">
      <c r="A214" s="171"/>
      <c r="B214" s="172"/>
      <c r="C214" s="173"/>
      <c r="D214" s="173"/>
      <c r="E214" s="173"/>
      <c r="F214" s="173"/>
      <c r="G214" s="174"/>
      <c r="H214" s="175"/>
      <c r="I214" s="176"/>
      <c r="J214" s="176"/>
      <c r="K214" s="177"/>
      <c r="L214" s="178"/>
      <c r="M214" s="179"/>
      <c r="N214" s="133"/>
      <c r="O214" s="160" t="str">
        <f>IF(Q214 = "", "", COUNT(Q$4:$Q214))</f>
        <v/>
      </c>
      <c r="P214" s="160" t="str">
        <f t="shared" si="24"/>
        <v/>
      </c>
      <c r="Q214" s="161" t="str">
        <f t="shared" si="25"/>
        <v/>
      </c>
      <c r="R214" s="162" t="str">
        <f t="shared" si="26"/>
        <v/>
      </c>
      <c r="S214" s="163" t="str">
        <f t="shared" si="27"/>
        <v/>
      </c>
      <c r="T214" s="164" t="str">
        <f t="shared" si="28"/>
        <v/>
      </c>
      <c r="U214" s="165" t="str">
        <f t="shared" si="29"/>
        <v/>
      </c>
      <c r="V214" s="146"/>
      <c r="AR214" t="str">
        <f t="shared" si="30"/>
        <v/>
      </c>
      <c r="AS214" t="str">
        <f t="shared" si="31"/>
        <v/>
      </c>
    </row>
    <row r="215" spans="1:45" x14ac:dyDescent="0.55000000000000004">
      <c r="A215" s="171"/>
      <c r="B215" s="172"/>
      <c r="C215" s="173"/>
      <c r="D215" s="173"/>
      <c r="E215" s="173"/>
      <c r="F215" s="173"/>
      <c r="G215" s="174"/>
      <c r="H215" s="175"/>
      <c r="I215" s="176"/>
      <c r="J215" s="176"/>
      <c r="K215" s="177"/>
      <c r="L215" s="178"/>
      <c r="M215" s="179"/>
      <c r="N215" s="133"/>
      <c r="O215" s="160" t="str">
        <f>IF(Q215 = "", "", COUNT(Q$4:$Q215))</f>
        <v/>
      </c>
      <c r="P215" s="160" t="str">
        <f t="shared" si="24"/>
        <v/>
      </c>
      <c r="Q215" s="161" t="str">
        <f t="shared" si="25"/>
        <v/>
      </c>
      <c r="R215" s="162" t="str">
        <f t="shared" si="26"/>
        <v/>
      </c>
      <c r="S215" s="163" t="str">
        <f t="shared" si="27"/>
        <v/>
      </c>
      <c r="T215" s="164" t="str">
        <f t="shared" si="28"/>
        <v/>
      </c>
      <c r="U215" s="165" t="str">
        <f t="shared" si="29"/>
        <v/>
      </c>
      <c r="V215" s="146"/>
      <c r="AR215" t="str">
        <f t="shared" si="30"/>
        <v/>
      </c>
      <c r="AS215" t="str">
        <f t="shared" si="31"/>
        <v/>
      </c>
    </row>
    <row r="216" spans="1:45" x14ac:dyDescent="0.55000000000000004">
      <c r="A216" s="171"/>
      <c r="B216" s="172"/>
      <c r="C216" s="173"/>
      <c r="D216" s="173"/>
      <c r="E216" s="173"/>
      <c r="F216" s="173"/>
      <c r="G216" s="174"/>
      <c r="H216" s="175"/>
      <c r="I216" s="176"/>
      <c r="J216" s="176"/>
      <c r="K216" s="177"/>
      <c r="L216" s="178"/>
      <c r="M216" s="179"/>
      <c r="N216" s="133"/>
      <c r="O216" s="160" t="str">
        <f>IF(Q216 = "", "", COUNT(Q$4:$Q216))</f>
        <v/>
      </c>
      <c r="P216" s="160" t="str">
        <f t="shared" si="24"/>
        <v/>
      </c>
      <c r="Q216" s="161" t="str">
        <f t="shared" si="25"/>
        <v/>
      </c>
      <c r="R216" s="162" t="str">
        <f t="shared" si="26"/>
        <v/>
      </c>
      <c r="S216" s="163" t="str">
        <f t="shared" si="27"/>
        <v/>
      </c>
      <c r="T216" s="164" t="str">
        <f t="shared" si="28"/>
        <v/>
      </c>
      <c r="U216" s="165" t="str">
        <f t="shared" si="29"/>
        <v/>
      </c>
      <c r="V216" s="146"/>
      <c r="AR216" t="str">
        <f t="shared" si="30"/>
        <v/>
      </c>
      <c r="AS216" t="str">
        <f t="shared" si="31"/>
        <v/>
      </c>
    </row>
    <row r="217" spans="1:45" x14ac:dyDescent="0.55000000000000004">
      <c r="A217" s="171"/>
      <c r="B217" s="172"/>
      <c r="C217" s="173"/>
      <c r="D217" s="173"/>
      <c r="E217" s="173"/>
      <c r="F217" s="173"/>
      <c r="G217" s="174"/>
      <c r="H217" s="175"/>
      <c r="I217" s="176"/>
      <c r="J217" s="176"/>
      <c r="K217" s="177"/>
      <c r="L217" s="178"/>
      <c r="M217" s="179"/>
      <c r="N217" s="133"/>
      <c r="O217" s="160" t="str">
        <f>IF(Q217 = "", "", COUNT(Q$4:$Q217))</f>
        <v/>
      </c>
      <c r="P217" s="160" t="str">
        <f t="shared" si="24"/>
        <v/>
      </c>
      <c r="Q217" s="161" t="str">
        <f t="shared" si="25"/>
        <v/>
      </c>
      <c r="R217" s="162" t="str">
        <f t="shared" si="26"/>
        <v/>
      </c>
      <c r="S217" s="163" t="str">
        <f t="shared" si="27"/>
        <v/>
      </c>
      <c r="T217" s="164" t="str">
        <f t="shared" si="28"/>
        <v/>
      </c>
      <c r="U217" s="165" t="str">
        <f t="shared" si="29"/>
        <v/>
      </c>
      <c r="V217" s="146"/>
      <c r="AR217" t="str">
        <f t="shared" si="30"/>
        <v/>
      </c>
      <c r="AS217" t="str">
        <f t="shared" si="31"/>
        <v/>
      </c>
    </row>
    <row r="218" spans="1:45" x14ac:dyDescent="0.55000000000000004">
      <c r="A218" s="171"/>
      <c r="B218" s="172"/>
      <c r="C218" s="173"/>
      <c r="D218" s="173"/>
      <c r="E218" s="173"/>
      <c r="F218" s="173"/>
      <c r="G218" s="174"/>
      <c r="H218" s="175"/>
      <c r="I218" s="176"/>
      <c r="J218" s="176"/>
      <c r="K218" s="177"/>
      <c r="L218" s="178"/>
      <c r="M218" s="179"/>
      <c r="N218" s="133"/>
      <c r="O218" s="160" t="str">
        <f>IF(Q218 = "", "", COUNT(Q$4:$Q218))</f>
        <v/>
      </c>
      <c r="P218" s="160" t="str">
        <f t="shared" si="24"/>
        <v/>
      </c>
      <c r="Q218" s="161" t="str">
        <f t="shared" si="25"/>
        <v/>
      </c>
      <c r="R218" s="162" t="str">
        <f t="shared" si="26"/>
        <v/>
      </c>
      <c r="S218" s="163" t="str">
        <f t="shared" si="27"/>
        <v/>
      </c>
      <c r="T218" s="164" t="str">
        <f t="shared" si="28"/>
        <v/>
      </c>
      <c r="U218" s="165" t="str">
        <f t="shared" si="29"/>
        <v/>
      </c>
      <c r="V218" s="146"/>
      <c r="AR218" t="str">
        <f t="shared" si="30"/>
        <v/>
      </c>
      <c r="AS218" t="str">
        <f t="shared" si="31"/>
        <v/>
      </c>
    </row>
    <row r="219" spans="1:45" x14ac:dyDescent="0.55000000000000004">
      <c r="A219" s="171"/>
      <c r="B219" s="172"/>
      <c r="C219" s="173"/>
      <c r="D219" s="173"/>
      <c r="E219" s="173"/>
      <c r="F219" s="173"/>
      <c r="G219" s="174"/>
      <c r="H219" s="175"/>
      <c r="I219" s="176"/>
      <c r="J219" s="176"/>
      <c r="K219" s="177"/>
      <c r="L219" s="178"/>
      <c r="M219" s="179"/>
      <c r="N219" s="133"/>
      <c r="O219" s="160" t="str">
        <f>IF(Q219 = "", "", COUNT(Q$4:$Q219))</f>
        <v/>
      </c>
      <c r="P219" s="160" t="str">
        <f t="shared" si="24"/>
        <v/>
      </c>
      <c r="Q219" s="161" t="str">
        <f t="shared" si="25"/>
        <v/>
      </c>
      <c r="R219" s="162" t="str">
        <f t="shared" si="26"/>
        <v/>
      </c>
      <c r="S219" s="163" t="str">
        <f t="shared" si="27"/>
        <v/>
      </c>
      <c r="T219" s="164" t="str">
        <f t="shared" si="28"/>
        <v/>
      </c>
      <c r="U219" s="165" t="str">
        <f t="shared" si="29"/>
        <v/>
      </c>
      <c r="V219" s="146"/>
      <c r="AR219" t="str">
        <f t="shared" si="30"/>
        <v/>
      </c>
      <c r="AS219" t="str">
        <f t="shared" si="31"/>
        <v/>
      </c>
    </row>
    <row r="220" spans="1:45" x14ac:dyDescent="0.55000000000000004">
      <c r="A220" s="171"/>
      <c r="B220" s="172"/>
      <c r="C220" s="173"/>
      <c r="D220" s="173"/>
      <c r="E220" s="173"/>
      <c r="F220" s="173"/>
      <c r="G220" s="174"/>
      <c r="H220" s="175"/>
      <c r="I220" s="176"/>
      <c r="J220" s="176"/>
      <c r="K220" s="177"/>
      <c r="L220" s="178"/>
      <c r="M220" s="179"/>
      <c r="N220" s="133"/>
      <c r="O220" s="160" t="str">
        <f>IF(Q220 = "", "", COUNT(Q$4:$Q220))</f>
        <v/>
      </c>
      <c r="P220" s="160" t="str">
        <f t="shared" si="24"/>
        <v/>
      </c>
      <c r="Q220" s="161" t="str">
        <f t="shared" si="25"/>
        <v/>
      </c>
      <c r="R220" s="162" t="str">
        <f t="shared" si="26"/>
        <v/>
      </c>
      <c r="S220" s="163" t="str">
        <f t="shared" si="27"/>
        <v/>
      </c>
      <c r="T220" s="164" t="str">
        <f t="shared" si="28"/>
        <v/>
      </c>
      <c r="U220" s="165" t="str">
        <f t="shared" si="29"/>
        <v/>
      </c>
      <c r="V220" s="146"/>
      <c r="AR220" t="str">
        <f t="shared" si="30"/>
        <v/>
      </c>
      <c r="AS220" t="str">
        <f t="shared" si="31"/>
        <v/>
      </c>
    </row>
    <row r="221" spans="1:45" x14ac:dyDescent="0.55000000000000004">
      <c r="A221" s="171"/>
      <c r="B221" s="172"/>
      <c r="C221" s="173"/>
      <c r="D221" s="173"/>
      <c r="E221" s="173"/>
      <c r="F221" s="173"/>
      <c r="G221" s="174"/>
      <c r="H221" s="175"/>
      <c r="I221" s="176"/>
      <c r="J221" s="176"/>
      <c r="K221" s="177"/>
      <c r="L221" s="178"/>
      <c r="M221" s="179"/>
      <c r="N221" s="133"/>
      <c r="O221" s="160" t="str">
        <f>IF(Q221 = "", "", COUNT(Q$4:$Q221))</f>
        <v/>
      </c>
      <c r="P221" s="160" t="str">
        <f t="shared" si="24"/>
        <v/>
      </c>
      <c r="Q221" s="161" t="str">
        <f t="shared" si="25"/>
        <v/>
      </c>
      <c r="R221" s="162" t="str">
        <f t="shared" si="26"/>
        <v/>
      </c>
      <c r="S221" s="163" t="str">
        <f t="shared" si="27"/>
        <v/>
      </c>
      <c r="T221" s="164" t="str">
        <f t="shared" si="28"/>
        <v/>
      </c>
      <c r="U221" s="165" t="str">
        <f t="shared" si="29"/>
        <v/>
      </c>
      <c r="V221" s="146"/>
      <c r="AR221" t="str">
        <f t="shared" si="30"/>
        <v/>
      </c>
      <c r="AS221" t="str">
        <f t="shared" si="31"/>
        <v/>
      </c>
    </row>
    <row r="222" spans="1:45" x14ac:dyDescent="0.55000000000000004">
      <c r="A222" s="171"/>
      <c r="B222" s="172"/>
      <c r="C222" s="173"/>
      <c r="D222" s="173"/>
      <c r="E222" s="173"/>
      <c r="F222" s="173"/>
      <c r="G222" s="174"/>
      <c r="H222" s="175"/>
      <c r="I222" s="176"/>
      <c r="J222" s="176"/>
      <c r="K222" s="177"/>
      <c r="L222" s="178"/>
      <c r="M222" s="179"/>
      <c r="N222" s="133"/>
      <c r="O222" s="160" t="str">
        <f>IF(Q222 = "", "", COUNT(Q$4:$Q222))</f>
        <v/>
      </c>
      <c r="P222" s="160" t="str">
        <f t="shared" si="24"/>
        <v/>
      </c>
      <c r="Q222" s="161" t="str">
        <f t="shared" si="25"/>
        <v/>
      </c>
      <c r="R222" s="162" t="str">
        <f t="shared" si="26"/>
        <v/>
      </c>
      <c r="S222" s="163" t="str">
        <f t="shared" si="27"/>
        <v/>
      </c>
      <c r="T222" s="164" t="str">
        <f t="shared" si="28"/>
        <v/>
      </c>
      <c r="U222" s="165" t="str">
        <f t="shared" si="29"/>
        <v/>
      </c>
      <c r="V222" s="146"/>
      <c r="AR222" t="str">
        <f t="shared" si="30"/>
        <v/>
      </c>
      <c r="AS222" t="str">
        <f t="shared" si="31"/>
        <v/>
      </c>
    </row>
    <row r="223" spans="1:45" x14ac:dyDescent="0.55000000000000004">
      <c r="A223" s="171"/>
      <c r="B223" s="172"/>
      <c r="C223" s="173"/>
      <c r="D223" s="173"/>
      <c r="E223" s="173"/>
      <c r="F223" s="173"/>
      <c r="G223" s="174"/>
      <c r="H223" s="175"/>
      <c r="I223" s="176"/>
      <c r="J223" s="176"/>
      <c r="K223" s="177"/>
      <c r="L223" s="178"/>
      <c r="M223" s="179"/>
      <c r="N223" s="133"/>
      <c r="O223" s="160" t="str">
        <f>IF(Q223 = "", "", COUNT(Q$4:$Q223))</f>
        <v/>
      </c>
      <c r="P223" s="160" t="str">
        <f t="shared" si="24"/>
        <v/>
      </c>
      <c r="Q223" s="161" t="str">
        <f t="shared" si="25"/>
        <v/>
      </c>
      <c r="R223" s="162" t="str">
        <f t="shared" si="26"/>
        <v/>
      </c>
      <c r="S223" s="163" t="str">
        <f t="shared" si="27"/>
        <v/>
      </c>
      <c r="T223" s="164" t="str">
        <f t="shared" si="28"/>
        <v/>
      </c>
      <c r="U223" s="165" t="str">
        <f t="shared" si="29"/>
        <v/>
      </c>
      <c r="V223" s="146"/>
      <c r="AR223" t="str">
        <f t="shared" si="30"/>
        <v/>
      </c>
      <c r="AS223" t="str">
        <f t="shared" si="31"/>
        <v/>
      </c>
    </row>
    <row r="224" spans="1:45" x14ac:dyDescent="0.55000000000000004">
      <c r="A224" s="171"/>
      <c r="B224" s="172"/>
      <c r="C224" s="173"/>
      <c r="D224" s="173"/>
      <c r="E224" s="173"/>
      <c r="F224" s="173"/>
      <c r="G224" s="174"/>
      <c r="H224" s="175"/>
      <c r="I224" s="176"/>
      <c r="J224" s="176"/>
      <c r="K224" s="177"/>
      <c r="L224" s="178"/>
      <c r="M224" s="179"/>
      <c r="N224" s="133"/>
      <c r="O224" s="160" t="str">
        <f>IF(Q224 = "", "", COUNT(Q$4:$Q224))</f>
        <v/>
      </c>
      <c r="P224" s="160" t="str">
        <f t="shared" si="24"/>
        <v/>
      </c>
      <c r="Q224" s="161" t="str">
        <f t="shared" si="25"/>
        <v/>
      </c>
      <c r="R224" s="162" t="str">
        <f t="shared" si="26"/>
        <v/>
      </c>
      <c r="S224" s="163" t="str">
        <f t="shared" si="27"/>
        <v/>
      </c>
      <c r="T224" s="164" t="str">
        <f t="shared" si="28"/>
        <v/>
      </c>
      <c r="U224" s="165" t="str">
        <f t="shared" si="29"/>
        <v/>
      </c>
      <c r="V224" s="146"/>
      <c r="AR224" t="str">
        <f t="shared" si="30"/>
        <v/>
      </c>
      <c r="AS224" t="str">
        <f t="shared" si="31"/>
        <v/>
      </c>
    </row>
    <row r="225" spans="1:45" x14ac:dyDescent="0.55000000000000004">
      <c r="A225" s="171"/>
      <c r="B225" s="172"/>
      <c r="C225" s="173"/>
      <c r="D225" s="173"/>
      <c r="E225" s="173"/>
      <c r="F225" s="173"/>
      <c r="G225" s="174"/>
      <c r="H225" s="175"/>
      <c r="I225" s="176"/>
      <c r="J225" s="176"/>
      <c r="K225" s="177"/>
      <c r="L225" s="178"/>
      <c r="M225" s="179"/>
      <c r="N225" s="133"/>
      <c r="O225" s="160" t="str">
        <f>IF(Q225 = "", "", COUNT(Q$4:$Q225))</f>
        <v/>
      </c>
      <c r="P225" s="160" t="str">
        <f t="shared" si="24"/>
        <v/>
      </c>
      <c r="Q225" s="161" t="str">
        <f t="shared" si="25"/>
        <v/>
      </c>
      <c r="R225" s="162" t="str">
        <f t="shared" si="26"/>
        <v/>
      </c>
      <c r="S225" s="163" t="str">
        <f t="shared" si="27"/>
        <v/>
      </c>
      <c r="T225" s="164" t="str">
        <f t="shared" si="28"/>
        <v/>
      </c>
      <c r="U225" s="165" t="str">
        <f t="shared" si="29"/>
        <v/>
      </c>
      <c r="V225" s="146"/>
      <c r="AR225" t="str">
        <f t="shared" si="30"/>
        <v/>
      </c>
      <c r="AS225" t="str">
        <f t="shared" si="31"/>
        <v/>
      </c>
    </row>
    <row r="226" spans="1:45" x14ac:dyDescent="0.55000000000000004">
      <c r="A226" s="171"/>
      <c r="B226" s="172"/>
      <c r="C226" s="173"/>
      <c r="D226" s="173"/>
      <c r="E226" s="173"/>
      <c r="F226" s="173"/>
      <c r="G226" s="174"/>
      <c r="H226" s="175"/>
      <c r="I226" s="176"/>
      <c r="J226" s="176"/>
      <c r="K226" s="177"/>
      <c r="L226" s="178"/>
      <c r="M226" s="179"/>
      <c r="N226" s="133"/>
      <c r="O226" s="160" t="str">
        <f>IF(Q226 = "", "", COUNT(Q$4:$Q226))</f>
        <v/>
      </c>
      <c r="P226" s="160" t="str">
        <f t="shared" si="24"/>
        <v/>
      </c>
      <c r="Q226" s="161" t="str">
        <f t="shared" si="25"/>
        <v/>
      </c>
      <c r="R226" s="162" t="str">
        <f t="shared" si="26"/>
        <v/>
      </c>
      <c r="S226" s="163" t="str">
        <f t="shared" si="27"/>
        <v/>
      </c>
      <c r="T226" s="164" t="str">
        <f t="shared" si="28"/>
        <v/>
      </c>
      <c r="U226" s="165" t="str">
        <f t="shared" si="29"/>
        <v/>
      </c>
      <c r="V226" s="146"/>
      <c r="AR226" t="str">
        <f t="shared" si="30"/>
        <v/>
      </c>
      <c r="AS226" t="str">
        <f t="shared" si="31"/>
        <v/>
      </c>
    </row>
    <row r="227" spans="1:45" x14ac:dyDescent="0.55000000000000004">
      <c r="A227" s="171"/>
      <c r="B227" s="172"/>
      <c r="C227" s="173"/>
      <c r="D227" s="173"/>
      <c r="E227" s="173"/>
      <c r="F227" s="173"/>
      <c r="G227" s="174"/>
      <c r="H227" s="175"/>
      <c r="I227" s="176"/>
      <c r="J227" s="176"/>
      <c r="K227" s="177"/>
      <c r="L227" s="178"/>
      <c r="M227" s="179"/>
      <c r="N227" s="133"/>
      <c r="O227" s="160" t="str">
        <f>IF(Q227 = "", "", COUNT(Q$4:$Q227))</f>
        <v/>
      </c>
      <c r="P227" s="160" t="str">
        <f t="shared" si="24"/>
        <v/>
      </c>
      <c r="Q227" s="161" t="str">
        <f t="shared" si="25"/>
        <v/>
      </c>
      <c r="R227" s="162" t="str">
        <f t="shared" si="26"/>
        <v/>
      </c>
      <c r="S227" s="163" t="str">
        <f t="shared" si="27"/>
        <v/>
      </c>
      <c r="T227" s="164" t="str">
        <f t="shared" si="28"/>
        <v/>
      </c>
      <c r="U227" s="165" t="str">
        <f t="shared" si="29"/>
        <v/>
      </c>
      <c r="V227" s="146"/>
      <c r="AR227" t="str">
        <f t="shared" si="30"/>
        <v/>
      </c>
      <c r="AS227" t="str">
        <f t="shared" si="31"/>
        <v/>
      </c>
    </row>
    <row r="228" spans="1:45" x14ac:dyDescent="0.55000000000000004">
      <c r="A228" s="171"/>
      <c r="B228" s="172"/>
      <c r="C228" s="173"/>
      <c r="D228" s="173"/>
      <c r="E228" s="173"/>
      <c r="F228" s="173"/>
      <c r="G228" s="174"/>
      <c r="H228" s="175"/>
      <c r="I228" s="176"/>
      <c r="J228" s="176"/>
      <c r="K228" s="177"/>
      <c r="L228" s="178"/>
      <c r="M228" s="179"/>
      <c r="N228" s="133"/>
      <c r="O228" s="160" t="str">
        <f>IF(Q228 = "", "", COUNT(Q$4:$Q228))</f>
        <v/>
      </c>
      <c r="P228" s="160" t="str">
        <f t="shared" si="24"/>
        <v/>
      </c>
      <c r="Q228" s="161" t="str">
        <f t="shared" si="25"/>
        <v/>
      </c>
      <c r="R228" s="162" t="str">
        <f t="shared" si="26"/>
        <v/>
      </c>
      <c r="S228" s="163" t="str">
        <f t="shared" si="27"/>
        <v/>
      </c>
      <c r="T228" s="164" t="str">
        <f t="shared" si="28"/>
        <v/>
      </c>
      <c r="U228" s="165" t="str">
        <f t="shared" si="29"/>
        <v/>
      </c>
      <c r="V228" s="146"/>
      <c r="AR228" t="str">
        <f t="shared" si="30"/>
        <v/>
      </c>
      <c r="AS228" t="str">
        <f t="shared" si="31"/>
        <v/>
      </c>
    </row>
    <row r="229" spans="1:45" x14ac:dyDescent="0.55000000000000004">
      <c r="A229" s="171"/>
      <c r="B229" s="172"/>
      <c r="C229" s="173"/>
      <c r="D229" s="173"/>
      <c r="E229" s="173"/>
      <c r="F229" s="173"/>
      <c r="G229" s="174"/>
      <c r="H229" s="175"/>
      <c r="I229" s="176"/>
      <c r="J229" s="176"/>
      <c r="K229" s="177"/>
      <c r="L229" s="178"/>
      <c r="M229" s="179"/>
      <c r="N229" s="133"/>
      <c r="O229" s="160" t="str">
        <f>IF(Q229 = "", "", COUNT(Q$4:$Q229))</f>
        <v/>
      </c>
      <c r="P229" s="160" t="str">
        <f t="shared" si="24"/>
        <v/>
      </c>
      <c r="Q229" s="161" t="str">
        <f t="shared" si="25"/>
        <v/>
      </c>
      <c r="R229" s="162" t="str">
        <f t="shared" si="26"/>
        <v/>
      </c>
      <c r="S229" s="163" t="str">
        <f t="shared" si="27"/>
        <v/>
      </c>
      <c r="T229" s="164" t="str">
        <f t="shared" si="28"/>
        <v/>
      </c>
      <c r="U229" s="165" t="str">
        <f t="shared" si="29"/>
        <v/>
      </c>
      <c r="V229" s="146"/>
      <c r="AR229" t="str">
        <f t="shared" si="30"/>
        <v/>
      </c>
      <c r="AS229" t="str">
        <f t="shared" si="31"/>
        <v/>
      </c>
    </row>
    <row r="230" spans="1:45" x14ac:dyDescent="0.55000000000000004">
      <c r="A230" s="171"/>
      <c r="B230" s="172"/>
      <c r="C230" s="173"/>
      <c r="D230" s="173"/>
      <c r="E230" s="173"/>
      <c r="F230" s="173"/>
      <c r="G230" s="174"/>
      <c r="H230" s="175"/>
      <c r="I230" s="176"/>
      <c r="J230" s="176"/>
      <c r="K230" s="177"/>
      <c r="L230" s="178"/>
      <c r="M230" s="179"/>
      <c r="N230" s="133"/>
      <c r="O230" s="160" t="str">
        <f>IF(Q230 = "", "", COUNT(Q$4:$Q230))</f>
        <v/>
      </c>
      <c r="P230" s="160" t="str">
        <f t="shared" si="24"/>
        <v/>
      </c>
      <c r="Q230" s="161" t="str">
        <f t="shared" si="25"/>
        <v/>
      </c>
      <c r="R230" s="162" t="str">
        <f t="shared" si="26"/>
        <v/>
      </c>
      <c r="S230" s="163" t="str">
        <f t="shared" si="27"/>
        <v/>
      </c>
      <c r="T230" s="164" t="str">
        <f t="shared" si="28"/>
        <v/>
      </c>
      <c r="U230" s="165" t="str">
        <f t="shared" si="29"/>
        <v/>
      </c>
      <c r="V230" s="146"/>
      <c r="AR230" t="str">
        <f t="shared" si="30"/>
        <v/>
      </c>
      <c r="AS230" t="str">
        <f t="shared" si="31"/>
        <v/>
      </c>
    </row>
    <row r="231" spans="1:45" x14ac:dyDescent="0.55000000000000004">
      <c r="A231" s="171"/>
      <c r="B231" s="172"/>
      <c r="C231" s="173"/>
      <c r="D231" s="173"/>
      <c r="E231" s="173"/>
      <c r="F231" s="173"/>
      <c r="G231" s="174"/>
      <c r="H231" s="175"/>
      <c r="I231" s="176"/>
      <c r="J231" s="176"/>
      <c r="K231" s="177"/>
      <c r="L231" s="178"/>
      <c r="M231" s="179"/>
      <c r="N231" s="133"/>
      <c r="O231" s="160" t="str">
        <f>IF(Q231 = "", "", COUNT(Q$4:$Q231))</f>
        <v/>
      </c>
      <c r="P231" s="160" t="str">
        <f t="shared" si="24"/>
        <v/>
      </c>
      <c r="Q231" s="161" t="str">
        <f t="shared" si="25"/>
        <v/>
      </c>
      <c r="R231" s="162" t="str">
        <f t="shared" si="26"/>
        <v/>
      </c>
      <c r="S231" s="163" t="str">
        <f t="shared" si="27"/>
        <v/>
      </c>
      <c r="T231" s="164" t="str">
        <f t="shared" si="28"/>
        <v/>
      </c>
      <c r="U231" s="165" t="str">
        <f t="shared" si="29"/>
        <v/>
      </c>
      <c r="V231" s="146"/>
      <c r="AR231" t="str">
        <f t="shared" si="30"/>
        <v/>
      </c>
      <c r="AS231" t="str">
        <f t="shared" si="31"/>
        <v/>
      </c>
    </row>
    <row r="232" spans="1:45" x14ac:dyDescent="0.55000000000000004">
      <c r="A232" s="171"/>
      <c r="B232" s="172"/>
      <c r="C232" s="173"/>
      <c r="D232" s="173"/>
      <c r="E232" s="173"/>
      <c r="F232" s="173"/>
      <c r="G232" s="174"/>
      <c r="H232" s="175"/>
      <c r="I232" s="176"/>
      <c r="J232" s="176"/>
      <c r="K232" s="177"/>
      <c r="L232" s="178"/>
      <c r="M232" s="179"/>
      <c r="N232" s="133"/>
      <c r="O232" s="160" t="str">
        <f>IF(Q232 = "", "", COUNT(Q$4:$Q232))</f>
        <v/>
      </c>
      <c r="P232" s="160" t="str">
        <f t="shared" si="24"/>
        <v/>
      </c>
      <c r="Q232" s="161" t="str">
        <f t="shared" si="25"/>
        <v/>
      </c>
      <c r="R232" s="162" t="str">
        <f t="shared" si="26"/>
        <v/>
      </c>
      <c r="S232" s="163" t="str">
        <f t="shared" si="27"/>
        <v/>
      </c>
      <c r="T232" s="164" t="str">
        <f t="shared" si="28"/>
        <v/>
      </c>
      <c r="U232" s="165" t="str">
        <f t="shared" si="29"/>
        <v/>
      </c>
      <c r="V232" s="146"/>
      <c r="AR232" t="str">
        <f t="shared" si="30"/>
        <v/>
      </c>
      <c r="AS232" t="str">
        <f t="shared" si="31"/>
        <v/>
      </c>
    </row>
    <row r="233" spans="1:45" x14ac:dyDescent="0.55000000000000004">
      <c r="A233" s="171"/>
      <c r="B233" s="172"/>
      <c r="C233" s="173"/>
      <c r="D233" s="173"/>
      <c r="E233" s="173"/>
      <c r="F233" s="173"/>
      <c r="G233" s="174"/>
      <c r="H233" s="175"/>
      <c r="I233" s="176"/>
      <c r="J233" s="176"/>
      <c r="K233" s="177"/>
      <c r="L233" s="178"/>
      <c r="M233" s="179"/>
      <c r="N233" s="133"/>
      <c r="O233" s="160" t="str">
        <f>IF(Q233 = "", "", COUNT(Q$4:$Q233))</f>
        <v/>
      </c>
      <c r="P233" s="160" t="str">
        <f t="shared" si="24"/>
        <v/>
      </c>
      <c r="Q233" s="161" t="str">
        <f t="shared" si="25"/>
        <v/>
      </c>
      <c r="R233" s="162" t="str">
        <f t="shared" si="26"/>
        <v/>
      </c>
      <c r="S233" s="163" t="str">
        <f t="shared" si="27"/>
        <v/>
      </c>
      <c r="T233" s="164" t="str">
        <f t="shared" si="28"/>
        <v/>
      </c>
      <c r="U233" s="165" t="str">
        <f t="shared" si="29"/>
        <v/>
      </c>
      <c r="V233" s="146"/>
      <c r="AR233" t="str">
        <f t="shared" si="30"/>
        <v/>
      </c>
      <c r="AS233" t="str">
        <f t="shared" si="31"/>
        <v/>
      </c>
    </row>
    <row r="234" spans="1:45" x14ac:dyDescent="0.55000000000000004">
      <c r="A234" s="171"/>
      <c r="B234" s="172"/>
      <c r="C234" s="173"/>
      <c r="D234" s="173"/>
      <c r="E234" s="173"/>
      <c r="F234" s="173"/>
      <c r="G234" s="174"/>
      <c r="H234" s="175"/>
      <c r="I234" s="176"/>
      <c r="J234" s="176"/>
      <c r="K234" s="177"/>
      <c r="L234" s="178"/>
      <c r="M234" s="179"/>
      <c r="N234" s="133"/>
      <c r="O234" s="160" t="str">
        <f>IF(Q234 = "", "", COUNT(Q$4:$Q234))</f>
        <v/>
      </c>
      <c r="P234" s="160" t="str">
        <f t="shared" si="24"/>
        <v/>
      </c>
      <c r="Q234" s="161" t="str">
        <f t="shared" si="25"/>
        <v/>
      </c>
      <c r="R234" s="162" t="str">
        <f t="shared" si="26"/>
        <v/>
      </c>
      <c r="S234" s="163" t="str">
        <f t="shared" si="27"/>
        <v/>
      </c>
      <c r="T234" s="164" t="str">
        <f t="shared" si="28"/>
        <v/>
      </c>
      <c r="U234" s="165" t="str">
        <f t="shared" si="29"/>
        <v/>
      </c>
      <c r="V234" s="146"/>
      <c r="AR234" t="str">
        <f t="shared" si="30"/>
        <v/>
      </c>
      <c r="AS234" t="str">
        <f t="shared" si="31"/>
        <v/>
      </c>
    </row>
    <row r="235" spans="1:45" x14ac:dyDescent="0.55000000000000004">
      <c r="A235" s="171"/>
      <c r="B235" s="172"/>
      <c r="C235" s="173"/>
      <c r="D235" s="173"/>
      <c r="E235" s="173"/>
      <c r="F235" s="173"/>
      <c r="G235" s="174"/>
      <c r="H235" s="175"/>
      <c r="I235" s="176"/>
      <c r="J235" s="176"/>
      <c r="K235" s="177"/>
      <c r="L235" s="178"/>
      <c r="M235" s="179"/>
      <c r="N235" s="133"/>
      <c r="O235" s="160" t="str">
        <f>IF(Q235 = "", "", COUNT(Q$4:$Q235))</f>
        <v/>
      </c>
      <c r="P235" s="160" t="str">
        <f t="shared" si="24"/>
        <v/>
      </c>
      <c r="Q235" s="161" t="str">
        <f t="shared" si="25"/>
        <v/>
      </c>
      <c r="R235" s="162" t="str">
        <f t="shared" si="26"/>
        <v/>
      </c>
      <c r="S235" s="163" t="str">
        <f t="shared" si="27"/>
        <v/>
      </c>
      <c r="T235" s="164" t="str">
        <f t="shared" si="28"/>
        <v/>
      </c>
      <c r="U235" s="165" t="str">
        <f t="shared" si="29"/>
        <v/>
      </c>
      <c r="V235" s="146"/>
      <c r="AR235" t="str">
        <f t="shared" si="30"/>
        <v/>
      </c>
      <c r="AS235" t="str">
        <f t="shared" si="31"/>
        <v/>
      </c>
    </row>
    <row r="236" spans="1:45" x14ac:dyDescent="0.55000000000000004">
      <c r="A236" s="171"/>
      <c r="B236" s="172"/>
      <c r="C236" s="173"/>
      <c r="D236" s="173"/>
      <c r="E236" s="173"/>
      <c r="F236" s="173"/>
      <c r="G236" s="174"/>
      <c r="H236" s="175"/>
      <c r="I236" s="176"/>
      <c r="J236" s="176"/>
      <c r="K236" s="177"/>
      <c r="L236" s="178"/>
      <c r="M236" s="179"/>
      <c r="N236" s="133"/>
      <c r="O236" s="160" t="str">
        <f>IF(Q236 = "", "", COUNT(Q$4:$Q236))</f>
        <v/>
      </c>
      <c r="P236" s="160" t="str">
        <f t="shared" si="24"/>
        <v/>
      </c>
      <c r="Q236" s="161" t="str">
        <f t="shared" si="25"/>
        <v/>
      </c>
      <c r="R236" s="162" t="str">
        <f t="shared" si="26"/>
        <v/>
      </c>
      <c r="S236" s="163" t="str">
        <f t="shared" si="27"/>
        <v/>
      </c>
      <c r="T236" s="164" t="str">
        <f t="shared" si="28"/>
        <v/>
      </c>
      <c r="U236" s="165" t="str">
        <f t="shared" si="29"/>
        <v/>
      </c>
      <c r="V236" s="146"/>
      <c r="AR236" t="str">
        <f t="shared" si="30"/>
        <v/>
      </c>
      <c r="AS236" t="str">
        <f t="shared" si="31"/>
        <v/>
      </c>
    </row>
    <row r="237" spans="1:45" x14ac:dyDescent="0.55000000000000004">
      <c r="A237" s="171"/>
      <c r="B237" s="172"/>
      <c r="C237" s="173"/>
      <c r="D237" s="173"/>
      <c r="E237" s="173"/>
      <c r="F237" s="173"/>
      <c r="G237" s="174"/>
      <c r="H237" s="175"/>
      <c r="I237" s="176"/>
      <c r="J237" s="176"/>
      <c r="K237" s="177"/>
      <c r="L237" s="178"/>
      <c r="M237" s="179"/>
      <c r="N237" s="133"/>
      <c r="O237" s="160" t="str">
        <f>IF(Q237 = "", "", COUNT(Q$4:$Q237))</f>
        <v/>
      </c>
      <c r="P237" s="160" t="str">
        <f t="shared" si="24"/>
        <v/>
      </c>
      <c r="Q237" s="161" t="str">
        <f t="shared" si="25"/>
        <v/>
      </c>
      <c r="R237" s="162" t="str">
        <f t="shared" si="26"/>
        <v/>
      </c>
      <c r="S237" s="163" t="str">
        <f t="shared" si="27"/>
        <v/>
      </c>
      <c r="T237" s="164" t="str">
        <f t="shared" si="28"/>
        <v/>
      </c>
      <c r="U237" s="165" t="str">
        <f t="shared" si="29"/>
        <v/>
      </c>
      <c r="V237" s="146"/>
      <c r="AR237" t="str">
        <f t="shared" si="30"/>
        <v/>
      </c>
      <c r="AS237" t="str">
        <f t="shared" si="31"/>
        <v/>
      </c>
    </row>
    <row r="238" spans="1:45" x14ac:dyDescent="0.55000000000000004">
      <c r="A238" s="171"/>
      <c r="B238" s="172"/>
      <c r="C238" s="173"/>
      <c r="D238" s="173"/>
      <c r="E238" s="173"/>
      <c r="F238" s="173"/>
      <c r="G238" s="174"/>
      <c r="H238" s="175"/>
      <c r="I238" s="176"/>
      <c r="J238" s="176"/>
      <c r="K238" s="177"/>
      <c r="L238" s="178"/>
      <c r="M238" s="179"/>
      <c r="N238" s="133"/>
      <c r="O238" s="160" t="str">
        <f>IF(Q238 = "", "", COUNT(Q$4:$Q238))</f>
        <v/>
      </c>
      <c r="P238" s="160" t="str">
        <f t="shared" si="24"/>
        <v/>
      </c>
      <c r="Q238" s="161" t="str">
        <f t="shared" si="25"/>
        <v/>
      </c>
      <c r="R238" s="162" t="str">
        <f t="shared" si="26"/>
        <v/>
      </c>
      <c r="S238" s="163" t="str">
        <f t="shared" si="27"/>
        <v/>
      </c>
      <c r="T238" s="164" t="str">
        <f t="shared" si="28"/>
        <v/>
      </c>
      <c r="U238" s="165" t="str">
        <f t="shared" si="29"/>
        <v/>
      </c>
      <c r="V238" s="146"/>
      <c r="AR238" t="str">
        <f t="shared" si="30"/>
        <v/>
      </c>
      <c r="AS238" t="str">
        <f t="shared" si="31"/>
        <v/>
      </c>
    </row>
    <row r="239" spans="1:45" x14ac:dyDescent="0.55000000000000004">
      <c r="A239" s="171"/>
      <c r="B239" s="172"/>
      <c r="C239" s="173"/>
      <c r="D239" s="173"/>
      <c r="E239" s="173"/>
      <c r="F239" s="173"/>
      <c r="G239" s="174"/>
      <c r="H239" s="175"/>
      <c r="I239" s="176"/>
      <c r="J239" s="176"/>
      <c r="K239" s="177"/>
      <c r="L239" s="178"/>
      <c r="M239" s="179"/>
      <c r="N239" s="133"/>
      <c r="O239" s="160" t="str">
        <f>IF(Q239 = "", "", COUNT(Q$4:$Q239))</f>
        <v/>
      </c>
      <c r="P239" s="160" t="str">
        <f t="shared" si="24"/>
        <v/>
      </c>
      <c r="Q239" s="161" t="str">
        <f t="shared" si="25"/>
        <v/>
      </c>
      <c r="R239" s="162" t="str">
        <f t="shared" si="26"/>
        <v/>
      </c>
      <c r="S239" s="163" t="str">
        <f t="shared" si="27"/>
        <v/>
      </c>
      <c r="T239" s="164" t="str">
        <f t="shared" si="28"/>
        <v/>
      </c>
      <c r="U239" s="165" t="str">
        <f t="shared" si="29"/>
        <v/>
      </c>
      <c r="V239" s="146"/>
      <c r="AR239" t="str">
        <f t="shared" si="30"/>
        <v/>
      </c>
      <c r="AS239" t="str">
        <f t="shared" si="31"/>
        <v/>
      </c>
    </row>
    <row r="240" spans="1:45" x14ac:dyDescent="0.55000000000000004">
      <c r="A240" s="171"/>
      <c r="B240" s="172"/>
      <c r="C240" s="173"/>
      <c r="D240" s="173"/>
      <c r="E240" s="173"/>
      <c r="F240" s="173"/>
      <c r="G240" s="174"/>
      <c r="H240" s="175"/>
      <c r="I240" s="176"/>
      <c r="J240" s="176"/>
      <c r="K240" s="177"/>
      <c r="L240" s="178"/>
      <c r="M240" s="179"/>
      <c r="N240" s="133"/>
      <c r="O240" s="160" t="str">
        <f>IF(Q240 = "", "", COUNT(Q$4:$Q240))</f>
        <v/>
      </c>
      <c r="P240" s="160" t="str">
        <f t="shared" si="24"/>
        <v/>
      </c>
      <c r="Q240" s="161" t="str">
        <f t="shared" si="25"/>
        <v/>
      </c>
      <c r="R240" s="162" t="str">
        <f t="shared" si="26"/>
        <v/>
      </c>
      <c r="S240" s="163" t="str">
        <f t="shared" si="27"/>
        <v/>
      </c>
      <c r="T240" s="164" t="str">
        <f t="shared" si="28"/>
        <v/>
      </c>
      <c r="U240" s="165" t="str">
        <f t="shared" si="29"/>
        <v/>
      </c>
      <c r="V240" s="146"/>
      <c r="AR240" t="str">
        <f t="shared" si="30"/>
        <v/>
      </c>
      <c r="AS240" t="str">
        <f t="shared" si="31"/>
        <v/>
      </c>
    </row>
    <row r="241" spans="1:45" x14ac:dyDescent="0.55000000000000004">
      <c r="A241" s="171"/>
      <c r="B241" s="172"/>
      <c r="C241" s="173"/>
      <c r="D241" s="173"/>
      <c r="E241" s="173"/>
      <c r="F241" s="173"/>
      <c r="G241" s="174"/>
      <c r="H241" s="175"/>
      <c r="I241" s="176"/>
      <c r="J241" s="176"/>
      <c r="K241" s="177"/>
      <c r="L241" s="178"/>
      <c r="M241" s="179"/>
      <c r="N241" s="133"/>
      <c r="O241" s="160" t="str">
        <f>IF(Q241 = "", "", COUNT(Q$4:$Q241))</f>
        <v/>
      </c>
      <c r="P241" s="160" t="str">
        <f t="shared" si="24"/>
        <v/>
      </c>
      <c r="Q241" s="161" t="str">
        <f t="shared" si="25"/>
        <v/>
      </c>
      <c r="R241" s="162" t="str">
        <f t="shared" si="26"/>
        <v/>
      </c>
      <c r="S241" s="163" t="str">
        <f t="shared" si="27"/>
        <v/>
      </c>
      <c r="T241" s="164" t="str">
        <f t="shared" si="28"/>
        <v/>
      </c>
      <c r="U241" s="165" t="str">
        <f t="shared" si="29"/>
        <v/>
      </c>
      <c r="V241" s="146"/>
      <c r="AR241" t="str">
        <f t="shared" si="30"/>
        <v/>
      </c>
      <c r="AS241" t="str">
        <f t="shared" si="31"/>
        <v/>
      </c>
    </row>
    <row r="242" spans="1:45" x14ac:dyDescent="0.55000000000000004">
      <c r="A242" s="171"/>
      <c r="B242" s="172"/>
      <c r="C242" s="173"/>
      <c r="D242" s="173"/>
      <c r="E242" s="173"/>
      <c r="F242" s="173"/>
      <c r="G242" s="174"/>
      <c r="H242" s="175"/>
      <c r="I242" s="176"/>
      <c r="J242" s="176"/>
      <c r="K242" s="177"/>
      <c r="L242" s="178"/>
      <c r="M242" s="179"/>
      <c r="N242" s="133"/>
      <c r="O242" s="160" t="str">
        <f>IF(Q242 = "", "", COUNT(Q$4:$Q242))</f>
        <v/>
      </c>
      <c r="P242" s="160" t="str">
        <f t="shared" si="24"/>
        <v/>
      </c>
      <c r="Q242" s="161" t="str">
        <f t="shared" si="25"/>
        <v/>
      </c>
      <c r="R242" s="162" t="str">
        <f t="shared" si="26"/>
        <v/>
      </c>
      <c r="S242" s="163" t="str">
        <f t="shared" si="27"/>
        <v/>
      </c>
      <c r="T242" s="164" t="str">
        <f t="shared" si="28"/>
        <v/>
      </c>
      <c r="U242" s="165" t="str">
        <f t="shared" si="29"/>
        <v/>
      </c>
      <c r="V242" s="146"/>
      <c r="AR242" t="str">
        <f t="shared" si="30"/>
        <v/>
      </c>
      <c r="AS242" t="str">
        <f t="shared" si="31"/>
        <v/>
      </c>
    </row>
    <row r="243" spans="1:45" x14ac:dyDescent="0.55000000000000004">
      <c r="A243" s="171"/>
      <c r="B243" s="172"/>
      <c r="C243" s="173"/>
      <c r="D243" s="173"/>
      <c r="E243" s="173"/>
      <c r="F243" s="173"/>
      <c r="G243" s="174"/>
      <c r="H243" s="175"/>
      <c r="I243" s="176"/>
      <c r="J243" s="176"/>
      <c r="K243" s="177"/>
      <c r="L243" s="178"/>
      <c r="M243" s="179"/>
      <c r="N243" s="133"/>
      <c r="O243" s="160" t="str">
        <f>IF(Q243 = "", "", COUNT(Q$4:$Q243))</f>
        <v/>
      </c>
      <c r="P243" s="160" t="str">
        <f t="shared" si="24"/>
        <v/>
      </c>
      <c r="Q243" s="161" t="str">
        <f t="shared" si="25"/>
        <v/>
      </c>
      <c r="R243" s="162" t="str">
        <f t="shared" si="26"/>
        <v/>
      </c>
      <c r="S243" s="163" t="str">
        <f t="shared" si="27"/>
        <v/>
      </c>
      <c r="T243" s="164" t="str">
        <f t="shared" si="28"/>
        <v/>
      </c>
      <c r="U243" s="165" t="str">
        <f t="shared" si="29"/>
        <v/>
      </c>
      <c r="V243" s="146"/>
      <c r="AR243" t="str">
        <f t="shared" si="30"/>
        <v/>
      </c>
      <c r="AS243" t="str">
        <f t="shared" si="31"/>
        <v/>
      </c>
    </row>
    <row r="244" spans="1:45" x14ac:dyDescent="0.55000000000000004">
      <c r="A244" s="171"/>
      <c r="B244" s="172"/>
      <c r="C244" s="173"/>
      <c r="D244" s="173"/>
      <c r="E244" s="173"/>
      <c r="F244" s="173"/>
      <c r="G244" s="174"/>
      <c r="H244" s="175"/>
      <c r="I244" s="176"/>
      <c r="J244" s="176"/>
      <c r="K244" s="177"/>
      <c r="L244" s="178"/>
      <c r="M244" s="179"/>
      <c r="N244" s="133"/>
      <c r="O244" s="160" t="str">
        <f>IF(Q244 = "", "", COUNT(Q$4:$Q244))</f>
        <v/>
      </c>
      <c r="P244" s="160" t="str">
        <f t="shared" si="24"/>
        <v/>
      </c>
      <c r="Q244" s="161" t="str">
        <f t="shared" si="25"/>
        <v/>
      </c>
      <c r="R244" s="162" t="str">
        <f t="shared" si="26"/>
        <v/>
      </c>
      <c r="S244" s="163" t="str">
        <f t="shared" si="27"/>
        <v/>
      </c>
      <c r="T244" s="164" t="str">
        <f t="shared" si="28"/>
        <v/>
      </c>
      <c r="U244" s="165" t="str">
        <f t="shared" si="29"/>
        <v/>
      </c>
      <c r="V244" s="146"/>
      <c r="AR244" t="str">
        <f t="shared" si="30"/>
        <v/>
      </c>
      <c r="AS244" t="str">
        <f t="shared" si="31"/>
        <v/>
      </c>
    </row>
    <row r="245" spans="1:45" x14ac:dyDescent="0.55000000000000004">
      <c r="A245" s="171"/>
      <c r="B245" s="172"/>
      <c r="C245" s="173"/>
      <c r="D245" s="173"/>
      <c r="E245" s="173"/>
      <c r="F245" s="173"/>
      <c r="G245" s="174"/>
      <c r="H245" s="175"/>
      <c r="I245" s="176"/>
      <c r="J245" s="176"/>
      <c r="K245" s="177"/>
      <c r="L245" s="178"/>
      <c r="M245" s="179"/>
      <c r="N245" s="133"/>
      <c r="O245" s="160" t="str">
        <f>IF(Q245 = "", "", COUNT(Q$4:$Q245))</f>
        <v/>
      </c>
      <c r="P245" s="160" t="str">
        <f t="shared" si="24"/>
        <v/>
      </c>
      <c r="Q245" s="161" t="str">
        <f t="shared" si="25"/>
        <v/>
      </c>
      <c r="R245" s="162" t="str">
        <f t="shared" si="26"/>
        <v/>
      </c>
      <c r="S245" s="163" t="str">
        <f t="shared" si="27"/>
        <v/>
      </c>
      <c r="T245" s="164" t="str">
        <f t="shared" si="28"/>
        <v/>
      </c>
      <c r="U245" s="165" t="str">
        <f t="shared" si="29"/>
        <v/>
      </c>
      <c r="V245" s="146"/>
      <c r="AR245" t="str">
        <f t="shared" si="30"/>
        <v/>
      </c>
      <c r="AS245" t="str">
        <f t="shared" si="31"/>
        <v/>
      </c>
    </row>
    <row r="246" spans="1:45" x14ac:dyDescent="0.55000000000000004">
      <c r="A246" s="171"/>
      <c r="B246" s="172"/>
      <c r="C246" s="173"/>
      <c r="D246" s="173"/>
      <c r="E246" s="173"/>
      <c r="F246" s="173"/>
      <c r="G246" s="174"/>
      <c r="H246" s="175"/>
      <c r="I246" s="176"/>
      <c r="J246" s="176"/>
      <c r="K246" s="177"/>
      <c r="L246" s="178"/>
      <c r="M246" s="179"/>
      <c r="N246" s="133"/>
      <c r="O246" s="160" t="str">
        <f>IF(Q246 = "", "", COUNT(Q$4:$Q246))</f>
        <v/>
      </c>
      <c r="P246" s="160" t="str">
        <f t="shared" si="24"/>
        <v/>
      </c>
      <c r="Q246" s="161" t="str">
        <f t="shared" si="25"/>
        <v/>
      </c>
      <c r="R246" s="162" t="str">
        <f t="shared" si="26"/>
        <v/>
      </c>
      <c r="S246" s="163" t="str">
        <f t="shared" si="27"/>
        <v/>
      </c>
      <c r="T246" s="164" t="str">
        <f t="shared" si="28"/>
        <v/>
      </c>
      <c r="U246" s="165" t="str">
        <f t="shared" si="29"/>
        <v/>
      </c>
      <c r="V246" s="146"/>
      <c r="AR246" t="str">
        <f t="shared" si="30"/>
        <v/>
      </c>
      <c r="AS246" t="str">
        <f t="shared" si="31"/>
        <v/>
      </c>
    </row>
    <row r="247" spans="1:45" x14ac:dyDescent="0.55000000000000004">
      <c r="A247" s="171"/>
      <c r="B247" s="172"/>
      <c r="C247" s="173"/>
      <c r="D247" s="173"/>
      <c r="E247" s="173"/>
      <c r="F247" s="173"/>
      <c r="G247" s="174"/>
      <c r="H247" s="175"/>
      <c r="I247" s="176"/>
      <c r="J247" s="176"/>
      <c r="K247" s="177"/>
      <c r="L247" s="178"/>
      <c r="M247" s="179"/>
      <c r="N247" s="133"/>
      <c r="O247" s="160" t="str">
        <f>IF(Q247 = "", "", COUNT(Q$4:$Q247))</f>
        <v/>
      </c>
      <c r="P247" s="160" t="str">
        <f t="shared" si="24"/>
        <v/>
      </c>
      <c r="Q247" s="161" t="str">
        <f t="shared" si="25"/>
        <v/>
      </c>
      <c r="R247" s="162" t="str">
        <f t="shared" si="26"/>
        <v/>
      </c>
      <c r="S247" s="163" t="str">
        <f t="shared" si="27"/>
        <v/>
      </c>
      <c r="T247" s="164" t="str">
        <f t="shared" si="28"/>
        <v/>
      </c>
      <c r="U247" s="165" t="str">
        <f t="shared" si="29"/>
        <v/>
      </c>
      <c r="V247" s="146"/>
      <c r="AR247" t="str">
        <f t="shared" si="30"/>
        <v/>
      </c>
      <c r="AS247" t="str">
        <f t="shared" si="31"/>
        <v/>
      </c>
    </row>
    <row r="248" spans="1:45" x14ac:dyDescent="0.55000000000000004">
      <c r="A248" s="171"/>
      <c r="B248" s="172"/>
      <c r="C248" s="173"/>
      <c r="D248" s="173"/>
      <c r="E248" s="173"/>
      <c r="F248" s="173"/>
      <c r="G248" s="174"/>
      <c r="H248" s="175"/>
      <c r="I248" s="176"/>
      <c r="J248" s="176"/>
      <c r="K248" s="177"/>
      <c r="L248" s="178"/>
      <c r="M248" s="179"/>
      <c r="N248" s="133"/>
      <c r="O248" s="160" t="str">
        <f>IF(Q248 = "", "", COUNT(Q$4:$Q248))</f>
        <v/>
      </c>
      <c r="P248" s="160" t="str">
        <f t="shared" si="24"/>
        <v/>
      </c>
      <c r="Q248" s="161" t="str">
        <f t="shared" si="25"/>
        <v/>
      </c>
      <c r="R248" s="162" t="str">
        <f t="shared" si="26"/>
        <v/>
      </c>
      <c r="S248" s="163" t="str">
        <f t="shared" si="27"/>
        <v/>
      </c>
      <c r="T248" s="164" t="str">
        <f t="shared" si="28"/>
        <v/>
      </c>
      <c r="U248" s="165" t="str">
        <f t="shared" si="29"/>
        <v/>
      </c>
      <c r="V248" s="146"/>
      <c r="AR248" t="str">
        <f t="shared" si="30"/>
        <v/>
      </c>
      <c r="AS248" t="str">
        <f t="shared" si="31"/>
        <v/>
      </c>
    </row>
    <row r="249" spans="1:45" x14ac:dyDescent="0.55000000000000004">
      <c r="A249" s="171"/>
      <c r="B249" s="172"/>
      <c r="C249" s="173"/>
      <c r="D249" s="173"/>
      <c r="E249" s="173"/>
      <c r="F249" s="173"/>
      <c r="G249" s="174"/>
      <c r="H249" s="175"/>
      <c r="I249" s="176"/>
      <c r="J249" s="176"/>
      <c r="K249" s="177"/>
      <c r="L249" s="178"/>
      <c r="M249" s="179"/>
      <c r="N249" s="133"/>
      <c r="O249" s="160" t="str">
        <f>IF(Q249 = "", "", COUNT(Q$4:$Q249))</f>
        <v/>
      </c>
      <c r="P249" s="160" t="str">
        <f t="shared" si="24"/>
        <v/>
      </c>
      <c r="Q249" s="161" t="str">
        <f t="shared" si="25"/>
        <v/>
      </c>
      <c r="R249" s="162" t="str">
        <f t="shared" si="26"/>
        <v/>
      </c>
      <c r="S249" s="163" t="str">
        <f t="shared" si="27"/>
        <v/>
      </c>
      <c r="T249" s="164" t="str">
        <f t="shared" si="28"/>
        <v/>
      </c>
      <c r="U249" s="165" t="str">
        <f t="shared" si="29"/>
        <v/>
      </c>
      <c r="V249" s="146"/>
      <c r="AR249" t="str">
        <f t="shared" si="30"/>
        <v/>
      </c>
      <c r="AS249" t="str">
        <f t="shared" si="31"/>
        <v/>
      </c>
    </row>
    <row r="250" spans="1:45" x14ac:dyDescent="0.55000000000000004">
      <c r="A250" s="171"/>
      <c r="B250" s="172"/>
      <c r="C250" s="173"/>
      <c r="D250" s="173"/>
      <c r="E250" s="173"/>
      <c r="F250" s="173"/>
      <c r="G250" s="174"/>
      <c r="H250" s="175"/>
      <c r="I250" s="176"/>
      <c r="J250" s="176"/>
      <c r="K250" s="177"/>
      <c r="L250" s="178"/>
      <c r="M250" s="179"/>
      <c r="N250" s="133"/>
      <c r="O250" s="160" t="str">
        <f>IF(Q250 = "", "", COUNT(Q$4:$Q250))</f>
        <v/>
      </c>
      <c r="P250" s="160" t="str">
        <f t="shared" si="24"/>
        <v/>
      </c>
      <c r="Q250" s="161" t="str">
        <f t="shared" si="25"/>
        <v/>
      </c>
      <c r="R250" s="162" t="str">
        <f t="shared" si="26"/>
        <v/>
      </c>
      <c r="S250" s="163" t="str">
        <f t="shared" si="27"/>
        <v/>
      </c>
      <c r="T250" s="164" t="str">
        <f t="shared" si="28"/>
        <v/>
      </c>
      <c r="U250" s="165" t="str">
        <f t="shared" si="29"/>
        <v/>
      </c>
      <c r="V250" s="146"/>
      <c r="AR250" t="str">
        <f t="shared" si="30"/>
        <v/>
      </c>
      <c r="AS250" t="str">
        <f t="shared" si="31"/>
        <v/>
      </c>
    </row>
    <row r="251" spans="1:45" x14ac:dyDescent="0.55000000000000004">
      <c r="A251" s="171"/>
      <c r="B251" s="172"/>
      <c r="C251" s="173"/>
      <c r="D251" s="173"/>
      <c r="E251" s="173"/>
      <c r="F251" s="173"/>
      <c r="G251" s="174"/>
      <c r="H251" s="175"/>
      <c r="I251" s="176"/>
      <c r="J251" s="176"/>
      <c r="K251" s="177"/>
      <c r="L251" s="178"/>
      <c r="M251" s="179"/>
      <c r="N251" s="133"/>
      <c r="O251" s="160" t="str">
        <f>IF(Q251 = "", "", COUNT(Q$4:$Q251))</f>
        <v/>
      </c>
      <c r="P251" s="160" t="str">
        <f t="shared" si="24"/>
        <v/>
      </c>
      <c r="Q251" s="161" t="str">
        <f t="shared" si="25"/>
        <v/>
      </c>
      <c r="R251" s="162" t="str">
        <f t="shared" si="26"/>
        <v/>
      </c>
      <c r="S251" s="163" t="str">
        <f t="shared" si="27"/>
        <v/>
      </c>
      <c r="T251" s="164" t="str">
        <f t="shared" si="28"/>
        <v/>
      </c>
      <c r="U251" s="165" t="str">
        <f t="shared" si="29"/>
        <v/>
      </c>
      <c r="V251" s="146"/>
      <c r="AR251" t="str">
        <f t="shared" si="30"/>
        <v/>
      </c>
      <c r="AS251" t="str">
        <f t="shared" si="31"/>
        <v/>
      </c>
    </row>
    <row r="252" spans="1:45" x14ac:dyDescent="0.55000000000000004">
      <c r="A252" s="171"/>
      <c r="B252" s="172"/>
      <c r="C252" s="173"/>
      <c r="D252" s="173"/>
      <c r="E252" s="173"/>
      <c r="F252" s="173"/>
      <c r="G252" s="174"/>
      <c r="H252" s="175"/>
      <c r="I252" s="176"/>
      <c r="J252" s="176"/>
      <c r="K252" s="177"/>
      <c r="L252" s="178"/>
      <c r="M252" s="179"/>
      <c r="N252" s="133"/>
      <c r="O252" s="160" t="str">
        <f>IF(Q252 = "", "", COUNT(Q$4:$Q252))</f>
        <v/>
      </c>
      <c r="P252" s="160" t="str">
        <f t="shared" si="24"/>
        <v/>
      </c>
      <c r="Q252" s="161" t="str">
        <f t="shared" si="25"/>
        <v/>
      </c>
      <c r="R252" s="162" t="str">
        <f t="shared" si="26"/>
        <v/>
      </c>
      <c r="S252" s="163" t="str">
        <f t="shared" si="27"/>
        <v/>
      </c>
      <c r="T252" s="164" t="str">
        <f t="shared" si="28"/>
        <v/>
      </c>
      <c r="U252" s="165" t="str">
        <f t="shared" si="29"/>
        <v/>
      </c>
      <c r="V252" s="146"/>
      <c r="AR252" t="str">
        <f t="shared" si="30"/>
        <v/>
      </c>
      <c r="AS252" t="str">
        <f t="shared" si="31"/>
        <v/>
      </c>
    </row>
    <row r="253" spans="1:45" x14ac:dyDescent="0.55000000000000004">
      <c r="A253" s="171"/>
      <c r="B253" s="172"/>
      <c r="C253" s="173"/>
      <c r="D253" s="173"/>
      <c r="E253" s="173"/>
      <c r="F253" s="173"/>
      <c r="G253" s="174"/>
      <c r="H253" s="175"/>
      <c r="I253" s="176"/>
      <c r="J253" s="176"/>
      <c r="K253" s="177"/>
      <c r="L253" s="178"/>
      <c r="M253" s="179"/>
      <c r="N253" s="133"/>
      <c r="O253" s="160" t="str">
        <f>IF(Q253 = "", "", COUNT(Q$4:$Q253))</f>
        <v/>
      </c>
      <c r="P253" s="160" t="str">
        <f t="shared" si="24"/>
        <v/>
      </c>
      <c r="Q253" s="161" t="str">
        <f t="shared" si="25"/>
        <v/>
      </c>
      <c r="R253" s="162" t="str">
        <f t="shared" si="26"/>
        <v/>
      </c>
      <c r="S253" s="163" t="str">
        <f t="shared" si="27"/>
        <v/>
      </c>
      <c r="T253" s="164" t="str">
        <f t="shared" si="28"/>
        <v/>
      </c>
      <c r="U253" s="165" t="str">
        <f t="shared" si="29"/>
        <v/>
      </c>
      <c r="V253" s="146"/>
      <c r="AR253" t="str">
        <f t="shared" si="30"/>
        <v/>
      </c>
      <c r="AS253" t="str">
        <f t="shared" si="31"/>
        <v/>
      </c>
    </row>
    <row r="254" spans="1:45" x14ac:dyDescent="0.55000000000000004">
      <c r="A254" s="171"/>
      <c r="B254" s="172"/>
      <c r="C254" s="173"/>
      <c r="D254" s="173"/>
      <c r="E254" s="173"/>
      <c r="F254" s="173"/>
      <c r="G254" s="174"/>
      <c r="H254" s="175"/>
      <c r="I254" s="176"/>
      <c r="J254" s="176"/>
      <c r="K254" s="177"/>
      <c r="L254" s="178"/>
      <c r="M254" s="179"/>
      <c r="N254" s="133"/>
      <c r="O254" s="160" t="str">
        <f>IF(Q254 = "", "", COUNT(Q$4:$Q254))</f>
        <v/>
      </c>
      <c r="P254" s="160" t="str">
        <f t="shared" si="24"/>
        <v/>
      </c>
      <c r="Q254" s="161" t="str">
        <f t="shared" si="25"/>
        <v/>
      </c>
      <c r="R254" s="162" t="str">
        <f t="shared" si="26"/>
        <v/>
      </c>
      <c r="S254" s="163" t="str">
        <f t="shared" si="27"/>
        <v/>
      </c>
      <c r="T254" s="164" t="str">
        <f t="shared" si="28"/>
        <v/>
      </c>
      <c r="U254" s="165" t="str">
        <f t="shared" si="29"/>
        <v/>
      </c>
      <c r="V254" s="146"/>
      <c r="AR254" t="str">
        <f t="shared" si="30"/>
        <v/>
      </c>
      <c r="AS254" t="str">
        <f t="shared" si="31"/>
        <v/>
      </c>
    </row>
    <row r="255" spans="1:45" x14ac:dyDescent="0.55000000000000004">
      <c r="A255" s="171"/>
      <c r="B255" s="172"/>
      <c r="C255" s="173"/>
      <c r="D255" s="173"/>
      <c r="E255" s="173"/>
      <c r="F255" s="173"/>
      <c r="G255" s="174"/>
      <c r="H255" s="175"/>
      <c r="I255" s="176"/>
      <c r="J255" s="176"/>
      <c r="K255" s="177"/>
      <c r="L255" s="178"/>
      <c r="M255" s="179"/>
      <c r="N255" s="133"/>
      <c r="O255" s="160" t="str">
        <f>IF(Q255 = "", "", COUNT(Q$4:$Q255))</f>
        <v/>
      </c>
      <c r="P255" s="160" t="str">
        <f t="shared" si="24"/>
        <v/>
      </c>
      <c r="Q255" s="161" t="str">
        <f t="shared" si="25"/>
        <v/>
      </c>
      <c r="R255" s="162" t="str">
        <f t="shared" si="26"/>
        <v/>
      </c>
      <c r="S255" s="163" t="str">
        <f t="shared" si="27"/>
        <v/>
      </c>
      <c r="T255" s="164" t="str">
        <f t="shared" si="28"/>
        <v/>
      </c>
      <c r="U255" s="165" t="str">
        <f t="shared" si="29"/>
        <v/>
      </c>
      <c r="V255" s="146"/>
      <c r="AR255" t="str">
        <f t="shared" si="30"/>
        <v/>
      </c>
      <c r="AS255" t="str">
        <f t="shared" si="31"/>
        <v/>
      </c>
    </row>
    <row r="256" spans="1:45" x14ac:dyDescent="0.55000000000000004">
      <c r="A256" s="171"/>
      <c r="B256" s="172"/>
      <c r="C256" s="173"/>
      <c r="D256" s="173"/>
      <c r="E256" s="173"/>
      <c r="F256" s="173"/>
      <c r="G256" s="174"/>
      <c r="H256" s="175"/>
      <c r="I256" s="176"/>
      <c r="J256" s="176"/>
      <c r="K256" s="177"/>
      <c r="L256" s="178"/>
      <c r="M256" s="179"/>
      <c r="N256" s="133"/>
      <c r="O256" s="160" t="str">
        <f>IF(Q256 = "", "", COUNT(Q$4:$Q256))</f>
        <v/>
      </c>
      <c r="P256" s="160" t="str">
        <f t="shared" si="24"/>
        <v/>
      </c>
      <c r="Q256" s="161" t="str">
        <f t="shared" si="25"/>
        <v/>
      </c>
      <c r="R256" s="162" t="str">
        <f t="shared" si="26"/>
        <v/>
      </c>
      <c r="S256" s="163" t="str">
        <f t="shared" si="27"/>
        <v/>
      </c>
      <c r="T256" s="164" t="str">
        <f t="shared" si="28"/>
        <v/>
      </c>
      <c r="U256" s="165" t="str">
        <f t="shared" si="29"/>
        <v/>
      </c>
      <c r="V256" s="146"/>
      <c r="AR256" t="str">
        <f t="shared" si="30"/>
        <v/>
      </c>
      <c r="AS256" t="str">
        <f t="shared" si="31"/>
        <v/>
      </c>
    </row>
    <row r="257" spans="1:45" x14ac:dyDescent="0.55000000000000004">
      <c r="A257" s="171"/>
      <c r="B257" s="172"/>
      <c r="C257" s="173"/>
      <c r="D257" s="173"/>
      <c r="E257" s="173"/>
      <c r="F257" s="173"/>
      <c r="G257" s="174"/>
      <c r="H257" s="175"/>
      <c r="I257" s="176"/>
      <c r="J257" s="176"/>
      <c r="K257" s="177"/>
      <c r="L257" s="178"/>
      <c r="M257" s="179"/>
      <c r="N257" s="133"/>
      <c r="O257" s="160" t="str">
        <f>IF(Q257 = "", "", COUNT(Q$4:$Q257))</f>
        <v/>
      </c>
      <c r="P257" s="160" t="str">
        <f t="shared" si="24"/>
        <v/>
      </c>
      <c r="Q257" s="161" t="str">
        <f t="shared" si="25"/>
        <v/>
      </c>
      <c r="R257" s="162" t="str">
        <f t="shared" si="26"/>
        <v/>
      </c>
      <c r="S257" s="163" t="str">
        <f t="shared" si="27"/>
        <v/>
      </c>
      <c r="T257" s="164" t="str">
        <f t="shared" si="28"/>
        <v/>
      </c>
      <c r="U257" s="165" t="str">
        <f t="shared" si="29"/>
        <v/>
      </c>
      <c r="V257" s="146"/>
      <c r="AR257" t="str">
        <f t="shared" si="30"/>
        <v/>
      </c>
      <c r="AS257" t="str">
        <f t="shared" si="31"/>
        <v/>
      </c>
    </row>
    <row r="258" spans="1:45" x14ac:dyDescent="0.55000000000000004">
      <c r="A258" s="171"/>
      <c r="B258" s="172"/>
      <c r="C258" s="173"/>
      <c r="D258" s="173"/>
      <c r="E258" s="173"/>
      <c r="F258" s="173"/>
      <c r="G258" s="174"/>
      <c r="H258" s="175"/>
      <c r="I258" s="176"/>
      <c r="J258" s="176"/>
      <c r="K258" s="177"/>
      <c r="L258" s="178"/>
      <c r="M258" s="179"/>
      <c r="N258" s="133"/>
      <c r="O258" s="160" t="str">
        <f>IF(Q258 = "", "", COUNT(Q$4:$Q258))</f>
        <v/>
      </c>
      <c r="P258" s="160" t="str">
        <f t="shared" si="24"/>
        <v/>
      </c>
      <c r="Q258" s="161" t="str">
        <f t="shared" si="25"/>
        <v/>
      </c>
      <c r="R258" s="162" t="str">
        <f t="shared" si="26"/>
        <v/>
      </c>
      <c r="S258" s="163" t="str">
        <f t="shared" si="27"/>
        <v/>
      </c>
      <c r="T258" s="164" t="str">
        <f t="shared" si="28"/>
        <v/>
      </c>
      <c r="U258" s="165" t="str">
        <f t="shared" si="29"/>
        <v/>
      </c>
      <c r="V258" s="146"/>
      <c r="AR258" t="str">
        <f t="shared" si="30"/>
        <v/>
      </c>
      <c r="AS258" t="str">
        <f t="shared" si="31"/>
        <v/>
      </c>
    </row>
    <row r="259" spans="1:45" x14ac:dyDescent="0.55000000000000004">
      <c r="A259" s="171"/>
      <c r="B259" s="172"/>
      <c r="C259" s="173"/>
      <c r="D259" s="173"/>
      <c r="E259" s="173"/>
      <c r="F259" s="173"/>
      <c r="G259" s="174"/>
      <c r="H259" s="175"/>
      <c r="I259" s="176"/>
      <c r="J259" s="176"/>
      <c r="K259" s="177"/>
      <c r="L259" s="178"/>
      <c r="M259" s="179"/>
      <c r="N259" s="133"/>
      <c r="O259" s="160" t="str">
        <f>IF(Q259 = "", "", COUNT(Q$4:$Q259))</f>
        <v/>
      </c>
      <c r="P259" s="160" t="str">
        <f t="shared" si="24"/>
        <v/>
      </c>
      <c r="Q259" s="161" t="str">
        <f t="shared" si="25"/>
        <v/>
      </c>
      <c r="R259" s="162" t="str">
        <f t="shared" si="26"/>
        <v/>
      </c>
      <c r="S259" s="163" t="str">
        <f t="shared" si="27"/>
        <v/>
      </c>
      <c r="T259" s="164" t="str">
        <f t="shared" si="28"/>
        <v/>
      </c>
      <c r="U259" s="165" t="str">
        <f t="shared" si="29"/>
        <v/>
      </c>
      <c r="V259" s="146"/>
      <c r="AR259" t="str">
        <f t="shared" si="30"/>
        <v/>
      </c>
      <c r="AS259" t="str">
        <f t="shared" si="31"/>
        <v/>
      </c>
    </row>
    <row r="260" spans="1:45" x14ac:dyDescent="0.55000000000000004">
      <c r="A260" s="171"/>
      <c r="B260" s="172"/>
      <c r="C260" s="173"/>
      <c r="D260" s="173"/>
      <c r="E260" s="173"/>
      <c r="F260" s="173"/>
      <c r="G260" s="174"/>
      <c r="H260" s="175"/>
      <c r="I260" s="176"/>
      <c r="J260" s="176"/>
      <c r="K260" s="177"/>
      <c r="L260" s="178"/>
      <c r="M260" s="179"/>
      <c r="N260" s="133"/>
      <c r="O260" s="160" t="str">
        <f>IF(Q260 = "", "", COUNT(Q$4:$Q260))</f>
        <v/>
      </c>
      <c r="P260" s="160" t="str">
        <f t="shared" ref="P260:P323" si="32">IF(C260 &gt; 0, YEAR(B260), "")</f>
        <v/>
      </c>
      <c r="Q260" s="161" t="str">
        <f t="shared" ref="Q260:Q323" si="33">IF(A260="", "", IF(G260="",1,IF(G260="O",1,IF(G260="C",8.4,IF(G260="B",8.4,IF(G260="A",76.8,IF(G260="K",76.8,"ERR")))))))</f>
        <v/>
      </c>
      <c r="R260" s="162" t="str">
        <f t="shared" ref="R260:R323" si="34">IF(L260&lt;&gt;"",Q260,"")</f>
        <v/>
      </c>
      <c r="S260" s="163" t="str">
        <f t="shared" ref="S260:S323" si="35">IF(IF(L260&lt;&gt;"",G260,"")=0, "O", IF(L260&lt;&gt;"",G260,""))</f>
        <v/>
      </c>
      <c r="T260" s="164" t="str">
        <f t="shared" ref="T260:T323" si="36">IF(M260&lt;&gt;"",Q260,"")</f>
        <v/>
      </c>
      <c r="U260" s="165" t="str">
        <f t="shared" ref="U260:U323" si="37">IF(IF(M260&lt;&gt;"",G260,"")=0, "O", IF(M260&lt;&gt;"",G260,""))</f>
        <v/>
      </c>
      <c r="V260" s="146"/>
      <c r="AR260" t="str">
        <f t="shared" ref="AR260:AR323" si="38">IF(O260&gt;0, O260, "")</f>
        <v/>
      </c>
      <c r="AS260" t="str">
        <f t="shared" ref="AS260:AS323" si="39">IF(OR(L260="Y",M260="Y"),"Y","")</f>
        <v/>
      </c>
    </row>
    <row r="261" spans="1:45" x14ac:dyDescent="0.55000000000000004">
      <c r="A261" s="171"/>
      <c r="B261" s="172"/>
      <c r="C261" s="173"/>
      <c r="D261" s="173"/>
      <c r="E261" s="173"/>
      <c r="F261" s="173"/>
      <c r="G261" s="174"/>
      <c r="H261" s="175"/>
      <c r="I261" s="176"/>
      <c r="J261" s="176"/>
      <c r="K261" s="177"/>
      <c r="L261" s="178"/>
      <c r="M261" s="179"/>
      <c r="N261" s="133"/>
      <c r="O261" s="160" t="str">
        <f>IF(Q261 = "", "", COUNT(Q$4:$Q261))</f>
        <v/>
      </c>
      <c r="P261" s="160" t="str">
        <f t="shared" si="32"/>
        <v/>
      </c>
      <c r="Q261" s="161" t="str">
        <f t="shared" si="33"/>
        <v/>
      </c>
      <c r="R261" s="162" t="str">
        <f t="shared" si="34"/>
        <v/>
      </c>
      <c r="S261" s="163" t="str">
        <f t="shared" si="35"/>
        <v/>
      </c>
      <c r="T261" s="164" t="str">
        <f t="shared" si="36"/>
        <v/>
      </c>
      <c r="U261" s="165" t="str">
        <f t="shared" si="37"/>
        <v/>
      </c>
      <c r="V261" s="146"/>
      <c r="AR261" t="str">
        <f t="shared" si="38"/>
        <v/>
      </c>
      <c r="AS261" t="str">
        <f t="shared" si="39"/>
        <v/>
      </c>
    </row>
    <row r="262" spans="1:45" x14ac:dyDescent="0.55000000000000004">
      <c r="A262" s="171"/>
      <c r="B262" s="172"/>
      <c r="C262" s="173"/>
      <c r="D262" s="173"/>
      <c r="E262" s="173"/>
      <c r="F262" s="173"/>
      <c r="G262" s="174"/>
      <c r="H262" s="175"/>
      <c r="I262" s="176"/>
      <c r="J262" s="176"/>
      <c r="K262" s="177"/>
      <c r="L262" s="178"/>
      <c r="M262" s="179"/>
      <c r="N262" s="133"/>
      <c r="O262" s="160" t="str">
        <f>IF(Q262 = "", "", COUNT(Q$4:$Q262))</f>
        <v/>
      </c>
      <c r="P262" s="160" t="str">
        <f t="shared" si="32"/>
        <v/>
      </c>
      <c r="Q262" s="161" t="str">
        <f t="shared" si="33"/>
        <v/>
      </c>
      <c r="R262" s="162" t="str">
        <f t="shared" si="34"/>
        <v/>
      </c>
      <c r="S262" s="163" t="str">
        <f t="shared" si="35"/>
        <v/>
      </c>
      <c r="T262" s="164" t="str">
        <f t="shared" si="36"/>
        <v/>
      </c>
      <c r="U262" s="165" t="str">
        <f t="shared" si="37"/>
        <v/>
      </c>
      <c r="V262" s="146"/>
      <c r="AR262" t="str">
        <f t="shared" si="38"/>
        <v/>
      </c>
      <c r="AS262" t="str">
        <f t="shared" si="39"/>
        <v/>
      </c>
    </row>
    <row r="263" spans="1:45" x14ac:dyDescent="0.55000000000000004">
      <c r="A263" s="171"/>
      <c r="B263" s="172"/>
      <c r="C263" s="173"/>
      <c r="D263" s="173"/>
      <c r="E263" s="173"/>
      <c r="F263" s="173"/>
      <c r="G263" s="174"/>
      <c r="H263" s="175"/>
      <c r="I263" s="176"/>
      <c r="J263" s="176"/>
      <c r="K263" s="177"/>
      <c r="L263" s="178"/>
      <c r="M263" s="179"/>
      <c r="N263" s="133"/>
      <c r="O263" s="160" t="str">
        <f>IF(Q263 = "", "", COUNT(Q$4:$Q263))</f>
        <v/>
      </c>
      <c r="P263" s="160" t="str">
        <f t="shared" si="32"/>
        <v/>
      </c>
      <c r="Q263" s="161" t="str">
        <f t="shared" si="33"/>
        <v/>
      </c>
      <c r="R263" s="162" t="str">
        <f t="shared" si="34"/>
        <v/>
      </c>
      <c r="S263" s="163" t="str">
        <f t="shared" si="35"/>
        <v/>
      </c>
      <c r="T263" s="164" t="str">
        <f t="shared" si="36"/>
        <v/>
      </c>
      <c r="U263" s="165" t="str">
        <f t="shared" si="37"/>
        <v/>
      </c>
      <c r="V263" s="146"/>
      <c r="AR263" t="str">
        <f t="shared" si="38"/>
        <v/>
      </c>
      <c r="AS263" t="str">
        <f t="shared" si="39"/>
        <v/>
      </c>
    </row>
    <row r="264" spans="1:45" x14ac:dyDescent="0.55000000000000004">
      <c r="A264" s="171"/>
      <c r="B264" s="172"/>
      <c r="C264" s="173"/>
      <c r="D264" s="173"/>
      <c r="E264" s="173"/>
      <c r="F264" s="173"/>
      <c r="G264" s="174"/>
      <c r="H264" s="175"/>
      <c r="I264" s="176"/>
      <c r="J264" s="176"/>
      <c r="K264" s="177"/>
      <c r="L264" s="178"/>
      <c r="M264" s="179"/>
      <c r="N264" s="133"/>
      <c r="O264" s="160" t="str">
        <f>IF(Q264 = "", "", COUNT(Q$4:$Q264))</f>
        <v/>
      </c>
      <c r="P264" s="160" t="str">
        <f t="shared" si="32"/>
        <v/>
      </c>
      <c r="Q264" s="161" t="str">
        <f t="shared" si="33"/>
        <v/>
      </c>
      <c r="R264" s="162" t="str">
        <f t="shared" si="34"/>
        <v/>
      </c>
      <c r="S264" s="163" t="str">
        <f t="shared" si="35"/>
        <v/>
      </c>
      <c r="T264" s="164" t="str">
        <f t="shared" si="36"/>
        <v/>
      </c>
      <c r="U264" s="165" t="str">
        <f t="shared" si="37"/>
        <v/>
      </c>
      <c r="V264" s="146"/>
      <c r="AR264" t="str">
        <f t="shared" si="38"/>
        <v/>
      </c>
      <c r="AS264" t="str">
        <f t="shared" si="39"/>
        <v/>
      </c>
    </row>
    <row r="265" spans="1:45" x14ac:dyDescent="0.55000000000000004">
      <c r="A265" s="171"/>
      <c r="B265" s="172"/>
      <c r="C265" s="173"/>
      <c r="D265" s="173"/>
      <c r="E265" s="173"/>
      <c r="F265" s="173"/>
      <c r="G265" s="174"/>
      <c r="H265" s="175"/>
      <c r="I265" s="176"/>
      <c r="J265" s="176"/>
      <c r="K265" s="177"/>
      <c r="L265" s="178"/>
      <c r="M265" s="179"/>
      <c r="N265" s="133"/>
      <c r="O265" s="160" t="str">
        <f>IF(Q265 = "", "", COUNT(Q$4:$Q265))</f>
        <v/>
      </c>
      <c r="P265" s="160" t="str">
        <f t="shared" si="32"/>
        <v/>
      </c>
      <c r="Q265" s="161" t="str">
        <f t="shared" si="33"/>
        <v/>
      </c>
      <c r="R265" s="162" t="str">
        <f t="shared" si="34"/>
        <v/>
      </c>
      <c r="S265" s="163" t="str">
        <f t="shared" si="35"/>
        <v/>
      </c>
      <c r="T265" s="164" t="str">
        <f t="shared" si="36"/>
        <v/>
      </c>
      <c r="U265" s="165" t="str">
        <f t="shared" si="37"/>
        <v/>
      </c>
      <c r="V265" s="146"/>
      <c r="AR265" t="str">
        <f t="shared" si="38"/>
        <v/>
      </c>
      <c r="AS265" t="str">
        <f t="shared" si="39"/>
        <v/>
      </c>
    </row>
    <row r="266" spans="1:45" x14ac:dyDescent="0.55000000000000004">
      <c r="A266" s="171"/>
      <c r="B266" s="172"/>
      <c r="C266" s="173"/>
      <c r="D266" s="173"/>
      <c r="E266" s="173"/>
      <c r="F266" s="173"/>
      <c r="G266" s="174"/>
      <c r="H266" s="175"/>
      <c r="I266" s="176"/>
      <c r="J266" s="176"/>
      <c r="K266" s="177"/>
      <c r="L266" s="178"/>
      <c r="M266" s="179"/>
      <c r="N266" s="133"/>
      <c r="O266" s="160" t="str">
        <f>IF(Q266 = "", "", COUNT(Q$4:$Q266))</f>
        <v/>
      </c>
      <c r="P266" s="160" t="str">
        <f t="shared" si="32"/>
        <v/>
      </c>
      <c r="Q266" s="161" t="str">
        <f t="shared" si="33"/>
        <v/>
      </c>
      <c r="R266" s="162" t="str">
        <f t="shared" si="34"/>
        <v/>
      </c>
      <c r="S266" s="163" t="str">
        <f t="shared" si="35"/>
        <v/>
      </c>
      <c r="T266" s="164" t="str">
        <f t="shared" si="36"/>
        <v/>
      </c>
      <c r="U266" s="165" t="str">
        <f t="shared" si="37"/>
        <v/>
      </c>
      <c r="V266" s="146"/>
      <c r="AR266" t="str">
        <f t="shared" si="38"/>
        <v/>
      </c>
      <c r="AS266" t="str">
        <f t="shared" si="39"/>
        <v/>
      </c>
    </row>
    <row r="267" spans="1:45" x14ac:dyDescent="0.55000000000000004">
      <c r="A267" s="171"/>
      <c r="B267" s="172"/>
      <c r="C267" s="173"/>
      <c r="D267" s="173"/>
      <c r="E267" s="173"/>
      <c r="F267" s="173"/>
      <c r="G267" s="174"/>
      <c r="H267" s="175"/>
      <c r="I267" s="176"/>
      <c r="J267" s="176"/>
      <c r="K267" s="177"/>
      <c r="L267" s="178"/>
      <c r="M267" s="179"/>
      <c r="N267" s="133"/>
      <c r="O267" s="160" t="str">
        <f>IF(Q267 = "", "", COUNT(Q$4:$Q267))</f>
        <v/>
      </c>
      <c r="P267" s="160" t="str">
        <f t="shared" si="32"/>
        <v/>
      </c>
      <c r="Q267" s="161" t="str">
        <f t="shared" si="33"/>
        <v/>
      </c>
      <c r="R267" s="162" t="str">
        <f t="shared" si="34"/>
        <v/>
      </c>
      <c r="S267" s="163" t="str">
        <f t="shared" si="35"/>
        <v/>
      </c>
      <c r="T267" s="164" t="str">
        <f t="shared" si="36"/>
        <v/>
      </c>
      <c r="U267" s="165" t="str">
        <f t="shared" si="37"/>
        <v/>
      </c>
      <c r="V267" s="146"/>
      <c r="AR267" t="str">
        <f t="shared" si="38"/>
        <v/>
      </c>
      <c r="AS267" t="str">
        <f t="shared" si="39"/>
        <v/>
      </c>
    </row>
    <row r="268" spans="1:45" x14ac:dyDescent="0.55000000000000004">
      <c r="A268" s="171"/>
      <c r="B268" s="172"/>
      <c r="C268" s="173"/>
      <c r="D268" s="173"/>
      <c r="E268" s="173"/>
      <c r="F268" s="173"/>
      <c r="G268" s="174"/>
      <c r="H268" s="175"/>
      <c r="I268" s="176"/>
      <c r="J268" s="176"/>
      <c r="K268" s="177"/>
      <c r="L268" s="178"/>
      <c r="M268" s="179"/>
      <c r="N268" s="133"/>
      <c r="O268" s="160" t="str">
        <f>IF(Q268 = "", "", COUNT(Q$4:$Q268))</f>
        <v/>
      </c>
      <c r="P268" s="160" t="str">
        <f t="shared" si="32"/>
        <v/>
      </c>
      <c r="Q268" s="161" t="str">
        <f t="shared" si="33"/>
        <v/>
      </c>
      <c r="R268" s="162" t="str">
        <f t="shared" si="34"/>
        <v/>
      </c>
      <c r="S268" s="163" t="str">
        <f t="shared" si="35"/>
        <v/>
      </c>
      <c r="T268" s="164" t="str">
        <f t="shared" si="36"/>
        <v/>
      </c>
      <c r="U268" s="165" t="str">
        <f t="shared" si="37"/>
        <v/>
      </c>
      <c r="V268" s="146"/>
      <c r="AR268" t="str">
        <f t="shared" si="38"/>
        <v/>
      </c>
      <c r="AS268" t="str">
        <f t="shared" si="39"/>
        <v/>
      </c>
    </row>
    <row r="269" spans="1:45" x14ac:dyDescent="0.55000000000000004">
      <c r="A269" s="171"/>
      <c r="B269" s="172"/>
      <c r="C269" s="173"/>
      <c r="D269" s="173"/>
      <c r="E269" s="173"/>
      <c r="F269" s="173"/>
      <c r="G269" s="174"/>
      <c r="H269" s="175"/>
      <c r="I269" s="176"/>
      <c r="J269" s="176"/>
      <c r="K269" s="177"/>
      <c r="L269" s="178"/>
      <c r="M269" s="179"/>
      <c r="N269" s="133"/>
      <c r="O269" s="160" t="str">
        <f>IF(Q269 = "", "", COUNT(Q$4:$Q269))</f>
        <v/>
      </c>
      <c r="P269" s="160" t="str">
        <f t="shared" si="32"/>
        <v/>
      </c>
      <c r="Q269" s="161" t="str">
        <f t="shared" si="33"/>
        <v/>
      </c>
      <c r="R269" s="162" t="str">
        <f t="shared" si="34"/>
        <v/>
      </c>
      <c r="S269" s="163" t="str">
        <f t="shared" si="35"/>
        <v/>
      </c>
      <c r="T269" s="164" t="str">
        <f t="shared" si="36"/>
        <v/>
      </c>
      <c r="U269" s="165" t="str">
        <f t="shared" si="37"/>
        <v/>
      </c>
      <c r="V269" s="146"/>
      <c r="AR269" t="str">
        <f t="shared" si="38"/>
        <v/>
      </c>
      <c r="AS269" t="str">
        <f t="shared" si="39"/>
        <v/>
      </c>
    </row>
    <row r="270" spans="1:45" x14ac:dyDescent="0.55000000000000004">
      <c r="A270" s="171"/>
      <c r="B270" s="172"/>
      <c r="C270" s="173"/>
      <c r="D270" s="173"/>
      <c r="E270" s="173"/>
      <c r="F270" s="173"/>
      <c r="G270" s="174"/>
      <c r="H270" s="175"/>
      <c r="I270" s="176"/>
      <c r="J270" s="176"/>
      <c r="K270" s="177"/>
      <c r="L270" s="178"/>
      <c r="M270" s="179"/>
      <c r="N270" s="133"/>
      <c r="O270" s="160" t="str">
        <f>IF(Q270 = "", "", COUNT(Q$4:$Q270))</f>
        <v/>
      </c>
      <c r="P270" s="160" t="str">
        <f t="shared" si="32"/>
        <v/>
      </c>
      <c r="Q270" s="161" t="str">
        <f t="shared" si="33"/>
        <v/>
      </c>
      <c r="R270" s="162" t="str">
        <f t="shared" si="34"/>
        <v/>
      </c>
      <c r="S270" s="163" t="str">
        <f t="shared" si="35"/>
        <v/>
      </c>
      <c r="T270" s="164" t="str">
        <f t="shared" si="36"/>
        <v/>
      </c>
      <c r="U270" s="165" t="str">
        <f t="shared" si="37"/>
        <v/>
      </c>
      <c r="V270" s="146"/>
      <c r="AR270" t="str">
        <f t="shared" si="38"/>
        <v/>
      </c>
      <c r="AS270" t="str">
        <f t="shared" si="39"/>
        <v/>
      </c>
    </row>
    <row r="271" spans="1:45" x14ac:dyDescent="0.55000000000000004">
      <c r="A271" s="171"/>
      <c r="B271" s="172"/>
      <c r="C271" s="173"/>
      <c r="D271" s="173"/>
      <c r="E271" s="173"/>
      <c r="F271" s="173"/>
      <c r="G271" s="174"/>
      <c r="H271" s="175"/>
      <c r="I271" s="176"/>
      <c r="J271" s="176"/>
      <c r="K271" s="177"/>
      <c r="L271" s="178"/>
      <c r="M271" s="179"/>
      <c r="N271" s="133"/>
      <c r="O271" s="160" t="str">
        <f>IF(Q271 = "", "", COUNT(Q$4:$Q271))</f>
        <v/>
      </c>
      <c r="P271" s="160" t="str">
        <f t="shared" si="32"/>
        <v/>
      </c>
      <c r="Q271" s="161" t="str">
        <f t="shared" si="33"/>
        <v/>
      </c>
      <c r="R271" s="162" t="str">
        <f t="shared" si="34"/>
        <v/>
      </c>
      <c r="S271" s="163" t="str">
        <f t="shared" si="35"/>
        <v/>
      </c>
      <c r="T271" s="164" t="str">
        <f t="shared" si="36"/>
        <v/>
      </c>
      <c r="U271" s="165" t="str">
        <f t="shared" si="37"/>
        <v/>
      </c>
      <c r="V271" s="146"/>
      <c r="AR271" t="str">
        <f t="shared" si="38"/>
        <v/>
      </c>
      <c r="AS271" t="str">
        <f t="shared" si="39"/>
        <v/>
      </c>
    </row>
    <row r="272" spans="1:45" x14ac:dyDescent="0.55000000000000004">
      <c r="A272" s="171"/>
      <c r="B272" s="172"/>
      <c r="C272" s="173"/>
      <c r="D272" s="173"/>
      <c r="E272" s="173"/>
      <c r="F272" s="173"/>
      <c r="G272" s="174"/>
      <c r="H272" s="175"/>
      <c r="I272" s="176"/>
      <c r="J272" s="176"/>
      <c r="K272" s="177"/>
      <c r="L272" s="178"/>
      <c r="M272" s="179"/>
      <c r="N272" s="133"/>
      <c r="O272" s="160" t="str">
        <f>IF(Q272 = "", "", COUNT(Q$4:$Q272))</f>
        <v/>
      </c>
      <c r="P272" s="160" t="str">
        <f t="shared" si="32"/>
        <v/>
      </c>
      <c r="Q272" s="161" t="str">
        <f t="shared" si="33"/>
        <v/>
      </c>
      <c r="R272" s="162" t="str">
        <f t="shared" si="34"/>
        <v/>
      </c>
      <c r="S272" s="163" t="str">
        <f t="shared" si="35"/>
        <v/>
      </c>
      <c r="T272" s="164" t="str">
        <f t="shared" si="36"/>
        <v/>
      </c>
      <c r="U272" s="165" t="str">
        <f t="shared" si="37"/>
        <v/>
      </c>
      <c r="V272" s="146"/>
      <c r="AR272" t="str">
        <f t="shared" si="38"/>
        <v/>
      </c>
      <c r="AS272" t="str">
        <f t="shared" si="39"/>
        <v/>
      </c>
    </row>
    <row r="273" spans="1:45" x14ac:dyDescent="0.55000000000000004">
      <c r="A273" s="171"/>
      <c r="B273" s="172"/>
      <c r="C273" s="173"/>
      <c r="D273" s="173"/>
      <c r="E273" s="173"/>
      <c r="F273" s="173"/>
      <c r="G273" s="174"/>
      <c r="H273" s="175"/>
      <c r="I273" s="176"/>
      <c r="J273" s="176"/>
      <c r="K273" s="177"/>
      <c r="L273" s="178"/>
      <c r="M273" s="179"/>
      <c r="N273" s="133"/>
      <c r="O273" s="160" t="str">
        <f>IF(Q273 = "", "", COUNT(Q$4:$Q273))</f>
        <v/>
      </c>
      <c r="P273" s="160" t="str">
        <f t="shared" si="32"/>
        <v/>
      </c>
      <c r="Q273" s="161" t="str">
        <f t="shared" si="33"/>
        <v/>
      </c>
      <c r="R273" s="162" t="str">
        <f t="shared" si="34"/>
        <v/>
      </c>
      <c r="S273" s="163" t="str">
        <f t="shared" si="35"/>
        <v/>
      </c>
      <c r="T273" s="164" t="str">
        <f t="shared" si="36"/>
        <v/>
      </c>
      <c r="U273" s="165" t="str">
        <f t="shared" si="37"/>
        <v/>
      </c>
      <c r="V273" s="146"/>
      <c r="AR273" t="str">
        <f t="shared" si="38"/>
        <v/>
      </c>
      <c r="AS273" t="str">
        <f t="shared" si="39"/>
        <v/>
      </c>
    </row>
    <row r="274" spans="1:45" x14ac:dyDescent="0.55000000000000004">
      <c r="A274" s="171"/>
      <c r="B274" s="172"/>
      <c r="C274" s="173"/>
      <c r="D274" s="173"/>
      <c r="E274" s="173"/>
      <c r="F274" s="173"/>
      <c r="G274" s="174"/>
      <c r="H274" s="175"/>
      <c r="I274" s="176"/>
      <c r="J274" s="176"/>
      <c r="K274" s="177"/>
      <c r="L274" s="178"/>
      <c r="M274" s="179"/>
      <c r="N274" s="133"/>
      <c r="O274" s="160" t="str">
        <f>IF(Q274 = "", "", COUNT(Q$4:$Q274))</f>
        <v/>
      </c>
      <c r="P274" s="160" t="str">
        <f t="shared" si="32"/>
        <v/>
      </c>
      <c r="Q274" s="161" t="str">
        <f t="shared" si="33"/>
        <v/>
      </c>
      <c r="R274" s="162" t="str">
        <f t="shared" si="34"/>
        <v/>
      </c>
      <c r="S274" s="163" t="str">
        <f t="shared" si="35"/>
        <v/>
      </c>
      <c r="T274" s="164" t="str">
        <f t="shared" si="36"/>
        <v/>
      </c>
      <c r="U274" s="165" t="str">
        <f t="shared" si="37"/>
        <v/>
      </c>
      <c r="V274" s="146"/>
      <c r="AR274" t="str">
        <f t="shared" si="38"/>
        <v/>
      </c>
      <c r="AS274" t="str">
        <f t="shared" si="39"/>
        <v/>
      </c>
    </row>
    <row r="275" spans="1:45" x14ac:dyDescent="0.55000000000000004">
      <c r="A275" s="171"/>
      <c r="B275" s="172"/>
      <c r="C275" s="173"/>
      <c r="D275" s="173"/>
      <c r="E275" s="173"/>
      <c r="F275" s="173"/>
      <c r="G275" s="174"/>
      <c r="H275" s="175"/>
      <c r="I275" s="176"/>
      <c r="J275" s="176"/>
      <c r="K275" s="177"/>
      <c r="L275" s="178"/>
      <c r="M275" s="179"/>
      <c r="N275" s="133"/>
      <c r="O275" s="160" t="str">
        <f>IF(Q275 = "", "", COUNT(Q$4:$Q275))</f>
        <v/>
      </c>
      <c r="P275" s="160" t="str">
        <f t="shared" si="32"/>
        <v/>
      </c>
      <c r="Q275" s="161" t="str">
        <f t="shared" si="33"/>
        <v/>
      </c>
      <c r="R275" s="162" t="str">
        <f t="shared" si="34"/>
        <v/>
      </c>
      <c r="S275" s="163" t="str">
        <f t="shared" si="35"/>
        <v/>
      </c>
      <c r="T275" s="164" t="str">
        <f t="shared" si="36"/>
        <v/>
      </c>
      <c r="U275" s="165" t="str">
        <f t="shared" si="37"/>
        <v/>
      </c>
      <c r="V275" s="146"/>
      <c r="AR275" t="str">
        <f t="shared" si="38"/>
        <v/>
      </c>
      <c r="AS275" t="str">
        <f t="shared" si="39"/>
        <v/>
      </c>
    </row>
    <row r="276" spans="1:45" x14ac:dyDescent="0.55000000000000004">
      <c r="A276" s="171"/>
      <c r="B276" s="172"/>
      <c r="C276" s="173"/>
      <c r="D276" s="173"/>
      <c r="E276" s="173"/>
      <c r="F276" s="173"/>
      <c r="G276" s="174"/>
      <c r="H276" s="175"/>
      <c r="I276" s="176"/>
      <c r="J276" s="176"/>
      <c r="K276" s="177"/>
      <c r="L276" s="178"/>
      <c r="M276" s="179"/>
      <c r="N276" s="133"/>
      <c r="O276" s="160" t="str">
        <f>IF(Q276 = "", "", COUNT(Q$4:$Q276))</f>
        <v/>
      </c>
      <c r="P276" s="160" t="str">
        <f t="shared" si="32"/>
        <v/>
      </c>
      <c r="Q276" s="161" t="str">
        <f t="shared" si="33"/>
        <v/>
      </c>
      <c r="R276" s="162" t="str">
        <f t="shared" si="34"/>
        <v/>
      </c>
      <c r="S276" s="163" t="str">
        <f t="shared" si="35"/>
        <v/>
      </c>
      <c r="T276" s="164" t="str">
        <f t="shared" si="36"/>
        <v/>
      </c>
      <c r="U276" s="165" t="str">
        <f t="shared" si="37"/>
        <v/>
      </c>
      <c r="V276" s="146"/>
      <c r="AR276" t="str">
        <f t="shared" si="38"/>
        <v/>
      </c>
      <c r="AS276" t="str">
        <f t="shared" si="39"/>
        <v/>
      </c>
    </row>
    <row r="277" spans="1:45" x14ac:dyDescent="0.55000000000000004">
      <c r="A277" s="171"/>
      <c r="B277" s="172"/>
      <c r="C277" s="173"/>
      <c r="D277" s="173"/>
      <c r="E277" s="173"/>
      <c r="F277" s="173"/>
      <c r="G277" s="174"/>
      <c r="H277" s="175"/>
      <c r="I277" s="176"/>
      <c r="J277" s="176"/>
      <c r="K277" s="177"/>
      <c r="L277" s="178"/>
      <c r="M277" s="179"/>
      <c r="N277" s="133"/>
      <c r="O277" s="160" t="str">
        <f>IF(Q277 = "", "", COUNT(Q$4:$Q277))</f>
        <v/>
      </c>
      <c r="P277" s="160" t="str">
        <f t="shared" si="32"/>
        <v/>
      </c>
      <c r="Q277" s="161" t="str">
        <f t="shared" si="33"/>
        <v/>
      </c>
      <c r="R277" s="162" t="str">
        <f t="shared" si="34"/>
        <v/>
      </c>
      <c r="S277" s="163" t="str">
        <f t="shared" si="35"/>
        <v/>
      </c>
      <c r="T277" s="164" t="str">
        <f t="shared" si="36"/>
        <v/>
      </c>
      <c r="U277" s="165" t="str">
        <f t="shared" si="37"/>
        <v/>
      </c>
      <c r="V277" s="146"/>
      <c r="AR277" t="str">
        <f t="shared" si="38"/>
        <v/>
      </c>
      <c r="AS277" t="str">
        <f t="shared" si="39"/>
        <v/>
      </c>
    </row>
    <row r="278" spans="1:45" x14ac:dyDescent="0.55000000000000004">
      <c r="A278" s="171"/>
      <c r="B278" s="172"/>
      <c r="C278" s="173"/>
      <c r="D278" s="173"/>
      <c r="E278" s="173"/>
      <c r="F278" s="173"/>
      <c r="G278" s="174"/>
      <c r="H278" s="175"/>
      <c r="I278" s="176"/>
      <c r="J278" s="176"/>
      <c r="K278" s="177"/>
      <c r="L278" s="178"/>
      <c r="M278" s="179"/>
      <c r="N278" s="133"/>
      <c r="O278" s="160" t="str">
        <f>IF(Q278 = "", "", COUNT(Q$4:$Q278))</f>
        <v/>
      </c>
      <c r="P278" s="160" t="str">
        <f t="shared" si="32"/>
        <v/>
      </c>
      <c r="Q278" s="161" t="str">
        <f t="shared" si="33"/>
        <v/>
      </c>
      <c r="R278" s="162" t="str">
        <f t="shared" si="34"/>
        <v/>
      </c>
      <c r="S278" s="163" t="str">
        <f t="shared" si="35"/>
        <v/>
      </c>
      <c r="T278" s="164" t="str">
        <f t="shared" si="36"/>
        <v/>
      </c>
      <c r="U278" s="165" t="str">
        <f t="shared" si="37"/>
        <v/>
      </c>
      <c r="V278" s="146"/>
      <c r="AR278" t="str">
        <f t="shared" si="38"/>
        <v/>
      </c>
      <c r="AS278" t="str">
        <f t="shared" si="39"/>
        <v/>
      </c>
    </row>
    <row r="279" spans="1:45" x14ac:dyDescent="0.55000000000000004">
      <c r="A279" s="171"/>
      <c r="B279" s="172"/>
      <c r="C279" s="173"/>
      <c r="D279" s="173"/>
      <c r="E279" s="173"/>
      <c r="F279" s="173"/>
      <c r="G279" s="174"/>
      <c r="H279" s="175"/>
      <c r="I279" s="176"/>
      <c r="J279" s="176"/>
      <c r="K279" s="177"/>
      <c r="L279" s="178"/>
      <c r="M279" s="179"/>
      <c r="N279" s="133"/>
      <c r="O279" s="160" t="str">
        <f>IF(Q279 = "", "", COUNT(Q$4:$Q279))</f>
        <v/>
      </c>
      <c r="P279" s="160" t="str">
        <f t="shared" si="32"/>
        <v/>
      </c>
      <c r="Q279" s="161" t="str">
        <f t="shared" si="33"/>
        <v/>
      </c>
      <c r="R279" s="162" t="str">
        <f t="shared" si="34"/>
        <v/>
      </c>
      <c r="S279" s="163" t="str">
        <f t="shared" si="35"/>
        <v/>
      </c>
      <c r="T279" s="164" t="str">
        <f t="shared" si="36"/>
        <v/>
      </c>
      <c r="U279" s="165" t="str">
        <f t="shared" si="37"/>
        <v/>
      </c>
      <c r="V279" s="146"/>
      <c r="AR279" t="str">
        <f t="shared" si="38"/>
        <v/>
      </c>
      <c r="AS279" t="str">
        <f t="shared" si="39"/>
        <v/>
      </c>
    </row>
    <row r="280" spans="1:45" x14ac:dyDescent="0.55000000000000004">
      <c r="A280" s="171"/>
      <c r="B280" s="172"/>
      <c r="C280" s="173"/>
      <c r="D280" s="173"/>
      <c r="E280" s="173"/>
      <c r="F280" s="173"/>
      <c r="G280" s="174"/>
      <c r="H280" s="175"/>
      <c r="I280" s="176"/>
      <c r="J280" s="176"/>
      <c r="K280" s="177"/>
      <c r="L280" s="178"/>
      <c r="M280" s="179"/>
      <c r="N280" s="133"/>
      <c r="O280" s="160" t="str">
        <f>IF(Q280 = "", "", COUNT(Q$4:$Q280))</f>
        <v/>
      </c>
      <c r="P280" s="160" t="str">
        <f t="shared" si="32"/>
        <v/>
      </c>
      <c r="Q280" s="161" t="str">
        <f t="shared" si="33"/>
        <v/>
      </c>
      <c r="R280" s="162" t="str">
        <f t="shared" si="34"/>
        <v/>
      </c>
      <c r="S280" s="163" t="str">
        <f t="shared" si="35"/>
        <v/>
      </c>
      <c r="T280" s="164" t="str">
        <f t="shared" si="36"/>
        <v/>
      </c>
      <c r="U280" s="165" t="str">
        <f t="shared" si="37"/>
        <v/>
      </c>
      <c r="V280" s="146"/>
      <c r="AR280" t="str">
        <f t="shared" si="38"/>
        <v/>
      </c>
      <c r="AS280" t="str">
        <f t="shared" si="39"/>
        <v/>
      </c>
    </row>
    <row r="281" spans="1:45" x14ac:dyDescent="0.55000000000000004">
      <c r="A281" s="171"/>
      <c r="B281" s="172"/>
      <c r="C281" s="173"/>
      <c r="D281" s="173"/>
      <c r="E281" s="173"/>
      <c r="F281" s="173"/>
      <c r="G281" s="174"/>
      <c r="H281" s="175"/>
      <c r="I281" s="176"/>
      <c r="J281" s="176"/>
      <c r="K281" s="177"/>
      <c r="L281" s="178"/>
      <c r="M281" s="179"/>
      <c r="N281" s="133"/>
      <c r="O281" s="160" t="str">
        <f>IF(Q281 = "", "", COUNT(Q$4:$Q281))</f>
        <v/>
      </c>
      <c r="P281" s="160" t="str">
        <f t="shared" si="32"/>
        <v/>
      </c>
      <c r="Q281" s="161" t="str">
        <f t="shared" si="33"/>
        <v/>
      </c>
      <c r="R281" s="162" t="str">
        <f t="shared" si="34"/>
        <v/>
      </c>
      <c r="S281" s="163" t="str">
        <f t="shared" si="35"/>
        <v/>
      </c>
      <c r="T281" s="164" t="str">
        <f t="shared" si="36"/>
        <v/>
      </c>
      <c r="U281" s="165" t="str">
        <f t="shared" si="37"/>
        <v/>
      </c>
      <c r="V281" s="146"/>
      <c r="AR281" t="str">
        <f t="shared" si="38"/>
        <v/>
      </c>
      <c r="AS281" t="str">
        <f t="shared" si="39"/>
        <v/>
      </c>
    </row>
    <row r="282" spans="1:45" x14ac:dyDescent="0.55000000000000004">
      <c r="A282" s="171"/>
      <c r="B282" s="172"/>
      <c r="C282" s="173"/>
      <c r="D282" s="173"/>
      <c r="E282" s="173"/>
      <c r="F282" s="173"/>
      <c r="G282" s="174"/>
      <c r="H282" s="175"/>
      <c r="I282" s="176"/>
      <c r="J282" s="176"/>
      <c r="K282" s="177"/>
      <c r="L282" s="178"/>
      <c r="M282" s="179"/>
      <c r="N282" s="133"/>
      <c r="O282" s="160" t="str">
        <f>IF(Q282 = "", "", COUNT(Q$4:$Q282))</f>
        <v/>
      </c>
      <c r="P282" s="160" t="str">
        <f t="shared" si="32"/>
        <v/>
      </c>
      <c r="Q282" s="161" t="str">
        <f t="shared" si="33"/>
        <v/>
      </c>
      <c r="R282" s="162" t="str">
        <f t="shared" si="34"/>
        <v/>
      </c>
      <c r="S282" s="163" t="str">
        <f t="shared" si="35"/>
        <v/>
      </c>
      <c r="T282" s="164" t="str">
        <f t="shared" si="36"/>
        <v/>
      </c>
      <c r="U282" s="165" t="str">
        <f t="shared" si="37"/>
        <v/>
      </c>
      <c r="V282" s="146"/>
      <c r="AR282" t="str">
        <f t="shared" si="38"/>
        <v/>
      </c>
      <c r="AS282" t="str">
        <f t="shared" si="39"/>
        <v/>
      </c>
    </row>
    <row r="283" spans="1:45" x14ac:dyDescent="0.55000000000000004">
      <c r="A283" s="171"/>
      <c r="B283" s="172"/>
      <c r="C283" s="173"/>
      <c r="D283" s="173"/>
      <c r="E283" s="173"/>
      <c r="F283" s="173"/>
      <c r="G283" s="174"/>
      <c r="H283" s="175"/>
      <c r="I283" s="176"/>
      <c r="J283" s="176"/>
      <c r="K283" s="177"/>
      <c r="L283" s="178"/>
      <c r="M283" s="179"/>
      <c r="N283" s="133"/>
      <c r="O283" s="160" t="str">
        <f>IF(Q283 = "", "", COUNT(Q$4:$Q283))</f>
        <v/>
      </c>
      <c r="P283" s="160" t="str">
        <f t="shared" si="32"/>
        <v/>
      </c>
      <c r="Q283" s="161" t="str">
        <f t="shared" si="33"/>
        <v/>
      </c>
      <c r="R283" s="162" t="str">
        <f t="shared" si="34"/>
        <v/>
      </c>
      <c r="S283" s="163" t="str">
        <f t="shared" si="35"/>
        <v/>
      </c>
      <c r="T283" s="164" t="str">
        <f t="shared" si="36"/>
        <v/>
      </c>
      <c r="U283" s="165" t="str">
        <f t="shared" si="37"/>
        <v/>
      </c>
      <c r="V283" s="146"/>
      <c r="AR283" t="str">
        <f t="shared" si="38"/>
        <v/>
      </c>
      <c r="AS283" t="str">
        <f t="shared" si="39"/>
        <v/>
      </c>
    </row>
    <row r="284" spans="1:45" x14ac:dyDescent="0.55000000000000004">
      <c r="A284" s="171"/>
      <c r="B284" s="172"/>
      <c r="C284" s="173"/>
      <c r="D284" s="173"/>
      <c r="E284" s="173"/>
      <c r="F284" s="173"/>
      <c r="G284" s="174"/>
      <c r="H284" s="175"/>
      <c r="I284" s="176"/>
      <c r="J284" s="176"/>
      <c r="K284" s="177"/>
      <c r="L284" s="178"/>
      <c r="M284" s="179"/>
      <c r="N284" s="133"/>
      <c r="O284" s="160" t="str">
        <f>IF(Q284 = "", "", COUNT(Q$4:$Q284))</f>
        <v/>
      </c>
      <c r="P284" s="160" t="str">
        <f t="shared" si="32"/>
        <v/>
      </c>
      <c r="Q284" s="161" t="str">
        <f t="shared" si="33"/>
        <v/>
      </c>
      <c r="R284" s="162" t="str">
        <f t="shared" si="34"/>
        <v/>
      </c>
      <c r="S284" s="163" t="str">
        <f t="shared" si="35"/>
        <v/>
      </c>
      <c r="T284" s="164" t="str">
        <f t="shared" si="36"/>
        <v/>
      </c>
      <c r="U284" s="165" t="str">
        <f t="shared" si="37"/>
        <v/>
      </c>
      <c r="V284" s="146"/>
      <c r="AR284" t="str">
        <f t="shared" si="38"/>
        <v/>
      </c>
      <c r="AS284" t="str">
        <f t="shared" si="39"/>
        <v/>
      </c>
    </row>
    <row r="285" spans="1:45" x14ac:dyDescent="0.55000000000000004">
      <c r="A285" s="171"/>
      <c r="B285" s="172"/>
      <c r="C285" s="173"/>
      <c r="D285" s="173"/>
      <c r="E285" s="173"/>
      <c r="F285" s="173"/>
      <c r="G285" s="174"/>
      <c r="H285" s="175"/>
      <c r="I285" s="176"/>
      <c r="J285" s="176"/>
      <c r="K285" s="177"/>
      <c r="L285" s="178"/>
      <c r="M285" s="179"/>
      <c r="N285" s="133"/>
      <c r="O285" s="160" t="str">
        <f>IF(Q285 = "", "", COUNT(Q$4:$Q285))</f>
        <v/>
      </c>
      <c r="P285" s="160" t="str">
        <f t="shared" si="32"/>
        <v/>
      </c>
      <c r="Q285" s="161" t="str">
        <f t="shared" si="33"/>
        <v/>
      </c>
      <c r="R285" s="162" t="str">
        <f t="shared" si="34"/>
        <v/>
      </c>
      <c r="S285" s="163" t="str">
        <f t="shared" si="35"/>
        <v/>
      </c>
      <c r="T285" s="164" t="str">
        <f t="shared" si="36"/>
        <v/>
      </c>
      <c r="U285" s="165" t="str">
        <f t="shared" si="37"/>
        <v/>
      </c>
      <c r="V285" s="146"/>
      <c r="AR285" t="str">
        <f t="shared" si="38"/>
        <v/>
      </c>
      <c r="AS285" t="str">
        <f t="shared" si="39"/>
        <v/>
      </c>
    </row>
    <row r="286" spans="1:45" x14ac:dyDescent="0.55000000000000004">
      <c r="A286" s="171"/>
      <c r="B286" s="172"/>
      <c r="C286" s="173"/>
      <c r="D286" s="173"/>
      <c r="E286" s="173"/>
      <c r="F286" s="173"/>
      <c r="G286" s="174"/>
      <c r="H286" s="175"/>
      <c r="I286" s="176"/>
      <c r="J286" s="176"/>
      <c r="K286" s="177"/>
      <c r="L286" s="178"/>
      <c r="M286" s="179"/>
      <c r="N286" s="133"/>
      <c r="O286" s="160" t="str">
        <f>IF(Q286 = "", "", COUNT(Q$4:$Q286))</f>
        <v/>
      </c>
      <c r="P286" s="160" t="str">
        <f t="shared" si="32"/>
        <v/>
      </c>
      <c r="Q286" s="161" t="str">
        <f t="shared" si="33"/>
        <v/>
      </c>
      <c r="R286" s="162" t="str">
        <f t="shared" si="34"/>
        <v/>
      </c>
      <c r="S286" s="163" t="str">
        <f t="shared" si="35"/>
        <v/>
      </c>
      <c r="T286" s="164" t="str">
        <f t="shared" si="36"/>
        <v/>
      </c>
      <c r="U286" s="165" t="str">
        <f t="shared" si="37"/>
        <v/>
      </c>
      <c r="V286" s="146"/>
      <c r="AR286" t="str">
        <f t="shared" si="38"/>
        <v/>
      </c>
      <c r="AS286" t="str">
        <f t="shared" si="39"/>
        <v/>
      </c>
    </row>
    <row r="287" spans="1:45" x14ac:dyDescent="0.55000000000000004">
      <c r="A287" s="171"/>
      <c r="B287" s="172"/>
      <c r="C287" s="173"/>
      <c r="D287" s="173"/>
      <c r="E287" s="173"/>
      <c r="F287" s="173"/>
      <c r="G287" s="174"/>
      <c r="H287" s="175"/>
      <c r="I287" s="176"/>
      <c r="J287" s="176"/>
      <c r="K287" s="177"/>
      <c r="L287" s="178"/>
      <c r="M287" s="179"/>
      <c r="N287" s="133"/>
      <c r="O287" s="160" t="str">
        <f>IF(Q287 = "", "", COUNT(Q$4:$Q287))</f>
        <v/>
      </c>
      <c r="P287" s="160" t="str">
        <f t="shared" si="32"/>
        <v/>
      </c>
      <c r="Q287" s="161" t="str">
        <f t="shared" si="33"/>
        <v/>
      </c>
      <c r="R287" s="162" t="str">
        <f t="shared" si="34"/>
        <v/>
      </c>
      <c r="S287" s="163" t="str">
        <f t="shared" si="35"/>
        <v/>
      </c>
      <c r="T287" s="164" t="str">
        <f t="shared" si="36"/>
        <v/>
      </c>
      <c r="U287" s="165" t="str">
        <f t="shared" si="37"/>
        <v/>
      </c>
      <c r="V287" s="146"/>
      <c r="AR287" t="str">
        <f t="shared" si="38"/>
        <v/>
      </c>
      <c r="AS287" t="str">
        <f t="shared" si="39"/>
        <v/>
      </c>
    </row>
    <row r="288" spans="1:45" x14ac:dyDescent="0.55000000000000004">
      <c r="A288" s="171"/>
      <c r="B288" s="172"/>
      <c r="C288" s="173"/>
      <c r="D288" s="173"/>
      <c r="E288" s="173"/>
      <c r="F288" s="173"/>
      <c r="G288" s="174"/>
      <c r="H288" s="175"/>
      <c r="I288" s="176"/>
      <c r="J288" s="176"/>
      <c r="K288" s="177"/>
      <c r="L288" s="178"/>
      <c r="M288" s="179"/>
      <c r="N288" s="133"/>
      <c r="O288" s="160" t="str">
        <f>IF(Q288 = "", "", COUNT(Q$4:$Q288))</f>
        <v/>
      </c>
      <c r="P288" s="160" t="str">
        <f t="shared" si="32"/>
        <v/>
      </c>
      <c r="Q288" s="161" t="str">
        <f t="shared" si="33"/>
        <v/>
      </c>
      <c r="R288" s="162" t="str">
        <f t="shared" si="34"/>
        <v/>
      </c>
      <c r="S288" s="163" t="str">
        <f t="shared" si="35"/>
        <v/>
      </c>
      <c r="T288" s="164" t="str">
        <f t="shared" si="36"/>
        <v/>
      </c>
      <c r="U288" s="165" t="str">
        <f t="shared" si="37"/>
        <v/>
      </c>
      <c r="V288" s="146"/>
      <c r="AR288" t="str">
        <f t="shared" si="38"/>
        <v/>
      </c>
      <c r="AS288" t="str">
        <f t="shared" si="39"/>
        <v/>
      </c>
    </row>
    <row r="289" spans="1:45" x14ac:dyDescent="0.55000000000000004">
      <c r="A289" s="171"/>
      <c r="B289" s="172"/>
      <c r="C289" s="173"/>
      <c r="D289" s="173"/>
      <c r="E289" s="173"/>
      <c r="F289" s="173"/>
      <c r="G289" s="174"/>
      <c r="H289" s="175"/>
      <c r="I289" s="176"/>
      <c r="J289" s="176"/>
      <c r="K289" s="177"/>
      <c r="L289" s="178"/>
      <c r="M289" s="179"/>
      <c r="N289" s="133"/>
      <c r="O289" s="160" t="str">
        <f>IF(Q289 = "", "", COUNT(Q$4:$Q289))</f>
        <v/>
      </c>
      <c r="P289" s="160" t="str">
        <f t="shared" si="32"/>
        <v/>
      </c>
      <c r="Q289" s="161" t="str">
        <f t="shared" si="33"/>
        <v/>
      </c>
      <c r="R289" s="162" t="str">
        <f t="shared" si="34"/>
        <v/>
      </c>
      <c r="S289" s="163" t="str">
        <f t="shared" si="35"/>
        <v/>
      </c>
      <c r="T289" s="164" t="str">
        <f t="shared" si="36"/>
        <v/>
      </c>
      <c r="U289" s="165" t="str">
        <f t="shared" si="37"/>
        <v/>
      </c>
      <c r="V289" s="146"/>
      <c r="AR289" t="str">
        <f t="shared" si="38"/>
        <v/>
      </c>
      <c r="AS289" t="str">
        <f t="shared" si="39"/>
        <v/>
      </c>
    </row>
    <row r="290" spans="1:45" x14ac:dyDescent="0.55000000000000004">
      <c r="A290" s="171"/>
      <c r="B290" s="172"/>
      <c r="C290" s="173"/>
      <c r="D290" s="173"/>
      <c r="E290" s="173"/>
      <c r="F290" s="173"/>
      <c r="G290" s="174"/>
      <c r="H290" s="175"/>
      <c r="I290" s="176"/>
      <c r="J290" s="176"/>
      <c r="K290" s="177"/>
      <c r="L290" s="178"/>
      <c r="M290" s="179"/>
      <c r="N290" s="133"/>
      <c r="O290" s="160" t="str">
        <f>IF(Q290 = "", "", COUNT(Q$4:$Q290))</f>
        <v/>
      </c>
      <c r="P290" s="160" t="str">
        <f t="shared" si="32"/>
        <v/>
      </c>
      <c r="Q290" s="161" t="str">
        <f t="shared" si="33"/>
        <v/>
      </c>
      <c r="R290" s="162" t="str">
        <f t="shared" si="34"/>
        <v/>
      </c>
      <c r="S290" s="163" t="str">
        <f t="shared" si="35"/>
        <v/>
      </c>
      <c r="T290" s="164" t="str">
        <f t="shared" si="36"/>
        <v/>
      </c>
      <c r="U290" s="165" t="str">
        <f t="shared" si="37"/>
        <v/>
      </c>
      <c r="V290" s="146"/>
      <c r="AR290" t="str">
        <f t="shared" si="38"/>
        <v/>
      </c>
      <c r="AS290" t="str">
        <f t="shared" si="39"/>
        <v/>
      </c>
    </row>
    <row r="291" spans="1:45" x14ac:dyDescent="0.55000000000000004">
      <c r="A291" s="171"/>
      <c r="B291" s="172"/>
      <c r="C291" s="173"/>
      <c r="D291" s="173"/>
      <c r="E291" s="173"/>
      <c r="F291" s="173"/>
      <c r="G291" s="174"/>
      <c r="H291" s="175"/>
      <c r="I291" s="176"/>
      <c r="J291" s="176"/>
      <c r="K291" s="177"/>
      <c r="L291" s="178"/>
      <c r="M291" s="179"/>
      <c r="N291" s="133"/>
      <c r="O291" s="160" t="str">
        <f>IF(Q291 = "", "", COUNT(Q$4:$Q291))</f>
        <v/>
      </c>
      <c r="P291" s="160" t="str">
        <f t="shared" si="32"/>
        <v/>
      </c>
      <c r="Q291" s="161" t="str">
        <f t="shared" si="33"/>
        <v/>
      </c>
      <c r="R291" s="162" t="str">
        <f t="shared" si="34"/>
        <v/>
      </c>
      <c r="S291" s="163" t="str">
        <f t="shared" si="35"/>
        <v/>
      </c>
      <c r="T291" s="164" t="str">
        <f t="shared" si="36"/>
        <v/>
      </c>
      <c r="U291" s="165" t="str">
        <f t="shared" si="37"/>
        <v/>
      </c>
      <c r="V291" s="146"/>
      <c r="AR291" t="str">
        <f t="shared" si="38"/>
        <v/>
      </c>
      <c r="AS291" t="str">
        <f t="shared" si="39"/>
        <v/>
      </c>
    </row>
    <row r="292" spans="1:45" x14ac:dyDescent="0.55000000000000004">
      <c r="A292" s="171"/>
      <c r="B292" s="172"/>
      <c r="C292" s="173"/>
      <c r="D292" s="173"/>
      <c r="E292" s="173"/>
      <c r="F292" s="173"/>
      <c r="G292" s="174"/>
      <c r="H292" s="175"/>
      <c r="I292" s="176"/>
      <c r="J292" s="176"/>
      <c r="K292" s="177"/>
      <c r="L292" s="178"/>
      <c r="M292" s="179"/>
      <c r="N292" s="133"/>
      <c r="O292" s="160" t="str">
        <f>IF(Q292 = "", "", COUNT(Q$4:$Q292))</f>
        <v/>
      </c>
      <c r="P292" s="160" t="str">
        <f t="shared" si="32"/>
        <v/>
      </c>
      <c r="Q292" s="161" t="str">
        <f t="shared" si="33"/>
        <v/>
      </c>
      <c r="R292" s="162" t="str">
        <f t="shared" si="34"/>
        <v/>
      </c>
      <c r="S292" s="163" t="str">
        <f t="shared" si="35"/>
        <v/>
      </c>
      <c r="T292" s="164" t="str">
        <f t="shared" si="36"/>
        <v/>
      </c>
      <c r="U292" s="165" t="str">
        <f t="shared" si="37"/>
        <v/>
      </c>
      <c r="V292" s="146"/>
      <c r="AR292" t="str">
        <f t="shared" si="38"/>
        <v/>
      </c>
      <c r="AS292" t="str">
        <f t="shared" si="39"/>
        <v/>
      </c>
    </row>
    <row r="293" spans="1:45" x14ac:dyDescent="0.55000000000000004">
      <c r="A293" s="171"/>
      <c r="B293" s="172"/>
      <c r="C293" s="173"/>
      <c r="D293" s="173"/>
      <c r="E293" s="173"/>
      <c r="F293" s="173"/>
      <c r="G293" s="174"/>
      <c r="H293" s="175"/>
      <c r="I293" s="176"/>
      <c r="J293" s="176"/>
      <c r="K293" s="177"/>
      <c r="L293" s="178"/>
      <c r="M293" s="179"/>
      <c r="N293" s="133"/>
      <c r="O293" s="160" t="str">
        <f>IF(Q293 = "", "", COUNT(Q$4:$Q293))</f>
        <v/>
      </c>
      <c r="P293" s="160" t="str">
        <f t="shared" si="32"/>
        <v/>
      </c>
      <c r="Q293" s="161" t="str">
        <f t="shared" si="33"/>
        <v/>
      </c>
      <c r="R293" s="162" t="str">
        <f t="shared" si="34"/>
        <v/>
      </c>
      <c r="S293" s="163" t="str">
        <f t="shared" si="35"/>
        <v/>
      </c>
      <c r="T293" s="164" t="str">
        <f t="shared" si="36"/>
        <v/>
      </c>
      <c r="U293" s="165" t="str">
        <f t="shared" si="37"/>
        <v/>
      </c>
      <c r="V293" s="146"/>
      <c r="AR293" t="str">
        <f t="shared" si="38"/>
        <v/>
      </c>
      <c r="AS293" t="str">
        <f t="shared" si="39"/>
        <v/>
      </c>
    </row>
    <row r="294" spans="1:45" x14ac:dyDescent="0.55000000000000004">
      <c r="A294" s="171"/>
      <c r="B294" s="172"/>
      <c r="C294" s="173"/>
      <c r="D294" s="173"/>
      <c r="E294" s="173"/>
      <c r="F294" s="173"/>
      <c r="G294" s="174"/>
      <c r="H294" s="175"/>
      <c r="I294" s="176"/>
      <c r="J294" s="176"/>
      <c r="K294" s="177"/>
      <c r="L294" s="178"/>
      <c r="M294" s="179"/>
      <c r="N294" s="133"/>
      <c r="O294" s="160" t="str">
        <f>IF(Q294 = "", "", COUNT(Q$4:$Q294))</f>
        <v/>
      </c>
      <c r="P294" s="160" t="str">
        <f t="shared" si="32"/>
        <v/>
      </c>
      <c r="Q294" s="161" t="str">
        <f t="shared" si="33"/>
        <v/>
      </c>
      <c r="R294" s="162" t="str">
        <f t="shared" si="34"/>
        <v/>
      </c>
      <c r="S294" s="163" t="str">
        <f t="shared" si="35"/>
        <v/>
      </c>
      <c r="T294" s="164" t="str">
        <f t="shared" si="36"/>
        <v/>
      </c>
      <c r="U294" s="165" t="str">
        <f t="shared" si="37"/>
        <v/>
      </c>
      <c r="V294" s="146"/>
      <c r="AR294" t="str">
        <f t="shared" si="38"/>
        <v/>
      </c>
      <c r="AS294" t="str">
        <f t="shared" si="39"/>
        <v/>
      </c>
    </row>
    <row r="295" spans="1:45" x14ac:dyDescent="0.55000000000000004">
      <c r="A295" s="171"/>
      <c r="B295" s="172"/>
      <c r="C295" s="173"/>
      <c r="D295" s="173"/>
      <c r="E295" s="173"/>
      <c r="F295" s="173"/>
      <c r="G295" s="174"/>
      <c r="H295" s="175"/>
      <c r="I295" s="176"/>
      <c r="J295" s="176"/>
      <c r="K295" s="177"/>
      <c r="L295" s="178"/>
      <c r="M295" s="179"/>
      <c r="N295" s="133"/>
      <c r="O295" s="160" t="str">
        <f>IF(Q295 = "", "", COUNT(Q$4:$Q295))</f>
        <v/>
      </c>
      <c r="P295" s="160" t="str">
        <f t="shared" si="32"/>
        <v/>
      </c>
      <c r="Q295" s="161" t="str">
        <f t="shared" si="33"/>
        <v/>
      </c>
      <c r="R295" s="162" t="str">
        <f t="shared" si="34"/>
        <v/>
      </c>
      <c r="S295" s="163" t="str">
        <f t="shared" si="35"/>
        <v/>
      </c>
      <c r="T295" s="164" t="str">
        <f t="shared" si="36"/>
        <v/>
      </c>
      <c r="U295" s="165" t="str">
        <f t="shared" si="37"/>
        <v/>
      </c>
      <c r="V295" s="146"/>
      <c r="AR295" t="str">
        <f t="shared" si="38"/>
        <v/>
      </c>
      <c r="AS295" t="str">
        <f t="shared" si="39"/>
        <v/>
      </c>
    </row>
    <row r="296" spans="1:45" x14ac:dyDescent="0.55000000000000004">
      <c r="A296" s="171"/>
      <c r="B296" s="172"/>
      <c r="C296" s="173"/>
      <c r="D296" s="173"/>
      <c r="E296" s="173"/>
      <c r="F296" s="173"/>
      <c r="G296" s="174"/>
      <c r="H296" s="175"/>
      <c r="I296" s="176"/>
      <c r="J296" s="176"/>
      <c r="K296" s="177"/>
      <c r="L296" s="178"/>
      <c r="M296" s="179"/>
      <c r="N296" s="133"/>
      <c r="O296" s="160" t="str">
        <f>IF(Q296 = "", "", COUNT(Q$4:$Q296))</f>
        <v/>
      </c>
      <c r="P296" s="160" t="str">
        <f t="shared" si="32"/>
        <v/>
      </c>
      <c r="Q296" s="161" t="str">
        <f t="shared" si="33"/>
        <v/>
      </c>
      <c r="R296" s="162" t="str">
        <f t="shared" si="34"/>
        <v/>
      </c>
      <c r="S296" s="163" t="str">
        <f t="shared" si="35"/>
        <v/>
      </c>
      <c r="T296" s="164" t="str">
        <f t="shared" si="36"/>
        <v/>
      </c>
      <c r="U296" s="165" t="str">
        <f t="shared" si="37"/>
        <v/>
      </c>
      <c r="V296" s="146"/>
      <c r="AR296" t="str">
        <f t="shared" si="38"/>
        <v/>
      </c>
      <c r="AS296" t="str">
        <f t="shared" si="39"/>
        <v/>
      </c>
    </row>
    <row r="297" spans="1:45" x14ac:dyDescent="0.55000000000000004">
      <c r="A297" s="171"/>
      <c r="B297" s="172"/>
      <c r="C297" s="173"/>
      <c r="D297" s="173"/>
      <c r="E297" s="173"/>
      <c r="F297" s="173"/>
      <c r="G297" s="174"/>
      <c r="H297" s="175"/>
      <c r="I297" s="176"/>
      <c r="J297" s="176"/>
      <c r="K297" s="177"/>
      <c r="L297" s="178"/>
      <c r="M297" s="179"/>
      <c r="N297" s="133"/>
      <c r="O297" s="160" t="str">
        <f>IF(Q297 = "", "", COUNT(Q$4:$Q297))</f>
        <v/>
      </c>
      <c r="P297" s="160" t="str">
        <f t="shared" si="32"/>
        <v/>
      </c>
      <c r="Q297" s="161" t="str">
        <f t="shared" si="33"/>
        <v/>
      </c>
      <c r="R297" s="162" t="str">
        <f t="shared" si="34"/>
        <v/>
      </c>
      <c r="S297" s="163" t="str">
        <f t="shared" si="35"/>
        <v/>
      </c>
      <c r="T297" s="164" t="str">
        <f t="shared" si="36"/>
        <v/>
      </c>
      <c r="U297" s="165" t="str">
        <f t="shared" si="37"/>
        <v/>
      </c>
      <c r="V297" s="146"/>
      <c r="AR297" t="str">
        <f t="shared" si="38"/>
        <v/>
      </c>
      <c r="AS297" t="str">
        <f t="shared" si="39"/>
        <v/>
      </c>
    </row>
    <row r="298" spans="1:45" x14ac:dyDescent="0.55000000000000004">
      <c r="A298" s="171"/>
      <c r="B298" s="172"/>
      <c r="C298" s="173"/>
      <c r="D298" s="173"/>
      <c r="E298" s="173"/>
      <c r="F298" s="173"/>
      <c r="G298" s="174"/>
      <c r="H298" s="175"/>
      <c r="I298" s="176"/>
      <c r="J298" s="176"/>
      <c r="K298" s="177"/>
      <c r="L298" s="178"/>
      <c r="M298" s="179"/>
      <c r="N298" s="133"/>
      <c r="O298" s="160" t="str">
        <f>IF(Q298 = "", "", COUNT(Q$4:$Q298))</f>
        <v/>
      </c>
      <c r="P298" s="160" t="str">
        <f t="shared" si="32"/>
        <v/>
      </c>
      <c r="Q298" s="161" t="str">
        <f t="shared" si="33"/>
        <v/>
      </c>
      <c r="R298" s="162" t="str">
        <f t="shared" si="34"/>
        <v/>
      </c>
      <c r="S298" s="163" t="str">
        <f t="shared" si="35"/>
        <v/>
      </c>
      <c r="T298" s="164" t="str">
        <f t="shared" si="36"/>
        <v/>
      </c>
      <c r="U298" s="165" t="str">
        <f t="shared" si="37"/>
        <v/>
      </c>
      <c r="V298" s="146"/>
      <c r="AR298" t="str">
        <f t="shared" si="38"/>
        <v/>
      </c>
      <c r="AS298" t="str">
        <f t="shared" si="39"/>
        <v/>
      </c>
    </row>
    <row r="299" spans="1:45" x14ac:dyDescent="0.55000000000000004">
      <c r="A299" s="171"/>
      <c r="B299" s="172"/>
      <c r="C299" s="173"/>
      <c r="D299" s="173"/>
      <c r="E299" s="173"/>
      <c r="F299" s="173"/>
      <c r="G299" s="174"/>
      <c r="H299" s="175"/>
      <c r="I299" s="176"/>
      <c r="J299" s="176"/>
      <c r="K299" s="177"/>
      <c r="L299" s="178"/>
      <c r="M299" s="179"/>
      <c r="N299" s="133"/>
      <c r="O299" s="160" t="str">
        <f>IF(Q299 = "", "", COUNT(Q$4:$Q299))</f>
        <v/>
      </c>
      <c r="P299" s="160" t="str">
        <f t="shared" si="32"/>
        <v/>
      </c>
      <c r="Q299" s="161" t="str">
        <f t="shared" si="33"/>
        <v/>
      </c>
      <c r="R299" s="162" t="str">
        <f t="shared" si="34"/>
        <v/>
      </c>
      <c r="S299" s="163" t="str">
        <f t="shared" si="35"/>
        <v/>
      </c>
      <c r="T299" s="164" t="str">
        <f t="shared" si="36"/>
        <v/>
      </c>
      <c r="U299" s="165" t="str">
        <f t="shared" si="37"/>
        <v/>
      </c>
      <c r="V299" s="146"/>
      <c r="AR299" t="str">
        <f t="shared" si="38"/>
        <v/>
      </c>
      <c r="AS299" t="str">
        <f t="shared" si="39"/>
        <v/>
      </c>
    </row>
    <row r="300" spans="1:45" x14ac:dyDescent="0.55000000000000004">
      <c r="A300" s="171"/>
      <c r="B300" s="172"/>
      <c r="C300" s="173"/>
      <c r="D300" s="173"/>
      <c r="E300" s="173"/>
      <c r="F300" s="173"/>
      <c r="G300" s="174"/>
      <c r="H300" s="175"/>
      <c r="I300" s="176"/>
      <c r="J300" s="176"/>
      <c r="K300" s="177"/>
      <c r="L300" s="178"/>
      <c r="M300" s="179"/>
      <c r="N300" s="133"/>
      <c r="O300" s="160" t="str">
        <f>IF(Q300 = "", "", COUNT(Q$4:$Q300))</f>
        <v/>
      </c>
      <c r="P300" s="160" t="str">
        <f t="shared" si="32"/>
        <v/>
      </c>
      <c r="Q300" s="161" t="str">
        <f t="shared" si="33"/>
        <v/>
      </c>
      <c r="R300" s="162" t="str">
        <f t="shared" si="34"/>
        <v/>
      </c>
      <c r="S300" s="163" t="str">
        <f t="shared" si="35"/>
        <v/>
      </c>
      <c r="T300" s="164" t="str">
        <f t="shared" si="36"/>
        <v/>
      </c>
      <c r="U300" s="165" t="str">
        <f t="shared" si="37"/>
        <v/>
      </c>
      <c r="V300" s="146"/>
      <c r="AR300" t="str">
        <f t="shared" si="38"/>
        <v/>
      </c>
      <c r="AS300" t="str">
        <f t="shared" si="39"/>
        <v/>
      </c>
    </row>
    <row r="301" spans="1:45" x14ac:dyDescent="0.55000000000000004">
      <c r="A301" s="171"/>
      <c r="B301" s="172"/>
      <c r="C301" s="173"/>
      <c r="D301" s="173"/>
      <c r="E301" s="173"/>
      <c r="F301" s="173"/>
      <c r="G301" s="174"/>
      <c r="H301" s="175"/>
      <c r="I301" s="176"/>
      <c r="J301" s="176"/>
      <c r="K301" s="177"/>
      <c r="L301" s="178"/>
      <c r="M301" s="179"/>
      <c r="N301" s="133"/>
      <c r="O301" s="160" t="str">
        <f>IF(Q301 = "", "", COUNT(Q$4:$Q301))</f>
        <v/>
      </c>
      <c r="P301" s="160" t="str">
        <f t="shared" si="32"/>
        <v/>
      </c>
      <c r="Q301" s="161" t="str">
        <f t="shared" si="33"/>
        <v/>
      </c>
      <c r="R301" s="162" t="str">
        <f t="shared" si="34"/>
        <v/>
      </c>
      <c r="S301" s="163" t="str">
        <f t="shared" si="35"/>
        <v/>
      </c>
      <c r="T301" s="164" t="str">
        <f t="shared" si="36"/>
        <v/>
      </c>
      <c r="U301" s="165" t="str">
        <f t="shared" si="37"/>
        <v/>
      </c>
      <c r="V301" s="146"/>
      <c r="AR301" t="str">
        <f t="shared" si="38"/>
        <v/>
      </c>
      <c r="AS301" t="str">
        <f t="shared" si="39"/>
        <v/>
      </c>
    </row>
    <row r="302" spans="1:45" x14ac:dyDescent="0.55000000000000004">
      <c r="A302" s="171"/>
      <c r="B302" s="172"/>
      <c r="C302" s="173"/>
      <c r="D302" s="173"/>
      <c r="E302" s="173"/>
      <c r="F302" s="173"/>
      <c r="G302" s="174"/>
      <c r="H302" s="175"/>
      <c r="I302" s="176"/>
      <c r="J302" s="176"/>
      <c r="K302" s="177"/>
      <c r="L302" s="178"/>
      <c r="M302" s="179"/>
      <c r="N302" s="133"/>
      <c r="O302" s="160" t="str">
        <f>IF(Q302 = "", "", COUNT(Q$4:$Q302))</f>
        <v/>
      </c>
      <c r="P302" s="160" t="str">
        <f t="shared" si="32"/>
        <v/>
      </c>
      <c r="Q302" s="161" t="str">
        <f t="shared" si="33"/>
        <v/>
      </c>
      <c r="R302" s="162" t="str">
        <f t="shared" si="34"/>
        <v/>
      </c>
      <c r="S302" s="163" t="str">
        <f t="shared" si="35"/>
        <v/>
      </c>
      <c r="T302" s="164" t="str">
        <f t="shared" si="36"/>
        <v/>
      </c>
      <c r="U302" s="165" t="str">
        <f t="shared" si="37"/>
        <v/>
      </c>
      <c r="V302" s="146"/>
      <c r="AR302" t="str">
        <f t="shared" si="38"/>
        <v/>
      </c>
      <c r="AS302" t="str">
        <f t="shared" si="39"/>
        <v/>
      </c>
    </row>
    <row r="303" spans="1:45" x14ac:dyDescent="0.55000000000000004">
      <c r="A303" s="171"/>
      <c r="B303" s="172"/>
      <c r="C303" s="173"/>
      <c r="D303" s="173"/>
      <c r="E303" s="173"/>
      <c r="F303" s="173"/>
      <c r="G303" s="174"/>
      <c r="H303" s="175"/>
      <c r="I303" s="176"/>
      <c r="J303" s="176"/>
      <c r="K303" s="177"/>
      <c r="L303" s="178"/>
      <c r="M303" s="179"/>
      <c r="N303" s="133"/>
      <c r="O303" s="160" t="str">
        <f>IF(Q303 = "", "", COUNT(Q$4:$Q303))</f>
        <v/>
      </c>
      <c r="P303" s="160" t="str">
        <f t="shared" si="32"/>
        <v/>
      </c>
      <c r="Q303" s="161" t="str">
        <f t="shared" si="33"/>
        <v/>
      </c>
      <c r="R303" s="162" t="str">
        <f t="shared" si="34"/>
        <v/>
      </c>
      <c r="S303" s="163" t="str">
        <f t="shared" si="35"/>
        <v/>
      </c>
      <c r="T303" s="164" t="str">
        <f t="shared" si="36"/>
        <v/>
      </c>
      <c r="U303" s="165" t="str">
        <f t="shared" si="37"/>
        <v/>
      </c>
      <c r="V303" s="146"/>
      <c r="AR303" t="str">
        <f t="shared" si="38"/>
        <v/>
      </c>
      <c r="AS303" t="str">
        <f t="shared" si="39"/>
        <v/>
      </c>
    </row>
    <row r="304" spans="1:45" x14ac:dyDescent="0.55000000000000004">
      <c r="A304" s="171"/>
      <c r="B304" s="172"/>
      <c r="C304" s="173"/>
      <c r="D304" s="173"/>
      <c r="E304" s="173"/>
      <c r="F304" s="173"/>
      <c r="G304" s="174"/>
      <c r="H304" s="175"/>
      <c r="I304" s="176"/>
      <c r="J304" s="176"/>
      <c r="K304" s="177"/>
      <c r="L304" s="178"/>
      <c r="M304" s="179"/>
      <c r="N304" s="133"/>
      <c r="O304" s="160" t="str">
        <f>IF(Q304 = "", "", COUNT(Q$4:$Q304))</f>
        <v/>
      </c>
      <c r="P304" s="160" t="str">
        <f t="shared" si="32"/>
        <v/>
      </c>
      <c r="Q304" s="161" t="str">
        <f t="shared" si="33"/>
        <v/>
      </c>
      <c r="R304" s="162" t="str">
        <f t="shared" si="34"/>
        <v/>
      </c>
      <c r="S304" s="163" t="str">
        <f t="shared" si="35"/>
        <v/>
      </c>
      <c r="T304" s="164" t="str">
        <f t="shared" si="36"/>
        <v/>
      </c>
      <c r="U304" s="165" t="str">
        <f t="shared" si="37"/>
        <v/>
      </c>
      <c r="V304" s="146"/>
      <c r="AR304" t="str">
        <f t="shared" si="38"/>
        <v/>
      </c>
      <c r="AS304" t="str">
        <f t="shared" si="39"/>
        <v/>
      </c>
    </row>
    <row r="305" spans="1:45" x14ac:dyDescent="0.55000000000000004">
      <c r="A305" s="171"/>
      <c r="B305" s="172"/>
      <c r="C305" s="173"/>
      <c r="D305" s="173"/>
      <c r="E305" s="173"/>
      <c r="F305" s="173"/>
      <c r="G305" s="174"/>
      <c r="H305" s="175"/>
      <c r="I305" s="176"/>
      <c r="J305" s="176"/>
      <c r="K305" s="177"/>
      <c r="L305" s="178"/>
      <c r="M305" s="179"/>
      <c r="N305" s="133"/>
      <c r="O305" s="160" t="str">
        <f>IF(Q305 = "", "", COUNT(Q$4:$Q305))</f>
        <v/>
      </c>
      <c r="P305" s="160" t="str">
        <f t="shared" si="32"/>
        <v/>
      </c>
      <c r="Q305" s="161" t="str">
        <f t="shared" si="33"/>
        <v/>
      </c>
      <c r="R305" s="162" t="str">
        <f t="shared" si="34"/>
        <v/>
      </c>
      <c r="S305" s="163" t="str">
        <f t="shared" si="35"/>
        <v/>
      </c>
      <c r="T305" s="164" t="str">
        <f t="shared" si="36"/>
        <v/>
      </c>
      <c r="U305" s="165" t="str">
        <f t="shared" si="37"/>
        <v/>
      </c>
      <c r="V305" s="146"/>
      <c r="AR305" t="str">
        <f t="shared" si="38"/>
        <v/>
      </c>
      <c r="AS305" t="str">
        <f t="shared" si="39"/>
        <v/>
      </c>
    </row>
    <row r="306" spans="1:45" x14ac:dyDescent="0.55000000000000004">
      <c r="A306" s="171"/>
      <c r="B306" s="172"/>
      <c r="C306" s="173"/>
      <c r="D306" s="173"/>
      <c r="E306" s="173"/>
      <c r="F306" s="173"/>
      <c r="G306" s="174"/>
      <c r="H306" s="175"/>
      <c r="I306" s="176"/>
      <c r="J306" s="176"/>
      <c r="K306" s="177"/>
      <c r="L306" s="178"/>
      <c r="M306" s="179"/>
      <c r="N306" s="133"/>
      <c r="O306" s="160" t="str">
        <f>IF(Q306 = "", "", COUNT(Q$4:$Q306))</f>
        <v/>
      </c>
      <c r="P306" s="160" t="str">
        <f t="shared" si="32"/>
        <v/>
      </c>
      <c r="Q306" s="161" t="str">
        <f t="shared" si="33"/>
        <v/>
      </c>
      <c r="R306" s="162" t="str">
        <f t="shared" si="34"/>
        <v/>
      </c>
      <c r="S306" s="163" t="str">
        <f t="shared" si="35"/>
        <v/>
      </c>
      <c r="T306" s="164" t="str">
        <f t="shared" si="36"/>
        <v/>
      </c>
      <c r="U306" s="165" t="str">
        <f t="shared" si="37"/>
        <v/>
      </c>
      <c r="V306" s="146"/>
      <c r="AR306" t="str">
        <f t="shared" si="38"/>
        <v/>
      </c>
      <c r="AS306" t="str">
        <f t="shared" si="39"/>
        <v/>
      </c>
    </row>
    <row r="307" spans="1:45" x14ac:dyDescent="0.55000000000000004">
      <c r="A307" s="171"/>
      <c r="B307" s="172"/>
      <c r="C307" s="173"/>
      <c r="D307" s="173"/>
      <c r="E307" s="173"/>
      <c r="F307" s="173"/>
      <c r="G307" s="174"/>
      <c r="H307" s="175"/>
      <c r="I307" s="176"/>
      <c r="J307" s="176"/>
      <c r="K307" s="177"/>
      <c r="L307" s="178"/>
      <c r="M307" s="179"/>
      <c r="N307" s="133"/>
      <c r="O307" s="160" t="str">
        <f>IF(Q307 = "", "", COUNT(Q$4:$Q307))</f>
        <v/>
      </c>
      <c r="P307" s="160" t="str">
        <f t="shared" si="32"/>
        <v/>
      </c>
      <c r="Q307" s="161" t="str">
        <f t="shared" si="33"/>
        <v/>
      </c>
      <c r="R307" s="162" t="str">
        <f t="shared" si="34"/>
        <v/>
      </c>
      <c r="S307" s="163" t="str">
        <f t="shared" si="35"/>
        <v/>
      </c>
      <c r="T307" s="164" t="str">
        <f t="shared" si="36"/>
        <v/>
      </c>
      <c r="U307" s="165" t="str">
        <f t="shared" si="37"/>
        <v/>
      </c>
      <c r="V307" s="146"/>
      <c r="AR307" t="str">
        <f t="shared" si="38"/>
        <v/>
      </c>
      <c r="AS307" t="str">
        <f t="shared" si="39"/>
        <v/>
      </c>
    </row>
    <row r="308" spans="1:45" x14ac:dyDescent="0.55000000000000004">
      <c r="A308" s="171"/>
      <c r="B308" s="172"/>
      <c r="C308" s="173"/>
      <c r="D308" s="173"/>
      <c r="E308" s="173"/>
      <c r="F308" s="173"/>
      <c r="G308" s="174"/>
      <c r="H308" s="175"/>
      <c r="I308" s="176"/>
      <c r="J308" s="176"/>
      <c r="K308" s="177"/>
      <c r="L308" s="178"/>
      <c r="M308" s="179"/>
      <c r="N308" s="133"/>
      <c r="O308" s="160" t="str">
        <f>IF(Q308 = "", "", COUNT(Q$4:$Q308))</f>
        <v/>
      </c>
      <c r="P308" s="160" t="str">
        <f t="shared" si="32"/>
        <v/>
      </c>
      <c r="Q308" s="161" t="str">
        <f t="shared" si="33"/>
        <v/>
      </c>
      <c r="R308" s="162" t="str">
        <f t="shared" si="34"/>
        <v/>
      </c>
      <c r="S308" s="163" t="str">
        <f t="shared" si="35"/>
        <v/>
      </c>
      <c r="T308" s="164" t="str">
        <f t="shared" si="36"/>
        <v/>
      </c>
      <c r="U308" s="165" t="str">
        <f t="shared" si="37"/>
        <v/>
      </c>
      <c r="V308" s="146"/>
      <c r="AR308" t="str">
        <f t="shared" si="38"/>
        <v/>
      </c>
      <c r="AS308" t="str">
        <f t="shared" si="39"/>
        <v/>
      </c>
    </row>
    <row r="309" spans="1:45" x14ac:dyDescent="0.55000000000000004">
      <c r="A309" s="171"/>
      <c r="B309" s="172"/>
      <c r="C309" s="173"/>
      <c r="D309" s="173"/>
      <c r="E309" s="173"/>
      <c r="F309" s="173"/>
      <c r="G309" s="174"/>
      <c r="H309" s="175"/>
      <c r="I309" s="176"/>
      <c r="J309" s="176"/>
      <c r="K309" s="177"/>
      <c r="L309" s="178"/>
      <c r="M309" s="179"/>
      <c r="N309" s="133"/>
      <c r="O309" s="160" t="str">
        <f>IF(Q309 = "", "", COUNT(Q$4:$Q309))</f>
        <v/>
      </c>
      <c r="P309" s="160" t="str">
        <f t="shared" si="32"/>
        <v/>
      </c>
      <c r="Q309" s="161" t="str">
        <f t="shared" si="33"/>
        <v/>
      </c>
      <c r="R309" s="162" t="str">
        <f t="shared" si="34"/>
        <v/>
      </c>
      <c r="S309" s="163" t="str">
        <f t="shared" si="35"/>
        <v/>
      </c>
      <c r="T309" s="164" t="str">
        <f t="shared" si="36"/>
        <v/>
      </c>
      <c r="U309" s="165" t="str">
        <f t="shared" si="37"/>
        <v/>
      </c>
      <c r="V309" s="146"/>
      <c r="AR309" t="str">
        <f t="shared" si="38"/>
        <v/>
      </c>
      <c r="AS309" t="str">
        <f t="shared" si="39"/>
        <v/>
      </c>
    </row>
    <row r="310" spans="1:45" x14ac:dyDescent="0.55000000000000004">
      <c r="A310" s="171"/>
      <c r="B310" s="172"/>
      <c r="C310" s="173"/>
      <c r="D310" s="173"/>
      <c r="E310" s="173"/>
      <c r="F310" s="173"/>
      <c r="G310" s="174"/>
      <c r="H310" s="175"/>
      <c r="I310" s="176"/>
      <c r="J310" s="176"/>
      <c r="K310" s="177"/>
      <c r="L310" s="178"/>
      <c r="M310" s="179"/>
      <c r="N310" s="133"/>
      <c r="O310" s="160" t="str">
        <f>IF(Q310 = "", "", COUNT(Q$4:$Q310))</f>
        <v/>
      </c>
      <c r="P310" s="160" t="str">
        <f t="shared" si="32"/>
        <v/>
      </c>
      <c r="Q310" s="161" t="str">
        <f t="shared" si="33"/>
        <v/>
      </c>
      <c r="R310" s="162" t="str">
        <f t="shared" si="34"/>
        <v/>
      </c>
      <c r="S310" s="163" t="str">
        <f t="shared" si="35"/>
        <v/>
      </c>
      <c r="T310" s="164" t="str">
        <f t="shared" si="36"/>
        <v/>
      </c>
      <c r="U310" s="165" t="str">
        <f t="shared" si="37"/>
        <v/>
      </c>
      <c r="V310" s="146"/>
      <c r="AR310" t="str">
        <f t="shared" si="38"/>
        <v/>
      </c>
      <c r="AS310" t="str">
        <f t="shared" si="39"/>
        <v/>
      </c>
    </row>
    <row r="311" spans="1:45" x14ac:dyDescent="0.55000000000000004">
      <c r="A311" s="171"/>
      <c r="B311" s="172"/>
      <c r="C311" s="173"/>
      <c r="D311" s="173"/>
      <c r="E311" s="173"/>
      <c r="F311" s="173"/>
      <c r="G311" s="174"/>
      <c r="H311" s="175"/>
      <c r="I311" s="176"/>
      <c r="J311" s="176"/>
      <c r="K311" s="177"/>
      <c r="L311" s="178"/>
      <c r="M311" s="179"/>
      <c r="N311" s="133"/>
      <c r="O311" s="160" t="str">
        <f>IF(Q311 = "", "", COUNT(Q$4:$Q311))</f>
        <v/>
      </c>
      <c r="P311" s="160" t="str">
        <f t="shared" si="32"/>
        <v/>
      </c>
      <c r="Q311" s="161" t="str">
        <f t="shared" si="33"/>
        <v/>
      </c>
      <c r="R311" s="162" t="str">
        <f t="shared" si="34"/>
        <v/>
      </c>
      <c r="S311" s="163" t="str">
        <f t="shared" si="35"/>
        <v/>
      </c>
      <c r="T311" s="164" t="str">
        <f t="shared" si="36"/>
        <v/>
      </c>
      <c r="U311" s="165" t="str">
        <f t="shared" si="37"/>
        <v/>
      </c>
      <c r="V311" s="146"/>
      <c r="AR311" t="str">
        <f t="shared" si="38"/>
        <v/>
      </c>
      <c r="AS311" t="str">
        <f t="shared" si="39"/>
        <v/>
      </c>
    </row>
    <row r="312" spans="1:45" x14ac:dyDescent="0.55000000000000004">
      <c r="A312" s="171"/>
      <c r="B312" s="172"/>
      <c r="C312" s="173"/>
      <c r="D312" s="173"/>
      <c r="E312" s="173"/>
      <c r="F312" s="173"/>
      <c r="G312" s="174"/>
      <c r="H312" s="175"/>
      <c r="I312" s="176"/>
      <c r="J312" s="176"/>
      <c r="K312" s="177"/>
      <c r="L312" s="178"/>
      <c r="M312" s="179"/>
      <c r="N312" s="133"/>
      <c r="O312" s="160" t="str">
        <f>IF(Q312 = "", "", COUNT(Q$4:$Q312))</f>
        <v/>
      </c>
      <c r="P312" s="160" t="str">
        <f t="shared" si="32"/>
        <v/>
      </c>
      <c r="Q312" s="161" t="str">
        <f t="shared" si="33"/>
        <v/>
      </c>
      <c r="R312" s="162" t="str">
        <f t="shared" si="34"/>
        <v/>
      </c>
      <c r="S312" s="163" t="str">
        <f t="shared" si="35"/>
        <v/>
      </c>
      <c r="T312" s="164" t="str">
        <f t="shared" si="36"/>
        <v/>
      </c>
      <c r="U312" s="165" t="str">
        <f t="shared" si="37"/>
        <v/>
      </c>
      <c r="V312" s="146"/>
      <c r="AR312" t="str">
        <f t="shared" si="38"/>
        <v/>
      </c>
      <c r="AS312" t="str">
        <f t="shared" si="39"/>
        <v/>
      </c>
    </row>
    <row r="313" spans="1:45" x14ac:dyDescent="0.55000000000000004">
      <c r="A313" s="171"/>
      <c r="B313" s="172"/>
      <c r="C313" s="173"/>
      <c r="D313" s="173"/>
      <c r="E313" s="173"/>
      <c r="F313" s="173"/>
      <c r="G313" s="174"/>
      <c r="H313" s="175"/>
      <c r="I313" s="176"/>
      <c r="J313" s="176"/>
      <c r="K313" s="177"/>
      <c r="L313" s="178"/>
      <c r="M313" s="179"/>
      <c r="N313" s="133"/>
      <c r="O313" s="160" t="str">
        <f>IF(Q313 = "", "", COUNT(Q$4:$Q313))</f>
        <v/>
      </c>
      <c r="P313" s="160" t="str">
        <f t="shared" si="32"/>
        <v/>
      </c>
      <c r="Q313" s="161" t="str">
        <f t="shared" si="33"/>
        <v/>
      </c>
      <c r="R313" s="162" t="str">
        <f t="shared" si="34"/>
        <v/>
      </c>
      <c r="S313" s="163" t="str">
        <f t="shared" si="35"/>
        <v/>
      </c>
      <c r="T313" s="164" t="str">
        <f t="shared" si="36"/>
        <v/>
      </c>
      <c r="U313" s="165" t="str">
        <f t="shared" si="37"/>
        <v/>
      </c>
      <c r="V313" s="146"/>
      <c r="AR313" t="str">
        <f t="shared" si="38"/>
        <v/>
      </c>
      <c r="AS313" t="str">
        <f t="shared" si="39"/>
        <v/>
      </c>
    </row>
    <row r="314" spans="1:45" x14ac:dyDescent="0.55000000000000004">
      <c r="A314" s="171"/>
      <c r="B314" s="172"/>
      <c r="C314" s="173"/>
      <c r="D314" s="173"/>
      <c r="E314" s="173"/>
      <c r="F314" s="173"/>
      <c r="G314" s="174"/>
      <c r="H314" s="175"/>
      <c r="I314" s="176"/>
      <c r="J314" s="176"/>
      <c r="K314" s="177"/>
      <c r="L314" s="178"/>
      <c r="M314" s="179"/>
      <c r="N314" s="133"/>
      <c r="O314" s="160" t="str">
        <f>IF(Q314 = "", "", COUNT(Q$4:$Q314))</f>
        <v/>
      </c>
      <c r="P314" s="160" t="str">
        <f t="shared" si="32"/>
        <v/>
      </c>
      <c r="Q314" s="161" t="str">
        <f t="shared" si="33"/>
        <v/>
      </c>
      <c r="R314" s="162" t="str">
        <f t="shared" si="34"/>
        <v/>
      </c>
      <c r="S314" s="163" t="str">
        <f t="shared" si="35"/>
        <v/>
      </c>
      <c r="T314" s="164" t="str">
        <f t="shared" si="36"/>
        <v/>
      </c>
      <c r="U314" s="165" t="str">
        <f t="shared" si="37"/>
        <v/>
      </c>
      <c r="V314" s="146"/>
      <c r="AR314" t="str">
        <f t="shared" si="38"/>
        <v/>
      </c>
      <c r="AS314" t="str">
        <f t="shared" si="39"/>
        <v/>
      </c>
    </row>
    <row r="315" spans="1:45" x14ac:dyDescent="0.55000000000000004">
      <c r="A315" s="171"/>
      <c r="B315" s="172"/>
      <c r="C315" s="173"/>
      <c r="D315" s="173"/>
      <c r="E315" s="173"/>
      <c r="F315" s="173"/>
      <c r="G315" s="174"/>
      <c r="H315" s="175"/>
      <c r="I315" s="176"/>
      <c r="J315" s="176"/>
      <c r="K315" s="177"/>
      <c r="L315" s="178"/>
      <c r="M315" s="179"/>
      <c r="N315" s="133"/>
      <c r="O315" s="160" t="str">
        <f>IF(Q315 = "", "", COUNT(Q$4:$Q315))</f>
        <v/>
      </c>
      <c r="P315" s="160" t="str">
        <f t="shared" si="32"/>
        <v/>
      </c>
      <c r="Q315" s="161" t="str">
        <f t="shared" si="33"/>
        <v/>
      </c>
      <c r="R315" s="162" t="str">
        <f t="shared" si="34"/>
        <v/>
      </c>
      <c r="S315" s="163" t="str">
        <f t="shared" si="35"/>
        <v/>
      </c>
      <c r="T315" s="164" t="str">
        <f t="shared" si="36"/>
        <v/>
      </c>
      <c r="U315" s="165" t="str">
        <f t="shared" si="37"/>
        <v/>
      </c>
      <c r="V315" s="146"/>
      <c r="AR315" t="str">
        <f t="shared" si="38"/>
        <v/>
      </c>
      <c r="AS315" t="str">
        <f t="shared" si="39"/>
        <v/>
      </c>
    </row>
    <row r="316" spans="1:45" x14ac:dyDescent="0.55000000000000004">
      <c r="A316" s="171"/>
      <c r="B316" s="172"/>
      <c r="C316" s="173"/>
      <c r="D316" s="173"/>
      <c r="E316" s="173"/>
      <c r="F316" s="173"/>
      <c r="G316" s="174"/>
      <c r="H316" s="175"/>
      <c r="I316" s="176"/>
      <c r="J316" s="176"/>
      <c r="K316" s="177"/>
      <c r="L316" s="178"/>
      <c r="M316" s="179"/>
      <c r="N316" s="133"/>
      <c r="O316" s="160" t="str">
        <f>IF(Q316 = "", "", COUNT(Q$4:$Q316))</f>
        <v/>
      </c>
      <c r="P316" s="160" t="str">
        <f t="shared" si="32"/>
        <v/>
      </c>
      <c r="Q316" s="161" t="str">
        <f t="shared" si="33"/>
        <v/>
      </c>
      <c r="R316" s="162" t="str">
        <f t="shared" si="34"/>
        <v/>
      </c>
      <c r="S316" s="163" t="str">
        <f t="shared" si="35"/>
        <v/>
      </c>
      <c r="T316" s="164" t="str">
        <f t="shared" si="36"/>
        <v/>
      </c>
      <c r="U316" s="165" t="str">
        <f t="shared" si="37"/>
        <v/>
      </c>
      <c r="V316" s="146"/>
      <c r="AR316" t="str">
        <f t="shared" si="38"/>
        <v/>
      </c>
      <c r="AS316" t="str">
        <f t="shared" si="39"/>
        <v/>
      </c>
    </row>
    <row r="317" spans="1:45" x14ac:dyDescent="0.55000000000000004">
      <c r="A317" s="171"/>
      <c r="B317" s="172"/>
      <c r="C317" s="173"/>
      <c r="D317" s="173"/>
      <c r="E317" s="173"/>
      <c r="F317" s="173"/>
      <c r="G317" s="174"/>
      <c r="H317" s="175"/>
      <c r="I317" s="176"/>
      <c r="J317" s="176"/>
      <c r="K317" s="177"/>
      <c r="L317" s="178"/>
      <c r="M317" s="179"/>
      <c r="N317" s="133"/>
      <c r="O317" s="160" t="str">
        <f>IF(Q317 = "", "", COUNT(Q$4:$Q317))</f>
        <v/>
      </c>
      <c r="P317" s="160" t="str">
        <f t="shared" si="32"/>
        <v/>
      </c>
      <c r="Q317" s="161" t="str">
        <f t="shared" si="33"/>
        <v/>
      </c>
      <c r="R317" s="162" t="str">
        <f t="shared" si="34"/>
        <v/>
      </c>
      <c r="S317" s="163" t="str">
        <f t="shared" si="35"/>
        <v/>
      </c>
      <c r="T317" s="164" t="str">
        <f t="shared" si="36"/>
        <v/>
      </c>
      <c r="U317" s="165" t="str">
        <f t="shared" si="37"/>
        <v/>
      </c>
      <c r="V317" s="146"/>
      <c r="AR317" t="str">
        <f t="shared" si="38"/>
        <v/>
      </c>
      <c r="AS317" t="str">
        <f t="shared" si="39"/>
        <v/>
      </c>
    </row>
    <row r="318" spans="1:45" x14ac:dyDescent="0.55000000000000004">
      <c r="A318" s="171"/>
      <c r="B318" s="172"/>
      <c r="C318" s="173"/>
      <c r="D318" s="173"/>
      <c r="E318" s="173"/>
      <c r="F318" s="173"/>
      <c r="G318" s="174"/>
      <c r="H318" s="175"/>
      <c r="I318" s="176"/>
      <c r="J318" s="176"/>
      <c r="K318" s="177"/>
      <c r="L318" s="178"/>
      <c r="M318" s="179"/>
      <c r="N318" s="133"/>
      <c r="O318" s="160" t="str">
        <f>IF(Q318 = "", "", COUNT(Q$4:$Q318))</f>
        <v/>
      </c>
      <c r="P318" s="160" t="str">
        <f t="shared" si="32"/>
        <v/>
      </c>
      <c r="Q318" s="161" t="str">
        <f t="shared" si="33"/>
        <v/>
      </c>
      <c r="R318" s="162" t="str">
        <f t="shared" si="34"/>
        <v/>
      </c>
      <c r="S318" s="163" t="str">
        <f t="shared" si="35"/>
        <v/>
      </c>
      <c r="T318" s="164" t="str">
        <f t="shared" si="36"/>
        <v/>
      </c>
      <c r="U318" s="165" t="str">
        <f t="shared" si="37"/>
        <v/>
      </c>
      <c r="V318" s="146"/>
      <c r="AR318" t="str">
        <f t="shared" si="38"/>
        <v/>
      </c>
      <c r="AS318" t="str">
        <f t="shared" si="39"/>
        <v/>
      </c>
    </row>
    <row r="319" spans="1:45" x14ac:dyDescent="0.55000000000000004">
      <c r="A319" s="171"/>
      <c r="B319" s="172"/>
      <c r="C319" s="173"/>
      <c r="D319" s="173"/>
      <c r="E319" s="173"/>
      <c r="F319" s="173"/>
      <c r="G319" s="174"/>
      <c r="H319" s="175"/>
      <c r="I319" s="176"/>
      <c r="J319" s="176"/>
      <c r="K319" s="177"/>
      <c r="L319" s="178"/>
      <c r="M319" s="179"/>
      <c r="N319" s="133"/>
      <c r="O319" s="160" t="str">
        <f>IF(Q319 = "", "", COUNT(Q$4:$Q319))</f>
        <v/>
      </c>
      <c r="P319" s="160" t="str">
        <f t="shared" si="32"/>
        <v/>
      </c>
      <c r="Q319" s="161" t="str">
        <f t="shared" si="33"/>
        <v/>
      </c>
      <c r="R319" s="162" t="str">
        <f t="shared" si="34"/>
        <v/>
      </c>
      <c r="S319" s="163" t="str">
        <f t="shared" si="35"/>
        <v/>
      </c>
      <c r="T319" s="164" t="str">
        <f t="shared" si="36"/>
        <v/>
      </c>
      <c r="U319" s="165" t="str">
        <f t="shared" si="37"/>
        <v/>
      </c>
      <c r="V319" s="146"/>
      <c r="AR319" t="str">
        <f t="shared" si="38"/>
        <v/>
      </c>
      <c r="AS319" t="str">
        <f t="shared" si="39"/>
        <v/>
      </c>
    </row>
    <row r="320" spans="1:45" x14ac:dyDescent="0.55000000000000004">
      <c r="A320" s="171"/>
      <c r="B320" s="172"/>
      <c r="C320" s="173"/>
      <c r="D320" s="173"/>
      <c r="E320" s="173"/>
      <c r="F320" s="173"/>
      <c r="G320" s="174"/>
      <c r="H320" s="175"/>
      <c r="I320" s="176"/>
      <c r="J320" s="176"/>
      <c r="K320" s="177"/>
      <c r="L320" s="178"/>
      <c r="M320" s="179"/>
      <c r="N320" s="133"/>
      <c r="O320" s="160" t="str">
        <f>IF(Q320 = "", "", COUNT(Q$4:$Q320))</f>
        <v/>
      </c>
      <c r="P320" s="160" t="str">
        <f t="shared" si="32"/>
        <v/>
      </c>
      <c r="Q320" s="161" t="str">
        <f t="shared" si="33"/>
        <v/>
      </c>
      <c r="R320" s="162" t="str">
        <f t="shared" si="34"/>
        <v/>
      </c>
      <c r="S320" s="163" t="str">
        <f t="shared" si="35"/>
        <v/>
      </c>
      <c r="T320" s="164" t="str">
        <f t="shared" si="36"/>
        <v/>
      </c>
      <c r="U320" s="165" t="str">
        <f t="shared" si="37"/>
        <v/>
      </c>
      <c r="V320" s="146"/>
      <c r="AR320" t="str">
        <f t="shared" si="38"/>
        <v/>
      </c>
      <c r="AS320" t="str">
        <f t="shared" si="39"/>
        <v/>
      </c>
    </row>
    <row r="321" spans="1:45" x14ac:dyDescent="0.55000000000000004">
      <c r="A321" s="171"/>
      <c r="B321" s="172"/>
      <c r="C321" s="173"/>
      <c r="D321" s="173"/>
      <c r="E321" s="173"/>
      <c r="F321" s="173"/>
      <c r="G321" s="174"/>
      <c r="H321" s="175"/>
      <c r="I321" s="176"/>
      <c r="J321" s="176"/>
      <c r="K321" s="177"/>
      <c r="L321" s="178"/>
      <c r="M321" s="179"/>
      <c r="N321" s="133"/>
      <c r="O321" s="160" t="str">
        <f>IF(Q321 = "", "", COUNT(Q$4:$Q321))</f>
        <v/>
      </c>
      <c r="P321" s="160" t="str">
        <f t="shared" si="32"/>
        <v/>
      </c>
      <c r="Q321" s="161" t="str">
        <f t="shared" si="33"/>
        <v/>
      </c>
      <c r="R321" s="162" t="str">
        <f t="shared" si="34"/>
        <v/>
      </c>
      <c r="S321" s="163" t="str">
        <f t="shared" si="35"/>
        <v/>
      </c>
      <c r="T321" s="164" t="str">
        <f t="shared" si="36"/>
        <v/>
      </c>
      <c r="U321" s="165" t="str">
        <f t="shared" si="37"/>
        <v/>
      </c>
      <c r="V321" s="146"/>
      <c r="AR321" t="str">
        <f t="shared" si="38"/>
        <v/>
      </c>
      <c r="AS321" t="str">
        <f t="shared" si="39"/>
        <v/>
      </c>
    </row>
    <row r="322" spans="1:45" x14ac:dyDescent="0.55000000000000004">
      <c r="A322" s="171"/>
      <c r="B322" s="172"/>
      <c r="C322" s="173"/>
      <c r="D322" s="173"/>
      <c r="E322" s="173"/>
      <c r="F322" s="173"/>
      <c r="G322" s="174"/>
      <c r="H322" s="175"/>
      <c r="I322" s="176"/>
      <c r="J322" s="176"/>
      <c r="K322" s="177"/>
      <c r="L322" s="178"/>
      <c r="M322" s="179"/>
      <c r="N322" s="133"/>
      <c r="O322" s="160" t="str">
        <f>IF(Q322 = "", "", COUNT(Q$4:$Q322))</f>
        <v/>
      </c>
      <c r="P322" s="160" t="str">
        <f t="shared" si="32"/>
        <v/>
      </c>
      <c r="Q322" s="161" t="str">
        <f t="shared" si="33"/>
        <v/>
      </c>
      <c r="R322" s="162" t="str">
        <f t="shared" si="34"/>
        <v/>
      </c>
      <c r="S322" s="163" t="str">
        <f t="shared" si="35"/>
        <v/>
      </c>
      <c r="T322" s="164" t="str">
        <f t="shared" si="36"/>
        <v/>
      </c>
      <c r="U322" s="165" t="str">
        <f t="shared" si="37"/>
        <v/>
      </c>
      <c r="V322" s="146"/>
      <c r="AR322" t="str">
        <f t="shared" si="38"/>
        <v/>
      </c>
      <c r="AS322" t="str">
        <f t="shared" si="39"/>
        <v/>
      </c>
    </row>
    <row r="323" spans="1:45" x14ac:dyDescent="0.55000000000000004">
      <c r="A323" s="171"/>
      <c r="B323" s="172"/>
      <c r="C323" s="173"/>
      <c r="D323" s="173"/>
      <c r="E323" s="173"/>
      <c r="F323" s="173"/>
      <c r="G323" s="174"/>
      <c r="H323" s="175"/>
      <c r="I323" s="176"/>
      <c r="J323" s="176"/>
      <c r="K323" s="177"/>
      <c r="L323" s="178"/>
      <c r="M323" s="179"/>
      <c r="N323" s="133"/>
      <c r="O323" s="160" t="str">
        <f>IF(Q323 = "", "", COUNT(Q$4:$Q323))</f>
        <v/>
      </c>
      <c r="P323" s="160" t="str">
        <f t="shared" si="32"/>
        <v/>
      </c>
      <c r="Q323" s="161" t="str">
        <f t="shared" si="33"/>
        <v/>
      </c>
      <c r="R323" s="162" t="str">
        <f t="shared" si="34"/>
        <v/>
      </c>
      <c r="S323" s="163" t="str">
        <f t="shared" si="35"/>
        <v/>
      </c>
      <c r="T323" s="164" t="str">
        <f t="shared" si="36"/>
        <v/>
      </c>
      <c r="U323" s="165" t="str">
        <f t="shared" si="37"/>
        <v/>
      </c>
      <c r="V323" s="146"/>
      <c r="AR323" t="str">
        <f t="shared" si="38"/>
        <v/>
      </c>
      <c r="AS323" t="str">
        <f t="shared" si="39"/>
        <v/>
      </c>
    </row>
    <row r="324" spans="1:45" x14ac:dyDescent="0.55000000000000004">
      <c r="A324" s="171"/>
      <c r="B324" s="172"/>
      <c r="C324" s="173"/>
      <c r="D324" s="173"/>
      <c r="E324" s="173"/>
      <c r="F324" s="173"/>
      <c r="G324" s="174"/>
      <c r="H324" s="175"/>
      <c r="I324" s="176"/>
      <c r="J324" s="176"/>
      <c r="K324" s="177"/>
      <c r="L324" s="178"/>
      <c r="M324" s="179"/>
      <c r="N324" s="133"/>
      <c r="O324" s="160" t="str">
        <f>IF(Q324 = "", "", COUNT(Q$4:$Q324))</f>
        <v/>
      </c>
      <c r="P324" s="160" t="str">
        <f t="shared" ref="P324:P387" si="40">IF(C324 &gt; 0, YEAR(B324), "")</f>
        <v/>
      </c>
      <c r="Q324" s="161" t="str">
        <f t="shared" ref="Q324:Q387" si="41">IF(A324="", "", IF(G324="",1,IF(G324="O",1,IF(G324="C",8.4,IF(G324="B",8.4,IF(G324="A",76.8,IF(G324="K",76.8,"ERR")))))))</f>
        <v/>
      </c>
      <c r="R324" s="162" t="str">
        <f t="shared" ref="R324:R387" si="42">IF(L324&lt;&gt;"",Q324,"")</f>
        <v/>
      </c>
      <c r="S324" s="163" t="str">
        <f t="shared" ref="S324:S387" si="43">IF(IF(L324&lt;&gt;"",G324,"")=0, "O", IF(L324&lt;&gt;"",G324,""))</f>
        <v/>
      </c>
      <c r="T324" s="164" t="str">
        <f t="shared" ref="T324:T387" si="44">IF(M324&lt;&gt;"",Q324,"")</f>
        <v/>
      </c>
      <c r="U324" s="165" t="str">
        <f t="shared" ref="U324:U387" si="45">IF(IF(M324&lt;&gt;"",G324,"")=0, "O", IF(M324&lt;&gt;"",G324,""))</f>
        <v/>
      </c>
      <c r="V324" s="146"/>
      <c r="AR324" t="str">
        <f t="shared" ref="AR324:AR387" si="46">IF(O324&gt;0, O324, "")</f>
        <v/>
      </c>
      <c r="AS324" t="str">
        <f t="shared" ref="AS324:AS387" si="47">IF(OR(L324="Y",M324="Y"),"Y","")</f>
        <v/>
      </c>
    </row>
    <row r="325" spans="1:45" x14ac:dyDescent="0.55000000000000004">
      <c r="A325" s="171"/>
      <c r="B325" s="172"/>
      <c r="C325" s="173"/>
      <c r="D325" s="173"/>
      <c r="E325" s="173"/>
      <c r="F325" s="173"/>
      <c r="G325" s="174"/>
      <c r="H325" s="175"/>
      <c r="I325" s="176"/>
      <c r="J325" s="176"/>
      <c r="K325" s="177"/>
      <c r="L325" s="178"/>
      <c r="M325" s="179"/>
      <c r="N325" s="133"/>
      <c r="O325" s="160" t="str">
        <f>IF(Q325 = "", "", COUNT(Q$4:$Q325))</f>
        <v/>
      </c>
      <c r="P325" s="160" t="str">
        <f t="shared" si="40"/>
        <v/>
      </c>
      <c r="Q325" s="161" t="str">
        <f t="shared" si="41"/>
        <v/>
      </c>
      <c r="R325" s="162" t="str">
        <f t="shared" si="42"/>
        <v/>
      </c>
      <c r="S325" s="163" t="str">
        <f t="shared" si="43"/>
        <v/>
      </c>
      <c r="T325" s="164" t="str">
        <f t="shared" si="44"/>
        <v/>
      </c>
      <c r="U325" s="165" t="str">
        <f t="shared" si="45"/>
        <v/>
      </c>
      <c r="V325" s="146"/>
      <c r="AR325" t="str">
        <f t="shared" si="46"/>
        <v/>
      </c>
      <c r="AS325" t="str">
        <f t="shared" si="47"/>
        <v/>
      </c>
    </row>
    <row r="326" spans="1:45" x14ac:dyDescent="0.55000000000000004">
      <c r="A326" s="171"/>
      <c r="B326" s="172"/>
      <c r="C326" s="173"/>
      <c r="D326" s="173"/>
      <c r="E326" s="173"/>
      <c r="F326" s="173"/>
      <c r="G326" s="174"/>
      <c r="H326" s="175"/>
      <c r="I326" s="176"/>
      <c r="J326" s="176"/>
      <c r="K326" s="177"/>
      <c r="L326" s="178"/>
      <c r="M326" s="179"/>
      <c r="N326" s="133"/>
      <c r="O326" s="160" t="str">
        <f>IF(Q326 = "", "", COUNT(Q$4:$Q326))</f>
        <v/>
      </c>
      <c r="P326" s="160" t="str">
        <f t="shared" si="40"/>
        <v/>
      </c>
      <c r="Q326" s="161" t="str">
        <f t="shared" si="41"/>
        <v/>
      </c>
      <c r="R326" s="162" t="str">
        <f t="shared" si="42"/>
        <v/>
      </c>
      <c r="S326" s="163" t="str">
        <f t="shared" si="43"/>
        <v/>
      </c>
      <c r="T326" s="164" t="str">
        <f t="shared" si="44"/>
        <v/>
      </c>
      <c r="U326" s="165" t="str">
        <f t="shared" si="45"/>
        <v/>
      </c>
      <c r="V326" s="146"/>
      <c r="AR326" t="str">
        <f t="shared" si="46"/>
        <v/>
      </c>
      <c r="AS326" t="str">
        <f t="shared" si="47"/>
        <v/>
      </c>
    </row>
    <row r="327" spans="1:45" x14ac:dyDescent="0.55000000000000004">
      <c r="A327" s="171"/>
      <c r="B327" s="172"/>
      <c r="C327" s="173"/>
      <c r="D327" s="173"/>
      <c r="E327" s="173"/>
      <c r="F327" s="173"/>
      <c r="G327" s="174"/>
      <c r="H327" s="175"/>
      <c r="I327" s="176"/>
      <c r="J327" s="176"/>
      <c r="K327" s="177"/>
      <c r="L327" s="178"/>
      <c r="M327" s="179"/>
      <c r="N327" s="133"/>
      <c r="O327" s="160" t="str">
        <f>IF(Q327 = "", "", COUNT(Q$4:$Q327))</f>
        <v/>
      </c>
      <c r="P327" s="160" t="str">
        <f t="shared" si="40"/>
        <v/>
      </c>
      <c r="Q327" s="161" t="str">
        <f t="shared" si="41"/>
        <v/>
      </c>
      <c r="R327" s="162" t="str">
        <f t="shared" si="42"/>
        <v/>
      </c>
      <c r="S327" s="163" t="str">
        <f t="shared" si="43"/>
        <v/>
      </c>
      <c r="T327" s="164" t="str">
        <f t="shared" si="44"/>
        <v/>
      </c>
      <c r="U327" s="165" t="str">
        <f t="shared" si="45"/>
        <v/>
      </c>
      <c r="V327" s="146"/>
      <c r="AR327" t="str">
        <f t="shared" si="46"/>
        <v/>
      </c>
      <c r="AS327" t="str">
        <f t="shared" si="47"/>
        <v/>
      </c>
    </row>
    <row r="328" spans="1:45" x14ac:dyDescent="0.55000000000000004">
      <c r="A328" s="171"/>
      <c r="B328" s="172"/>
      <c r="C328" s="173"/>
      <c r="D328" s="173"/>
      <c r="E328" s="173"/>
      <c r="F328" s="173"/>
      <c r="G328" s="174"/>
      <c r="H328" s="175"/>
      <c r="I328" s="176"/>
      <c r="J328" s="176"/>
      <c r="K328" s="177"/>
      <c r="L328" s="178"/>
      <c r="M328" s="179"/>
      <c r="N328" s="133"/>
      <c r="O328" s="160" t="str">
        <f>IF(Q328 = "", "", COUNT(Q$4:$Q328))</f>
        <v/>
      </c>
      <c r="P328" s="160" t="str">
        <f t="shared" si="40"/>
        <v/>
      </c>
      <c r="Q328" s="161" t="str">
        <f t="shared" si="41"/>
        <v/>
      </c>
      <c r="R328" s="162" t="str">
        <f t="shared" si="42"/>
        <v/>
      </c>
      <c r="S328" s="163" t="str">
        <f t="shared" si="43"/>
        <v/>
      </c>
      <c r="T328" s="164" t="str">
        <f t="shared" si="44"/>
        <v/>
      </c>
      <c r="U328" s="165" t="str">
        <f t="shared" si="45"/>
        <v/>
      </c>
      <c r="V328" s="146"/>
      <c r="AR328" t="str">
        <f t="shared" si="46"/>
        <v/>
      </c>
      <c r="AS328" t="str">
        <f t="shared" si="47"/>
        <v/>
      </c>
    </row>
    <row r="329" spans="1:45" x14ac:dyDescent="0.55000000000000004">
      <c r="A329" s="171"/>
      <c r="B329" s="172"/>
      <c r="C329" s="173"/>
      <c r="D329" s="173"/>
      <c r="E329" s="173"/>
      <c r="F329" s="173"/>
      <c r="G329" s="174"/>
      <c r="H329" s="175"/>
      <c r="I329" s="176"/>
      <c r="J329" s="176"/>
      <c r="K329" s="177"/>
      <c r="L329" s="178"/>
      <c r="M329" s="179"/>
      <c r="N329" s="133"/>
      <c r="O329" s="160" t="str">
        <f>IF(Q329 = "", "", COUNT(Q$4:$Q329))</f>
        <v/>
      </c>
      <c r="P329" s="160" t="str">
        <f t="shared" si="40"/>
        <v/>
      </c>
      <c r="Q329" s="161" t="str">
        <f t="shared" si="41"/>
        <v/>
      </c>
      <c r="R329" s="162" t="str">
        <f t="shared" si="42"/>
        <v/>
      </c>
      <c r="S329" s="163" t="str">
        <f t="shared" si="43"/>
        <v/>
      </c>
      <c r="T329" s="164" t="str">
        <f t="shared" si="44"/>
        <v/>
      </c>
      <c r="U329" s="165" t="str">
        <f t="shared" si="45"/>
        <v/>
      </c>
      <c r="V329" s="146"/>
      <c r="AR329" t="str">
        <f t="shared" si="46"/>
        <v/>
      </c>
      <c r="AS329" t="str">
        <f t="shared" si="47"/>
        <v/>
      </c>
    </row>
    <row r="330" spans="1:45" x14ac:dyDescent="0.55000000000000004">
      <c r="A330" s="171"/>
      <c r="B330" s="172"/>
      <c r="C330" s="173"/>
      <c r="D330" s="173"/>
      <c r="E330" s="173"/>
      <c r="F330" s="173"/>
      <c r="G330" s="174"/>
      <c r="H330" s="175"/>
      <c r="I330" s="176"/>
      <c r="J330" s="176"/>
      <c r="K330" s="177"/>
      <c r="L330" s="178"/>
      <c r="M330" s="179"/>
      <c r="N330" s="133"/>
      <c r="O330" s="160" t="str">
        <f>IF(Q330 = "", "", COUNT(Q$4:$Q330))</f>
        <v/>
      </c>
      <c r="P330" s="160" t="str">
        <f t="shared" si="40"/>
        <v/>
      </c>
      <c r="Q330" s="161" t="str">
        <f t="shared" si="41"/>
        <v/>
      </c>
      <c r="R330" s="162" t="str">
        <f t="shared" si="42"/>
        <v/>
      </c>
      <c r="S330" s="163" t="str">
        <f t="shared" si="43"/>
        <v/>
      </c>
      <c r="T330" s="164" t="str">
        <f t="shared" si="44"/>
        <v/>
      </c>
      <c r="U330" s="165" t="str">
        <f t="shared" si="45"/>
        <v/>
      </c>
      <c r="V330" s="146"/>
      <c r="AR330" t="str">
        <f t="shared" si="46"/>
        <v/>
      </c>
      <c r="AS330" t="str">
        <f t="shared" si="47"/>
        <v/>
      </c>
    </row>
    <row r="331" spans="1:45" x14ac:dyDescent="0.55000000000000004">
      <c r="A331" s="171"/>
      <c r="B331" s="172"/>
      <c r="C331" s="173"/>
      <c r="D331" s="173"/>
      <c r="E331" s="173"/>
      <c r="F331" s="173"/>
      <c r="G331" s="174"/>
      <c r="H331" s="175"/>
      <c r="I331" s="176"/>
      <c r="J331" s="176"/>
      <c r="K331" s="177"/>
      <c r="L331" s="178"/>
      <c r="M331" s="179"/>
      <c r="N331" s="133"/>
      <c r="O331" s="160" t="str">
        <f>IF(Q331 = "", "", COUNT(Q$4:$Q331))</f>
        <v/>
      </c>
      <c r="P331" s="160" t="str">
        <f t="shared" si="40"/>
        <v/>
      </c>
      <c r="Q331" s="161" t="str">
        <f t="shared" si="41"/>
        <v/>
      </c>
      <c r="R331" s="162" t="str">
        <f t="shared" si="42"/>
        <v/>
      </c>
      <c r="S331" s="163" t="str">
        <f t="shared" si="43"/>
        <v/>
      </c>
      <c r="T331" s="164" t="str">
        <f t="shared" si="44"/>
        <v/>
      </c>
      <c r="U331" s="165" t="str">
        <f t="shared" si="45"/>
        <v/>
      </c>
      <c r="V331" s="146"/>
      <c r="AR331" t="str">
        <f t="shared" si="46"/>
        <v/>
      </c>
      <c r="AS331" t="str">
        <f t="shared" si="47"/>
        <v/>
      </c>
    </row>
    <row r="332" spans="1:45" x14ac:dyDescent="0.55000000000000004">
      <c r="A332" s="171"/>
      <c r="B332" s="172"/>
      <c r="C332" s="173"/>
      <c r="D332" s="173"/>
      <c r="E332" s="173"/>
      <c r="F332" s="173"/>
      <c r="G332" s="174"/>
      <c r="H332" s="175"/>
      <c r="I332" s="176"/>
      <c r="J332" s="176"/>
      <c r="K332" s="177"/>
      <c r="L332" s="178"/>
      <c r="M332" s="179"/>
      <c r="N332" s="133"/>
      <c r="O332" s="160" t="str">
        <f>IF(Q332 = "", "", COUNT(Q$4:$Q332))</f>
        <v/>
      </c>
      <c r="P332" s="160" t="str">
        <f t="shared" si="40"/>
        <v/>
      </c>
      <c r="Q332" s="161" t="str">
        <f t="shared" si="41"/>
        <v/>
      </c>
      <c r="R332" s="162" t="str">
        <f t="shared" si="42"/>
        <v/>
      </c>
      <c r="S332" s="163" t="str">
        <f t="shared" si="43"/>
        <v/>
      </c>
      <c r="T332" s="164" t="str">
        <f t="shared" si="44"/>
        <v/>
      </c>
      <c r="U332" s="165" t="str">
        <f t="shared" si="45"/>
        <v/>
      </c>
      <c r="V332" s="146"/>
      <c r="AR332" t="str">
        <f t="shared" si="46"/>
        <v/>
      </c>
      <c r="AS332" t="str">
        <f t="shared" si="47"/>
        <v/>
      </c>
    </row>
    <row r="333" spans="1:45" x14ac:dyDescent="0.55000000000000004">
      <c r="A333" s="171"/>
      <c r="B333" s="172"/>
      <c r="C333" s="173"/>
      <c r="D333" s="173"/>
      <c r="E333" s="173"/>
      <c r="F333" s="173"/>
      <c r="G333" s="174"/>
      <c r="H333" s="175"/>
      <c r="I333" s="176"/>
      <c r="J333" s="176"/>
      <c r="K333" s="177"/>
      <c r="L333" s="178"/>
      <c r="M333" s="179"/>
      <c r="N333" s="133"/>
      <c r="O333" s="160" t="str">
        <f>IF(Q333 = "", "", COUNT(Q$4:$Q333))</f>
        <v/>
      </c>
      <c r="P333" s="160" t="str">
        <f t="shared" si="40"/>
        <v/>
      </c>
      <c r="Q333" s="161" t="str">
        <f t="shared" si="41"/>
        <v/>
      </c>
      <c r="R333" s="162" t="str">
        <f t="shared" si="42"/>
        <v/>
      </c>
      <c r="S333" s="163" t="str">
        <f t="shared" si="43"/>
        <v/>
      </c>
      <c r="T333" s="164" t="str">
        <f t="shared" si="44"/>
        <v/>
      </c>
      <c r="U333" s="165" t="str">
        <f t="shared" si="45"/>
        <v/>
      </c>
      <c r="V333" s="146"/>
      <c r="AR333" t="str">
        <f t="shared" si="46"/>
        <v/>
      </c>
      <c r="AS333" t="str">
        <f t="shared" si="47"/>
        <v/>
      </c>
    </row>
    <row r="334" spans="1:45" x14ac:dyDescent="0.55000000000000004">
      <c r="A334" s="171"/>
      <c r="B334" s="172"/>
      <c r="C334" s="173"/>
      <c r="D334" s="173"/>
      <c r="E334" s="173"/>
      <c r="F334" s="173"/>
      <c r="G334" s="174"/>
      <c r="H334" s="175"/>
      <c r="I334" s="176"/>
      <c r="J334" s="176"/>
      <c r="K334" s="177"/>
      <c r="L334" s="178"/>
      <c r="M334" s="179"/>
      <c r="N334" s="133"/>
      <c r="O334" s="160" t="str">
        <f>IF(Q334 = "", "", COUNT(Q$4:$Q334))</f>
        <v/>
      </c>
      <c r="P334" s="160" t="str">
        <f t="shared" si="40"/>
        <v/>
      </c>
      <c r="Q334" s="161" t="str">
        <f t="shared" si="41"/>
        <v/>
      </c>
      <c r="R334" s="162" t="str">
        <f t="shared" si="42"/>
        <v/>
      </c>
      <c r="S334" s="163" t="str">
        <f t="shared" si="43"/>
        <v/>
      </c>
      <c r="T334" s="164" t="str">
        <f t="shared" si="44"/>
        <v/>
      </c>
      <c r="U334" s="165" t="str">
        <f t="shared" si="45"/>
        <v/>
      </c>
      <c r="V334" s="146"/>
      <c r="AR334" t="str">
        <f t="shared" si="46"/>
        <v/>
      </c>
      <c r="AS334" t="str">
        <f t="shared" si="47"/>
        <v/>
      </c>
    </row>
    <row r="335" spans="1:45" x14ac:dyDescent="0.55000000000000004">
      <c r="A335" s="171"/>
      <c r="B335" s="172"/>
      <c r="C335" s="173"/>
      <c r="D335" s="173"/>
      <c r="E335" s="173"/>
      <c r="F335" s="173"/>
      <c r="G335" s="174"/>
      <c r="H335" s="175"/>
      <c r="I335" s="176"/>
      <c r="J335" s="176"/>
      <c r="K335" s="177"/>
      <c r="L335" s="178"/>
      <c r="M335" s="179"/>
      <c r="N335" s="133"/>
      <c r="O335" s="160" t="str">
        <f>IF(Q335 = "", "", COUNT(Q$4:$Q335))</f>
        <v/>
      </c>
      <c r="P335" s="160" t="str">
        <f t="shared" si="40"/>
        <v/>
      </c>
      <c r="Q335" s="161" t="str">
        <f t="shared" si="41"/>
        <v/>
      </c>
      <c r="R335" s="162" t="str">
        <f t="shared" si="42"/>
        <v/>
      </c>
      <c r="S335" s="163" t="str">
        <f t="shared" si="43"/>
        <v/>
      </c>
      <c r="T335" s="164" t="str">
        <f t="shared" si="44"/>
        <v/>
      </c>
      <c r="U335" s="165" t="str">
        <f t="shared" si="45"/>
        <v/>
      </c>
      <c r="V335" s="146"/>
      <c r="AR335" t="str">
        <f t="shared" si="46"/>
        <v/>
      </c>
      <c r="AS335" t="str">
        <f t="shared" si="47"/>
        <v/>
      </c>
    </row>
    <row r="336" spans="1:45" x14ac:dyDescent="0.55000000000000004">
      <c r="A336" s="171"/>
      <c r="B336" s="172"/>
      <c r="C336" s="173"/>
      <c r="D336" s="173"/>
      <c r="E336" s="173"/>
      <c r="F336" s="173"/>
      <c r="G336" s="174"/>
      <c r="H336" s="175"/>
      <c r="I336" s="176"/>
      <c r="J336" s="176"/>
      <c r="K336" s="177"/>
      <c r="L336" s="178"/>
      <c r="M336" s="179"/>
      <c r="N336" s="133"/>
      <c r="O336" s="160" t="str">
        <f>IF(Q336 = "", "", COUNT(Q$4:$Q336))</f>
        <v/>
      </c>
      <c r="P336" s="160" t="str">
        <f t="shared" si="40"/>
        <v/>
      </c>
      <c r="Q336" s="161" t="str">
        <f t="shared" si="41"/>
        <v/>
      </c>
      <c r="R336" s="162" t="str">
        <f t="shared" si="42"/>
        <v/>
      </c>
      <c r="S336" s="163" t="str">
        <f t="shared" si="43"/>
        <v/>
      </c>
      <c r="T336" s="164" t="str">
        <f t="shared" si="44"/>
        <v/>
      </c>
      <c r="U336" s="165" t="str">
        <f t="shared" si="45"/>
        <v/>
      </c>
      <c r="V336" s="146"/>
      <c r="AR336" t="str">
        <f t="shared" si="46"/>
        <v/>
      </c>
      <c r="AS336" t="str">
        <f t="shared" si="47"/>
        <v/>
      </c>
    </row>
    <row r="337" spans="1:45" x14ac:dyDescent="0.55000000000000004">
      <c r="A337" s="171"/>
      <c r="B337" s="172"/>
      <c r="C337" s="173"/>
      <c r="D337" s="173"/>
      <c r="E337" s="173"/>
      <c r="F337" s="173"/>
      <c r="G337" s="174"/>
      <c r="H337" s="175"/>
      <c r="I337" s="176"/>
      <c r="J337" s="176"/>
      <c r="K337" s="177"/>
      <c r="L337" s="178"/>
      <c r="M337" s="179"/>
      <c r="N337" s="133"/>
      <c r="O337" s="160" t="str">
        <f>IF(Q337 = "", "", COUNT(Q$4:$Q337))</f>
        <v/>
      </c>
      <c r="P337" s="160" t="str">
        <f t="shared" si="40"/>
        <v/>
      </c>
      <c r="Q337" s="161" t="str">
        <f t="shared" si="41"/>
        <v/>
      </c>
      <c r="R337" s="162" t="str">
        <f t="shared" si="42"/>
        <v/>
      </c>
      <c r="S337" s="163" t="str">
        <f t="shared" si="43"/>
        <v/>
      </c>
      <c r="T337" s="164" t="str">
        <f t="shared" si="44"/>
        <v/>
      </c>
      <c r="U337" s="165" t="str">
        <f t="shared" si="45"/>
        <v/>
      </c>
      <c r="V337" s="146"/>
      <c r="AR337" t="str">
        <f t="shared" si="46"/>
        <v/>
      </c>
      <c r="AS337" t="str">
        <f t="shared" si="47"/>
        <v/>
      </c>
    </row>
    <row r="338" spans="1:45" x14ac:dyDescent="0.55000000000000004">
      <c r="A338" s="171"/>
      <c r="B338" s="172"/>
      <c r="C338" s="173"/>
      <c r="D338" s="173"/>
      <c r="E338" s="173"/>
      <c r="F338" s="173"/>
      <c r="G338" s="174"/>
      <c r="H338" s="175"/>
      <c r="I338" s="176"/>
      <c r="J338" s="176"/>
      <c r="K338" s="177"/>
      <c r="L338" s="178"/>
      <c r="M338" s="179"/>
      <c r="N338" s="133"/>
      <c r="O338" s="160" t="str">
        <f>IF(Q338 = "", "", COUNT(Q$4:$Q338))</f>
        <v/>
      </c>
      <c r="P338" s="160" t="str">
        <f t="shared" si="40"/>
        <v/>
      </c>
      <c r="Q338" s="161" t="str">
        <f t="shared" si="41"/>
        <v/>
      </c>
      <c r="R338" s="162" t="str">
        <f t="shared" si="42"/>
        <v/>
      </c>
      <c r="S338" s="163" t="str">
        <f t="shared" si="43"/>
        <v/>
      </c>
      <c r="T338" s="164" t="str">
        <f t="shared" si="44"/>
        <v/>
      </c>
      <c r="U338" s="165" t="str">
        <f t="shared" si="45"/>
        <v/>
      </c>
      <c r="V338" s="146"/>
      <c r="AR338" t="str">
        <f t="shared" si="46"/>
        <v/>
      </c>
      <c r="AS338" t="str">
        <f t="shared" si="47"/>
        <v/>
      </c>
    </row>
    <row r="339" spans="1:45" x14ac:dyDescent="0.55000000000000004">
      <c r="A339" s="171"/>
      <c r="B339" s="172"/>
      <c r="C339" s="173"/>
      <c r="D339" s="173"/>
      <c r="E339" s="173"/>
      <c r="F339" s="173"/>
      <c r="G339" s="174"/>
      <c r="H339" s="175"/>
      <c r="I339" s="176"/>
      <c r="J339" s="176"/>
      <c r="K339" s="177"/>
      <c r="L339" s="178"/>
      <c r="M339" s="179"/>
      <c r="N339" s="133"/>
      <c r="O339" s="160" t="str">
        <f>IF(Q339 = "", "", COUNT(Q$4:$Q339))</f>
        <v/>
      </c>
      <c r="P339" s="160" t="str">
        <f t="shared" si="40"/>
        <v/>
      </c>
      <c r="Q339" s="161" t="str">
        <f t="shared" si="41"/>
        <v/>
      </c>
      <c r="R339" s="162" t="str">
        <f t="shared" si="42"/>
        <v/>
      </c>
      <c r="S339" s="163" t="str">
        <f t="shared" si="43"/>
        <v/>
      </c>
      <c r="T339" s="164" t="str">
        <f t="shared" si="44"/>
        <v/>
      </c>
      <c r="U339" s="165" t="str">
        <f t="shared" si="45"/>
        <v/>
      </c>
      <c r="V339" s="146"/>
      <c r="AR339" t="str">
        <f t="shared" si="46"/>
        <v/>
      </c>
      <c r="AS339" t="str">
        <f t="shared" si="47"/>
        <v/>
      </c>
    </row>
    <row r="340" spans="1:45" x14ac:dyDescent="0.55000000000000004">
      <c r="A340" s="171"/>
      <c r="B340" s="172"/>
      <c r="C340" s="173"/>
      <c r="D340" s="173"/>
      <c r="E340" s="173"/>
      <c r="F340" s="173"/>
      <c r="G340" s="174"/>
      <c r="H340" s="175"/>
      <c r="I340" s="176"/>
      <c r="J340" s="176"/>
      <c r="K340" s="177"/>
      <c r="L340" s="178"/>
      <c r="M340" s="179"/>
      <c r="N340" s="133"/>
      <c r="O340" s="160" t="str">
        <f>IF(Q340 = "", "", COUNT(Q$4:$Q340))</f>
        <v/>
      </c>
      <c r="P340" s="160" t="str">
        <f t="shared" si="40"/>
        <v/>
      </c>
      <c r="Q340" s="161" t="str">
        <f t="shared" si="41"/>
        <v/>
      </c>
      <c r="R340" s="162" t="str">
        <f t="shared" si="42"/>
        <v/>
      </c>
      <c r="S340" s="163" t="str">
        <f t="shared" si="43"/>
        <v/>
      </c>
      <c r="T340" s="164" t="str">
        <f t="shared" si="44"/>
        <v/>
      </c>
      <c r="U340" s="165" t="str">
        <f t="shared" si="45"/>
        <v/>
      </c>
      <c r="V340" s="146"/>
      <c r="AR340" t="str">
        <f t="shared" si="46"/>
        <v/>
      </c>
      <c r="AS340" t="str">
        <f t="shared" si="47"/>
        <v/>
      </c>
    </row>
    <row r="341" spans="1:45" x14ac:dyDescent="0.55000000000000004">
      <c r="A341" s="171"/>
      <c r="B341" s="172"/>
      <c r="C341" s="173"/>
      <c r="D341" s="173"/>
      <c r="E341" s="173"/>
      <c r="F341" s="173"/>
      <c r="G341" s="174"/>
      <c r="H341" s="175"/>
      <c r="I341" s="176"/>
      <c r="J341" s="176"/>
      <c r="K341" s="177"/>
      <c r="L341" s="178"/>
      <c r="M341" s="179"/>
      <c r="N341" s="133"/>
      <c r="O341" s="160" t="str">
        <f>IF(Q341 = "", "", COUNT(Q$4:$Q341))</f>
        <v/>
      </c>
      <c r="P341" s="160" t="str">
        <f t="shared" si="40"/>
        <v/>
      </c>
      <c r="Q341" s="161" t="str">
        <f t="shared" si="41"/>
        <v/>
      </c>
      <c r="R341" s="162" t="str">
        <f t="shared" si="42"/>
        <v/>
      </c>
      <c r="S341" s="163" t="str">
        <f t="shared" si="43"/>
        <v/>
      </c>
      <c r="T341" s="164" t="str">
        <f t="shared" si="44"/>
        <v/>
      </c>
      <c r="U341" s="165" t="str">
        <f t="shared" si="45"/>
        <v/>
      </c>
      <c r="V341" s="146"/>
      <c r="AR341" t="str">
        <f t="shared" si="46"/>
        <v/>
      </c>
      <c r="AS341" t="str">
        <f t="shared" si="47"/>
        <v/>
      </c>
    </row>
    <row r="342" spans="1:45" x14ac:dyDescent="0.55000000000000004">
      <c r="A342" s="171"/>
      <c r="B342" s="172"/>
      <c r="C342" s="173"/>
      <c r="D342" s="173"/>
      <c r="E342" s="173"/>
      <c r="F342" s="173"/>
      <c r="G342" s="174"/>
      <c r="H342" s="175"/>
      <c r="I342" s="176"/>
      <c r="J342" s="176"/>
      <c r="K342" s="177"/>
      <c r="L342" s="178"/>
      <c r="M342" s="179"/>
      <c r="N342" s="133"/>
      <c r="O342" s="160" t="str">
        <f>IF(Q342 = "", "", COUNT(Q$4:$Q342))</f>
        <v/>
      </c>
      <c r="P342" s="160" t="str">
        <f t="shared" si="40"/>
        <v/>
      </c>
      <c r="Q342" s="161" t="str">
        <f t="shared" si="41"/>
        <v/>
      </c>
      <c r="R342" s="162" t="str">
        <f t="shared" si="42"/>
        <v/>
      </c>
      <c r="S342" s="163" t="str">
        <f t="shared" si="43"/>
        <v/>
      </c>
      <c r="T342" s="164" t="str">
        <f t="shared" si="44"/>
        <v/>
      </c>
      <c r="U342" s="165" t="str">
        <f t="shared" si="45"/>
        <v/>
      </c>
      <c r="V342" s="146"/>
      <c r="AR342" t="str">
        <f t="shared" si="46"/>
        <v/>
      </c>
      <c r="AS342" t="str">
        <f t="shared" si="47"/>
        <v/>
      </c>
    </row>
    <row r="343" spans="1:45" x14ac:dyDescent="0.55000000000000004">
      <c r="A343" s="171"/>
      <c r="B343" s="172"/>
      <c r="C343" s="173"/>
      <c r="D343" s="173"/>
      <c r="E343" s="173"/>
      <c r="F343" s="173"/>
      <c r="G343" s="174"/>
      <c r="H343" s="175"/>
      <c r="I343" s="176"/>
      <c r="J343" s="176"/>
      <c r="K343" s="177"/>
      <c r="L343" s="178"/>
      <c r="M343" s="179"/>
      <c r="N343" s="133"/>
      <c r="O343" s="160" t="str">
        <f>IF(Q343 = "", "", COUNT(Q$4:$Q343))</f>
        <v/>
      </c>
      <c r="P343" s="160" t="str">
        <f t="shared" si="40"/>
        <v/>
      </c>
      <c r="Q343" s="161" t="str">
        <f t="shared" si="41"/>
        <v/>
      </c>
      <c r="R343" s="162" t="str">
        <f t="shared" si="42"/>
        <v/>
      </c>
      <c r="S343" s="163" t="str">
        <f t="shared" si="43"/>
        <v/>
      </c>
      <c r="T343" s="164" t="str">
        <f t="shared" si="44"/>
        <v/>
      </c>
      <c r="U343" s="165" t="str">
        <f t="shared" si="45"/>
        <v/>
      </c>
      <c r="V343" s="146"/>
      <c r="AR343" t="str">
        <f t="shared" si="46"/>
        <v/>
      </c>
      <c r="AS343" t="str">
        <f t="shared" si="47"/>
        <v/>
      </c>
    </row>
    <row r="344" spans="1:45" x14ac:dyDescent="0.55000000000000004">
      <c r="A344" s="171"/>
      <c r="B344" s="172"/>
      <c r="C344" s="173"/>
      <c r="D344" s="173"/>
      <c r="E344" s="173"/>
      <c r="F344" s="173"/>
      <c r="G344" s="174"/>
      <c r="H344" s="175"/>
      <c r="I344" s="176"/>
      <c r="J344" s="176"/>
      <c r="K344" s="177"/>
      <c r="L344" s="178"/>
      <c r="M344" s="179"/>
      <c r="N344" s="133"/>
      <c r="O344" s="160" t="str">
        <f>IF(Q344 = "", "", COUNT(Q$4:$Q344))</f>
        <v/>
      </c>
      <c r="P344" s="160" t="str">
        <f t="shared" si="40"/>
        <v/>
      </c>
      <c r="Q344" s="161" t="str">
        <f t="shared" si="41"/>
        <v/>
      </c>
      <c r="R344" s="162" t="str">
        <f t="shared" si="42"/>
        <v/>
      </c>
      <c r="S344" s="163" t="str">
        <f t="shared" si="43"/>
        <v/>
      </c>
      <c r="T344" s="164" t="str">
        <f t="shared" si="44"/>
        <v/>
      </c>
      <c r="U344" s="165" t="str">
        <f t="shared" si="45"/>
        <v/>
      </c>
      <c r="V344" s="146"/>
      <c r="AR344" t="str">
        <f t="shared" si="46"/>
        <v/>
      </c>
      <c r="AS344" t="str">
        <f t="shared" si="47"/>
        <v/>
      </c>
    </row>
    <row r="345" spans="1:45" x14ac:dyDescent="0.55000000000000004">
      <c r="A345" s="171"/>
      <c r="B345" s="172"/>
      <c r="C345" s="173"/>
      <c r="D345" s="173"/>
      <c r="E345" s="173"/>
      <c r="F345" s="173"/>
      <c r="G345" s="174"/>
      <c r="H345" s="175"/>
      <c r="I345" s="176"/>
      <c r="J345" s="176"/>
      <c r="K345" s="177"/>
      <c r="L345" s="178"/>
      <c r="M345" s="179"/>
      <c r="N345" s="133"/>
      <c r="O345" s="160" t="str">
        <f>IF(Q345 = "", "", COUNT(Q$4:$Q345))</f>
        <v/>
      </c>
      <c r="P345" s="160" t="str">
        <f t="shared" si="40"/>
        <v/>
      </c>
      <c r="Q345" s="161" t="str">
        <f t="shared" si="41"/>
        <v/>
      </c>
      <c r="R345" s="162" t="str">
        <f t="shared" si="42"/>
        <v/>
      </c>
      <c r="S345" s="163" t="str">
        <f t="shared" si="43"/>
        <v/>
      </c>
      <c r="T345" s="164" t="str">
        <f t="shared" si="44"/>
        <v/>
      </c>
      <c r="U345" s="165" t="str">
        <f t="shared" si="45"/>
        <v/>
      </c>
      <c r="V345" s="146"/>
      <c r="AR345" t="str">
        <f t="shared" si="46"/>
        <v/>
      </c>
      <c r="AS345" t="str">
        <f t="shared" si="47"/>
        <v/>
      </c>
    </row>
    <row r="346" spans="1:45" x14ac:dyDescent="0.55000000000000004">
      <c r="A346" s="171"/>
      <c r="B346" s="172"/>
      <c r="C346" s="173"/>
      <c r="D346" s="173"/>
      <c r="E346" s="173"/>
      <c r="F346" s="173"/>
      <c r="G346" s="174"/>
      <c r="H346" s="175"/>
      <c r="I346" s="176"/>
      <c r="J346" s="176"/>
      <c r="K346" s="177"/>
      <c r="L346" s="178"/>
      <c r="M346" s="179"/>
      <c r="N346" s="133"/>
      <c r="O346" s="160" t="str">
        <f>IF(Q346 = "", "", COUNT(Q$4:$Q346))</f>
        <v/>
      </c>
      <c r="P346" s="160" t="str">
        <f t="shared" si="40"/>
        <v/>
      </c>
      <c r="Q346" s="161" t="str">
        <f t="shared" si="41"/>
        <v/>
      </c>
      <c r="R346" s="162" t="str">
        <f t="shared" si="42"/>
        <v/>
      </c>
      <c r="S346" s="163" t="str">
        <f t="shared" si="43"/>
        <v/>
      </c>
      <c r="T346" s="164" t="str">
        <f t="shared" si="44"/>
        <v/>
      </c>
      <c r="U346" s="165" t="str">
        <f t="shared" si="45"/>
        <v/>
      </c>
      <c r="V346" s="146"/>
      <c r="AR346" t="str">
        <f t="shared" si="46"/>
        <v/>
      </c>
      <c r="AS346" t="str">
        <f t="shared" si="47"/>
        <v/>
      </c>
    </row>
    <row r="347" spans="1:45" x14ac:dyDescent="0.55000000000000004">
      <c r="A347" s="171"/>
      <c r="B347" s="172"/>
      <c r="C347" s="173"/>
      <c r="D347" s="173"/>
      <c r="E347" s="173"/>
      <c r="F347" s="173"/>
      <c r="G347" s="174"/>
      <c r="H347" s="175"/>
      <c r="I347" s="176"/>
      <c r="J347" s="176"/>
      <c r="K347" s="177"/>
      <c r="L347" s="178"/>
      <c r="M347" s="179"/>
      <c r="N347" s="133"/>
      <c r="O347" s="160" t="str">
        <f>IF(Q347 = "", "", COUNT(Q$4:$Q347))</f>
        <v/>
      </c>
      <c r="P347" s="160" t="str">
        <f t="shared" si="40"/>
        <v/>
      </c>
      <c r="Q347" s="161" t="str">
        <f t="shared" si="41"/>
        <v/>
      </c>
      <c r="R347" s="162" t="str">
        <f t="shared" si="42"/>
        <v/>
      </c>
      <c r="S347" s="163" t="str">
        <f t="shared" si="43"/>
        <v/>
      </c>
      <c r="T347" s="164" t="str">
        <f t="shared" si="44"/>
        <v/>
      </c>
      <c r="U347" s="165" t="str">
        <f t="shared" si="45"/>
        <v/>
      </c>
      <c r="V347" s="146"/>
      <c r="AR347" t="str">
        <f t="shared" si="46"/>
        <v/>
      </c>
      <c r="AS347" t="str">
        <f t="shared" si="47"/>
        <v/>
      </c>
    </row>
    <row r="348" spans="1:45" x14ac:dyDescent="0.55000000000000004">
      <c r="A348" s="171"/>
      <c r="B348" s="172"/>
      <c r="C348" s="173"/>
      <c r="D348" s="173"/>
      <c r="E348" s="173"/>
      <c r="F348" s="173"/>
      <c r="G348" s="174"/>
      <c r="H348" s="175"/>
      <c r="I348" s="176"/>
      <c r="J348" s="176"/>
      <c r="K348" s="177"/>
      <c r="L348" s="178"/>
      <c r="M348" s="179"/>
      <c r="N348" s="133"/>
      <c r="O348" s="160" t="str">
        <f>IF(Q348 = "", "", COUNT(Q$4:$Q348))</f>
        <v/>
      </c>
      <c r="P348" s="160" t="str">
        <f t="shared" si="40"/>
        <v/>
      </c>
      <c r="Q348" s="161" t="str">
        <f t="shared" si="41"/>
        <v/>
      </c>
      <c r="R348" s="162" t="str">
        <f t="shared" si="42"/>
        <v/>
      </c>
      <c r="S348" s="163" t="str">
        <f t="shared" si="43"/>
        <v/>
      </c>
      <c r="T348" s="164" t="str">
        <f t="shared" si="44"/>
        <v/>
      </c>
      <c r="U348" s="165" t="str">
        <f t="shared" si="45"/>
        <v/>
      </c>
      <c r="V348" s="146"/>
      <c r="AR348" t="str">
        <f t="shared" si="46"/>
        <v/>
      </c>
      <c r="AS348" t="str">
        <f t="shared" si="47"/>
        <v/>
      </c>
    </row>
    <row r="349" spans="1:45" x14ac:dyDescent="0.55000000000000004">
      <c r="A349" s="171"/>
      <c r="B349" s="172"/>
      <c r="C349" s="173"/>
      <c r="D349" s="173"/>
      <c r="E349" s="173"/>
      <c r="F349" s="173"/>
      <c r="G349" s="174"/>
      <c r="H349" s="175"/>
      <c r="I349" s="176"/>
      <c r="J349" s="176"/>
      <c r="K349" s="177"/>
      <c r="L349" s="178"/>
      <c r="M349" s="179"/>
      <c r="N349" s="133"/>
      <c r="O349" s="160" t="str">
        <f>IF(Q349 = "", "", COUNT(Q$4:$Q349))</f>
        <v/>
      </c>
      <c r="P349" s="160" t="str">
        <f t="shared" si="40"/>
        <v/>
      </c>
      <c r="Q349" s="161" t="str">
        <f t="shared" si="41"/>
        <v/>
      </c>
      <c r="R349" s="162" t="str">
        <f t="shared" si="42"/>
        <v/>
      </c>
      <c r="S349" s="163" t="str">
        <f t="shared" si="43"/>
        <v/>
      </c>
      <c r="T349" s="164" t="str">
        <f t="shared" si="44"/>
        <v/>
      </c>
      <c r="U349" s="165" t="str">
        <f t="shared" si="45"/>
        <v/>
      </c>
      <c r="V349" s="146"/>
      <c r="AR349" t="str">
        <f t="shared" si="46"/>
        <v/>
      </c>
      <c r="AS349" t="str">
        <f t="shared" si="47"/>
        <v/>
      </c>
    </row>
    <row r="350" spans="1:45" x14ac:dyDescent="0.55000000000000004">
      <c r="A350" s="171"/>
      <c r="B350" s="172"/>
      <c r="C350" s="173"/>
      <c r="D350" s="173"/>
      <c r="E350" s="173"/>
      <c r="F350" s="173"/>
      <c r="G350" s="174"/>
      <c r="H350" s="175"/>
      <c r="I350" s="176"/>
      <c r="J350" s="176"/>
      <c r="K350" s="177"/>
      <c r="L350" s="178"/>
      <c r="M350" s="179"/>
      <c r="N350" s="133"/>
      <c r="O350" s="160" t="str">
        <f>IF(Q350 = "", "", COUNT(Q$4:$Q350))</f>
        <v/>
      </c>
      <c r="P350" s="160" t="str">
        <f t="shared" si="40"/>
        <v/>
      </c>
      <c r="Q350" s="161" t="str">
        <f t="shared" si="41"/>
        <v/>
      </c>
      <c r="R350" s="162" t="str">
        <f t="shared" si="42"/>
        <v/>
      </c>
      <c r="S350" s="163" t="str">
        <f t="shared" si="43"/>
        <v/>
      </c>
      <c r="T350" s="164" t="str">
        <f t="shared" si="44"/>
        <v/>
      </c>
      <c r="U350" s="165" t="str">
        <f t="shared" si="45"/>
        <v/>
      </c>
      <c r="V350" s="146"/>
      <c r="AR350" t="str">
        <f t="shared" si="46"/>
        <v/>
      </c>
      <c r="AS350" t="str">
        <f t="shared" si="47"/>
        <v/>
      </c>
    </row>
    <row r="351" spans="1:45" x14ac:dyDescent="0.55000000000000004">
      <c r="A351" s="171"/>
      <c r="B351" s="172"/>
      <c r="C351" s="173"/>
      <c r="D351" s="173"/>
      <c r="E351" s="173"/>
      <c r="F351" s="173"/>
      <c r="G351" s="174"/>
      <c r="H351" s="175"/>
      <c r="I351" s="176"/>
      <c r="J351" s="176"/>
      <c r="K351" s="177"/>
      <c r="L351" s="178"/>
      <c r="M351" s="179"/>
      <c r="N351" s="133"/>
      <c r="O351" s="160" t="str">
        <f>IF(Q351 = "", "", COUNT(Q$4:$Q351))</f>
        <v/>
      </c>
      <c r="P351" s="160" t="str">
        <f t="shared" si="40"/>
        <v/>
      </c>
      <c r="Q351" s="161" t="str">
        <f t="shared" si="41"/>
        <v/>
      </c>
      <c r="R351" s="162" t="str">
        <f t="shared" si="42"/>
        <v/>
      </c>
      <c r="S351" s="163" t="str">
        <f t="shared" si="43"/>
        <v/>
      </c>
      <c r="T351" s="164" t="str">
        <f t="shared" si="44"/>
        <v/>
      </c>
      <c r="U351" s="165" t="str">
        <f t="shared" si="45"/>
        <v/>
      </c>
      <c r="V351" s="146"/>
      <c r="AR351" t="str">
        <f t="shared" si="46"/>
        <v/>
      </c>
      <c r="AS351" t="str">
        <f t="shared" si="47"/>
        <v/>
      </c>
    </row>
    <row r="352" spans="1:45" x14ac:dyDescent="0.55000000000000004">
      <c r="A352" s="171"/>
      <c r="B352" s="172"/>
      <c r="C352" s="173"/>
      <c r="D352" s="173"/>
      <c r="E352" s="173"/>
      <c r="F352" s="173"/>
      <c r="G352" s="174"/>
      <c r="H352" s="175"/>
      <c r="I352" s="176"/>
      <c r="J352" s="176"/>
      <c r="K352" s="177"/>
      <c r="L352" s="178"/>
      <c r="M352" s="179"/>
      <c r="N352" s="133"/>
      <c r="O352" s="160" t="str">
        <f>IF(Q352 = "", "", COUNT(Q$4:$Q352))</f>
        <v/>
      </c>
      <c r="P352" s="160" t="str">
        <f t="shared" si="40"/>
        <v/>
      </c>
      <c r="Q352" s="161" t="str">
        <f t="shared" si="41"/>
        <v/>
      </c>
      <c r="R352" s="162" t="str">
        <f t="shared" si="42"/>
        <v/>
      </c>
      <c r="S352" s="163" t="str">
        <f t="shared" si="43"/>
        <v/>
      </c>
      <c r="T352" s="164" t="str">
        <f t="shared" si="44"/>
        <v/>
      </c>
      <c r="U352" s="165" t="str">
        <f t="shared" si="45"/>
        <v/>
      </c>
      <c r="V352" s="146"/>
      <c r="AR352" t="str">
        <f t="shared" si="46"/>
        <v/>
      </c>
      <c r="AS352" t="str">
        <f t="shared" si="47"/>
        <v/>
      </c>
    </row>
    <row r="353" spans="1:45" x14ac:dyDescent="0.55000000000000004">
      <c r="A353" s="171"/>
      <c r="B353" s="172"/>
      <c r="C353" s="173"/>
      <c r="D353" s="173"/>
      <c r="E353" s="173"/>
      <c r="F353" s="173"/>
      <c r="G353" s="174"/>
      <c r="H353" s="175"/>
      <c r="I353" s="176"/>
      <c r="J353" s="176"/>
      <c r="K353" s="177"/>
      <c r="L353" s="178"/>
      <c r="M353" s="179"/>
      <c r="N353" s="133"/>
      <c r="O353" s="160" t="str">
        <f>IF(Q353 = "", "", COUNT(Q$4:$Q353))</f>
        <v/>
      </c>
      <c r="P353" s="160" t="str">
        <f t="shared" si="40"/>
        <v/>
      </c>
      <c r="Q353" s="161" t="str">
        <f t="shared" si="41"/>
        <v/>
      </c>
      <c r="R353" s="162" t="str">
        <f t="shared" si="42"/>
        <v/>
      </c>
      <c r="S353" s="163" t="str">
        <f t="shared" si="43"/>
        <v/>
      </c>
      <c r="T353" s="164" t="str">
        <f t="shared" si="44"/>
        <v/>
      </c>
      <c r="U353" s="165" t="str">
        <f t="shared" si="45"/>
        <v/>
      </c>
      <c r="V353" s="146"/>
      <c r="AR353" t="str">
        <f t="shared" si="46"/>
        <v/>
      </c>
      <c r="AS353" t="str">
        <f t="shared" si="47"/>
        <v/>
      </c>
    </row>
    <row r="354" spans="1:45" x14ac:dyDescent="0.55000000000000004">
      <c r="A354" s="171"/>
      <c r="B354" s="172"/>
      <c r="C354" s="173"/>
      <c r="D354" s="173"/>
      <c r="E354" s="173"/>
      <c r="F354" s="173"/>
      <c r="G354" s="174"/>
      <c r="H354" s="175"/>
      <c r="I354" s="176"/>
      <c r="J354" s="176"/>
      <c r="K354" s="177"/>
      <c r="L354" s="178"/>
      <c r="M354" s="179"/>
      <c r="N354" s="133"/>
      <c r="O354" s="160" t="str">
        <f>IF(Q354 = "", "", COUNT(Q$4:$Q354))</f>
        <v/>
      </c>
      <c r="P354" s="160" t="str">
        <f t="shared" si="40"/>
        <v/>
      </c>
      <c r="Q354" s="161" t="str">
        <f t="shared" si="41"/>
        <v/>
      </c>
      <c r="R354" s="162" t="str">
        <f t="shared" si="42"/>
        <v/>
      </c>
      <c r="S354" s="163" t="str">
        <f t="shared" si="43"/>
        <v/>
      </c>
      <c r="T354" s="164" t="str">
        <f t="shared" si="44"/>
        <v/>
      </c>
      <c r="U354" s="165" t="str">
        <f t="shared" si="45"/>
        <v/>
      </c>
      <c r="V354" s="146"/>
      <c r="AR354" t="str">
        <f t="shared" si="46"/>
        <v/>
      </c>
      <c r="AS354" t="str">
        <f t="shared" si="47"/>
        <v/>
      </c>
    </row>
    <row r="355" spans="1:45" x14ac:dyDescent="0.55000000000000004">
      <c r="A355" s="171"/>
      <c r="B355" s="172"/>
      <c r="C355" s="173"/>
      <c r="D355" s="173"/>
      <c r="E355" s="173"/>
      <c r="F355" s="173"/>
      <c r="G355" s="174"/>
      <c r="H355" s="175"/>
      <c r="I355" s="176"/>
      <c r="J355" s="176"/>
      <c r="K355" s="177"/>
      <c r="L355" s="178"/>
      <c r="M355" s="179"/>
      <c r="N355" s="133"/>
      <c r="O355" s="160" t="str">
        <f>IF(Q355 = "", "", COUNT(Q$4:$Q355))</f>
        <v/>
      </c>
      <c r="P355" s="160" t="str">
        <f t="shared" si="40"/>
        <v/>
      </c>
      <c r="Q355" s="161" t="str">
        <f t="shared" si="41"/>
        <v/>
      </c>
      <c r="R355" s="162" t="str">
        <f t="shared" si="42"/>
        <v/>
      </c>
      <c r="S355" s="163" t="str">
        <f t="shared" si="43"/>
        <v/>
      </c>
      <c r="T355" s="164" t="str">
        <f t="shared" si="44"/>
        <v/>
      </c>
      <c r="U355" s="165" t="str">
        <f t="shared" si="45"/>
        <v/>
      </c>
      <c r="V355" s="146"/>
      <c r="AR355" t="str">
        <f t="shared" si="46"/>
        <v/>
      </c>
      <c r="AS355" t="str">
        <f t="shared" si="47"/>
        <v/>
      </c>
    </row>
    <row r="356" spans="1:45" x14ac:dyDescent="0.55000000000000004">
      <c r="A356" s="171"/>
      <c r="B356" s="172"/>
      <c r="C356" s="173"/>
      <c r="D356" s="173"/>
      <c r="E356" s="173"/>
      <c r="F356" s="173"/>
      <c r="G356" s="174"/>
      <c r="H356" s="175"/>
      <c r="I356" s="176"/>
      <c r="J356" s="176"/>
      <c r="K356" s="177"/>
      <c r="L356" s="178"/>
      <c r="M356" s="179"/>
      <c r="N356" s="133"/>
      <c r="O356" s="160" t="str">
        <f>IF(Q356 = "", "", COUNT(Q$4:$Q356))</f>
        <v/>
      </c>
      <c r="P356" s="160" t="str">
        <f t="shared" si="40"/>
        <v/>
      </c>
      <c r="Q356" s="161" t="str">
        <f t="shared" si="41"/>
        <v/>
      </c>
      <c r="R356" s="162" t="str">
        <f t="shared" si="42"/>
        <v/>
      </c>
      <c r="S356" s="163" t="str">
        <f t="shared" si="43"/>
        <v/>
      </c>
      <c r="T356" s="164" t="str">
        <f t="shared" si="44"/>
        <v/>
      </c>
      <c r="U356" s="165" t="str">
        <f t="shared" si="45"/>
        <v/>
      </c>
      <c r="V356" s="146"/>
      <c r="AR356" t="str">
        <f t="shared" si="46"/>
        <v/>
      </c>
      <c r="AS356" t="str">
        <f t="shared" si="47"/>
        <v/>
      </c>
    </row>
    <row r="357" spans="1:45" x14ac:dyDescent="0.55000000000000004">
      <c r="A357" s="171"/>
      <c r="B357" s="172"/>
      <c r="C357" s="173"/>
      <c r="D357" s="173"/>
      <c r="E357" s="173"/>
      <c r="F357" s="173"/>
      <c r="G357" s="174"/>
      <c r="H357" s="175"/>
      <c r="I357" s="176"/>
      <c r="J357" s="176"/>
      <c r="K357" s="177"/>
      <c r="L357" s="178"/>
      <c r="M357" s="179"/>
      <c r="N357" s="133"/>
      <c r="O357" s="160" t="str">
        <f>IF(Q357 = "", "", COUNT(Q$4:$Q357))</f>
        <v/>
      </c>
      <c r="P357" s="160" t="str">
        <f t="shared" si="40"/>
        <v/>
      </c>
      <c r="Q357" s="161" t="str">
        <f t="shared" si="41"/>
        <v/>
      </c>
      <c r="R357" s="162" t="str">
        <f t="shared" si="42"/>
        <v/>
      </c>
      <c r="S357" s="163" t="str">
        <f t="shared" si="43"/>
        <v/>
      </c>
      <c r="T357" s="164" t="str">
        <f t="shared" si="44"/>
        <v/>
      </c>
      <c r="U357" s="165" t="str">
        <f t="shared" si="45"/>
        <v/>
      </c>
      <c r="V357" s="146"/>
      <c r="AR357" t="str">
        <f t="shared" si="46"/>
        <v/>
      </c>
      <c r="AS357" t="str">
        <f t="shared" si="47"/>
        <v/>
      </c>
    </row>
    <row r="358" spans="1:45" x14ac:dyDescent="0.55000000000000004">
      <c r="A358" s="171"/>
      <c r="B358" s="172"/>
      <c r="C358" s="173"/>
      <c r="D358" s="173"/>
      <c r="E358" s="173"/>
      <c r="F358" s="173"/>
      <c r="G358" s="174"/>
      <c r="H358" s="175"/>
      <c r="I358" s="176"/>
      <c r="J358" s="176"/>
      <c r="K358" s="177"/>
      <c r="L358" s="178"/>
      <c r="M358" s="179"/>
      <c r="N358" s="133"/>
      <c r="O358" s="160" t="str">
        <f>IF(Q358 = "", "", COUNT(Q$4:$Q358))</f>
        <v/>
      </c>
      <c r="P358" s="160" t="str">
        <f t="shared" si="40"/>
        <v/>
      </c>
      <c r="Q358" s="161" t="str">
        <f t="shared" si="41"/>
        <v/>
      </c>
      <c r="R358" s="162" t="str">
        <f t="shared" si="42"/>
        <v/>
      </c>
      <c r="S358" s="163" t="str">
        <f t="shared" si="43"/>
        <v/>
      </c>
      <c r="T358" s="164" t="str">
        <f t="shared" si="44"/>
        <v/>
      </c>
      <c r="U358" s="165" t="str">
        <f t="shared" si="45"/>
        <v/>
      </c>
      <c r="V358" s="146"/>
      <c r="AR358" t="str">
        <f t="shared" si="46"/>
        <v/>
      </c>
      <c r="AS358" t="str">
        <f t="shared" si="47"/>
        <v/>
      </c>
    </row>
    <row r="359" spans="1:45" x14ac:dyDescent="0.55000000000000004">
      <c r="A359" s="171"/>
      <c r="B359" s="172"/>
      <c r="C359" s="173"/>
      <c r="D359" s="173"/>
      <c r="E359" s="173"/>
      <c r="F359" s="173"/>
      <c r="G359" s="174"/>
      <c r="H359" s="175"/>
      <c r="I359" s="176"/>
      <c r="J359" s="176"/>
      <c r="K359" s="177"/>
      <c r="L359" s="178"/>
      <c r="M359" s="179"/>
      <c r="N359" s="133"/>
      <c r="O359" s="160" t="str">
        <f>IF(Q359 = "", "", COUNT(Q$4:$Q359))</f>
        <v/>
      </c>
      <c r="P359" s="160" t="str">
        <f t="shared" si="40"/>
        <v/>
      </c>
      <c r="Q359" s="161" t="str">
        <f t="shared" si="41"/>
        <v/>
      </c>
      <c r="R359" s="162" t="str">
        <f t="shared" si="42"/>
        <v/>
      </c>
      <c r="S359" s="163" t="str">
        <f t="shared" si="43"/>
        <v/>
      </c>
      <c r="T359" s="164" t="str">
        <f t="shared" si="44"/>
        <v/>
      </c>
      <c r="U359" s="165" t="str">
        <f t="shared" si="45"/>
        <v/>
      </c>
      <c r="V359" s="146"/>
      <c r="AR359" t="str">
        <f t="shared" si="46"/>
        <v/>
      </c>
      <c r="AS359" t="str">
        <f t="shared" si="47"/>
        <v/>
      </c>
    </row>
    <row r="360" spans="1:45" x14ac:dyDescent="0.55000000000000004">
      <c r="A360" s="171"/>
      <c r="B360" s="172"/>
      <c r="C360" s="173"/>
      <c r="D360" s="173"/>
      <c r="E360" s="173"/>
      <c r="F360" s="173"/>
      <c r="G360" s="174"/>
      <c r="H360" s="175"/>
      <c r="I360" s="176"/>
      <c r="J360" s="176"/>
      <c r="K360" s="177"/>
      <c r="L360" s="178"/>
      <c r="M360" s="179"/>
      <c r="N360" s="133"/>
      <c r="O360" s="160" t="str">
        <f>IF(Q360 = "", "", COUNT(Q$4:$Q360))</f>
        <v/>
      </c>
      <c r="P360" s="160" t="str">
        <f t="shared" si="40"/>
        <v/>
      </c>
      <c r="Q360" s="161" t="str">
        <f t="shared" si="41"/>
        <v/>
      </c>
      <c r="R360" s="162" t="str">
        <f t="shared" si="42"/>
        <v/>
      </c>
      <c r="S360" s="163" t="str">
        <f t="shared" si="43"/>
        <v/>
      </c>
      <c r="T360" s="164" t="str">
        <f t="shared" si="44"/>
        <v/>
      </c>
      <c r="U360" s="165" t="str">
        <f t="shared" si="45"/>
        <v/>
      </c>
      <c r="V360" s="146"/>
      <c r="AR360" t="str">
        <f t="shared" si="46"/>
        <v/>
      </c>
      <c r="AS360" t="str">
        <f t="shared" si="47"/>
        <v/>
      </c>
    </row>
    <row r="361" spans="1:45" x14ac:dyDescent="0.55000000000000004">
      <c r="A361" s="171"/>
      <c r="B361" s="172"/>
      <c r="C361" s="173"/>
      <c r="D361" s="173"/>
      <c r="E361" s="173"/>
      <c r="F361" s="173"/>
      <c r="G361" s="174"/>
      <c r="H361" s="175"/>
      <c r="I361" s="176"/>
      <c r="J361" s="176"/>
      <c r="K361" s="177"/>
      <c r="L361" s="178"/>
      <c r="M361" s="179"/>
      <c r="N361" s="133"/>
      <c r="O361" s="160" t="str">
        <f>IF(Q361 = "", "", COUNT(Q$4:$Q361))</f>
        <v/>
      </c>
      <c r="P361" s="160" t="str">
        <f t="shared" si="40"/>
        <v/>
      </c>
      <c r="Q361" s="161" t="str">
        <f t="shared" si="41"/>
        <v/>
      </c>
      <c r="R361" s="162" t="str">
        <f t="shared" si="42"/>
        <v/>
      </c>
      <c r="S361" s="163" t="str">
        <f t="shared" si="43"/>
        <v/>
      </c>
      <c r="T361" s="164" t="str">
        <f t="shared" si="44"/>
        <v/>
      </c>
      <c r="U361" s="165" t="str">
        <f t="shared" si="45"/>
        <v/>
      </c>
      <c r="V361" s="146"/>
      <c r="AR361" t="str">
        <f t="shared" si="46"/>
        <v/>
      </c>
      <c r="AS361" t="str">
        <f t="shared" si="47"/>
        <v/>
      </c>
    </row>
    <row r="362" spans="1:45" x14ac:dyDescent="0.55000000000000004">
      <c r="A362" s="171"/>
      <c r="B362" s="172"/>
      <c r="C362" s="173"/>
      <c r="D362" s="173"/>
      <c r="E362" s="173"/>
      <c r="F362" s="173"/>
      <c r="G362" s="174"/>
      <c r="H362" s="175"/>
      <c r="I362" s="176"/>
      <c r="J362" s="176"/>
      <c r="K362" s="177"/>
      <c r="L362" s="178"/>
      <c r="M362" s="179"/>
      <c r="N362" s="133"/>
      <c r="O362" s="160" t="str">
        <f>IF(Q362 = "", "", COUNT(Q$4:$Q362))</f>
        <v/>
      </c>
      <c r="P362" s="160" t="str">
        <f t="shared" si="40"/>
        <v/>
      </c>
      <c r="Q362" s="161" t="str">
        <f t="shared" si="41"/>
        <v/>
      </c>
      <c r="R362" s="162" t="str">
        <f t="shared" si="42"/>
        <v/>
      </c>
      <c r="S362" s="163" t="str">
        <f t="shared" si="43"/>
        <v/>
      </c>
      <c r="T362" s="164" t="str">
        <f t="shared" si="44"/>
        <v/>
      </c>
      <c r="U362" s="165" t="str">
        <f t="shared" si="45"/>
        <v/>
      </c>
      <c r="V362" s="146"/>
      <c r="AR362" t="str">
        <f t="shared" si="46"/>
        <v/>
      </c>
      <c r="AS362" t="str">
        <f t="shared" si="47"/>
        <v/>
      </c>
    </row>
    <row r="363" spans="1:45" x14ac:dyDescent="0.55000000000000004">
      <c r="A363" s="171"/>
      <c r="B363" s="172"/>
      <c r="C363" s="173"/>
      <c r="D363" s="173"/>
      <c r="E363" s="173"/>
      <c r="F363" s="173"/>
      <c r="G363" s="174"/>
      <c r="H363" s="175"/>
      <c r="I363" s="176"/>
      <c r="J363" s="176"/>
      <c r="K363" s="177"/>
      <c r="L363" s="178"/>
      <c r="M363" s="179"/>
      <c r="N363" s="133"/>
      <c r="O363" s="160" t="str">
        <f>IF(Q363 = "", "", COUNT(Q$4:$Q363))</f>
        <v/>
      </c>
      <c r="P363" s="160" t="str">
        <f t="shared" si="40"/>
        <v/>
      </c>
      <c r="Q363" s="161" t="str">
        <f t="shared" si="41"/>
        <v/>
      </c>
      <c r="R363" s="162" t="str">
        <f t="shared" si="42"/>
        <v/>
      </c>
      <c r="S363" s="163" t="str">
        <f t="shared" si="43"/>
        <v/>
      </c>
      <c r="T363" s="164" t="str">
        <f t="shared" si="44"/>
        <v/>
      </c>
      <c r="U363" s="165" t="str">
        <f t="shared" si="45"/>
        <v/>
      </c>
      <c r="V363" s="146"/>
      <c r="AR363" t="str">
        <f t="shared" si="46"/>
        <v/>
      </c>
      <c r="AS363" t="str">
        <f t="shared" si="47"/>
        <v/>
      </c>
    </row>
    <row r="364" spans="1:45" x14ac:dyDescent="0.55000000000000004">
      <c r="A364" s="171"/>
      <c r="B364" s="172"/>
      <c r="C364" s="173"/>
      <c r="D364" s="173"/>
      <c r="E364" s="173"/>
      <c r="F364" s="173"/>
      <c r="G364" s="174"/>
      <c r="H364" s="175"/>
      <c r="I364" s="176"/>
      <c r="J364" s="176"/>
      <c r="K364" s="177"/>
      <c r="L364" s="178"/>
      <c r="M364" s="179"/>
      <c r="N364" s="133"/>
      <c r="O364" s="160" t="str">
        <f>IF(Q364 = "", "", COUNT(Q$4:$Q364))</f>
        <v/>
      </c>
      <c r="P364" s="160" t="str">
        <f t="shared" si="40"/>
        <v/>
      </c>
      <c r="Q364" s="161" t="str">
        <f t="shared" si="41"/>
        <v/>
      </c>
      <c r="R364" s="162" t="str">
        <f t="shared" si="42"/>
        <v/>
      </c>
      <c r="S364" s="163" t="str">
        <f t="shared" si="43"/>
        <v/>
      </c>
      <c r="T364" s="164" t="str">
        <f t="shared" si="44"/>
        <v/>
      </c>
      <c r="U364" s="165" t="str">
        <f t="shared" si="45"/>
        <v/>
      </c>
      <c r="V364" s="146"/>
      <c r="AR364" t="str">
        <f t="shared" si="46"/>
        <v/>
      </c>
      <c r="AS364" t="str">
        <f t="shared" si="47"/>
        <v/>
      </c>
    </row>
    <row r="365" spans="1:45" x14ac:dyDescent="0.55000000000000004">
      <c r="A365" s="171"/>
      <c r="B365" s="172"/>
      <c r="C365" s="173"/>
      <c r="D365" s="173"/>
      <c r="E365" s="173"/>
      <c r="F365" s="173"/>
      <c r="G365" s="174"/>
      <c r="H365" s="175"/>
      <c r="I365" s="176"/>
      <c r="J365" s="176"/>
      <c r="K365" s="177"/>
      <c r="L365" s="178"/>
      <c r="M365" s="179"/>
      <c r="N365" s="133"/>
      <c r="O365" s="160" t="str">
        <f>IF(Q365 = "", "", COUNT(Q$4:$Q365))</f>
        <v/>
      </c>
      <c r="P365" s="160" t="str">
        <f t="shared" si="40"/>
        <v/>
      </c>
      <c r="Q365" s="161" t="str">
        <f t="shared" si="41"/>
        <v/>
      </c>
      <c r="R365" s="162" t="str">
        <f t="shared" si="42"/>
        <v/>
      </c>
      <c r="S365" s="163" t="str">
        <f t="shared" si="43"/>
        <v/>
      </c>
      <c r="T365" s="164" t="str">
        <f t="shared" si="44"/>
        <v/>
      </c>
      <c r="U365" s="165" t="str">
        <f t="shared" si="45"/>
        <v/>
      </c>
      <c r="V365" s="146"/>
      <c r="AR365" t="str">
        <f t="shared" si="46"/>
        <v/>
      </c>
      <c r="AS365" t="str">
        <f t="shared" si="47"/>
        <v/>
      </c>
    </row>
    <row r="366" spans="1:45" x14ac:dyDescent="0.55000000000000004">
      <c r="A366" s="171"/>
      <c r="B366" s="172"/>
      <c r="C366" s="173"/>
      <c r="D366" s="173"/>
      <c r="E366" s="173"/>
      <c r="F366" s="173"/>
      <c r="G366" s="174"/>
      <c r="H366" s="175"/>
      <c r="I366" s="176"/>
      <c r="J366" s="176"/>
      <c r="K366" s="177"/>
      <c r="L366" s="178"/>
      <c r="M366" s="179"/>
      <c r="N366" s="133"/>
      <c r="O366" s="160" t="str">
        <f>IF(Q366 = "", "", COUNT(Q$4:$Q366))</f>
        <v/>
      </c>
      <c r="P366" s="160" t="str">
        <f t="shared" si="40"/>
        <v/>
      </c>
      <c r="Q366" s="161" t="str">
        <f t="shared" si="41"/>
        <v/>
      </c>
      <c r="R366" s="162" t="str">
        <f t="shared" si="42"/>
        <v/>
      </c>
      <c r="S366" s="163" t="str">
        <f t="shared" si="43"/>
        <v/>
      </c>
      <c r="T366" s="164" t="str">
        <f t="shared" si="44"/>
        <v/>
      </c>
      <c r="U366" s="165" t="str">
        <f t="shared" si="45"/>
        <v/>
      </c>
      <c r="V366" s="146"/>
      <c r="AR366" t="str">
        <f t="shared" si="46"/>
        <v/>
      </c>
      <c r="AS366" t="str">
        <f t="shared" si="47"/>
        <v/>
      </c>
    </row>
    <row r="367" spans="1:45" x14ac:dyDescent="0.55000000000000004">
      <c r="A367" s="171"/>
      <c r="B367" s="172"/>
      <c r="C367" s="173"/>
      <c r="D367" s="173"/>
      <c r="E367" s="173"/>
      <c r="F367" s="173"/>
      <c r="G367" s="174"/>
      <c r="H367" s="175"/>
      <c r="I367" s="176"/>
      <c r="J367" s="176"/>
      <c r="K367" s="177"/>
      <c r="L367" s="178"/>
      <c r="M367" s="179"/>
      <c r="N367" s="133"/>
      <c r="O367" s="160" t="str">
        <f>IF(Q367 = "", "", COUNT(Q$4:$Q367))</f>
        <v/>
      </c>
      <c r="P367" s="160" t="str">
        <f t="shared" si="40"/>
        <v/>
      </c>
      <c r="Q367" s="161" t="str">
        <f t="shared" si="41"/>
        <v/>
      </c>
      <c r="R367" s="162" t="str">
        <f t="shared" si="42"/>
        <v/>
      </c>
      <c r="S367" s="163" t="str">
        <f t="shared" si="43"/>
        <v/>
      </c>
      <c r="T367" s="164" t="str">
        <f t="shared" si="44"/>
        <v/>
      </c>
      <c r="U367" s="165" t="str">
        <f t="shared" si="45"/>
        <v/>
      </c>
      <c r="V367" s="146"/>
      <c r="AR367" t="str">
        <f t="shared" si="46"/>
        <v/>
      </c>
      <c r="AS367" t="str">
        <f t="shared" si="47"/>
        <v/>
      </c>
    </row>
    <row r="368" spans="1:45" x14ac:dyDescent="0.55000000000000004">
      <c r="A368" s="171"/>
      <c r="B368" s="172"/>
      <c r="C368" s="173"/>
      <c r="D368" s="173"/>
      <c r="E368" s="173"/>
      <c r="F368" s="173"/>
      <c r="G368" s="174"/>
      <c r="H368" s="175"/>
      <c r="I368" s="176"/>
      <c r="J368" s="176"/>
      <c r="K368" s="177"/>
      <c r="L368" s="178"/>
      <c r="M368" s="179"/>
      <c r="N368" s="133"/>
      <c r="O368" s="160" t="str">
        <f>IF(Q368 = "", "", COUNT(Q$4:$Q368))</f>
        <v/>
      </c>
      <c r="P368" s="160" t="str">
        <f t="shared" si="40"/>
        <v/>
      </c>
      <c r="Q368" s="161" t="str">
        <f t="shared" si="41"/>
        <v/>
      </c>
      <c r="R368" s="162" t="str">
        <f t="shared" si="42"/>
        <v/>
      </c>
      <c r="S368" s="163" t="str">
        <f t="shared" si="43"/>
        <v/>
      </c>
      <c r="T368" s="164" t="str">
        <f t="shared" si="44"/>
        <v/>
      </c>
      <c r="U368" s="165" t="str">
        <f t="shared" si="45"/>
        <v/>
      </c>
      <c r="V368" s="146"/>
      <c r="AR368" t="str">
        <f t="shared" si="46"/>
        <v/>
      </c>
      <c r="AS368" t="str">
        <f t="shared" si="47"/>
        <v/>
      </c>
    </row>
    <row r="369" spans="1:45" x14ac:dyDescent="0.55000000000000004">
      <c r="A369" s="171"/>
      <c r="B369" s="172"/>
      <c r="C369" s="173"/>
      <c r="D369" s="173"/>
      <c r="E369" s="173"/>
      <c r="F369" s="173"/>
      <c r="G369" s="174"/>
      <c r="H369" s="175"/>
      <c r="I369" s="176"/>
      <c r="J369" s="176"/>
      <c r="K369" s="177"/>
      <c r="L369" s="178"/>
      <c r="M369" s="179"/>
      <c r="N369" s="133"/>
      <c r="O369" s="160" t="str">
        <f>IF(Q369 = "", "", COUNT(Q$4:$Q369))</f>
        <v/>
      </c>
      <c r="P369" s="160" t="str">
        <f t="shared" si="40"/>
        <v/>
      </c>
      <c r="Q369" s="161" t="str">
        <f t="shared" si="41"/>
        <v/>
      </c>
      <c r="R369" s="162" t="str">
        <f t="shared" si="42"/>
        <v/>
      </c>
      <c r="S369" s="163" t="str">
        <f t="shared" si="43"/>
        <v/>
      </c>
      <c r="T369" s="164" t="str">
        <f t="shared" si="44"/>
        <v/>
      </c>
      <c r="U369" s="165" t="str">
        <f t="shared" si="45"/>
        <v/>
      </c>
      <c r="V369" s="146"/>
      <c r="AR369" t="str">
        <f t="shared" si="46"/>
        <v/>
      </c>
      <c r="AS369" t="str">
        <f t="shared" si="47"/>
        <v/>
      </c>
    </row>
    <row r="370" spans="1:45" x14ac:dyDescent="0.55000000000000004">
      <c r="A370" s="171"/>
      <c r="B370" s="172"/>
      <c r="C370" s="173"/>
      <c r="D370" s="173"/>
      <c r="E370" s="173"/>
      <c r="F370" s="173"/>
      <c r="G370" s="174"/>
      <c r="H370" s="175"/>
      <c r="I370" s="176"/>
      <c r="J370" s="176"/>
      <c r="K370" s="177"/>
      <c r="L370" s="178"/>
      <c r="M370" s="179"/>
      <c r="N370" s="133"/>
      <c r="O370" s="160" t="str">
        <f>IF(Q370 = "", "", COUNT(Q$4:$Q370))</f>
        <v/>
      </c>
      <c r="P370" s="160" t="str">
        <f t="shared" si="40"/>
        <v/>
      </c>
      <c r="Q370" s="161" t="str">
        <f t="shared" si="41"/>
        <v/>
      </c>
      <c r="R370" s="162" t="str">
        <f t="shared" si="42"/>
        <v/>
      </c>
      <c r="S370" s="163" t="str">
        <f t="shared" si="43"/>
        <v/>
      </c>
      <c r="T370" s="164" t="str">
        <f t="shared" si="44"/>
        <v/>
      </c>
      <c r="U370" s="165" t="str">
        <f t="shared" si="45"/>
        <v/>
      </c>
      <c r="V370" s="146"/>
      <c r="AR370" t="str">
        <f t="shared" si="46"/>
        <v/>
      </c>
      <c r="AS370" t="str">
        <f t="shared" si="47"/>
        <v/>
      </c>
    </row>
    <row r="371" spans="1:45" x14ac:dyDescent="0.55000000000000004">
      <c r="A371" s="171"/>
      <c r="B371" s="172"/>
      <c r="C371" s="173"/>
      <c r="D371" s="173"/>
      <c r="E371" s="173"/>
      <c r="F371" s="173"/>
      <c r="G371" s="174"/>
      <c r="H371" s="175"/>
      <c r="I371" s="176"/>
      <c r="J371" s="176"/>
      <c r="K371" s="177"/>
      <c r="L371" s="178"/>
      <c r="M371" s="179"/>
      <c r="N371" s="133"/>
      <c r="O371" s="160" t="str">
        <f>IF(Q371 = "", "", COUNT(Q$4:$Q371))</f>
        <v/>
      </c>
      <c r="P371" s="160" t="str">
        <f t="shared" si="40"/>
        <v/>
      </c>
      <c r="Q371" s="161" t="str">
        <f t="shared" si="41"/>
        <v/>
      </c>
      <c r="R371" s="162" t="str">
        <f t="shared" si="42"/>
        <v/>
      </c>
      <c r="S371" s="163" t="str">
        <f t="shared" si="43"/>
        <v/>
      </c>
      <c r="T371" s="164" t="str">
        <f t="shared" si="44"/>
        <v/>
      </c>
      <c r="U371" s="165" t="str">
        <f t="shared" si="45"/>
        <v/>
      </c>
      <c r="V371" s="146"/>
      <c r="AR371" t="str">
        <f t="shared" si="46"/>
        <v/>
      </c>
      <c r="AS371" t="str">
        <f t="shared" si="47"/>
        <v/>
      </c>
    </row>
    <row r="372" spans="1:45" x14ac:dyDescent="0.55000000000000004">
      <c r="A372" s="171"/>
      <c r="B372" s="172"/>
      <c r="C372" s="173"/>
      <c r="D372" s="173"/>
      <c r="E372" s="173"/>
      <c r="F372" s="173"/>
      <c r="G372" s="174"/>
      <c r="H372" s="175"/>
      <c r="I372" s="176"/>
      <c r="J372" s="176"/>
      <c r="K372" s="177"/>
      <c r="L372" s="178"/>
      <c r="M372" s="179"/>
      <c r="N372" s="133"/>
      <c r="O372" s="160" t="str">
        <f>IF(Q372 = "", "", COUNT(Q$4:$Q372))</f>
        <v/>
      </c>
      <c r="P372" s="160" t="str">
        <f t="shared" si="40"/>
        <v/>
      </c>
      <c r="Q372" s="161" t="str">
        <f t="shared" si="41"/>
        <v/>
      </c>
      <c r="R372" s="162" t="str">
        <f t="shared" si="42"/>
        <v/>
      </c>
      <c r="S372" s="163" t="str">
        <f t="shared" si="43"/>
        <v/>
      </c>
      <c r="T372" s="164" t="str">
        <f t="shared" si="44"/>
        <v/>
      </c>
      <c r="U372" s="165" t="str">
        <f t="shared" si="45"/>
        <v/>
      </c>
      <c r="V372" s="146"/>
      <c r="AR372" t="str">
        <f t="shared" si="46"/>
        <v/>
      </c>
      <c r="AS372" t="str">
        <f t="shared" si="47"/>
        <v/>
      </c>
    </row>
    <row r="373" spans="1:45" x14ac:dyDescent="0.55000000000000004">
      <c r="A373" s="171"/>
      <c r="B373" s="172"/>
      <c r="C373" s="173"/>
      <c r="D373" s="173"/>
      <c r="E373" s="173"/>
      <c r="F373" s="173"/>
      <c r="G373" s="174"/>
      <c r="H373" s="175"/>
      <c r="I373" s="176"/>
      <c r="J373" s="176"/>
      <c r="K373" s="177"/>
      <c r="L373" s="178"/>
      <c r="M373" s="179"/>
      <c r="N373" s="133"/>
      <c r="O373" s="160" t="str">
        <f>IF(Q373 = "", "", COUNT(Q$4:$Q373))</f>
        <v/>
      </c>
      <c r="P373" s="160" t="str">
        <f t="shared" si="40"/>
        <v/>
      </c>
      <c r="Q373" s="161" t="str">
        <f t="shared" si="41"/>
        <v/>
      </c>
      <c r="R373" s="162" t="str">
        <f t="shared" si="42"/>
        <v/>
      </c>
      <c r="S373" s="163" t="str">
        <f t="shared" si="43"/>
        <v/>
      </c>
      <c r="T373" s="164" t="str">
        <f t="shared" si="44"/>
        <v/>
      </c>
      <c r="U373" s="165" t="str">
        <f t="shared" si="45"/>
        <v/>
      </c>
      <c r="V373" s="146"/>
      <c r="AR373" t="str">
        <f t="shared" si="46"/>
        <v/>
      </c>
      <c r="AS373" t="str">
        <f t="shared" si="47"/>
        <v/>
      </c>
    </row>
    <row r="374" spans="1:45" x14ac:dyDescent="0.55000000000000004">
      <c r="A374" s="171"/>
      <c r="B374" s="172"/>
      <c r="C374" s="173"/>
      <c r="D374" s="173"/>
      <c r="E374" s="173"/>
      <c r="F374" s="173"/>
      <c r="G374" s="174"/>
      <c r="H374" s="175"/>
      <c r="I374" s="176"/>
      <c r="J374" s="176"/>
      <c r="K374" s="177"/>
      <c r="L374" s="178"/>
      <c r="M374" s="179"/>
      <c r="N374" s="133"/>
      <c r="O374" s="160" t="str">
        <f>IF(Q374 = "", "", COUNT(Q$4:$Q374))</f>
        <v/>
      </c>
      <c r="P374" s="160" t="str">
        <f t="shared" si="40"/>
        <v/>
      </c>
      <c r="Q374" s="161" t="str">
        <f t="shared" si="41"/>
        <v/>
      </c>
      <c r="R374" s="162" t="str">
        <f t="shared" si="42"/>
        <v/>
      </c>
      <c r="S374" s="163" t="str">
        <f t="shared" si="43"/>
        <v/>
      </c>
      <c r="T374" s="164" t="str">
        <f t="shared" si="44"/>
        <v/>
      </c>
      <c r="U374" s="165" t="str">
        <f t="shared" si="45"/>
        <v/>
      </c>
      <c r="V374" s="146"/>
      <c r="AR374" t="str">
        <f t="shared" si="46"/>
        <v/>
      </c>
      <c r="AS374" t="str">
        <f t="shared" si="47"/>
        <v/>
      </c>
    </row>
    <row r="375" spans="1:45" x14ac:dyDescent="0.55000000000000004">
      <c r="A375" s="171"/>
      <c r="B375" s="172"/>
      <c r="C375" s="173"/>
      <c r="D375" s="173"/>
      <c r="E375" s="173"/>
      <c r="F375" s="173"/>
      <c r="G375" s="174"/>
      <c r="H375" s="175"/>
      <c r="I375" s="176"/>
      <c r="J375" s="176"/>
      <c r="K375" s="177"/>
      <c r="L375" s="178"/>
      <c r="M375" s="179"/>
      <c r="N375" s="133"/>
      <c r="O375" s="160" t="str">
        <f>IF(Q375 = "", "", COUNT(Q$4:$Q375))</f>
        <v/>
      </c>
      <c r="P375" s="160" t="str">
        <f t="shared" si="40"/>
        <v/>
      </c>
      <c r="Q375" s="161" t="str">
        <f t="shared" si="41"/>
        <v/>
      </c>
      <c r="R375" s="162" t="str">
        <f t="shared" si="42"/>
        <v/>
      </c>
      <c r="S375" s="163" t="str">
        <f t="shared" si="43"/>
        <v/>
      </c>
      <c r="T375" s="164" t="str">
        <f t="shared" si="44"/>
        <v/>
      </c>
      <c r="U375" s="165" t="str">
        <f t="shared" si="45"/>
        <v/>
      </c>
      <c r="V375" s="146"/>
      <c r="AR375" t="str">
        <f t="shared" si="46"/>
        <v/>
      </c>
      <c r="AS375" t="str">
        <f t="shared" si="47"/>
        <v/>
      </c>
    </row>
    <row r="376" spans="1:45" x14ac:dyDescent="0.55000000000000004">
      <c r="A376" s="171"/>
      <c r="B376" s="172"/>
      <c r="C376" s="173"/>
      <c r="D376" s="173"/>
      <c r="E376" s="173"/>
      <c r="F376" s="173"/>
      <c r="G376" s="174"/>
      <c r="H376" s="175"/>
      <c r="I376" s="176"/>
      <c r="J376" s="176"/>
      <c r="K376" s="177"/>
      <c r="L376" s="178"/>
      <c r="M376" s="179"/>
      <c r="N376" s="133"/>
      <c r="O376" s="160" t="str">
        <f>IF(Q376 = "", "", COUNT(Q$4:$Q376))</f>
        <v/>
      </c>
      <c r="P376" s="160" t="str">
        <f t="shared" si="40"/>
        <v/>
      </c>
      <c r="Q376" s="161" t="str">
        <f t="shared" si="41"/>
        <v/>
      </c>
      <c r="R376" s="162" t="str">
        <f t="shared" si="42"/>
        <v/>
      </c>
      <c r="S376" s="163" t="str">
        <f t="shared" si="43"/>
        <v/>
      </c>
      <c r="T376" s="164" t="str">
        <f t="shared" si="44"/>
        <v/>
      </c>
      <c r="U376" s="165" t="str">
        <f t="shared" si="45"/>
        <v/>
      </c>
      <c r="V376" s="146"/>
      <c r="AR376" t="str">
        <f t="shared" si="46"/>
        <v/>
      </c>
      <c r="AS376" t="str">
        <f t="shared" si="47"/>
        <v/>
      </c>
    </row>
    <row r="377" spans="1:45" x14ac:dyDescent="0.55000000000000004">
      <c r="A377" s="171"/>
      <c r="B377" s="172"/>
      <c r="C377" s="173"/>
      <c r="D377" s="173"/>
      <c r="E377" s="173"/>
      <c r="F377" s="173"/>
      <c r="G377" s="174"/>
      <c r="H377" s="175"/>
      <c r="I377" s="176"/>
      <c r="J377" s="176"/>
      <c r="K377" s="177"/>
      <c r="L377" s="178"/>
      <c r="M377" s="179"/>
      <c r="N377" s="133"/>
      <c r="O377" s="160" t="str">
        <f>IF(Q377 = "", "", COUNT(Q$4:$Q377))</f>
        <v/>
      </c>
      <c r="P377" s="160" t="str">
        <f t="shared" si="40"/>
        <v/>
      </c>
      <c r="Q377" s="161" t="str">
        <f t="shared" si="41"/>
        <v/>
      </c>
      <c r="R377" s="162" t="str">
        <f t="shared" si="42"/>
        <v/>
      </c>
      <c r="S377" s="163" t="str">
        <f t="shared" si="43"/>
        <v/>
      </c>
      <c r="T377" s="164" t="str">
        <f t="shared" si="44"/>
        <v/>
      </c>
      <c r="U377" s="165" t="str">
        <f t="shared" si="45"/>
        <v/>
      </c>
      <c r="V377" s="146"/>
      <c r="AR377" t="str">
        <f t="shared" si="46"/>
        <v/>
      </c>
      <c r="AS377" t="str">
        <f t="shared" si="47"/>
        <v/>
      </c>
    </row>
    <row r="378" spans="1:45" x14ac:dyDescent="0.55000000000000004">
      <c r="A378" s="171"/>
      <c r="B378" s="172"/>
      <c r="C378" s="173"/>
      <c r="D378" s="173"/>
      <c r="E378" s="173"/>
      <c r="F378" s="173"/>
      <c r="G378" s="174"/>
      <c r="H378" s="175"/>
      <c r="I378" s="176"/>
      <c r="J378" s="176"/>
      <c r="K378" s="177"/>
      <c r="L378" s="178"/>
      <c r="M378" s="179"/>
      <c r="N378" s="133"/>
      <c r="O378" s="160" t="str">
        <f>IF(Q378 = "", "", COUNT(Q$4:$Q378))</f>
        <v/>
      </c>
      <c r="P378" s="160" t="str">
        <f t="shared" si="40"/>
        <v/>
      </c>
      <c r="Q378" s="161" t="str">
        <f t="shared" si="41"/>
        <v/>
      </c>
      <c r="R378" s="162" t="str">
        <f t="shared" si="42"/>
        <v/>
      </c>
      <c r="S378" s="163" t="str">
        <f t="shared" si="43"/>
        <v/>
      </c>
      <c r="T378" s="164" t="str">
        <f t="shared" si="44"/>
        <v/>
      </c>
      <c r="U378" s="165" t="str">
        <f t="shared" si="45"/>
        <v/>
      </c>
      <c r="V378" s="146"/>
      <c r="AR378" t="str">
        <f t="shared" si="46"/>
        <v/>
      </c>
      <c r="AS378" t="str">
        <f t="shared" si="47"/>
        <v/>
      </c>
    </row>
    <row r="379" spans="1:45" x14ac:dyDescent="0.55000000000000004">
      <c r="A379" s="171"/>
      <c r="B379" s="172"/>
      <c r="C379" s="173"/>
      <c r="D379" s="173"/>
      <c r="E379" s="173"/>
      <c r="F379" s="173"/>
      <c r="G379" s="174"/>
      <c r="H379" s="175"/>
      <c r="I379" s="176"/>
      <c r="J379" s="176"/>
      <c r="K379" s="177"/>
      <c r="L379" s="178"/>
      <c r="M379" s="179"/>
      <c r="N379" s="133"/>
      <c r="O379" s="160" t="str">
        <f>IF(Q379 = "", "", COUNT(Q$4:$Q379))</f>
        <v/>
      </c>
      <c r="P379" s="160" t="str">
        <f t="shared" si="40"/>
        <v/>
      </c>
      <c r="Q379" s="161" t="str">
        <f t="shared" si="41"/>
        <v/>
      </c>
      <c r="R379" s="162" t="str">
        <f t="shared" si="42"/>
        <v/>
      </c>
      <c r="S379" s="163" t="str">
        <f t="shared" si="43"/>
        <v/>
      </c>
      <c r="T379" s="164" t="str">
        <f t="shared" si="44"/>
        <v/>
      </c>
      <c r="U379" s="165" t="str">
        <f t="shared" si="45"/>
        <v/>
      </c>
      <c r="V379" s="146"/>
      <c r="AR379" t="str">
        <f t="shared" si="46"/>
        <v/>
      </c>
      <c r="AS379" t="str">
        <f t="shared" si="47"/>
        <v/>
      </c>
    </row>
    <row r="380" spans="1:45" x14ac:dyDescent="0.55000000000000004">
      <c r="A380" s="171"/>
      <c r="B380" s="172"/>
      <c r="C380" s="173"/>
      <c r="D380" s="173"/>
      <c r="E380" s="173"/>
      <c r="F380" s="173"/>
      <c r="G380" s="174"/>
      <c r="H380" s="175"/>
      <c r="I380" s="176"/>
      <c r="J380" s="176"/>
      <c r="K380" s="177"/>
      <c r="L380" s="178"/>
      <c r="M380" s="179"/>
      <c r="N380" s="133"/>
      <c r="O380" s="160" t="str">
        <f>IF(Q380 = "", "", COUNT(Q$4:$Q380))</f>
        <v/>
      </c>
      <c r="P380" s="160" t="str">
        <f t="shared" si="40"/>
        <v/>
      </c>
      <c r="Q380" s="161" t="str">
        <f t="shared" si="41"/>
        <v/>
      </c>
      <c r="R380" s="162" t="str">
        <f t="shared" si="42"/>
        <v/>
      </c>
      <c r="S380" s="163" t="str">
        <f t="shared" si="43"/>
        <v/>
      </c>
      <c r="T380" s="164" t="str">
        <f t="shared" si="44"/>
        <v/>
      </c>
      <c r="U380" s="165" t="str">
        <f t="shared" si="45"/>
        <v/>
      </c>
      <c r="V380" s="146"/>
      <c r="AR380" t="str">
        <f t="shared" si="46"/>
        <v/>
      </c>
      <c r="AS380" t="str">
        <f t="shared" si="47"/>
        <v/>
      </c>
    </row>
    <row r="381" spans="1:45" x14ac:dyDescent="0.55000000000000004">
      <c r="A381" s="171"/>
      <c r="B381" s="172"/>
      <c r="C381" s="173"/>
      <c r="D381" s="173"/>
      <c r="E381" s="173"/>
      <c r="F381" s="173"/>
      <c r="G381" s="174"/>
      <c r="H381" s="175"/>
      <c r="I381" s="176"/>
      <c r="J381" s="176"/>
      <c r="K381" s="177"/>
      <c r="L381" s="178"/>
      <c r="M381" s="179"/>
      <c r="N381" s="133"/>
      <c r="O381" s="160" t="str">
        <f>IF(Q381 = "", "", COUNT(Q$4:$Q381))</f>
        <v/>
      </c>
      <c r="P381" s="160" t="str">
        <f t="shared" si="40"/>
        <v/>
      </c>
      <c r="Q381" s="161" t="str">
        <f t="shared" si="41"/>
        <v/>
      </c>
      <c r="R381" s="162" t="str">
        <f t="shared" si="42"/>
        <v/>
      </c>
      <c r="S381" s="163" t="str">
        <f t="shared" si="43"/>
        <v/>
      </c>
      <c r="T381" s="164" t="str">
        <f t="shared" si="44"/>
        <v/>
      </c>
      <c r="U381" s="165" t="str">
        <f t="shared" si="45"/>
        <v/>
      </c>
      <c r="V381" s="146"/>
      <c r="AR381" t="str">
        <f t="shared" si="46"/>
        <v/>
      </c>
      <c r="AS381" t="str">
        <f t="shared" si="47"/>
        <v/>
      </c>
    </row>
    <row r="382" spans="1:45" x14ac:dyDescent="0.55000000000000004">
      <c r="A382" s="171"/>
      <c r="B382" s="172"/>
      <c r="C382" s="173"/>
      <c r="D382" s="173"/>
      <c r="E382" s="173"/>
      <c r="F382" s="173"/>
      <c r="G382" s="174"/>
      <c r="H382" s="175"/>
      <c r="I382" s="176"/>
      <c r="J382" s="176"/>
      <c r="K382" s="177"/>
      <c r="L382" s="178"/>
      <c r="M382" s="179"/>
      <c r="N382" s="133"/>
      <c r="O382" s="160" t="str">
        <f>IF(Q382 = "", "", COUNT(Q$4:$Q382))</f>
        <v/>
      </c>
      <c r="P382" s="160" t="str">
        <f t="shared" si="40"/>
        <v/>
      </c>
      <c r="Q382" s="161" t="str">
        <f t="shared" si="41"/>
        <v/>
      </c>
      <c r="R382" s="162" t="str">
        <f t="shared" si="42"/>
        <v/>
      </c>
      <c r="S382" s="163" t="str">
        <f t="shared" si="43"/>
        <v/>
      </c>
      <c r="T382" s="164" t="str">
        <f t="shared" si="44"/>
        <v/>
      </c>
      <c r="U382" s="165" t="str">
        <f t="shared" si="45"/>
        <v/>
      </c>
      <c r="V382" s="146"/>
      <c r="AR382" t="str">
        <f t="shared" si="46"/>
        <v/>
      </c>
      <c r="AS382" t="str">
        <f t="shared" si="47"/>
        <v/>
      </c>
    </row>
    <row r="383" spans="1:45" x14ac:dyDescent="0.55000000000000004">
      <c r="A383" s="171"/>
      <c r="B383" s="172"/>
      <c r="C383" s="173"/>
      <c r="D383" s="173"/>
      <c r="E383" s="173"/>
      <c r="F383" s="173"/>
      <c r="G383" s="174"/>
      <c r="H383" s="175"/>
      <c r="I383" s="176"/>
      <c r="J383" s="176"/>
      <c r="K383" s="177"/>
      <c r="L383" s="178"/>
      <c r="M383" s="179"/>
      <c r="N383" s="133"/>
      <c r="O383" s="160" t="str">
        <f>IF(Q383 = "", "", COUNT(Q$4:$Q383))</f>
        <v/>
      </c>
      <c r="P383" s="160" t="str">
        <f t="shared" si="40"/>
        <v/>
      </c>
      <c r="Q383" s="161" t="str">
        <f t="shared" si="41"/>
        <v/>
      </c>
      <c r="R383" s="162" t="str">
        <f t="shared" si="42"/>
        <v/>
      </c>
      <c r="S383" s="163" t="str">
        <f t="shared" si="43"/>
        <v/>
      </c>
      <c r="T383" s="164" t="str">
        <f t="shared" si="44"/>
        <v/>
      </c>
      <c r="U383" s="165" t="str">
        <f t="shared" si="45"/>
        <v/>
      </c>
      <c r="V383" s="146"/>
      <c r="AR383" t="str">
        <f t="shared" si="46"/>
        <v/>
      </c>
      <c r="AS383" t="str">
        <f t="shared" si="47"/>
        <v/>
      </c>
    </row>
    <row r="384" spans="1:45" x14ac:dyDescent="0.55000000000000004">
      <c r="A384" s="171"/>
      <c r="B384" s="172"/>
      <c r="C384" s="173"/>
      <c r="D384" s="173"/>
      <c r="E384" s="173"/>
      <c r="F384" s="173"/>
      <c r="G384" s="174"/>
      <c r="H384" s="175"/>
      <c r="I384" s="176"/>
      <c r="J384" s="176"/>
      <c r="K384" s="177"/>
      <c r="L384" s="178"/>
      <c r="M384" s="179"/>
      <c r="N384" s="133"/>
      <c r="O384" s="160" t="str">
        <f>IF(Q384 = "", "", COUNT(Q$4:$Q384))</f>
        <v/>
      </c>
      <c r="P384" s="160" t="str">
        <f t="shared" si="40"/>
        <v/>
      </c>
      <c r="Q384" s="161" t="str">
        <f t="shared" si="41"/>
        <v/>
      </c>
      <c r="R384" s="162" t="str">
        <f t="shared" si="42"/>
        <v/>
      </c>
      <c r="S384" s="163" t="str">
        <f t="shared" si="43"/>
        <v/>
      </c>
      <c r="T384" s="164" t="str">
        <f t="shared" si="44"/>
        <v/>
      </c>
      <c r="U384" s="165" t="str">
        <f t="shared" si="45"/>
        <v/>
      </c>
      <c r="V384" s="146"/>
      <c r="AR384" t="str">
        <f t="shared" si="46"/>
        <v/>
      </c>
      <c r="AS384" t="str">
        <f t="shared" si="47"/>
        <v/>
      </c>
    </row>
    <row r="385" spans="1:45" x14ac:dyDescent="0.55000000000000004">
      <c r="A385" s="171"/>
      <c r="B385" s="172"/>
      <c r="C385" s="173"/>
      <c r="D385" s="173"/>
      <c r="E385" s="173"/>
      <c r="F385" s="173"/>
      <c r="G385" s="174"/>
      <c r="H385" s="175"/>
      <c r="I385" s="176"/>
      <c r="J385" s="176"/>
      <c r="K385" s="177"/>
      <c r="L385" s="178"/>
      <c r="M385" s="179"/>
      <c r="N385" s="133"/>
      <c r="O385" s="160" t="str">
        <f>IF(Q385 = "", "", COUNT(Q$4:$Q385))</f>
        <v/>
      </c>
      <c r="P385" s="160" t="str">
        <f t="shared" si="40"/>
        <v/>
      </c>
      <c r="Q385" s="161" t="str">
        <f t="shared" si="41"/>
        <v/>
      </c>
      <c r="R385" s="162" t="str">
        <f t="shared" si="42"/>
        <v/>
      </c>
      <c r="S385" s="163" t="str">
        <f t="shared" si="43"/>
        <v/>
      </c>
      <c r="T385" s="164" t="str">
        <f t="shared" si="44"/>
        <v/>
      </c>
      <c r="U385" s="165" t="str">
        <f t="shared" si="45"/>
        <v/>
      </c>
      <c r="V385" s="146"/>
      <c r="AR385" t="str">
        <f t="shared" si="46"/>
        <v/>
      </c>
      <c r="AS385" t="str">
        <f t="shared" si="47"/>
        <v/>
      </c>
    </row>
    <row r="386" spans="1:45" x14ac:dyDescent="0.55000000000000004">
      <c r="A386" s="171"/>
      <c r="B386" s="172"/>
      <c r="C386" s="173"/>
      <c r="D386" s="173"/>
      <c r="E386" s="173"/>
      <c r="F386" s="173"/>
      <c r="G386" s="174"/>
      <c r="H386" s="175"/>
      <c r="I386" s="176"/>
      <c r="J386" s="176"/>
      <c r="K386" s="177"/>
      <c r="L386" s="178"/>
      <c r="M386" s="179"/>
      <c r="N386" s="133"/>
      <c r="O386" s="160" t="str">
        <f>IF(Q386 = "", "", COUNT(Q$4:$Q386))</f>
        <v/>
      </c>
      <c r="P386" s="160" t="str">
        <f t="shared" si="40"/>
        <v/>
      </c>
      <c r="Q386" s="161" t="str">
        <f t="shared" si="41"/>
        <v/>
      </c>
      <c r="R386" s="162" t="str">
        <f t="shared" si="42"/>
        <v/>
      </c>
      <c r="S386" s="163" t="str">
        <f t="shared" si="43"/>
        <v/>
      </c>
      <c r="T386" s="164" t="str">
        <f t="shared" si="44"/>
        <v/>
      </c>
      <c r="U386" s="165" t="str">
        <f t="shared" si="45"/>
        <v/>
      </c>
      <c r="V386" s="146"/>
      <c r="AR386" t="str">
        <f t="shared" si="46"/>
        <v/>
      </c>
      <c r="AS386" t="str">
        <f t="shared" si="47"/>
        <v/>
      </c>
    </row>
    <row r="387" spans="1:45" x14ac:dyDescent="0.55000000000000004">
      <c r="A387" s="171"/>
      <c r="B387" s="172"/>
      <c r="C387" s="173"/>
      <c r="D387" s="173"/>
      <c r="E387" s="173"/>
      <c r="F387" s="173"/>
      <c r="G387" s="174"/>
      <c r="H387" s="175"/>
      <c r="I387" s="176"/>
      <c r="J387" s="176"/>
      <c r="K387" s="177"/>
      <c r="L387" s="178"/>
      <c r="M387" s="179"/>
      <c r="N387" s="133"/>
      <c r="O387" s="160" t="str">
        <f>IF(Q387 = "", "", COUNT(Q$4:$Q387))</f>
        <v/>
      </c>
      <c r="P387" s="160" t="str">
        <f t="shared" si="40"/>
        <v/>
      </c>
      <c r="Q387" s="161" t="str">
        <f t="shared" si="41"/>
        <v/>
      </c>
      <c r="R387" s="162" t="str">
        <f t="shared" si="42"/>
        <v/>
      </c>
      <c r="S387" s="163" t="str">
        <f t="shared" si="43"/>
        <v/>
      </c>
      <c r="T387" s="164" t="str">
        <f t="shared" si="44"/>
        <v/>
      </c>
      <c r="U387" s="165" t="str">
        <f t="shared" si="45"/>
        <v/>
      </c>
      <c r="V387" s="146"/>
      <c r="AR387" t="str">
        <f t="shared" si="46"/>
        <v/>
      </c>
      <c r="AS387" t="str">
        <f t="shared" si="47"/>
        <v/>
      </c>
    </row>
    <row r="388" spans="1:45" x14ac:dyDescent="0.55000000000000004">
      <c r="A388" s="171"/>
      <c r="B388" s="172"/>
      <c r="C388" s="173"/>
      <c r="D388" s="173"/>
      <c r="E388" s="173"/>
      <c r="F388" s="173"/>
      <c r="G388" s="174"/>
      <c r="H388" s="175"/>
      <c r="I388" s="176"/>
      <c r="J388" s="176"/>
      <c r="K388" s="177"/>
      <c r="L388" s="178"/>
      <c r="M388" s="179"/>
      <c r="N388" s="133"/>
      <c r="O388" s="160" t="str">
        <f>IF(Q388 = "", "", COUNT(Q$4:$Q388))</f>
        <v/>
      </c>
      <c r="P388" s="160" t="str">
        <f t="shared" ref="P388:P451" si="48">IF(C388 &gt; 0, YEAR(B388), "")</f>
        <v/>
      </c>
      <c r="Q388" s="161" t="str">
        <f t="shared" ref="Q388:Q451" si="49">IF(A388="", "", IF(G388="",1,IF(G388="O",1,IF(G388="C",8.4,IF(G388="B",8.4,IF(G388="A",76.8,IF(G388="K",76.8,"ERR")))))))</f>
        <v/>
      </c>
      <c r="R388" s="162" t="str">
        <f t="shared" ref="R388:R451" si="50">IF(L388&lt;&gt;"",Q388,"")</f>
        <v/>
      </c>
      <c r="S388" s="163" t="str">
        <f t="shared" ref="S388:S451" si="51">IF(IF(L388&lt;&gt;"",G388,"")=0, "O", IF(L388&lt;&gt;"",G388,""))</f>
        <v/>
      </c>
      <c r="T388" s="164" t="str">
        <f t="shared" ref="T388:T451" si="52">IF(M388&lt;&gt;"",Q388,"")</f>
        <v/>
      </c>
      <c r="U388" s="165" t="str">
        <f t="shared" ref="U388:U451" si="53">IF(IF(M388&lt;&gt;"",G388,"")=0, "O", IF(M388&lt;&gt;"",G388,""))</f>
        <v/>
      </c>
      <c r="V388" s="146"/>
      <c r="AR388" t="str">
        <f t="shared" ref="AR388:AR451" si="54">IF(O388&gt;0, O388, "")</f>
        <v/>
      </c>
      <c r="AS388" t="str">
        <f t="shared" ref="AS388:AS451" si="55">IF(OR(L388="Y",M388="Y"),"Y","")</f>
        <v/>
      </c>
    </row>
    <row r="389" spans="1:45" x14ac:dyDescent="0.55000000000000004">
      <c r="A389" s="171"/>
      <c r="B389" s="172"/>
      <c r="C389" s="173"/>
      <c r="D389" s="173"/>
      <c r="E389" s="173"/>
      <c r="F389" s="173"/>
      <c r="G389" s="174"/>
      <c r="H389" s="175"/>
      <c r="I389" s="176"/>
      <c r="J389" s="176"/>
      <c r="K389" s="177"/>
      <c r="L389" s="178"/>
      <c r="M389" s="179"/>
      <c r="N389" s="133"/>
      <c r="O389" s="160" t="str">
        <f>IF(Q389 = "", "", COUNT(Q$4:$Q389))</f>
        <v/>
      </c>
      <c r="P389" s="160" t="str">
        <f t="shared" si="48"/>
        <v/>
      </c>
      <c r="Q389" s="161" t="str">
        <f t="shared" si="49"/>
        <v/>
      </c>
      <c r="R389" s="162" t="str">
        <f t="shared" si="50"/>
        <v/>
      </c>
      <c r="S389" s="163" t="str">
        <f t="shared" si="51"/>
        <v/>
      </c>
      <c r="T389" s="164" t="str">
        <f t="shared" si="52"/>
        <v/>
      </c>
      <c r="U389" s="165" t="str">
        <f t="shared" si="53"/>
        <v/>
      </c>
      <c r="V389" s="146"/>
      <c r="AR389" t="str">
        <f t="shared" si="54"/>
        <v/>
      </c>
      <c r="AS389" t="str">
        <f t="shared" si="55"/>
        <v/>
      </c>
    </row>
    <row r="390" spans="1:45" x14ac:dyDescent="0.55000000000000004">
      <c r="A390" s="171"/>
      <c r="B390" s="172"/>
      <c r="C390" s="173"/>
      <c r="D390" s="173"/>
      <c r="E390" s="173"/>
      <c r="F390" s="173"/>
      <c r="G390" s="174"/>
      <c r="H390" s="175"/>
      <c r="I390" s="176"/>
      <c r="J390" s="176"/>
      <c r="K390" s="177"/>
      <c r="L390" s="178"/>
      <c r="M390" s="179"/>
      <c r="N390" s="133"/>
      <c r="O390" s="160" t="str">
        <f>IF(Q390 = "", "", COUNT(Q$4:$Q390))</f>
        <v/>
      </c>
      <c r="P390" s="160" t="str">
        <f t="shared" si="48"/>
        <v/>
      </c>
      <c r="Q390" s="161" t="str">
        <f t="shared" si="49"/>
        <v/>
      </c>
      <c r="R390" s="162" t="str">
        <f t="shared" si="50"/>
        <v/>
      </c>
      <c r="S390" s="163" t="str">
        <f t="shared" si="51"/>
        <v/>
      </c>
      <c r="T390" s="164" t="str">
        <f t="shared" si="52"/>
        <v/>
      </c>
      <c r="U390" s="165" t="str">
        <f t="shared" si="53"/>
        <v/>
      </c>
      <c r="V390" s="146"/>
      <c r="AR390" t="str">
        <f t="shared" si="54"/>
        <v/>
      </c>
      <c r="AS390" t="str">
        <f t="shared" si="55"/>
        <v/>
      </c>
    </row>
    <row r="391" spans="1:45" x14ac:dyDescent="0.55000000000000004">
      <c r="A391" s="171"/>
      <c r="B391" s="172"/>
      <c r="C391" s="173"/>
      <c r="D391" s="173"/>
      <c r="E391" s="173"/>
      <c r="F391" s="173"/>
      <c r="G391" s="174"/>
      <c r="H391" s="175"/>
      <c r="I391" s="176"/>
      <c r="J391" s="176"/>
      <c r="K391" s="177"/>
      <c r="L391" s="178"/>
      <c r="M391" s="179"/>
      <c r="N391" s="133"/>
      <c r="O391" s="160" t="str">
        <f>IF(Q391 = "", "", COUNT(Q$4:$Q391))</f>
        <v/>
      </c>
      <c r="P391" s="160" t="str">
        <f t="shared" si="48"/>
        <v/>
      </c>
      <c r="Q391" s="161" t="str">
        <f t="shared" si="49"/>
        <v/>
      </c>
      <c r="R391" s="162" t="str">
        <f t="shared" si="50"/>
        <v/>
      </c>
      <c r="S391" s="163" t="str">
        <f t="shared" si="51"/>
        <v/>
      </c>
      <c r="T391" s="164" t="str">
        <f t="shared" si="52"/>
        <v/>
      </c>
      <c r="U391" s="165" t="str">
        <f t="shared" si="53"/>
        <v/>
      </c>
      <c r="V391" s="146"/>
      <c r="AR391" t="str">
        <f t="shared" si="54"/>
        <v/>
      </c>
      <c r="AS391" t="str">
        <f t="shared" si="55"/>
        <v/>
      </c>
    </row>
    <row r="392" spans="1:45" x14ac:dyDescent="0.55000000000000004">
      <c r="A392" s="171"/>
      <c r="B392" s="172"/>
      <c r="C392" s="173"/>
      <c r="D392" s="173"/>
      <c r="E392" s="173"/>
      <c r="F392" s="173"/>
      <c r="G392" s="174"/>
      <c r="H392" s="175"/>
      <c r="I392" s="176"/>
      <c r="J392" s="176"/>
      <c r="K392" s="177"/>
      <c r="L392" s="178"/>
      <c r="M392" s="179"/>
      <c r="N392" s="133"/>
      <c r="O392" s="160" t="str">
        <f>IF(Q392 = "", "", COUNT(Q$4:$Q392))</f>
        <v/>
      </c>
      <c r="P392" s="160" t="str">
        <f t="shared" si="48"/>
        <v/>
      </c>
      <c r="Q392" s="161" t="str">
        <f t="shared" si="49"/>
        <v/>
      </c>
      <c r="R392" s="162" t="str">
        <f t="shared" si="50"/>
        <v/>
      </c>
      <c r="S392" s="163" t="str">
        <f t="shared" si="51"/>
        <v/>
      </c>
      <c r="T392" s="164" t="str">
        <f t="shared" si="52"/>
        <v/>
      </c>
      <c r="U392" s="165" t="str">
        <f t="shared" si="53"/>
        <v/>
      </c>
      <c r="V392" s="146"/>
      <c r="AR392" t="str">
        <f t="shared" si="54"/>
        <v/>
      </c>
      <c r="AS392" t="str">
        <f t="shared" si="55"/>
        <v/>
      </c>
    </row>
    <row r="393" spans="1:45" x14ac:dyDescent="0.55000000000000004">
      <c r="A393" s="171"/>
      <c r="B393" s="172"/>
      <c r="C393" s="173"/>
      <c r="D393" s="173"/>
      <c r="E393" s="173"/>
      <c r="F393" s="173"/>
      <c r="G393" s="174"/>
      <c r="H393" s="175"/>
      <c r="I393" s="176"/>
      <c r="J393" s="176"/>
      <c r="K393" s="177"/>
      <c r="L393" s="178"/>
      <c r="M393" s="179"/>
      <c r="N393" s="133"/>
      <c r="O393" s="160" t="str">
        <f>IF(Q393 = "", "", COUNT(Q$4:$Q393))</f>
        <v/>
      </c>
      <c r="P393" s="160" t="str">
        <f t="shared" si="48"/>
        <v/>
      </c>
      <c r="Q393" s="161" t="str">
        <f t="shared" si="49"/>
        <v/>
      </c>
      <c r="R393" s="162" t="str">
        <f t="shared" si="50"/>
        <v/>
      </c>
      <c r="S393" s="163" t="str">
        <f t="shared" si="51"/>
        <v/>
      </c>
      <c r="T393" s="164" t="str">
        <f t="shared" si="52"/>
        <v/>
      </c>
      <c r="U393" s="165" t="str">
        <f t="shared" si="53"/>
        <v/>
      </c>
      <c r="V393" s="146"/>
      <c r="AR393" t="str">
        <f t="shared" si="54"/>
        <v/>
      </c>
      <c r="AS393" t="str">
        <f t="shared" si="55"/>
        <v/>
      </c>
    </row>
    <row r="394" spans="1:45" x14ac:dyDescent="0.55000000000000004">
      <c r="A394" s="171"/>
      <c r="B394" s="172"/>
      <c r="C394" s="173"/>
      <c r="D394" s="173"/>
      <c r="E394" s="173"/>
      <c r="F394" s="173"/>
      <c r="G394" s="174"/>
      <c r="H394" s="175"/>
      <c r="I394" s="176"/>
      <c r="J394" s="176"/>
      <c r="K394" s="177"/>
      <c r="L394" s="178"/>
      <c r="M394" s="179"/>
      <c r="N394" s="133"/>
      <c r="O394" s="160" t="str">
        <f>IF(Q394 = "", "", COUNT(Q$4:$Q394))</f>
        <v/>
      </c>
      <c r="P394" s="160" t="str">
        <f t="shared" si="48"/>
        <v/>
      </c>
      <c r="Q394" s="161" t="str">
        <f t="shared" si="49"/>
        <v/>
      </c>
      <c r="R394" s="162" t="str">
        <f t="shared" si="50"/>
        <v/>
      </c>
      <c r="S394" s="163" t="str">
        <f t="shared" si="51"/>
        <v/>
      </c>
      <c r="T394" s="164" t="str">
        <f t="shared" si="52"/>
        <v/>
      </c>
      <c r="U394" s="165" t="str">
        <f t="shared" si="53"/>
        <v/>
      </c>
      <c r="V394" s="146"/>
      <c r="AR394" t="str">
        <f t="shared" si="54"/>
        <v/>
      </c>
      <c r="AS394" t="str">
        <f t="shared" si="55"/>
        <v/>
      </c>
    </row>
    <row r="395" spans="1:45" x14ac:dyDescent="0.55000000000000004">
      <c r="A395" s="171"/>
      <c r="B395" s="172"/>
      <c r="C395" s="173"/>
      <c r="D395" s="173"/>
      <c r="E395" s="173"/>
      <c r="F395" s="173"/>
      <c r="G395" s="174"/>
      <c r="H395" s="175"/>
      <c r="I395" s="176"/>
      <c r="J395" s="176"/>
      <c r="K395" s="177"/>
      <c r="L395" s="178"/>
      <c r="M395" s="179"/>
      <c r="N395" s="133"/>
      <c r="O395" s="160" t="str">
        <f>IF(Q395 = "", "", COUNT(Q$4:$Q395))</f>
        <v/>
      </c>
      <c r="P395" s="160" t="str">
        <f t="shared" si="48"/>
        <v/>
      </c>
      <c r="Q395" s="161" t="str">
        <f t="shared" si="49"/>
        <v/>
      </c>
      <c r="R395" s="162" t="str">
        <f t="shared" si="50"/>
        <v/>
      </c>
      <c r="S395" s="163" t="str">
        <f t="shared" si="51"/>
        <v/>
      </c>
      <c r="T395" s="164" t="str">
        <f t="shared" si="52"/>
        <v/>
      </c>
      <c r="U395" s="165" t="str">
        <f t="shared" si="53"/>
        <v/>
      </c>
      <c r="V395" s="146"/>
      <c r="AR395" t="str">
        <f t="shared" si="54"/>
        <v/>
      </c>
      <c r="AS395" t="str">
        <f t="shared" si="55"/>
        <v/>
      </c>
    </row>
    <row r="396" spans="1:45" x14ac:dyDescent="0.55000000000000004">
      <c r="A396" s="171"/>
      <c r="B396" s="172"/>
      <c r="C396" s="173"/>
      <c r="D396" s="173"/>
      <c r="E396" s="173"/>
      <c r="F396" s="173"/>
      <c r="G396" s="174"/>
      <c r="H396" s="175"/>
      <c r="I396" s="176"/>
      <c r="J396" s="176"/>
      <c r="K396" s="177"/>
      <c r="L396" s="178"/>
      <c r="M396" s="179"/>
      <c r="N396" s="133"/>
      <c r="O396" s="160" t="str">
        <f>IF(Q396 = "", "", COUNT(Q$4:$Q396))</f>
        <v/>
      </c>
      <c r="P396" s="160" t="str">
        <f t="shared" si="48"/>
        <v/>
      </c>
      <c r="Q396" s="161" t="str">
        <f t="shared" si="49"/>
        <v/>
      </c>
      <c r="R396" s="162" t="str">
        <f t="shared" si="50"/>
        <v/>
      </c>
      <c r="S396" s="163" t="str">
        <f t="shared" si="51"/>
        <v/>
      </c>
      <c r="T396" s="164" t="str">
        <f t="shared" si="52"/>
        <v/>
      </c>
      <c r="U396" s="165" t="str">
        <f t="shared" si="53"/>
        <v/>
      </c>
      <c r="V396" s="146"/>
      <c r="AR396" t="str">
        <f t="shared" si="54"/>
        <v/>
      </c>
      <c r="AS396" t="str">
        <f t="shared" si="55"/>
        <v/>
      </c>
    </row>
    <row r="397" spans="1:45" x14ac:dyDescent="0.55000000000000004">
      <c r="A397" s="171"/>
      <c r="B397" s="172"/>
      <c r="C397" s="173"/>
      <c r="D397" s="173"/>
      <c r="E397" s="173"/>
      <c r="F397" s="173"/>
      <c r="G397" s="174"/>
      <c r="H397" s="175"/>
      <c r="I397" s="176"/>
      <c r="J397" s="176"/>
      <c r="K397" s="177"/>
      <c r="L397" s="178"/>
      <c r="M397" s="179"/>
      <c r="N397" s="133"/>
      <c r="O397" s="160" t="str">
        <f>IF(Q397 = "", "", COUNT(Q$4:$Q397))</f>
        <v/>
      </c>
      <c r="P397" s="160" t="str">
        <f t="shared" si="48"/>
        <v/>
      </c>
      <c r="Q397" s="161" t="str">
        <f t="shared" si="49"/>
        <v/>
      </c>
      <c r="R397" s="162" t="str">
        <f t="shared" si="50"/>
        <v/>
      </c>
      <c r="S397" s="163" t="str">
        <f t="shared" si="51"/>
        <v/>
      </c>
      <c r="T397" s="164" t="str">
        <f t="shared" si="52"/>
        <v/>
      </c>
      <c r="U397" s="165" t="str">
        <f t="shared" si="53"/>
        <v/>
      </c>
      <c r="V397" s="146"/>
      <c r="AR397" t="str">
        <f t="shared" si="54"/>
        <v/>
      </c>
      <c r="AS397" t="str">
        <f t="shared" si="55"/>
        <v/>
      </c>
    </row>
    <row r="398" spans="1:45" x14ac:dyDescent="0.55000000000000004">
      <c r="A398" s="171"/>
      <c r="B398" s="172"/>
      <c r="C398" s="173"/>
      <c r="D398" s="173"/>
      <c r="E398" s="173"/>
      <c r="F398" s="173"/>
      <c r="G398" s="174"/>
      <c r="H398" s="175"/>
      <c r="I398" s="176"/>
      <c r="J398" s="176"/>
      <c r="K398" s="177"/>
      <c r="L398" s="178"/>
      <c r="M398" s="179"/>
      <c r="N398" s="133"/>
      <c r="O398" s="160" t="str">
        <f>IF(Q398 = "", "", COUNT(Q$4:$Q398))</f>
        <v/>
      </c>
      <c r="P398" s="160" t="str">
        <f t="shared" si="48"/>
        <v/>
      </c>
      <c r="Q398" s="161" t="str">
        <f t="shared" si="49"/>
        <v/>
      </c>
      <c r="R398" s="162" t="str">
        <f t="shared" si="50"/>
        <v/>
      </c>
      <c r="S398" s="163" t="str">
        <f t="shared" si="51"/>
        <v/>
      </c>
      <c r="T398" s="164" t="str">
        <f t="shared" si="52"/>
        <v/>
      </c>
      <c r="U398" s="165" t="str">
        <f t="shared" si="53"/>
        <v/>
      </c>
      <c r="V398" s="146"/>
      <c r="AR398" t="str">
        <f t="shared" si="54"/>
        <v/>
      </c>
      <c r="AS398" t="str">
        <f t="shared" si="55"/>
        <v/>
      </c>
    </row>
    <row r="399" spans="1:45" x14ac:dyDescent="0.55000000000000004">
      <c r="A399" s="171"/>
      <c r="B399" s="172"/>
      <c r="C399" s="173"/>
      <c r="D399" s="173"/>
      <c r="E399" s="173"/>
      <c r="F399" s="173"/>
      <c r="G399" s="174"/>
      <c r="H399" s="175"/>
      <c r="I399" s="176"/>
      <c r="J399" s="176"/>
      <c r="K399" s="177"/>
      <c r="L399" s="178"/>
      <c r="M399" s="179"/>
      <c r="N399" s="133"/>
      <c r="O399" s="160" t="str">
        <f>IF(Q399 = "", "", COUNT(Q$4:$Q399))</f>
        <v/>
      </c>
      <c r="P399" s="160" t="str">
        <f t="shared" si="48"/>
        <v/>
      </c>
      <c r="Q399" s="161" t="str">
        <f t="shared" si="49"/>
        <v/>
      </c>
      <c r="R399" s="162" t="str">
        <f t="shared" si="50"/>
        <v/>
      </c>
      <c r="S399" s="163" t="str">
        <f t="shared" si="51"/>
        <v/>
      </c>
      <c r="T399" s="164" t="str">
        <f t="shared" si="52"/>
        <v/>
      </c>
      <c r="U399" s="165" t="str">
        <f t="shared" si="53"/>
        <v/>
      </c>
      <c r="V399" s="146"/>
      <c r="AR399" t="str">
        <f t="shared" si="54"/>
        <v/>
      </c>
      <c r="AS399" t="str">
        <f t="shared" si="55"/>
        <v/>
      </c>
    </row>
    <row r="400" spans="1:45" x14ac:dyDescent="0.55000000000000004">
      <c r="A400" s="171"/>
      <c r="B400" s="172"/>
      <c r="C400" s="173"/>
      <c r="D400" s="173"/>
      <c r="E400" s="173"/>
      <c r="F400" s="173"/>
      <c r="G400" s="174"/>
      <c r="H400" s="175"/>
      <c r="I400" s="176"/>
      <c r="J400" s="176"/>
      <c r="K400" s="177"/>
      <c r="L400" s="178"/>
      <c r="M400" s="179"/>
      <c r="N400" s="133"/>
      <c r="O400" s="160" t="str">
        <f>IF(Q400 = "", "", COUNT(Q$4:$Q400))</f>
        <v/>
      </c>
      <c r="P400" s="160" t="str">
        <f t="shared" si="48"/>
        <v/>
      </c>
      <c r="Q400" s="161" t="str">
        <f t="shared" si="49"/>
        <v/>
      </c>
      <c r="R400" s="162" t="str">
        <f t="shared" si="50"/>
        <v/>
      </c>
      <c r="S400" s="163" t="str">
        <f t="shared" si="51"/>
        <v/>
      </c>
      <c r="T400" s="164" t="str">
        <f t="shared" si="52"/>
        <v/>
      </c>
      <c r="U400" s="165" t="str">
        <f t="shared" si="53"/>
        <v/>
      </c>
      <c r="V400" s="146"/>
      <c r="AR400" t="str">
        <f t="shared" si="54"/>
        <v/>
      </c>
      <c r="AS400" t="str">
        <f t="shared" si="55"/>
        <v/>
      </c>
    </row>
    <row r="401" spans="1:45" x14ac:dyDescent="0.55000000000000004">
      <c r="A401" s="171"/>
      <c r="B401" s="172"/>
      <c r="C401" s="173"/>
      <c r="D401" s="173"/>
      <c r="E401" s="173"/>
      <c r="F401" s="173"/>
      <c r="G401" s="174"/>
      <c r="H401" s="175"/>
      <c r="I401" s="176"/>
      <c r="J401" s="176"/>
      <c r="K401" s="177"/>
      <c r="L401" s="178"/>
      <c r="M401" s="179"/>
      <c r="N401" s="133"/>
      <c r="O401" s="160" t="str">
        <f>IF(Q401 = "", "", COUNT(Q$4:$Q401))</f>
        <v/>
      </c>
      <c r="P401" s="160" t="str">
        <f t="shared" si="48"/>
        <v/>
      </c>
      <c r="Q401" s="161" t="str">
        <f t="shared" si="49"/>
        <v/>
      </c>
      <c r="R401" s="162" t="str">
        <f t="shared" si="50"/>
        <v/>
      </c>
      <c r="S401" s="163" t="str">
        <f t="shared" si="51"/>
        <v/>
      </c>
      <c r="T401" s="164" t="str">
        <f t="shared" si="52"/>
        <v/>
      </c>
      <c r="U401" s="165" t="str">
        <f t="shared" si="53"/>
        <v/>
      </c>
      <c r="V401" s="146"/>
      <c r="AR401" t="str">
        <f t="shared" si="54"/>
        <v/>
      </c>
      <c r="AS401" t="str">
        <f t="shared" si="55"/>
        <v/>
      </c>
    </row>
    <row r="402" spans="1:45" x14ac:dyDescent="0.55000000000000004">
      <c r="A402" s="171"/>
      <c r="B402" s="172"/>
      <c r="C402" s="173"/>
      <c r="D402" s="173"/>
      <c r="E402" s="173"/>
      <c r="F402" s="173"/>
      <c r="G402" s="174"/>
      <c r="H402" s="175"/>
      <c r="I402" s="176"/>
      <c r="J402" s="176"/>
      <c r="K402" s="177"/>
      <c r="L402" s="178"/>
      <c r="M402" s="179"/>
      <c r="N402" s="133"/>
      <c r="O402" s="160" t="str">
        <f>IF(Q402 = "", "", COUNT(Q$4:$Q402))</f>
        <v/>
      </c>
      <c r="P402" s="160" t="str">
        <f t="shared" si="48"/>
        <v/>
      </c>
      <c r="Q402" s="161" t="str">
        <f t="shared" si="49"/>
        <v/>
      </c>
      <c r="R402" s="162" t="str">
        <f t="shared" si="50"/>
        <v/>
      </c>
      <c r="S402" s="163" t="str">
        <f t="shared" si="51"/>
        <v/>
      </c>
      <c r="T402" s="164" t="str">
        <f t="shared" si="52"/>
        <v/>
      </c>
      <c r="U402" s="165" t="str">
        <f t="shared" si="53"/>
        <v/>
      </c>
      <c r="V402" s="146"/>
      <c r="AR402" t="str">
        <f t="shared" si="54"/>
        <v/>
      </c>
      <c r="AS402" t="str">
        <f t="shared" si="55"/>
        <v/>
      </c>
    </row>
    <row r="403" spans="1:45" x14ac:dyDescent="0.55000000000000004">
      <c r="A403" s="171"/>
      <c r="B403" s="172"/>
      <c r="C403" s="173"/>
      <c r="D403" s="173"/>
      <c r="E403" s="173"/>
      <c r="F403" s="173"/>
      <c r="G403" s="174"/>
      <c r="H403" s="175"/>
      <c r="I403" s="176"/>
      <c r="J403" s="176"/>
      <c r="K403" s="177"/>
      <c r="L403" s="178"/>
      <c r="M403" s="179"/>
      <c r="N403" s="133"/>
      <c r="O403" s="160" t="str">
        <f>IF(Q403 = "", "", COUNT(Q$4:$Q403))</f>
        <v/>
      </c>
      <c r="P403" s="160" t="str">
        <f t="shared" si="48"/>
        <v/>
      </c>
      <c r="Q403" s="161" t="str">
        <f t="shared" si="49"/>
        <v/>
      </c>
      <c r="R403" s="162" t="str">
        <f t="shared" si="50"/>
        <v/>
      </c>
      <c r="S403" s="163" t="str">
        <f t="shared" si="51"/>
        <v/>
      </c>
      <c r="T403" s="164" t="str">
        <f t="shared" si="52"/>
        <v/>
      </c>
      <c r="U403" s="165" t="str">
        <f t="shared" si="53"/>
        <v/>
      </c>
      <c r="V403" s="146"/>
      <c r="AR403" t="str">
        <f t="shared" si="54"/>
        <v/>
      </c>
      <c r="AS403" t="str">
        <f t="shared" si="55"/>
        <v/>
      </c>
    </row>
    <row r="404" spans="1:45" x14ac:dyDescent="0.55000000000000004">
      <c r="A404" s="171"/>
      <c r="B404" s="172"/>
      <c r="C404" s="173"/>
      <c r="D404" s="173"/>
      <c r="E404" s="173"/>
      <c r="F404" s="173"/>
      <c r="G404" s="174"/>
      <c r="H404" s="175"/>
      <c r="I404" s="176"/>
      <c r="J404" s="176"/>
      <c r="K404" s="177"/>
      <c r="L404" s="178"/>
      <c r="M404" s="179"/>
      <c r="N404" s="133"/>
      <c r="O404" s="160" t="str">
        <f>IF(Q404 = "", "", COUNT(Q$4:$Q404))</f>
        <v/>
      </c>
      <c r="P404" s="160" t="str">
        <f t="shared" si="48"/>
        <v/>
      </c>
      <c r="Q404" s="161" t="str">
        <f t="shared" si="49"/>
        <v/>
      </c>
      <c r="R404" s="162" t="str">
        <f t="shared" si="50"/>
        <v/>
      </c>
      <c r="S404" s="163" t="str">
        <f t="shared" si="51"/>
        <v/>
      </c>
      <c r="T404" s="164" t="str">
        <f t="shared" si="52"/>
        <v/>
      </c>
      <c r="U404" s="165" t="str">
        <f t="shared" si="53"/>
        <v/>
      </c>
      <c r="V404" s="146"/>
      <c r="AR404" t="str">
        <f t="shared" si="54"/>
        <v/>
      </c>
      <c r="AS404" t="str">
        <f t="shared" si="55"/>
        <v/>
      </c>
    </row>
    <row r="405" spans="1:45" x14ac:dyDescent="0.55000000000000004">
      <c r="A405" s="171"/>
      <c r="B405" s="172"/>
      <c r="C405" s="173"/>
      <c r="D405" s="173"/>
      <c r="E405" s="173"/>
      <c r="F405" s="173"/>
      <c r="G405" s="174"/>
      <c r="H405" s="175"/>
      <c r="I405" s="176"/>
      <c r="J405" s="176"/>
      <c r="K405" s="177"/>
      <c r="L405" s="178"/>
      <c r="M405" s="179"/>
      <c r="N405" s="133"/>
      <c r="O405" s="160" t="str">
        <f>IF(Q405 = "", "", COUNT(Q$4:$Q405))</f>
        <v/>
      </c>
      <c r="P405" s="160" t="str">
        <f t="shared" si="48"/>
        <v/>
      </c>
      <c r="Q405" s="161" t="str">
        <f t="shared" si="49"/>
        <v/>
      </c>
      <c r="R405" s="162" t="str">
        <f t="shared" si="50"/>
        <v/>
      </c>
      <c r="S405" s="163" t="str">
        <f t="shared" si="51"/>
        <v/>
      </c>
      <c r="T405" s="164" t="str">
        <f t="shared" si="52"/>
        <v/>
      </c>
      <c r="U405" s="165" t="str">
        <f t="shared" si="53"/>
        <v/>
      </c>
      <c r="V405" s="146"/>
      <c r="AR405" t="str">
        <f t="shared" si="54"/>
        <v/>
      </c>
      <c r="AS405" t="str">
        <f t="shared" si="55"/>
        <v/>
      </c>
    </row>
    <row r="406" spans="1:45" x14ac:dyDescent="0.55000000000000004">
      <c r="A406" s="171"/>
      <c r="B406" s="172"/>
      <c r="C406" s="173"/>
      <c r="D406" s="173"/>
      <c r="E406" s="173"/>
      <c r="F406" s="173"/>
      <c r="G406" s="174"/>
      <c r="H406" s="175"/>
      <c r="I406" s="176"/>
      <c r="J406" s="176"/>
      <c r="K406" s="177"/>
      <c r="L406" s="178"/>
      <c r="M406" s="179"/>
      <c r="N406" s="133"/>
      <c r="O406" s="160" t="str">
        <f>IF(Q406 = "", "", COUNT(Q$4:$Q406))</f>
        <v/>
      </c>
      <c r="P406" s="160" t="str">
        <f t="shared" si="48"/>
        <v/>
      </c>
      <c r="Q406" s="161" t="str">
        <f t="shared" si="49"/>
        <v/>
      </c>
      <c r="R406" s="162" t="str">
        <f t="shared" si="50"/>
        <v/>
      </c>
      <c r="S406" s="163" t="str">
        <f t="shared" si="51"/>
        <v/>
      </c>
      <c r="T406" s="164" t="str">
        <f t="shared" si="52"/>
        <v/>
      </c>
      <c r="U406" s="165" t="str">
        <f t="shared" si="53"/>
        <v/>
      </c>
      <c r="V406" s="146"/>
      <c r="AR406" t="str">
        <f t="shared" si="54"/>
        <v/>
      </c>
      <c r="AS406" t="str">
        <f t="shared" si="55"/>
        <v/>
      </c>
    </row>
    <row r="407" spans="1:45" x14ac:dyDescent="0.55000000000000004">
      <c r="A407" s="171"/>
      <c r="B407" s="172"/>
      <c r="C407" s="173"/>
      <c r="D407" s="173"/>
      <c r="E407" s="173"/>
      <c r="F407" s="173"/>
      <c r="G407" s="174"/>
      <c r="H407" s="175"/>
      <c r="I407" s="176"/>
      <c r="J407" s="176"/>
      <c r="K407" s="177"/>
      <c r="L407" s="178"/>
      <c r="M407" s="179"/>
      <c r="N407" s="133"/>
      <c r="O407" s="160" t="str">
        <f>IF(Q407 = "", "", COUNT(Q$4:$Q407))</f>
        <v/>
      </c>
      <c r="P407" s="160" t="str">
        <f t="shared" si="48"/>
        <v/>
      </c>
      <c r="Q407" s="161" t="str">
        <f t="shared" si="49"/>
        <v/>
      </c>
      <c r="R407" s="162" t="str">
        <f t="shared" si="50"/>
        <v/>
      </c>
      <c r="S407" s="163" t="str">
        <f t="shared" si="51"/>
        <v/>
      </c>
      <c r="T407" s="164" t="str">
        <f t="shared" si="52"/>
        <v/>
      </c>
      <c r="U407" s="165" t="str">
        <f t="shared" si="53"/>
        <v/>
      </c>
      <c r="V407" s="146"/>
      <c r="AR407" t="str">
        <f t="shared" si="54"/>
        <v/>
      </c>
      <c r="AS407" t="str">
        <f t="shared" si="55"/>
        <v/>
      </c>
    </row>
    <row r="408" spans="1:45" x14ac:dyDescent="0.55000000000000004">
      <c r="A408" s="171"/>
      <c r="B408" s="172"/>
      <c r="C408" s="173"/>
      <c r="D408" s="173"/>
      <c r="E408" s="173"/>
      <c r="F408" s="173"/>
      <c r="G408" s="174"/>
      <c r="H408" s="175"/>
      <c r="I408" s="176"/>
      <c r="J408" s="176"/>
      <c r="K408" s="177"/>
      <c r="L408" s="178"/>
      <c r="M408" s="179"/>
      <c r="N408" s="133"/>
      <c r="O408" s="160" t="str">
        <f>IF(Q408 = "", "", COUNT(Q$4:$Q408))</f>
        <v/>
      </c>
      <c r="P408" s="160" t="str">
        <f t="shared" si="48"/>
        <v/>
      </c>
      <c r="Q408" s="161" t="str">
        <f t="shared" si="49"/>
        <v/>
      </c>
      <c r="R408" s="162" t="str">
        <f t="shared" si="50"/>
        <v/>
      </c>
      <c r="S408" s="163" t="str">
        <f t="shared" si="51"/>
        <v/>
      </c>
      <c r="T408" s="164" t="str">
        <f t="shared" si="52"/>
        <v/>
      </c>
      <c r="U408" s="165" t="str">
        <f t="shared" si="53"/>
        <v/>
      </c>
      <c r="V408" s="146"/>
      <c r="AR408" t="str">
        <f t="shared" si="54"/>
        <v/>
      </c>
      <c r="AS408" t="str">
        <f t="shared" si="55"/>
        <v/>
      </c>
    </row>
    <row r="409" spans="1:45" x14ac:dyDescent="0.55000000000000004">
      <c r="A409" s="171"/>
      <c r="B409" s="172"/>
      <c r="C409" s="173"/>
      <c r="D409" s="173"/>
      <c r="E409" s="173"/>
      <c r="F409" s="173"/>
      <c r="G409" s="174"/>
      <c r="H409" s="175"/>
      <c r="I409" s="176"/>
      <c r="J409" s="176"/>
      <c r="K409" s="177"/>
      <c r="L409" s="178"/>
      <c r="M409" s="179"/>
      <c r="N409" s="133"/>
      <c r="O409" s="160" t="str">
        <f>IF(Q409 = "", "", COUNT(Q$4:$Q409))</f>
        <v/>
      </c>
      <c r="P409" s="160" t="str">
        <f t="shared" si="48"/>
        <v/>
      </c>
      <c r="Q409" s="161" t="str">
        <f t="shared" si="49"/>
        <v/>
      </c>
      <c r="R409" s="162" t="str">
        <f t="shared" si="50"/>
        <v/>
      </c>
      <c r="S409" s="163" t="str">
        <f t="shared" si="51"/>
        <v/>
      </c>
      <c r="T409" s="164" t="str">
        <f t="shared" si="52"/>
        <v/>
      </c>
      <c r="U409" s="165" t="str">
        <f t="shared" si="53"/>
        <v/>
      </c>
      <c r="V409" s="146"/>
      <c r="AR409" t="str">
        <f t="shared" si="54"/>
        <v/>
      </c>
      <c r="AS409" t="str">
        <f t="shared" si="55"/>
        <v/>
      </c>
    </row>
    <row r="410" spans="1:45" x14ac:dyDescent="0.55000000000000004">
      <c r="A410" s="171"/>
      <c r="B410" s="172"/>
      <c r="C410" s="173"/>
      <c r="D410" s="173"/>
      <c r="E410" s="173"/>
      <c r="F410" s="173"/>
      <c r="G410" s="174"/>
      <c r="H410" s="175"/>
      <c r="I410" s="176"/>
      <c r="J410" s="176"/>
      <c r="K410" s="177"/>
      <c r="L410" s="178"/>
      <c r="M410" s="179"/>
      <c r="N410" s="133"/>
      <c r="O410" s="160" t="str">
        <f>IF(Q410 = "", "", COUNT(Q$4:$Q410))</f>
        <v/>
      </c>
      <c r="P410" s="160" t="str">
        <f t="shared" si="48"/>
        <v/>
      </c>
      <c r="Q410" s="161" t="str">
        <f t="shared" si="49"/>
        <v/>
      </c>
      <c r="R410" s="162" t="str">
        <f t="shared" si="50"/>
        <v/>
      </c>
      <c r="S410" s="163" t="str">
        <f t="shared" si="51"/>
        <v/>
      </c>
      <c r="T410" s="164" t="str">
        <f t="shared" si="52"/>
        <v/>
      </c>
      <c r="U410" s="165" t="str">
        <f t="shared" si="53"/>
        <v/>
      </c>
      <c r="V410" s="146"/>
      <c r="AR410" t="str">
        <f t="shared" si="54"/>
        <v/>
      </c>
      <c r="AS410" t="str">
        <f t="shared" si="55"/>
        <v/>
      </c>
    </row>
    <row r="411" spans="1:45" x14ac:dyDescent="0.55000000000000004">
      <c r="A411" s="171"/>
      <c r="B411" s="172"/>
      <c r="C411" s="173"/>
      <c r="D411" s="173"/>
      <c r="E411" s="173"/>
      <c r="F411" s="173"/>
      <c r="G411" s="174"/>
      <c r="H411" s="175"/>
      <c r="I411" s="176"/>
      <c r="J411" s="176"/>
      <c r="K411" s="177"/>
      <c r="L411" s="178"/>
      <c r="M411" s="179"/>
      <c r="N411" s="133"/>
      <c r="O411" s="160" t="str">
        <f>IF(Q411 = "", "", COUNT(Q$4:$Q411))</f>
        <v/>
      </c>
      <c r="P411" s="160" t="str">
        <f t="shared" si="48"/>
        <v/>
      </c>
      <c r="Q411" s="161" t="str">
        <f t="shared" si="49"/>
        <v/>
      </c>
      <c r="R411" s="162" t="str">
        <f t="shared" si="50"/>
        <v/>
      </c>
      <c r="S411" s="163" t="str">
        <f t="shared" si="51"/>
        <v/>
      </c>
      <c r="T411" s="164" t="str">
        <f t="shared" si="52"/>
        <v/>
      </c>
      <c r="U411" s="165" t="str">
        <f t="shared" si="53"/>
        <v/>
      </c>
      <c r="V411" s="146"/>
      <c r="AR411" t="str">
        <f t="shared" si="54"/>
        <v/>
      </c>
      <c r="AS411" t="str">
        <f t="shared" si="55"/>
        <v/>
      </c>
    </row>
    <row r="412" spans="1:45" x14ac:dyDescent="0.55000000000000004">
      <c r="A412" s="171"/>
      <c r="B412" s="172"/>
      <c r="C412" s="173"/>
      <c r="D412" s="173"/>
      <c r="E412" s="173"/>
      <c r="F412" s="173"/>
      <c r="G412" s="174"/>
      <c r="H412" s="175"/>
      <c r="I412" s="176"/>
      <c r="J412" s="176"/>
      <c r="K412" s="177"/>
      <c r="L412" s="178"/>
      <c r="M412" s="179"/>
      <c r="N412" s="133"/>
      <c r="O412" s="160" t="str">
        <f>IF(Q412 = "", "", COUNT(Q$4:$Q412))</f>
        <v/>
      </c>
      <c r="P412" s="160" t="str">
        <f t="shared" si="48"/>
        <v/>
      </c>
      <c r="Q412" s="161" t="str">
        <f t="shared" si="49"/>
        <v/>
      </c>
      <c r="R412" s="162" t="str">
        <f t="shared" si="50"/>
        <v/>
      </c>
      <c r="S412" s="163" t="str">
        <f t="shared" si="51"/>
        <v/>
      </c>
      <c r="T412" s="164" t="str">
        <f t="shared" si="52"/>
        <v/>
      </c>
      <c r="U412" s="165" t="str">
        <f t="shared" si="53"/>
        <v/>
      </c>
      <c r="V412" s="146"/>
      <c r="AR412" t="str">
        <f t="shared" si="54"/>
        <v/>
      </c>
      <c r="AS412" t="str">
        <f t="shared" si="55"/>
        <v/>
      </c>
    </row>
    <row r="413" spans="1:45" x14ac:dyDescent="0.55000000000000004">
      <c r="A413" s="171"/>
      <c r="B413" s="172"/>
      <c r="C413" s="173"/>
      <c r="D413" s="173"/>
      <c r="E413" s="173"/>
      <c r="F413" s="173"/>
      <c r="G413" s="174"/>
      <c r="H413" s="175"/>
      <c r="I413" s="176"/>
      <c r="J413" s="176"/>
      <c r="K413" s="177"/>
      <c r="L413" s="178"/>
      <c r="M413" s="179"/>
      <c r="N413" s="133"/>
      <c r="O413" s="160" t="str">
        <f>IF(Q413 = "", "", COUNT(Q$4:$Q413))</f>
        <v/>
      </c>
      <c r="P413" s="160" t="str">
        <f t="shared" si="48"/>
        <v/>
      </c>
      <c r="Q413" s="161" t="str">
        <f t="shared" si="49"/>
        <v/>
      </c>
      <c r="R413" s="162" t="str">
        <f t="shared" si="50"/>
        <v/>
      </c>
      <c r="S413" s="163" t="str">
        <f t="shared" si="51"/>
        <v/>
      </c>
      <c r="T413" s="164" t="str">
        <f t="shared" si="52"/>
        <v/>
      </c>
      <c r="U413" s="165" t="str">
        <f t="shared" si="53"/>
        <v/>
      </c>
      <c r="V413" s="146"/>
      <c r="AR413" t="str">
        <f t="shared" si="54"/>
        <v/>
      </c>
      <c r="AS413" t="str">
        <f t="shared" si="55"/>
        <v/>
      </c>
    </row>
    <row r="414" spans="1:45" x14ac:dyDescent="0.55000000000000004">
      <c r="A414" s="171"/>
      <c r="B414" s="172"/>
      <c r="C414" s="173"/>
      <c r="D414" s="173"/>
      <c r="E414" s="173"/>
      <c r="F414" s="173"/>
      <c r="G414" s="174"/>
      <c r="H414" s="175"/>
      <c r="I414" s="176"/>
      <c r="J414" s="176"/>
      <c r="K414" s="177"/>
      <c r="L414" s="178"/>
      <c r="M414" s="179"/>
      <c r="N414" s="133"/>
      <c r="O414" s="160" t="str">
        <f>IF(Q414 = "", "", COUNT(Q$4:$Q414))</f>
        <v/>
      </c>
      <c r="P414" s="160" t="str">
        <f t="shared" si="48"/>
        <v/>
      </c>
      <c r="Q414" s="161" t="str">
        <f t="shared" si="49"/>
        <v/>
      </c>
      <c r="R414" s="162" t="str">
        <f t="shared" si="50"/>
        <v/>
      </c>
      <c r="S414" s="163" t="str">
        <f t="shared" si="51"/>
        <v/>
      </c>
      <c r="T414" s="164" t="str">
        <f t="shared" si="52"/>
        <v/>
      </c>
      <c r="U414" s="165" t="str">
        <f t="shared" si="53"/>
        <v/>
      </c>
      <c r="V414" s="146"/>
      <c r="AR414" t="str">
        <f t="shared" si="54"/>
        <v/>
      </c>
      <c r="AS414" t="str">
        <f t="shared" si="55"/>
        <v/>
      </c>
    </row>
    <row r="415" spans="1:45" x14ac:dyDescent="0.55000000000000004">
      <c r="A415" s="171"/>
      <c r="B415" s="172"/>
      <c r="C415" s="173"/>
      <c r="D415" s="173"/>
      <c r="E415" s="173"/>
      <c r="F415" s="173"/>
      <c r="G415" s="174"/>
      <c r="H415" s="175"/>
      <c r="I415" s="176"/>
      <c r="J415" s="176"/>
      <c r="K415" s="177"/>
      <c r="L415" s="178"/>
      <c r="M415" s="179"/>
      <c r="N415" s="133"/>
      <c r="O415" s="160" t="str">
        <f>IF(Q415 = "", "", COUNT(Q$4:$Q415))</f>
        <v/>
      </c>
      <c r="P415" s="160" t="str">
        <f t="shared" si="48"/>
        <v/>
      </c>
      <c r="Q415" s="161" t="str">
        <f t="shared" si="49"/>
        <v/>
      </c>
      <c r="R415" s="162" t="str">
        <f t="shared" si="50"/>
        <v/>
      </c>
      <c r="S415" s="163" t="str">
        <f t="shared" si="51"/>
        <v/>
      </c>
      <c r="T415" s="164" t="str">
        <f t="shared" si="52"/>
        <v/>
      </c>
      <c r="U415" s="165" t="str">
        <f t="shared" si="53"/>
        <v/>
      </c>
      <c r="V415" s="146"/>
      <c r="AR415" t="str">
        <f t="shared" si="54"/>
        <v/>
      </c>
      <c r="AS415" t="str">
        <f t="shared" si="55"/>
        <v/>
      </c>
    </row>
    <row r="416" spans="1:45" x14ac:dyDescent="0.55000000000000004">
      <c r="A416" s="171"/>
      <c r="B416" s="172"/>
      <c r="C416" s="173"/>
      <c r="D416" s="173"/>
      <c r="E416" s="173"/>
      <c r="F416" s="173"/>
      <c r="G416" s="174"/>
      <c r="H416" s="175"/>
      <c r="I416" s="176"/>
      <c r="J416" s="176"/>
      <c r="K416" s="177"/>
      <c r="L416" s="178"/>
      <c r="M416" s="179"/>
      <c r="N416" s="133"/>
      <c r="O416" s="160" t="str">
        <f>IF(Q416 = "", "", COUNT(Q$4:$Q416))</f>
        <v/>
      </c>
      <c r="P416" s="160" t="str">
        <f t="shared" si="48"/>
        <v/>
      </c>
      <c r="Q416" s="161" t="str">
        <f t="shared" si="49"/>
        <v/>
      </c>
      <c r="R416" s="162" t="str">
        <f t="shared" si="50"/>
        <v/>
      </c>
      <c r="S416" s="163" t="str">
        <f t="shared" si="51"/>
        <v/>
      </c>
      <c r="T416" s="164" t="str">
        <f t="shared" si="52"/>
        <v/>
      </c>
      <c r="U416" s="165" t="str">
        <f t="shared" si="53"/>
        <v/>
      </c>
      <c r="V416" s="146"/>
      <c r="AR416" t="str">
        <f t="shared" si="54"/>
        <v/>
      </c>
      <c r="AS416" t="str">
        <f t="shared" si="55"/>
        <v/>
      </c>
    </row>
    <row r="417" spans="1:45" x14ac:dyDescent="0.55000000000000004">
      <c r="A417" s="171"/>
      <c r="B417" s="172"/>
      <c r="C417" s="173"/>
      <c r="D417" s="173"/>
      <c r="E417" s="173"/>
      <c r="F417" s="173"/>
      <c r="G417" s="174"/>
      <c r="H417" s="175"/>
      <c r="I417" s="176"/>
      <c r="J417" s="176"/>
      <c r="K417" s="177"/>
      <c r="L417" s="178"/>
      <c r="M417" s="179"/>
      <c r="N417" s="133"/>
      <c r="O417" s="160" t="str">
        <f>IF(Q417 = "", "", COUNT(Q$4:$Q417))</f>
        <v/>
      </c>
      <c r="P417" s="160" t="str">
        <f t="shared" si="48"/>
        <v/>
      </c>
      <c r="Q417" s="161" t="str">
        <f t="shared" si="49"/>
        <v/>
      </c>
      <c r="R417" s="162" t="str">
        <f t="shared" si="50"/>
        <v/>
      </c>
      <c r="S417" s="163" t="str">
        <f t="shared" si="51"/>
        <v/>
      </c>
      <c r="T417" s="164" t="str">
        <f t="shared" si="52"/>
        <v/>
      </c>
      <c r="U417" s="165" t="str">
        <f t="shared" si="53"/>
        <v/>
      </c>
      <c r="V417" s="146"/>
      <c r="AR417" t="str">
        <f t="shared" si="54"/>
        <v/>
      </c>
      <c r="AS417" t="str">
        <f t="shared" si="55"/>
        <v/>
      </c>
    </row>
    <row r="418" spans="1:45" x14ac:dyDescent="0.55000000000000004">
      <c r="A418" s="171"/>
      <c r="B418" s="172"/>
      <c r="C418" s="173"/>
      <c r="D418" s="173"/>
      <c r="E418" s="173"/>
      <c r="F418" s="173"/>
      <c r="G418" s="174"/>
      <c r="H418" s="175"/>
      <c r="I418" s="176"/>
      <c r="J418" s="176"/>
      <c r="K418" s="177"/>
      <c r="L418" s="178"/>
      <c r="M418" s="179"/>
      <c r="N418" s="133"/>
      <c r="O418" s="160" t="str">
        <f>IF(Q418 = "", "", COUNT(Q$4:$Q418))</f>
        <v/>
      </c>
      <c r="P418" s="160" t="str">
        <f t="shared" si="48"/>
        <v/>
      </c>
      <c r="Q418" s="161" t="str">
        <f t="shared" si="49"/>
        <v/>
      </c>
      <c r="R418" s="162" t="str">
        <f t="shared" si="50"/>
        <v/>
      </c>
      <c r="S418" s="163" t="str">
        <f t="shared" si="51"/>
        <v/>
      </c>
      <c r="T418" s="164" t="str">
        <f t="shared" si="52"/>
        <v/>
      </c>
      <c r="U418" s="165" t="str">
        <f t="shared" si="53"/>
        <v/>
      </c>
      <c r="V418" s="146"/>
      <c r="AR418" t="str">
        <f t="shared" si="54"/>
        <v/>
      </c>
      <c r="AS418" t="str">
        <f t="shared" si="55"/>
        <v/>
      </c>
    </row>
    <row r="419" spans="1:45" x14ac:dyDescent="0.55000000000000004">
      <c r="A419" s="171"/>
      <c r="B419" s="172"/>
      <c r="C419" s="173"/>
      <c r="D419" s="173"/>
      <c r="E419" s="173"/>
      <c r="F419" s="173"/>
      <c r="G419" s="174"/>
      <c r="H419" s="175"/>
      <c r="I419" s="176"/>
      <c r="J419" s="176"/>
      <c r="K419" s="177"/>
      <c r="L419" s="178"/>
      <c r="M419" s="179"/>
      <c r="N419" s="133"/>
      <c r="O419" s="160" t="str">
        <f>IF(Q419 = "", "", COUNT(Q$4:$Q419))</f>
        <v/>
      </c>
      <c r="P419" s="160" t="str">
        <f t="shared" si="48"/>
        <v/>
      </c>
      <c r="Q419" s="161" t="str">
        <f t="shared" si="49"/>
        <v/>
      </c>
      <c r="R419" s="162" t="str">
        <f t="shared" si="50"/>
        <v/>
      </c>
      <c r="S419" s="163" t="str">
        <f t="shared" si="51"/>
        <v/>
      </c>
      <c r="T419" s="164" t="str">
        <f t="shared" si="52"/>
        <v/>
      </c>
      <c r="U419" s="165" t="str">
        <f t="shared" si="53"/>
        <v/>
      </c>
      <c r="V419" s="146"/>
      <c r="AR419" t="str">
        <f t="shared" si="54"/>
        <v/>
      </c>
      <c r="AS419" t="str">
        <f t="shared" si="55"/>
        <v/>
      </c>
    </row>
    <row r="420" spans="1:45" x14ac:dyDescent="0.55000000000000004">
      <c r="A420" s="171"/>
      <c r="B420" s="172"/>
      <c r="C420" s="173"/>
      <c r="D420" s="173"/>
      <c r="E420" s="173"/>
      <c r="F420" s="173"/>
      <c r="G420" s="174"/>
      <c r="H420" s="175"/>
      <c r="I420" s="176"/>
      <c r="J420" s="176"/>
      <c r="K420" s="177"/>
      <c r="L420" s="178"/>
      <c r="M420" s="179"/>
      <c r="N420" s="133"/>
      <c r="O420" s="160" t="str">
        <f>IF(Q420 = "", "", COUNT(Q$4:$Q420))</f>
        <v/>
      </c>
      <c r="P420" s="160" t="str">
        <f t="shared" si="48"/>
        <v/>
      </c>
      <c r="Q420" s="161" t="str">
        <f t="shared" si="49"/>
        <v/>
      </c>
      <c r="R420" s="162" t="str">
        <f t="shared" si="50"/>
        <v/>
      </c>
      <c r="S420" s="163" t="str">
        <f t="shared" si="51"/>
        <v/>
      </c>
      <c r="T420" s="164" t="str">
        <f t="shared" si="52"/>
        <v/>
      </c>
      <c r="U420" s="165" t="str">
        <f t="shared" si="53"/>
        <v/>
      </c>
      <c r="V420" s="146"/>
      <c r="AR420" t="str">
        <f t="shared" si="54"/>
        <v/>
      </c>
      <c r="AS420" t="str">
        <f t="shared" si="55"/>
        <v/>
      </c>
    </row>
    <row r="421" spans="1:45" x14ac:dyDescent="0.55000000000000004">
      <c r="A421" s="171"/>
      <c r="B421" s="172"/>
      <c r="C421" s="173"/>
      <c r="D421" s="173"/>
      <c r="E421" s="173"/>
      <c r="F421" s="173"/>
      <c r="G421" s="174"/>
      <c r="H421" s="175"/>
      <c r="I421" s="176"/>
      <c r="J421" s="176"/>
      <c r="K421" s="177"/>
      <c r="L421" s="178"/>
      <c r="M421" s="179"/>
      <c r="N421" s="133"/>
      <c r="O421" s="160" t="str">
        <f>IF(Q421 = "", "", COUNT(Q$4:$Q421))</f>
        <v/>
      </c>
      <c r="P421" s="160" t="str">
        <f t="shared" si="48"/>
        <v/>
      </c>
      <c r="Q421" s="161" t="str">
        <f t="shared" si="49"/>
        <v/>
      </c>
      <c r="R421" s="162" t="str">
        <f t="shared" si="50"/>
        <v/>
      </c>
      <c r="S421" s="163" t="str">
        <f t="shared" si="51"/>
        <v/>
      </c>
      <c r="T421" s="164" t="str">
        <f t="shared" si="52"/>
        <v/>
      </c>
      <c r="U421" s="165" t="str">
        <f t="shared" si="53"/>
        <v/>
      </c>
      <c r="V421" s="146"/>
      <c r="AR421" t="str">
        <f t="shared" si="54"/>
        <v/>
      </c>
      <c r="AS421" t="str">
        <f t="shared" si="55"/>
        <v/>
      </c>
    </row>
    <row r="422" spans="1:45" x14ac:dyDescent="0.55000000000000004">
      <c r="A422" s="171"/>
      <c r="B422" s="172"/>
      <c r="C422" s="173"/>
      <c r="D422" s="173"/>
      <c r="E422" s="173"/>
      <c r="F422" s="173"/>
      <c r="G422" s="174"/>
      <c r="H422" s="175"/>
      <c r="I422" s="176"/>
      <c r="J422" s="176"/>
      <c r="K422" s="177"/>
      <c r="L422" s="178"/>
      <c r="M422" s="179"/>
      <c r="N422" s="133"/>
      <c r="O422" s="160" t="str">
        <f>IF(Q422 = "", "", COUNT(Q$4:$Q422))</f>
        <v/>
      </c>
      <c r="P422" s="160" t="str">
        <f t="shared" si="48"/>
        <v/>
      </c>
      <c r="Q422" s="161" t="str">
        <f t="shared" si="49"/>
        <v/>
      </c>
      <c r="R422" s="162" t="str">
        <f t="shared" si="50"/>
        <v/>
      </c>
      <c r="S422" s="163" t="str">
        <f t="shared" si="51"/>
        <v/>
      </c>
      <c r="T422" s="164" t="str">
        <f t="shared" si="52"/>
        <v/>
      </c>
      <c r="U422" s="165" t="str">
        <f t="shared" si="53"/>
        <v/>
      </c>
      <c r="V422" s="146"/>
      <c r="AR422" t="str">
        <f t="shared" si="54"/>
        <v/>
      </c>
      <c r="AS422" t="str">
        <f t="shared" si="55"/>
        <v/>
      </c>
    </row>
    <row r="423" spans="1:45" x14ac:dyDescent="0.55000000000000004">
      <c r="A423" s="171"/>
      <c r="B423" s="172"/>
      <c r="C423" s="173"/>
      <c r="D423" s="173"/>
      <c r="E423" s="173"/>
      <c r="F423" s="173"/>
      <c r="G423" s="174"/>
      <c r="H423" s="175"/>
      <c r="I423" s="176"/>
      <c r="J423" s="176"/>
      <c r="K423" s="177"/>
      <c r="L423" s="178"/>
      <c r="M423" s="179"/>
      <c r="N423" s="133"/>
      <c r="O423" s="160" t="str">
        <f>IF(Q423 = "", "", COUNT(Q$4:$Q423))</f>
        <v/>
      </c>
      <c r="P423" s="160" t="str">
        <f t="shared" si="48"/>
        <v/>
      </c>
      <c r="Q423" s="161" t="str">
        <f t="shared" si="49"/>
        <v/>
      </c>
      <c r="R423" s="162" t="str">
        <f t="shared" si="50"/>
        <v/>
      </c>
      <c r="S423" s="163" t="str">
        <f t="shared" si="51"/>
        <v/>
      </c>
      <c r="T423" s="164" t="str">
        <f t="shared" si="52"/>
        <v/>
      </c>
      <c r="U423" s="165" t="str">
        <f t="shared" si="53"/>
        <v/>
      </c>
      <c r="V423" s="146"/>
      <c r="AR423" t="str">
        <f t="shared" si="54"/>
        <v/>
      </c>
      <c r="AS423" t="str">
        <f t="shared" si="55"/>
        <v/>
      </c>
    </row>
    <row r="424" spans="1:45" x14ac:dyDescent="0.55000000000000004">
      <c r="A424" s="171"/>
      <c r="B424" s="172"/>
      <c r="C424" s="173"/>
      <c r="D424" s="173"/>
      <c r="E424" s="173"/>
      <c r="F424" s="173"/>
      <c r="G424" s="174"/>
      <c r="H424" s="175"/>
      <c r="I424" s="176"/>
      <c r="J424" s="176"/>
      <c r="K424" s="177"/>
      <c r="L424" s="178"/>
      <c r="M424" s="179"/>
      <c r="N424" s="133"/>
      <c r="O424" s="160" t="str">
        <f>IF(Q424 = "", "", COUNT(Q$4:$Q424))</f>
        <v/>
      </c>
      <c r="P424" s="160" t="str">
        <f t="shared" si="48"/>
        <v/>
      </c>
      <c r="Q424" s="161" t="str">
        <f t="shared" si="49"/>
        <v/>
      </c>
      <c r="R424" s="162" t="str">
        <f t="shared" si="50"/>
        <v/>
      </c>
      <c r="S424" s="163" t="str">
        <f t="shared" si="51"/>
        <v/>
      </c>
      <c r="T424" s="164" t="str">
        <f t="shared" si="52"/>
        <v/>
      </c>
      <c r="U424" s="165" t="str">
        <f t="shared" si="53"/>
        <v/>
      </c>
      <c r="V424" s="146"/>
      <c r="AR424" t="str">
        <f t="shared" si="54"/>
        <v/>
      </c>
      <c r="AS424" t="str">
        <f t="shared" si="55"/>
        <v/>
      </c>
    </row>
    <row r="425" spans="1:45" x14ac:dyDescent="0.55000000000000004">
      <c r="A425" s="171"/>
      <c r="B425" s="172"/>
      <c r="C425" s="173"/>
      <c r="D425" s="173"/>
      <c r="E425" s="173"/>
      <c r="F425" s="173"/>
      <c r="G425" s="174"/>
      <c r="H425" s="175"/>
      <c r="I425" s="176"/>
      <c r="J425" s="176"/>
      <c r="K425" s="177"/>
      <c r="L425" s="178"/>
      <c r="M425" s="179"/>
      <c r="N425" s="133"/>
      <c r="O425" s="160" t="str">
        <f>IF(Q425 = "", "", COUNT(Q$4:$Q425))</f>
        <v/>
      </c>
      <c r="P425" s="160" t="str">
        <f t="shared" si="48"/>
        <v/>
      </c>
      <c r="Q425" s="161" t="str">
        <f t="shared" si="49"/>
        <v/>
      </c>
      <c r="R425" s="162" t="str">
        <f t="shared" si="50"/>
        <v/>
      </c>
      <c r="S425" s="163" t="str">
        <f t="shared" si="51"/>
        <v/>
      </c>
      <c r="T425" s="164" t="str">
        <f t="shared" si="52"/>
        <v/>
      </c>
      <c r="U425" s="165" t="str">
        <f t="shared" si="53"/>
        <v/>
      </c>
      <c r="V425" s="146"/>
      <c r="AR425" t="str">
        <f t="shared" si="54"/>
        <v/>
      </c>
      <c r="AS425" t="str">
        <f t="shared" si="55"/>
        <v/>
      </c>
    </row>
    <row r="426" spans="1:45" x14ac:dyDescent="0.55000000000000004">
      <c r="A426" s="171"/>
      <c r="B426" s="172"/>
      <c r="C426" s="173"/>
      <c r="D426" s="173"/>
      <c r="E426" s="173"/>
      <c r="F426" s="173"/>
      <c r="G426" s="174"/>
      <c r="H426" s="175"/>
      <c r="I426" s="176"/>
      <c r="J426" s="176"/>
      <c r="K426" s="177"/>
      <c r="L426" s="178"/>
      <c r="M426" s="179"/>
      <c r="N426" s="133"/>
      <c r="O426" s="160" t="str">
        <f>IF(Q426 = "", "", COUNT(Q$4:$Q426))</f>
        <v/>
      </c>
      <c r="P426" s="160" t="str">
        <f t="shared" si="48"/>
        <v/>
      </c>
      <c r="Q426" s="161" t="str">
        <f t="shared" si="49"/>
        <v/>
      </c>
      <c r="R426" s="162" t="str">
        <f t="shared" si="50"/>
        <v/>
      </c>
      <c r="S426" s="163" t="str">
        <f t="shared" si="51"/>
        <v/>
      </c>
      <c r="T426" s="164" t="str">
        <f t="shared" si="52"/>
        <v/>
      </c>
      <c r="U426" s="165" t="str">
        <f t="shared" si="53"/>
        <v/>
      </c>
      <c r="V426" s="146"/>
      <c r="AR426" t="str">
        <f t="shared" si="54"/>
        <v/>
      </c>
      <c r="AS426" t="str">
        <f t="shared" si="55"/>
        <v/>
      </c>
    </row>
    <row r="427" spans="1:45" x14ac:dyDescent="0.55000000000000004">
      <c r="A427" s="171"/>
      <c r="B427" s="172"/>
      <c r="C427" s="173"/>
      <c r="D427" s="173"/>
      <c r="E427" s="173"/>
      <c r="F427" s="173"/>
      <c r="G427" s="174"/>
      <c r="H427" s="175"/>
      <c r="I427" s="176"/>
      <c r="J427" s="176"/>
      <c r="K427" s="177"/>
      <c r="L427" s="178"/>
      <c r="M427" s="179"/>
      <c r="N427" s="133"/>
      <c r="O427" s="160" t="str">
        <f>IF(Q427 = "", "", COUNT(Q$4:$Q427))</f>
        <v/>
      </c>
      <c r="P427" s="160" t="str">
        <f t="shared" si="48"/>
        <v/>
      </c>
      <c r="Q427" s="161" t="str">
        <f t="shared" si="49"/>
        <v/>
      </c>
      <c r="R427" s="162" t="str">
        <f t="shared" si="50"/>
        <v/>
      </c>
      <c r="S427" s="163" t="str">
        <f t="shared" si="51"/>
        <v/>
      </c>
      <c r="T427" s="164" t="str">
        <f t="shared" si="52"/>
        <v/>
      </c>
      <c r="U427" s="165" t="str">
        <f t="shared" si="53"/>
        <v/>
      </c>
      <c r="V427" s="146"/>
      <c r="AR427" t="str">
        <f t="shared" si="54"/>
        <v/>
      </c>
      <c r="AS427" t="str">
        <f t="shared" si="55"/>
        <v/>
      </c>
    </row>
    <row r="428" spans="1:45" x14ac:dyDescent="0.55000000000000004">
      <c r="A428" s="171"/>
      <c r="B428" s="172"/>
      <c r="C428" s="173"/>
      <c r="D428" s="173"/>
      <c r="E428" s="173"/>
      <c r="F428" s="173"/>
      <c r="G428" s="174"/>
      <c r="H428" s="175"/>
      <c r="I428" s="176"/>
      <c r="J428" s="176"/>
      <c r="K428" s="177"/>
      <c r="L428" s="178"/>
      <c r="M428" s="179"/>
      <c r="N428" s="133"/>
      <c r="O428" s="160" t="str">
        <f>IF(Q428 = "", "", COUNT(Q$4:$Q428))</f>
        <v/>
      </c>
      <c r="P428" s="160" t="str">
        <f t="shared" si="48"/>
        <v/>
      </c>
      <c r="Q428" s="161" t="str">
        <f t="shared" si="49"/>
        <v/>
      </c>
      <c r="R428" s="162" t="str">
        <f t="shared" si="50"/>
        <v/>
      </c>
      <c r="S428" s="163" t="str">
        <f t="shared" si="51"/>
        <v/>
      </c>
      <c r="T428" s="164" t="str">
        <f t="shared" si="52"/>
        <v/>
      </c>
      <c r="U428" s="165" t="str">
        <f t="shared" si="53"/>
        <v/>
      </c>
      <c r="V428" s="146"/>
      <c r="AR428" t="str">
        <f t="shared" si="54"/>
        <v/>
      </c>
      <c r="AS428" t="str">
        <f t="shared" si="55"/>
        <v/>
      </c>
    </row>
    <row r="429" spans="1:45" x14ac:dyDescent="0.55000000000000004">
      <c r="A429" s="171"/>
      <c r="B429" s="172"/>
      <c r="C429" s="173"/>
      <c r="D429" s="173"/>
      <c r="E429" s="173"/>
      <c r="F429" s="173"/>
      <c r="G429" s="174"/>
      <c r="H429" s="175"/>
      <c r="I429" s="176"/>
      <c r="J429" s="176"/>
      <c r="K429" s="177"/>
      <c r="L429" s="178"/>
      <c r="M429" s="179"/>
      <c r="N429" s="133"/>
      <c r="O429" s="160" t="str">
        <f>IF(Q429 = "", "", COUNT(Q$4:$Q429))</f>
        <v/>
      </c>
      <c r="P429" s="160" t="str">
        <f t="shared" si="48"/>
        <v/>
      </c>
      <c r="Q429" s="161" t="str">
        <f t="shared" si="49"/>
        <v/>
      </c>
      <c r="R429" s="162" t="str">
        <f t="shared" si="50"/>
        <v/>
      </c>
      <c r="S429" s="163" t="str">
        <f t="shared" si="51"/>
        <v/>
      </c>
      <c r="T429" s="164" t="str">
        <f t="shared" si="52"/>
        <v/>
      </c>
      <c r="U429" s="165" t="str">
        <f t="shared" si="53"/>
        <v/>
      </c>
      <c r="V429" s="146"/>
      <c r="AR429" t="str">
        <f t="shared" si="54"/>
        <v/>
      </c>
      <c r="AS429" t="str">
        <f t="shared" si="55"/>
        <v/>
      </c>
    </row>
    <row r="430" spans="1:45" x14ac:dyDescent="0.55000000000000004">
      <c r="A430" s="171"/>
      <c r="B430" s="172"/>
      <c r="C430" s="173"/>
      <c r="D430" s="173"/>
      <c r="E430" s="173"/>
      <c r="F430" s="173"/>
      <c r="G430" s="174"/>
      <c r="H430" s="175"/>
      <c r="I430" s="176"/>
      <c r="J430" s="176"/>
      <c r="K430" s="177"/>
      <c r="L430" s="178"/>
      <c r="M430" s="179"/>
      <c r="N430" s="133"/>
      <c r="O430" s="160" t="str">
        <f>IF(Q430 = "", "", COUNT(Q$4:$Q430))</f>
        <v/>
      </c>
      <c r="P430" s="160" t="str">
        <f t="shared" si="48"/>
        <v/>
      </c>
      <c r="Q430" s="161" t="str">
        <f t="shared" si="49"/>
        <v/>
      </c>
      <c r="R430" s="162" t="str">
        <f t="shared" si="50"/>
        <v/>
      </c>
      <c r="S430" s="163" t="str">
        <f t="shared" si="51"/>
        <v/>
      </c>
      <c r="T430" s="164" t="str">
        <f t="shared" si="52"/>
        <v/>
      </c>
      <c r="U430" s="165" t="str">
        <f t="shared" si="53"/>
        <v/>
      </c>
      <c r="V430" s="146"/>
      <c r="AR430" t="str">
        <f t="shared" si="54"/>
        <v/>
      </c>
      <c r="AS430" t="str">
        <f t="shared" si="55"/>
        <v/>
      </c>
    </row>
    <row r="431" spans="1:45" x14ac:dyDescent="0.55000000000000004">
      <c r="A431" s="171"/>
      <c r="B431" s="172"/>
      <c r="C431" s="173"/>
      <c r="D431" s="173"/>
      <c r="E431" s="173"/>
      <c r="F431" s="173"/>
      <c r="G431" s="174"/>
      <c r="H431" s="175"/>
      <c r="I431" s="176"/>
      <c r="J431" s="176"/>
      <c r="K431" s="177"/>
      <c r="L431" s="178"/>
      <c r="M431" s="179"/>
      <c r="N431" s="133"/>
      <c r="O431" s="160" t="str">
        <f>IF(Q431 = "", "", COUNT(Q$4:$Q431))</f>
        <v/>
      </c>
      <c r="P431" s="160" t="str">
        <f t="shared" si="48"/>
        <v/>
      </c>
      <c r="Q431" s="161" t="str">
        <f t="shared" si="49"/>
        <v/>
      </c>
      <c r="R431" s="162" t="str">
        <f t="shared" si="50"/>
        <v/>
      </c>
      <c r="S431" s="163" t="str">
        <f t="shared" si="51"/>
        <v/>
      </c>
      <c r="T431" s="164" t="str">
        <f t="shared" si="52"/>
        <v/>
      </c>
      <c r="U431" s="165" t="str">
        <f t="shared" si="53"/>
        <v/>
      </c>
      <c r="V431" s="146"/>
      <c r="AR431" t="str">
        <f t="shared" si="54"/>
        <v/>
      </c>
      <c r="AS431" t="str">
        <f t="shared" si="55"/>
        <v/>
      </c>
    </row>
    <row r="432" spans="1:45" x14ac:dyDescent="0.55000000000000004">
      <c r="A432" s="171"/>
      <c r="B432" s="172"/>
      <c r="C432" s="173"/>
      <c r="D432" s="173"/>
      <c r="E432" s="173"/>
      <c r="F432" s="173"/>
      <c r="G432" s="174"/>
      <c r="H432" s="175"/>
      <c r="I432" s="176"/>
      <c r="J432" s="176"/>
      <c r="K432" s="177"/>
      <c r="L432" s="178"/>
      <c r="M432" s="179"/>
      <c r="N432" s="133"/>
      <c r="O432" s="160" t="str">
        <f>IF(Q432 = "", "", COUNT(Q$4:$Q432))</f>
        <v/>
      </c>
      <c r="P432" s="160" t="str">
        <f t="shared" si="48"/>
        <v/>
      </c>
      <c r="Q432" s="161" t="str">
        <f t="shared" si="49"/>
        <v/>
      </c>
      <c r="R432" s="162" t="str">
        <f t="shared" si="50"/>
        <v/>
      </c>
      <c r="S432" s="163" t="str">
        <f t="shared" si="51"/>
        <v/>
      </c>
      <c r="T432" s="164" t="str">
        <f t="shared" si="52"/>
        <v/>
      </c>
      <c r="U432" s="165" t="str">
        <f t="shared" si="53"/>
        <v/>
      </c>
      <c r="V432" s="146"/>
      <c r="AR432" t="str">
        <f t="shared" si="54"/>
        <v/>
      </c>
      <c r="AS432" t="str">
        <f t="shared" si="55"/>
        <v/>
      </c>
    </row>
    <row r="433" spans="1:45" x14ac:dyDescent="0.55000000000000004">
      <c r="A433" s="171"/>
      <c r="B433" s="172"/>
      <c r="C433" s="173"/>
      <c r="D433" s="173"/>
      <c r="E433" s="173"/>
      <c r="F433" s="173"/>
      <c r="G433" s="174"/>
      <c r="H433" s="175"/>
      <c r="I433" s="176"/>
      <c r="J433" s="176"/>
      <c r="K433" s="177"/>
      <c r="L433" s="178"/>
      <c r="M433" s="179"/>
      <c r="N433" s="133"/>
      <c r="O433" s="160" t="str">
        <f>IF(Q433 = "", "", COUNT(Q$4:$Q433))</f>
        <v/>
      </c>
      <c r="P433" s="160" t="str">
        <f t="shared" si="48"/>
        <v/>
      </c>
      <c r="Q433" s="161" t="str">
        <f t="shared" si="49"/>
        <v/>
      </c>
      <c r="R433" s="162" t="str">
        <f t="shared" si="50"/>
        <v/>
      </c>
      <c r="S433" s="163" t="str">
        <f t="shared" si="51"/>
        <v/>
      </c>
      <c r="T433" s="164" t="str">
        <f t="shared" si="52"/>
        <v/>
      </c>
      <c r="U433" s="165" t="str">
        <f t="shared" si="53"/>
        <v/>
      </c>
      <c r="V433" s="146"/>
      <c r="AR433" t="str">
        <f t="shared" si="54"/>
        <v/>
      </c>
      <c r="AS433" t="str">
        <f t="shared" si="55"/>
        <v/>
      </c>
    </row>
    <row r="434" spans="1:45" x14ac:dyDescent="0.55000000000000004">
      <c r="A434" s="171"/>
      <c r="B434" s="172"/>
      <c r="C434" s="173"/>
      <c r="D434" s="173"/>
      <c r="E434" s="173"/>
      <c r="F434" s="173"/>
      <c r="G434" s="174"/>
      <c r="H434" s="175"/>
      <c r="I434" s="176"/>
      <c r="J434" s="176"/>
      <c r="K434" s="177"/>
      <c r="L434" s="178"/>
      <c r="M434" s="179"/>
      <c r="N434" s="133"/>
      <c r="O434" s="160" t="str">
        <f>IF(Q434 = "", "", COUNT(Q$4:$Q434))</f>
        <v/>
      </c>
      <c r="P434" s="160" t="str">
        <f t="shared" si="48"/>
        <v/>
      </c>
      <c r="Q434" s="161" t="str">
        <f t="shared" si="49"/>
        <v/>
      </c>
      <c r="R434" s="162" t="str">
        <f t="shared" si="50"/>
        <v/>
      </c>
      <c r="S434" s="163" t="str">
        <f t="shared" si="51"/>
        <v/>
      </c>
      <c r="T434" s="164" t="str">
        <f t="shared" si="52"/>
        <v/>
      </c>
      <c r="U434" s="165" t="str">
        <f t="shared" si="53"/>
        <v/>
      </c>
      <c r="V434" s="146"/>
      <c r="AR434" t="str">
        <f t="shared" si="54"/>
        <v/>
      </c>
      <c r="AS434" t="str">
        <f t="shared" si="55"/>
        <v/>
      </c>
    </row>
    <row r="435" spans="1:45" x14ac:dyDescent="0.55000000000000004">
      <c r="A435" s="171"/>
      <c r="B435" s="172"/>
      <c r="C435" s="173"/>
      <c r="D435" s="173"/>
      <c r="E435" s="173"/>
      <c r="F435" s="173"/>
      <c r="G435" s="174"/>
      <c r="H435" s="175"/>
      <c r="I435" s="176"/>
      <c r="J435" s="176"/>
      <c r="K435" s="177"/>
      <c r="L435" s="178"/>
      <c r="M435" s="179"/>
      <c r="N435" s="133"/>
      <c r="O435" s="160" t="str">
        <f>IF(Q435 = "", "", COUNT(Q$4:$Q435))</f>
        <v/>
      </c>
      <c r="P435" s="160" t="str">
        <f t="shared" si="48"/>
        <v/>
      </c>
      <c r="Q435" s="161" t="str">
        <f t="shared" si="49"/>
        <v/>
      </c>
      <c r="R435" s="162" t="str">
        <f t="shared" si="50"/>
        <v/>
      </c>
      <c r="S435" s="163" t="str">
        <f t="shared" si="51"/>
        <v/>
      </c>
      <c r="T435" s="164" t="str">
        <f t="shared" si="52"/>
        <v/>
      </c>
      <c r="U435" s="165" t="str">
        <f t="shared" si="53"/>
        <v/>
      </c>
      <c r="V435" s="146"/>
      <c r="AR435" t="str">
        <f t="shared" si="54"/>
        <v/>
      </c>
      <c r="AS435" t="str">
        <f t="shared" si="55"/>
        <v/>
      </c>
    </row>
    <row r="436" spans="1:45" x14ac:dyDescent="0.55000000000000004">
      <c r="A436" s="171"/>
      <c r="B436" s="172"/>
      <c r="C436" s="173"/>
      <c r="D436" s="173"/>
      <c r="E436" s="173"/>
      <c r="F436" s="173"/>
      <c r="G436" s="174"/>
      <c r="H436" s="175"/>
      <c r="I436" s="176"/>
      <c r="J436" s="176"/>
      <c r="K436" s="177"/>
      <c r="L436" s="178"/>
      <c r="M436" s="179"/>
      <c r="N436" s="133"/>
      <c r="O436" s="160" t="str">
        <f>IF(Q436 = "", "", COUNT(Q$4:$Q436))</f>
        <v/>
      </c>
      <c r="P436" s="160" t="str">
        <f t="shared" si="48"/>
        <v/>
      </c>
      <c r="Q436" s="161" t="str">
        <f t="shared" si="49"/>
        <v/>
      </c>
      <c r="R436" s="162" t="str">
        <f t="shared" si="50"/>
        <v/>
      </c>
      <c r="S436" s="163" t="str">
        <f t="shared" si="51"/>
        <v/>
      </c>
      <c r="T436" s="164" t="str">
        <f t="shared" si="52"/>
        <v/>
      </c>
      <c r="U436" s="165" t="str">
        <f t="shared" si="53"/>
        <v/>
      </c>
      <c r="V436" s="146"/>
      <c r="AR436" t="str">
        <f t="shared" si="54"/>
        <v/>
      </c>
      <c r="AS436" t="str">
        <f t="shared" si="55"/>
        <v/>
      </c>
    </row>
    <row r="437" spans="1:45" x14ac:dyDescent="0.55000000000000004">
      <c r="A437" s="171"/>
      <c r="B437" s="172"/>
      <c r="C437" s="173"/>
      <c r="D437" s="173"/>
      <c r="E437" s="173"/>
      <c r="F437" s="173"/>
      <c r="G437" s="174"/>
      <c r="H437" s="175"/>
      <c r="I437" s="176"/>
      <c r="J437" s="176"/>
      <c r="K437" s="177"/>
      <c r="L437" s="178"/>
      <c r="M437" s="179"/>
      <c r="N437" s="133"/>
      <c r="O437" s="160" t="str">
        <f>IF(Q437 = "", "", COUNT(Q$4:$Q437))</f>
        <v/>
      </c>
      <c r="P437" s="160" t="str">
        <f t="shared" si="48"/>
        <v/>
      </c>
      <c r="Q437" s="161" t="str">
        <f t="shared" si="49"/>
        <v/>
      </c>
      <c r="R437" s="162" t="str">
        <f t="shared" si="50"/>
        <v/>
      </c>
      <c r="S437" s="163" t="str">
        <f t="shared" si="51"/>
        <v/>
      </c>
      <c r="T437" s="164" t="str">
        <f t="shared" si="52"/>
        <v/>
      </c>
      <c r="U437" s="165" t="str">
        <f t="shared" si="53"/>
        <v/>
      </c>
      <c r="V437" s="146"/>
      <c r="AR437" t="str">
        <f t="shared" si="54"/>
        <v/>
      </c>
      <c r="AS437" t="str">
        <f t="shared" si="55"/>
        <v/>
      </c>
    </row>
    <row r="438" spans="1:45" x14ac:dyDescent="0.55000000000000004">
      <c r="A438" s="171"/>
      <c r="B438" s="172"/>
      <c r="C438" s="173"/>
      <c r="D438" s="173"/>
      <c r="E438" s="173"/>
      <c r="F438" s="173"/>
      <c r="G438" s="174"/>
      <c r="H438" s="175"/>
      <c r="I438" s="176"/>
      <c r="J438" s="176"/>
      <c r="K438" s="177"/>
      <c r="L438" s="178"/>
      <c r="M438" s="179"/>
      <c r="N438" s="133"/>
      <c r="O438" s="160" t="str">
        <f>IF(Q438 = "", "", COUNT(Q$4:$Q438))</f>
        <v/>
      </c>
      <c r="P438" s="160" t="str">
        <f t="shared" si="48"/>
        <v/>
      </c>
      <c r="Q438" s="161" t="str">
        <f t="shared" si="49"/>
        <v/>
      </c>
      <c r="R438" s="162" t="str">
        <f t="shared" si="50"/>
        <v/>
      </c>
      <c r="S438" s="163" t="str">
        <f t="shared" si="51"/>
        <v/>
      </c>
      <c r="T438" s="164" t="str">
        <f t="shared" si="52"/>
        <v/>
      </c>
      <c r="U438" s="165" t="str">
        <f t="shared" si="53"/>
        <v/>
      </c>
      <c r="V438" s="146"/>
      <c r="AR438" t="str">
        <f t="shared" si="54"/>
        <v/>
      </c>
      <c r="AS438" t="str">
        <f t="shared" si="55"/>
        <v/>
      </c>
    </row>
    <row r="439" spans="1:45" x14ac:dyDescent="0.55000000000000004">
      <c r="A439" s="171"/>
      <c r="B439" s="172"/>
      <c r="C439" s="173"/>
      <c r="D439" s="173"/>
      <c r="E439" s="173"/>
      <c r="F439" s="173"/>
      <c r="G439" s="174"/>
      <c r="H439" s="175"/>
      <c r="I439" s="176"/>
      <c r="J439" s="176"/>
      <c r="K439" s="177"/>
      <c r="L439" s="178"/>
      <c r="M439" s="179"/>
      <c r="N439" s="133"/>
      <c r="O439" s="160" t="str">
        <f>IF(Q439 = "", "", COUNT(Q$4:$Q439))</f>
        <v/>
      </c>
      <c r="P439" s="160" t="str">
        <f t="shared" si="48"/>
        <v/>
      </c>
      <c r="Q439" s="161" t="str">
        <f t="shared" si="49"/>
        <v/>
      </c>
      <c r="R439" s="162" t="str">
        <f t="shared" si="50"/>
        <v/>
      </c>
      <c r="S439" s="163" t="str">
        <f t="shared" si="51"/>
        <v/>
      </c>
      <c r="T439" s="164" t="str">
        <f t="shared" si="52"/>
        <v/>
      </c>
      <c r="U439" s="165" t="str">
        <f t="shared" si="53"/>
        <v/>
      </c>
      <c r="V439" s="146"/>
      <c r="AR439" t="str">
        <f t="shared" si="54"/>
        <v/>
      </c>
      <c r="AS439" t="str">
        <f t="shared" si="55"/>
        <v/>
      </c>
    </row>
    <row r="440" spans="1:45" x14ac:dyDescent="0.55000000000000004">
      <c r="A440" s="171"/>
      <c r="B440" s="172"/>
      <c r="C440" s="173"/>
      <c r="D440" s="173"/>
      <c r="E440" s="173"/>
      <c r="F440" s="173"/>
      <c r="G440" s="174"/>
      <c r="H440" s="175"/>
      <c r="I440" s="176"/>
      <c r="J440" s="176"/>
      <c r="K440" s="177"/>
      <c r="L440" s="178"/>
      <c r="M440" s="179"/>
      <c r="N440" s="133"/>
      <c r="O440" s="160" t="str">
        <f>IF(Q440 = "", "", COUNT(Q$4:$Q440))</f>
        <v/>
      </c>
      <c r="P440" s="160" t="str">
        <f t="shared" si="48"/>
        <v/>
      </c>
      <c r="Q440" s="161" t="str">
        <f t="shared" si="49"/>
        <v/>
      </c>
      <c r="R440" s="162" t="str">
        <f t="shared" si="50"/>
        <v/>
      </c>
      <c r="S440" s="163" t="str">
        <f t="shared" si="51"/>
        <v/>
      </c>
      <c r="T440" s="164" t="str">
        <f t="shared" si="52"/>
        <v/>
      </c>
      <c r="U440" s="165" t="str">
        <f t="shared" si="53"/>
        <v/>
      </c>
      <c r="V440" s="146"/>
      <c r="AR440" t="str">
        <f t="shared" si="54"/>
        <v/>
      </c>
      <c r="AS440" t="str">
        <f t="shared" si="55"/>
        <v/>
      </c>
    </row>
    <row r="441" spans="1:45" x14ac:dyDescent="0.55000000000000004">
      <c r="A441" s="171"/>
      <c r="B441" s="172"/>
      <c r="C441" s="173"/>
      <c r="D441" s="173"/>
      <c r="E441" s="173"/>
      <c r="F441" s="173"/>
      <c r="G441" s="174"/>
      <c r="H441" s="175"/>
      <c r="I441" s="176"/>
      <c r="J441" s="176"/>
      <c r="K441" s="177"/>
      <c r="L441" s="178"/>
      <c r="M441" s="179"/>
      <c r="N441" s="133"/>
      <c r="O441" s="160" t="str">
        <f>IF(Q441 = "", "", COUNT(Q$4:$Q441))</f>
        <v/>
      </c>
      <c r="P441" s="160" t="str">
        <f t="shared" si="48"/>
        <v/>
      </c>
      <c r="Q441" s="161" t="str">
        <f t="shared" si="49"/>
        <v/>
      </c>
      <c r="R441" s="162" t="str">
        <f t="shared" si="50"/>
        <v/>
      </c>
      <c r="S441" s="163" t="str">
        <f t="shared" si="51"/>
        <v/>
      </c>
      <c r="T441" s="164" t="str">
        <f t="shared" si="52"/>
        <v/>
      </c>
      <c r="U441" s="165" t="str">
        <f t="shared" si="53"/>
        <v/>
      </c>
      <c r="V441" s="146"/>
      <c r="AR441" t="str">
        <f t="shared" si="54"/>
        <v/>
      </c>
      <c r="AS441" t="str">
        <f t="shared" si="55"/>
        <v/>
      </c>
    </row>
    <row r="442" spans="1:45" x14ac:dyDescent="0.55000000000000004">
      <c r="A442" s="171"/>
      <c r="B442" s="172"/>
      <c r="C442" s="173"/>
      <c r="D442" s="173"/>
      <c r="E442" s="173"/>
      <c r="F442" s="173"/>
      <c r="G442" s="174"/>
      <c r="H442" s="175"/>
      <c r="I442" s="176"/>
      <c r="J442" s="176"/>
      <c r="K442" s="177"/>
      <c r="L442" s="178"/>
      <c r="M442" s="179"/>
      <c r="N442" s="133"/>
      <c r="O442" s="160" t="str">
        <f>IF(Q442 = "", "", COUNT(Q$4:$Q442))</f>
        <v/>
      </c>
      <c r="P442" s="160" t="str">
        <f t="shared" si="48"/>
        <v/>
      </c>
      <c r="Q442" s="161" t="str">
        <f t="shared" si="49"/>
        <v/>
      </c>
      <c r="R442" s="162" t="str">
        <f t="shared" si="50"/>
        <v/>
      </c>
      <c r="S442" s="163" t="str">
        <f t="shared" si="51"/>
        <v/>
      </c>
      <c r="T442" s="164" t="str">
        <f t="shared" si="52"/>
        <v/>
      </c>
      <c r="U442" s="165" t="str">
        <f t="shared" si="53"/>
        <v/>
      </c>
      <c r="V442" s="146"/>
      <c r="AR442" t="str">
        <f t="shared" si="54"/>
        <v/>
      </c>
      <c r="AS442" t="str">
        <f t="shared" si="55"/>
        <v/>
      </c>
    </row>
    <row r="443" spans="1:45" x14ac:dyDescent="0.55000000000000004">
      <c r="A443" s="171"/>
      <c r="B443" s="172"/>
      <c r="C443" s="173"/>
      <c r="D443" s="173"/>
      <c r="E443" s="173"/>
      <c r="F443" s="173"/>
      <c r="G443" s="174"/>
      <c r="H443" s="175"/>
      <c r="I443" s="176"/>
      <c r="J443" s="176"/>
      <c r="K443" s="177"/>
      <c r="L443" s="178"/>
      <c r="M443" s="179"/>
      <c r="N443" s="133"/>
      <c r="O443" s="160" t="str">
        <f>IF(Q443 = "", "", COUNT(Q$4:$Q443))</f>
        <v/>
      </c>
      <c r="P443" s="160" t="str">
        <f t="shared" si="48"/>
        <v/>
      </c>
      <c r="Q443" s="161" t="str">
        <f t="shared" si="49"/>
        <v/>
      </c>
      <c r="R443" s="162" t="str">
        <f t="shared" si="50"/>
        <v/>
      </c>
      <c r="S443" s="163" t="str">
        <f t="shared" si="51"/>
        <v/>
      </c>
      <c r="T443" s="164" t="str">
        <f t="shared" si="52"/>
        <v/>
      </c>
      <c r="U443" s="165" t="str">
        <f t="shared" si="53"/>
        <v/>
      </c>
      <c r="V443" s="146"/>
      <c r="AR443" t="str">
        <f t="shared" si="54"/>
        <v/>
      </c>
      <c r="AS443" t="str">
        <f t="shared" si="55"/>
        <v/>
      </c>
    </row>
    <row r="444" spans="1:45" x14ac:dyDescent="0.55000000000000004">
      <c r="A444" s="171"/>
      <c r="B444" s="172"/>
      <c r="C444" s="173"/>
      <c r="D444" s="173"/>
      <c r="E444" s="173"/>
      <c r="F444" s="173"/>
      <c r="G444" s="174"/>
      <c r="H444" s="175"/>
      <c r="I444" s="176"/>
      <c r="J444" s="176"/>
      <c r="K444" s="177"/>
      <c r="L444" s="178"/>
      <c r="M444" s="179"/>
      <c r="N444" s="133"/>
      <c r="O444" s="160" t="str">
        <f>IF(Q444 = "", "", COUNT(Q$4:$Q444))</f>
        <v/>
      </c>
      <c r="P444" s="160" t="str">
        <f t="shared" si="48"/>
        <v/>
      </c>
      <c r="Q444" s="161" t="str">
        <f t="shared" si="49"/>
        <v/>
      </c>
      <c r="R444" s="162" t="str">
        <f t="shared" si="50"/>
        <v/>
      </c>
      <c r="S444" s="163" t="str">
        <f t="shared" si="51"/>
        <v/>
      </c>
      <c r="T444" s="164" t="str">
        <f t="shared" si="52"/>
        <v/>
      </c>
      <c r="U444" s="165" t="str">
        <f t="shared" si="53"/>
        <v/>
      </c>
      <c r="V444" s="146"/>
      <c r="AR444" t="str">
        <f t="shared" si="54"/>
        <v/>
      </c>
      <c r="AS444" t="str">
        <f t="shared" si="55"/>
        <v/>
      </c>
    </row>
    <row r="445" spans="1:45" x14ac:dyDescent="0.55000000000000004">
      <c r="A445" s="171"/>
      <c r="B445" s="172"/>
      <c r="C445" s="173"/>
      <c r="D445" s="173"/>
      <c r="E445" s="173"/>
      <c r="F445" s="173"/>
      <c r="G445" s="174"/>
      <c r="H445" s="175"/>
      <c r="I445" s="176"/>
      <c r="J445" s="176"/>
      <c r="K445" s="177"/>
      <c r="L445" s="178"/>
      <c r="M445" s="179"/>
      <c r="N445" s="133"/>
      <c r="O445" s="160" t="str">
        <f>IF(Q445 = "", "", COUNT(Q$4:$Q445))</f>
        <v/>
      </c>
      <c r="P445" s="160" t="str">
        <f t="shared" si="48"/>
        <v/>
      </c>
      <c r="Q445" s="161" t="str">
        <f t="shared" si="49"/>
        <v/>
      </c>
      <c r="R445" s="162" t="str">
        <f t="shared" si="50"/>
        <v/>
      </c>
      <c r="S445" s="163" t="str">
        <f t="shared" si="51"/>
        <v/>
      </c>
      <c r="T445" s="164" t="str">
        <f t="shared" si="52"/>
        <v/>
      </c>
      <c r="U445" s="165" t="str">
        <f t="shared" si="53"/>
        <v/>
      </c>
      <c r="V445" s="146"/>
      <c r="AR445" t="str">
        <f t="shared" si="54"/>
        <v/>
      </c>
      <c r="AS445" t="str">
        <f t="shared" si="55"/>
        <v/>
      </c>
    </row>
    <row r="446" spans="1:45" x14ac:dyDescent="0.55000000000000004">
      <c r="A446" s="171"/>
      <c r="B446" s="172"/>
      <c r="C446" s="173"/>
      <c r="D446" s="173"/>
      <c r="E446" s="173"/>
      <c r="F446" s="173"/>
      <c r="G446" s="174"/>
      <c r="H446" s="175"/>
      <c r="I446" s="176"/>
      <c r="J446" s="176"/>
      <c r="K446" s="177"/>
      <c r="L446" s="178"/>
      <c r="M446" s="179"/>
      <c r="N446" s="133"/>
      <c r="O446" s="160" t="str">
        <f>IF(Q446 = "", "", COUNT(Q$4:$Q446))</f>
        <v/>
      </c>
      <c r="P446" s="160" t="str">
        <f t="shared" si="48"/>
        <v/>
      </c>
      <c r="Q446" s="161" t="str">
        <f t="shared" si="49"/>
        <v/>
      </c>
      <c r="R446" s="162" t="str">
        <f t="shared" si="50"/>
        <v/>
      </c>
      <c r="S446" s="163" t="str">
        <f t="shared" si="51"/>
        <v/>
      </c>
      <c r="T446" s="164" t="str">
        <f t="shared" si="52"/>
        <v/>
      </c>
      <c r="U446" s="165" t="str">
        <f t="shared" si="53"/>
        <v/>
      </c>
      <c r="V446" s="146"/>
      <c r="AR446" t="str">
        <f t="shared" si="54"/>
        <v/>
      </c>
      <c r="AS446" t="str">
        <f t="shared" si="55"/>
        <v/>
      </c>
    </row>
    <row r="447" spans="1:45" x14ac:dyDescent="0.55000000000000004">
      <c r="A447" s="171"/>
      <c r="B447" s="172"/>
      <c r="C447" s="173"/>
      <c r="D447" s="173"/>
      <c r="E447" s="173"/>
      <c r="F447" s="173"/>
      <c r="G447" s="174"/>
      <c r="H447" s="175"/>
      <c r="I447" s="176"/>
      <c r="J447" s="176"/>
      <c r="K447" s="177"/>
      <c r="L447" s="178"/>
      <c r="M447" s="179"/>
      <c r="N447" s="133"/>
      <c r="O447" s="160" t="str">
        <f>IF(Q447 = "", "", COUNT(Q$4:$Q447))</f>
        <v/>
      </c>
      <c r="P447" s="160" t="str">
        <f t="shared" si="48"/>
        <v/>
      </c>
      <c r="Q447" s="161" t="str">
        <f t="shared" si="49"/>
        <v/>
      </c>
      <c r="R447" s="162" t="str">
        <f t="shared" si="50"/>
        <v/>
      </c>
      <c r="S447" s="163" t="str">
        <f t="shared" si="51"/>
        <v/>
      </c>
      <c r="T447" s="164" t="str">
        <f t="shared" si="52"/>
        <v/>
      </c>
      <c r="U447" s="165" t="str">
        <f t="shared" si="53"/>
        <v/>
      </c>
      <c r="V447" s="146"/>
      <c r="AR447" t="str">
        <f t="shared" si="54"/>
        <v/>
      </c>
      <c r="AS447" t="str">
        <f t="shared" si="55"/>
        <v/>
      </c>
    </row>
    <row r="448" spans="1:45" x14ac:dyDescent="0.55000000000000004">
      <c r="A448" s="171"/>
      <c r="B448" s="172"/>
      <c r="C448" s="173"/>
      <c r="D448" s="173"/>
      <c r="E448" s="173"/>
      <c r="F448" s="173"/>
      <c r="G448" s="174"/>
      <c r="H448" s="175"/>
      <c r="I448" s="176"/>
      <c r="J448" s="176"/>
      <c r="K448" s="177"/>
      <c r="L448" s="178"/>
      <c r="M448" s="179"/>
      <c r="N448" s="133"/>
      <c r="O448" s="160" t="str">
        <f>IF(Q448 = "", "", COUNT(Q$4:$Q448))</f>
        <v/>
      </c>
      <c r="P448" s="160" t="str">
        <f t="shared" si="48"/>
        <v/>
      </c>
      <c r="Q448" s="161" t="str">
        <f t="shared" si="49"/>
        <v/>
      </c>
      <c r="R448" s="162" t="str">
        <f t="shared" si="50"/>
        <v/>
      </c>
      <c r="S448" s="163" t="str">
        <f t="shared" si="51"/>
        <v/>
      </c>
      <c r="T448" s="164" t="str">
        <f t="shared" si="52"/>
        <v/>
      </c>
      <c r="U448" s="165" t="str">
        <f t="shared" si="53"/>
        <v/>
      </c>
      <c r="V448" s="146"/>
      <c r="AR448" t="str">
        <f t="shared" si="54"/>
        <v/>
      </c>
      <c r="AS448" t="str">
        <f t="shared" si="55"/>
        <v/>
      </c>
    </row>
    <row r="449" spans="1:45" x14ac:dyDescent="0.55000000000000004">
      <c r="A449" s="171"/>
      <c r="B449" s="172"/>
      <c r="C449" s="173"/>
      <c r="D449" s="173"/>
      <c r="E449" s="173"/>
      <c r="F449" s="173"/>
      <c r="G449" s="174"/>
      <c r="H449" s="175"/>
      <c r="I449" s="176"/>
      <c r="J449" s="176"/>
      <c r="K449" s="177"/>
      <c r="L449" s="178"/>
      <c r="M449" s="179"/>
      <c r="N449" s="133"/>
      <c r="O449" s="160" t="str">
        <f>IF(Q449 = "", "", COUNT(Q$4:$Q449))</f>
        <v/>
      </c>
      <c r="P449" s="160" t="str">
        <f t="shared" si="48"/>
        <v/>
      </c>
      <c r="Q449" s="161" t="str">
        <f t="shared" si="49"/>
        <v/>
      </c>
      <c r="R449" s="162" t="str">
        <f t="shared" si="50"/>
        <v/>
      </c>
      <c r="S449" s="163" t="str">
        <f t="shared" si="51"/>
        <v/>
      </c>
      <c r="T449" s="164" t="str">
        <f t="shared" si="52"/>
        <v/>
      </c>
      <c r="U449" s="165" t="str">
        <f t="shared" si="53"/>
        <v/>
      </c>
      <c r="V449" s="146"/>
      <c r="AR449" t="str">
        <f t="shared" si="54"/>
        <v/>
      </c>
      <c r="AS449" t="str">
        <f t="shared" si="55"/>
        <v/>
      </c>
    </row>
    <row r="450" spans="1:45" x14ac:dyDescent="0.55000000000000004">
      <c r="A450" s="171"/>
      <c r="B450" s="172"/>
      <c r="C450" s="173"/>
      <c r="D450" s="173"/>
      <c r="E450" s="173"/>
      <c r="F450" s="173"/>
      <c r="G450" s="174"/>
      <c r="H450" s="175"/>
      <c r="I450" s="176"/>
      <c r="J450" s="176"/>
      <c r="K450" s="177"/>
      <c r="L450" s="178"/>
      <c r="M450" s="179"/>
      <c r="N450" s="133"/>
      <c r="O450" s="160" t="str">
        <f>IF(Q450 = "", "", COUNT(Q$4:$Q450))</f>
        <v/>
      </c>
      <c r="P450" s="160" t="str">
        <f t="shared" si="48"/>
        <v/>
      </c>
      <c r="Q450" s="161" t="str">
        <f t="shared" si="49"/>
        <v/>
      </c>
      <c r="R450" s="162" t="str">
        <f t="shared" si="50"/>
        <v/>
      </c>
      <c r="S450" s="163" t="str">
        <f t="shared" si="51"/>
        <v/>
      </c>
      <c r="T450" s="164" t="str">
        <f t="shared" si="52"/>
        <v/>
      </c>
      <c r="U450" s="165" t="str">
        <f t="shared" si="53"/>
        <v/>
      </c>
      <c r="V450" s="146"/>
      <c r="AR450" t="str">
        <f t="shared" si="54"/>
        <v/>
      </c>
      <c r="AS450" t="str">
        <f t="shared" si="55"/>
        <v/>
      </c>
    </row>
    <row r="451" spans="1:45" x14ac:dyDescent="0.55000000000000004">
      <c r="A451" s="171"/>
      <c r="B451" s="172"/>
      <c r="C451" s="173"/>
      <c r="D451" s="173"/>
      <c r="E451" s="173"/>
      <c r="F451" s="173"/>
      <c r="G451" s="174"/>
      <c r="H451" s="175"/>
      <c r="I451" s="176"/>
      <c r="J451" s="176"/>
      <c r="K451" s="177"/>
      <c r="L451" s="178"/>
      <c r="M451" s="179"/>
      <c r="N451" s="133"/>
      <c r="O451" s="160" t="str">
        <f>IF(Q451 = "", "", COUNT(Q$4:$Q451))</f>
        <v/>
      </c>
      <c r="P451" s="160" t="str">
        <f t="shared" si="48"/>
        <v/>
      </c>
      <c r="Q451" s="161" t="str">
        <f t="shared" si="49"/>
        <v/>
      </c>
      <c r="R451" s="162" t="str">
        <f t="shared" si="50"/>
        <v/>
      </c>
      <c r="S451" s="163" t="str">
        <f t="shared" si="51"/>
        <v/>
      </c>
      <c r="T451" s="164" t="str">
        <f t="shared" si="52"/>
        <v/>
      </c>
      <c r="U451" s="165" t="str">
        <f t="shared" si="53"/>
        <v/>
      </c>
      <c r="V451" s="146"/>
      <c r="AR451" t="str">
        <f t="shared" si="54"/>
        <v/>
      </c>
      <c r="AS451" t="str">
        <f t="shared" si="55"/>
        <v/>
      </c>
    </row>
    <row r="452" spans="1:45" x14ac:dyDescent="0.55000000000000004">
      <c r="A452" s="171"/>
      <c r="B452" s="172"/>
      <c r="C452" s="173"/>
      <c r="D452" s="173"/>
      <c r="E452" s="173"/>
      <c r="F452" s="173"/>
      <c r="G452" s="174"/>
      <c r="H452" s="175"/>
      <c r="I452" s="176"/>
      <c r="J452" s="176"/>
      <c r="K452" s="177"/>
      <c r="L452" s="178"/>
      <c r="M452" s="179"/>
      <c r="N452" s="133"/>
      <c r="O452" s="160" t="str">
        <f>IF(Q452 = "", "", COUNT(Q$4:$Q452))</f>
        <v/>
      </c>
      <c r="P452" s="160" t="str">
        <f t="shared" ref="P452:P515" si="56">IF(C452 &gt; 0, YEAR(B452), "")</f>
        <v/>
      </c>
      <c r="Q452" s="161" t="str">
        <f t="shared" ref="Q452:Q515" si="57">IF(A452="", "", IF(G452="",1,IF(G452="O",1,IF(G452="C",8.4,IF(G452="B",8.4,IF(G452="A",76.8,IF(G452="K",76.8,"ERR")))))))</f>
        <v/>
      </c>
      <c r="R452" s="162" t="str">
        <f t="shared" ref="R452:R515" si="58">IF(L452&lt;&gt;"",Q452,"")</f>
        <v/>
      </c>
      <c r="S452" s="163" t="str">
        <f t="shared" ref="S452:S515" si="59">IF(IF(L452&lt;&gt;"",G452,"")=0, "O", IF(L452&lt;&gt;"",G452,""))</f>
        <v/>
      </c>
      <c r="T452" s="164" t="str">
        <f t="shared" ref="T452:T515" si="60">IF(M452&lt;&gt;"",Q452,"")</f>
        <v/>
      </c>
      <c r="U452" s="165" t="str">
        <f t="shared" ref="U452:U515" si="61">IF(IF(M452&lt;&gt;"",G452,"")=0, "O", IF(M452&lt;&gt;"",G452,""))</f>
        <v/>
      </c>
      <c r="V452" s="146"/>
      <c r="AR452" t="str">
        <f t="shared" ref="AR452:AR515" si="62">IF(O452&gt;0, O452, "")</f>
        <v/>
      </c>
      <c r="AS452" t="str">
        <f t="shared" ref="AS452:AS515" si="63">IF(OR(L452="Y",M452="Y"),"Y","")</f>
        <v/>
      </c>
    </row>
    <row r="453" spans="1:45" x14ac:dyDescent="0.55000000000000004">
      <c r="A453" s="171"/>
      <c r="B453" s="172"/>
      <c r="C453" s="173"/>
      <c r="D453" s="173"/>
      <c r="E453" s="173"/>
      <c r="F453" s="173"/>
      <c r="G453" s="174"/>
      <c r="H453" s="175"/>
      <c r="I453" s="176"/>
      <c r="J453" s="176"/>
      <c r="K453" s="177"/>
      <c r="L453" s="178"/>
      <c r="M453" s="179"/>
      <c r="N453" s="133"/>
      <c r="O453" s="160" t="str">
        <f>IF(Q453 = "", "", COUNT(Q$4:$Q453))</f>
        <v/>
      </c>
      <c r="P453" s="160" t="str">
        <f t="shared" si="56"/>
        <v/>
      </c>
      <c r="Q453" s="161" t="str">
        <f t="shared" si="57"/>
        <v/>
      </c>
      <c r="R453" s="162" t="str">
        <f t="shared" si="58"/>
        <v/>
      </c>
      <c r="S453" s="163" t="str">
        <f t="shared" si="59"/>
        <v/>
      </c>
      <c r="T453" s="164" t="str">
        <f t="shared" si="60"/>
        <v/>
      </c>
      <c r="U453" s="165" t="str">
        <f t="shared" si="61"/>
        <v/>
      </c>
      <c r="V453" s="146"/>
      <c r="AR453" t="str">
        <f t="shared" si="62"/>
        <v/>
      </c>
      <c r="AS453" t="str">
        <f t="shared" si="63"/>
        <v/>
      </c>
    </row>
    <row r="454" spans="1:45" x14ac:dyDescent="0.55000000000000004">
      <c r="A454" s="171"/>
      <c r="B454" s="172"/>
      <c r="C454" s="173"/>
      <c r="D454" s="173"/>
      <c r="E454" s="173"/>
      <c r="F454" s="173"/>
      <c r="G454" s="174"/>
      <c r="H454" s="175"/>
      <c r="I454" s="176"/>
      <c r="J454" s="176"/>
      <c r="K454" s="177"/>
      <c r="L454" s="178"/>
      <c r="M454" s="179"/>
      <c r="N454" s="133"/>
      <c r="O454" s="160" t="str">
        <f>IF(Q454 = "", "", COUNT(Q$4:$Q454))</f>
        <v/>
      </c>
      <c r="P454" s="160" t="str">
        <f t="shared" si="56"/>
        <v/>
      </c>
      <c r="Q454" s="161" t="str">
        <f t="shared" si="57"/>
        <v/>
      </c>
      <c r="R454" s="162" t="str">
        <f t="shared" si="58"/>
        <v/>
      </c>
      <c r="S454" s="163" t="str">
        <f t="shared" si="59"/>
        <v/>
      </c>
      <c r="T454" s="164" t="str">
        <f t="shared" si="60"/>
        <v/>
      </c>
      <c r="U454" s="165" t="str">
        <f t="shared" si="61"/>
        <v/>
      </c>
      <c r="V454" s="146"/>
      <c r="AR454" t="str">
        <f t="shared" si="62"/>
        <v/>
      </c>
      <c r="AS454" t="str">
        <f t="shared" si="63"/>
        <v/>
      </c>
    </row>
    <row r="455" spans="1:45" x14ac:dyDescent="0.55000000000000004">
      <c r="A455" s="171"/>
      <c r="B455" s="172"/>
      <c r="C455" s="173"/>
      <c r="D455" s="173"/>
      <c r="E455" s="173"/>
      <c r="F455" s="173"/>
      <c r="G455" s="174"/>
      <c r="H455" s="175"/>
      <c r="I455" s="176"/>
      <c r="J455" s="176"/>
      <c r="K455" s="177"/>
      <c r="L455" s="178"/>
      <c r="M455" s="179"/>
      <c r="N455" s="133"/>
      <c r="O455" s="160" t="str">
        <f>IF(Q455 = "", "", COUNT(Q$4:$Q455))</f>
        <v/>
      </c>
      <c r="P455" s="160" t="str">
        <f t="shared" si="56"/>
        <v/>
      </c>
      <c r="Q455" s="161" t="str">
        <f t="shared" si="57"/>
        <v/>
      </c>
      <c r="R455" s="162" t="str">
        <f t="shared" si="58"/>
        <v/>
      </c>
      <c r="S455" s="163" t="str">
        <f t="shared" si="59"/>
        <v/>
      </c>
      <c r="T455" s="164" t="str">
        <f t="shared" si="60"/>
        <v/>
      </c>
      <c r="U455" s="165" t="str">
        <f t="shared" si="61"/>
        <v/>
      </c>
      <c r="V455" s="146"/>
      <c r="AR455" t="str">
        <f t="shared" si="62"/>
        <v/>
      </c>
      <c r="AS455" t="str">
        <f t="shared" si="63"/>
        <v/>
      </c>
    </row>
    <row r="456" spans="1:45" x14ac:dyDescent="0.55000000000000004">
      <c r="A456" s="171"/>
      <c r="B456" s="172"/>
      <c r="C456" s="173"/>
      <c r="D456" s="173"/>
      <c r="E456" s="173"/>
      <c r="F456" s="173"/>
      <c r="G456" s="174"/>
      <c r="H456" s="175"/>
      <c r="I456" s="176"/>
      <c r="J456" s="176"/>
      <c r="K456" s="177"/>
      <c r="L456" s="178"/>
      <c r="M456" s="179"/>
      <c r="N456" s="133"/>
      <c r="O456" s="160" t="str">
        <f>IF(Q456 = "", "", COUNT(Q$4:$Q456))</f>
        <v/>
      </c>
      <c r="P456" s="160" t="str">
        <f t="shared" si="56"/>
        <v/>
      </c>
      <c r="Q456" s="161" t="str">
        <f t="shared" si="57"/>
        <v/>
      </c>
      <c r="R456" s="162" t="str">
        <f t="shared" si="58"/>
        <v/>
      </c>
      <c r="S456" s="163" t="str">
        <f t="shared" si="59"/>
        <v/>
      </c>
      <c r="T456" s="164" t="str">
        <f t="shared" si="60"/>
        <v/>
      </c>
      <c r="U456" s="165" t="str">
        <f t="shared" si="61"/>
        <v/>
      </c>
      <c r="V456" s="146"/>
      <c r="AR456" t="str">
        <f t="shared" si="62"/>
        <v/>
      </c>
      <c r="AS456" t="str">
        <f t="shared" si="63"/>
        <v/>
      </c>
    </row>
    <row r="457" spans="1:45" x14ac:dyDescent="0.55000000000000004">
      <c r="A457" s="171"/>
      <c r="B457" s="172"/>
      <c r="C457" s="173"/>
      <c r="D457" s="173"/>
      <c r="E457" s="173"/>
      <c r="F457" s="173"/>
      <c r="G457" s="174"/>
      <c r="H457" s="175"/>
      <c r="I457" s="176"/>
      <c r="J457" s="176"/>
      <c r="K457" s="177"/>
      <c r="L457" s="178"/>
      <c r="M457" s="179"/>
      <c r="N457" s="133"/>
      <c r="O457" s="160" t="str">
        <f>IF(Q457 = "", "", COUNT(Q$4:$Q457))</f>
        <v/>
      </c>
      <c r="P457" s="160" t="str">
        <f t="shared" si="56"/>
        <v/>
      </c>
      <c r="Q457" s="161" t="str">
        <f t="shared" si="57"/>
        <v/>
      </c>
      <c r="R457" s="162" t="str">
        <f t="shared" si="58"/>
        <v/>
      </c>
      <c r="S457" s="163" t="str">
        <f t="shared" si="59"/>
        <v/>
      </c>
      <c r="T457" s="164" t="str">
        <f t="shared" si="60"/>
        <v/>
      </c>
      <c r="U457" s="165" t="str">
        <f t="shared" si="61"/>
        <v/>
      </c>
      <c r="V457" s="146"/>
      <c r="AR457" t="str">
        <f t="shared" si="62"/>
        <v/>
      </c>
      <c r="AS457" t="str">
        <f t="shared" si="63"/>
        <v/>
      </c>
    </row>
    <row r="458" spans="1:45" x14ac:dyDescent="0.55000000000000004">
      <c r="A458" s="171"/>
      <c r="B458" s="172"/>
      <c r="C458" s="173"/>
      <c r="D458" s="173"/>
      <c r="E458" s="173"/>
      <c r="F458" s="173"/>
      <c r="G458" s="174"/>
      <c r="H458" s="175"/>
      <c r="I458" s="176"/>
      <c r="J458" s="176"/>
      <c r="K458" s="177"/>
      <c r="L458" s="178"/>
      <c r="M458" s="179"/>
      <c r="N458" s="133"/>
      <c r="O458" s="160" t="str">
        <f>IF(Q458 = "", "", COUNT(Q$4:$Q458))</f>
        <v/>
      </c>
      <c r="P458" s="160" t="str">
        <f t="shared" si="56"/>
        <v/>
      </c>
      <c r="Q458" s="161" t="str">
        <f t="shared" si="57"/>
        <v/>
      </c>
      <c r="R458" s="162" t="str">
        <f t="shared" si="58"/>
        <v/>
      </c>
      <c r="S458" s="163" t="str">
        <f t="shared" si="59"/>
        <v/>
      </c>
      <c r="T458" s="164" t="str">
        <f t="shared" si="60"/>
        <v/>
      </c>
      <c r="U458" s="165" t="str">
        <f t="shared" si="61"/>
        <v/>
      </c>
      <c r="V458" s="146"/>
      <c r="AR458" t="str">
        <f t="shared" si="62"/>
        <v/>
      </c>
      <c r="AS458" t="str">
        <f t="shared" si="63"/>
        <v/>
      </c>
    </row>
    <row r="459" spans="1:45" x14ac:dyDescent="0.55000000000000004">
      <c r="A459" s="171"/>
      <c r="B459" s="172"/>
      <c r="C459" s="173"/>
      <c r="D459" s="173"/>
      <c r="E459" s="173"/>
      <c r="F459" s="173"/>
      <c r="G459" s="174"/>
      <c r="H459" s="175"/>
      <c r="I459" s="176"/>
      <c r="J459" s="176"/>
      <c r="K459" s="177"/>
      <c r="L459" s="178"/>
      <c r="M459" s="179"/>
      <c r="N459" s="133"/>
      <c r="O459" s="160" t="str">
        <f>IF(Q459 = "", "", COUNT(Q$4:$Q459))</f>
        <v/>
      </c>
      <c r="P459" s="160" t="str">
        <f t="shared" si="56"/>
        <v/>
      </c>
      <c r="Q459" s="161" t="str">
        <f t="shared" si="57"/>
        <v/>
      </c>
      <c r="R459" s="162" t="str">
        <f t="shared" si="58"/>
        <v/>
      </c>
      <c r="S459" s="163" t="str">
        <f t="shared" si="59"/>
        <v/>
      </c>
      <c r="T459" s="164" t="str">
        <f t="shared" si="60"/>
        <v/>
      </c>
      <c r="U459" s="165" t="str">
        <f t="shared" si="61"/>
        <v/>
      </c>
      <c r="V459" s="146"/>
      <c r="AR459" t="str">
        <f t="shared" si="62"/>
        <v/>
      </c>
      <c r="AS459" t="str">
        <f t="shared" si="63"/>
        <v/>
      </c>
    </row>
    <row r="460" spans="1:45" x14ac:dyDescent="0.55000000000000004">
      <c r="A460" s="171"/>
      <c r="B460" s="172"/>
      <c r="C460" s="173"/>
      <c r="D460" s="173"/>
      <c r="E460" s="173"/>
      <c r="F460" s="173"/>
      <c r="G460" s="174"/>
      <c r="H460" s="175"/>
      <c r="I460" s="176"/>
      <c r="J460" s="176"/>
      <c r="K460" s="177"/>
      <c r="L460" s="178"/>
      <c r="M460" s="179"/>
      <c r="N460" s="133"/>
      <c r="O460" s="160" t="str">
        <f>IF(Q460 = "", "", COUNT(Q$4:$Q460))</f>
        <v/>
      </c>
      <c r="P460" s="160" t="str">
        <f t="shared" si="56"/>
        <v/>
      </c>
      <c r="Q460" s="161" t="str">
        <f t="shared" si="57"/>
        <v/>
      </c>
      <c r="R460" s="162" t="str">
        <f t="shared" si="58"/>
        <v/>
      </c>
      <c r="S460" s="163" t="str">
        <f t="shared" si="59"/>
        <v/>
      </c>
      <c r="T460" s="164" t="str">
        <f t="shared" si="60"/>
        <v/>
      </c>
      <c r="U460" s="165" t="str">
        <f t="shared" si="61"/>
        <v/>
      </c>
      <c r="V460" s="146"/>
      <c r="AR460" t="str">
        <f t="shared" si="62"/>
        <v/>
      </c>
      <c r="AS460" t="str">
        <f t="shared" si="63"/>
        <v/>
      </c>
    </row>
    <row r="461" spans="1:45" x14ac:dyDescent="0.55000000000000004">
      <c r="A461" s="171"/>
      <c r="B461" s="172"/>
      <c r="C461" s="173"/>
      <c r="D461" s="173"/>
      <c r="E461" s="173"/>
      <c r="F461" s="173"/>
      <c r="G461" s="174"/>
      <c r="H461" s="175"/>
      <c r="I461" s="176"/>
      <c r="J461" s="176"/>
      <c r="K461" s="177"/>
      <c r="L461" s="178"/>
      <c r="M461" s="179"/>
      <c r="N461" s="133"/>
      <c r="O461" s="160" t="str">
        <f>IF(Q461 = "", "", COUNT(Q$4:$Q461))</f>
        <v/>
      </c>
      <c r="P461" s="160" t="str">
        <f t="shared" si="56"/>
        <v/>
      </c>
      <c r="Q461" s="161" t="str">
        <f t="shared" si="57"/>
        <v/>
      </c>
      <c r="R461" s="162" t="str">
        <f t="shared" si="58"/>
        <v/>
      </c>
      <c r="S461" s="163" t="str">
        <f t="shared" si="59"/>
        <v/>
      </c>
      <c r="T461" s="164" t="str">
        <f t="shared" si="60"/>
        <v/>
      </c>
      <c r="U461" s="165" t="str">
        <f t="shared" si="61"/>
        <v/>
      </c>
      <c r="V461" s="146"/>
      <c r="AR461" t="str">
        <f t="shared" si="62"/>
        <v/>
      </c>
      <c r="AS461" t="str">
        <f t="shared" si="63"/>
        <v/>
      </c>
    </row>
    <row r="462" spans="1:45" x14ac:dyDescent="0.55000000000000004">
      <c r="A462" s="171"/>
      <c r="B462" s="172"/>
      <c r="C462" s="173"/>
      <c r="D462" s="173"/>
      <c r="E462" s="173"/>
      <c r="F462" s="173"/>
      <c r="G462" s="174"/>
      <c r="H462" s="175"/>
      <c r="I462" s="176"/>
      <c r="J462" s="176"/>
      <c r="K462" s="177"/>
      <c r="L462" s="178"/>
      <c r="M462" s="179"/>
      <c r="N462" s="133"/>
      <c r="O462" s="160" t="str">
        <f>IF(Q462 = "", "", COUNT(Q$4:$Q462))</f>
        <v/>
      </c>
      <c r="P462" s="160" t="str">
        <f t="shared" si="56"/>
        <v/>
      </c>
      <c r="Q462" s="161" t="str">
        <f t="shared" si="57"/>
        <v/>
      </c>
      <c r="R462" s="162" t="str">
        <f t="shared" si="58"/>
        <v/>
      </c>
      <c r="S462" s="163" t="str">
        <f t="shared" si="59"/>
        <v/>
      </c>
      <c r="T462" s="164" t="str">
        <f t="shared" si="60"/>
        <v/>
      </c>
      <c r="U462" s="165" t="str">
        <f t="shared" si="61"/>
        <v/>
      </c>
      <c r="V462" s="146"/>
      <c r="AR462" t="str">
        <f t="shared" si="62"/>
        <v/>
      </c>
      <c r="AS462" t="str">
        <f t="shared" si="63"/>
        <v/>
      </c>
    </row>
    <row r="463" spans="1:45" x14ac:dyDescent="0.55000000000000004">
      <c r="A463" s="171"/>
      <c r="B463" s="172"/>
      <c r="C463" s="173"/>
      <c r="D463" s="173"/>
      <c r="E463" s="173"/>
      <c r="F463" s="173"/>
      <c r="G463" s="174"/>
      <c r="H463" s="175"/>
      <c r="I463" s="176"/>
      <c r="J463" s="176"/>
      <c r="K463" s="177"/>
      <c r="L463" s="178"/>
      <c r="M463" s="179"/>
      <c r="N463" s="133"/>
      <c r="O463" s="160" t="str">
        <f>IF(Q463 = "", "", COUNT(Q$4:$Q463))</f>
        <v/>
      </c>
      <c r="P463" s="160" t="str">
        <f t="shared" si="56"/>
        <v/>
      </c>
      <c r="Q463" s="161" t="str">
        <f t="shared" si="57"/>
        <v/>
      </c>
      <c r="R463" s="162" t="str">
        <f t="shared" si="58"/>
        <v/>
      </c>
      <c r="S463" s="163" t="str">
        <f t="shared" si="59"/>
        <v/>
      </c>
      <c r="T463" s="164" t="str">
        <f t="shared" si="60"/>
        <v/>
      </c>
      <c r="U463" s="165" t="str">
        <f t="shared" si="61"/>
        <v/>
      </c>
      <c r="V463" s="146"/>
      <c r="AR463" t="str">
        <f t="shared" si="62"/>
        <v/>
      </c>
      <c r="AS463" t="str">
        <f t="shared" si="63"/>
        <v/>
      </c>
    </row>
    <row r="464" spans="1:45" x14ac:dyDescent="0.55000000000000004">
      <c r="A464" s="171"/>
      <c r="B464" s="172"/>
      <c r="C464" s="173"/>
      <c r="D464" s="173"/>
      <c r="E464" s="173"/>
      <c r="F464" s="173"/>
      <c r="G464" s="174"/>
      <c r="H464" s="175"/>
      <c r="I464" s="176"/>
      <c r="J464" s="176"/>
      <c r="K464" s="177"/>
      <c r="L464" s="178"/>
      <c r="M464" s="179"/>
      <c r="N464" s="133"/>
      <c r="O464" s="160" t="str">
        <f>IF(Q464 = "", "", COUNT(Q$4:$Q464))</f>
        <v/>
      </c>
      <c r="P464" s="160" t="str">
        <f t="shared" si="56"/>
        <v/>
      </c>
      <c r="Q464" s="161" t="str">
        <f t="shared" si="57"/>
        <v/>
      </c>
      <c r="R464" s="162" t="str">
        <f t="shared" si="58"/>
        <v/>
      </c>
      <c r="S464" s="163" t="str">
        <f t="shared" si="59"/>
        <v/>
      </c>
      <c r="T464" s="164" t="str">
        <f t="shared" si="60"/>
        <v/>
      </c>
      <c r="U464" s="165" t="str">
        <f t="shared" si="61"/>
        <v/>
      </c>
      <c r="V464" s="146"/>
      <c r="AR464" t="str">
        <f t="shared" si="62"/>
        <v/>
      </c>
      <c r="AS464" t="str">
        <f t="shared" si="63"/>
        <v/>
      </c>
    </row>
    <row r="465" spans="1:45" x14ac:dyDescent="0.55000000000000004">
      <c r="A465" s="171"/>
      <c r="B465" s="172"/>
      <c r="C465" s="173"/>
      <c r="D465" s="173"/>
      <c r="E465" s="173"/>
      <c r="F465" s="173"/>
      <c r="G465" s="174"/>
      <c r="H465" s="175"/>
      <c r="I465" s="176"/>
      <c r="J465" s="176"/>
      <c r="K465" s="177"/>
      <c r="L465" s="178"/>
      <c r="M465" s="179"/>
      <c r="N465" s="133"/>
      <c r="O465" s="160" t="str">
        <f>IF(Q465 = "", "", COUNT(Q$4:$Q465))</f>
        <v/>
      </c>
      <c r="P465" s="160" t="str">
        <f t="shared" si="56"/>
        <v/>
      </c>
      <c r="Q465" s="161" t="str">
        <f t="shared" si="57"/>
        <v/>
      </c>
      <c r="R465" s="162" t="str">
        <f t="shared" si="58"/>
        <v/>
      </c>
      <c r="S465" s="163" t="str">
        <f t="shared" si="59"/>
        <v/>
      </c>
      <c r="T465" s="164" t="str">
        <f t="shared" si="60"/>
        <v/>
      </c>
      <c r="U465" s="165" t="str">
        <f t="shared" si="61"/>
        <v/>
      </c>
      <c r="V465" s="146"/>
      <c r="AR465" t="str">
        <f t="shared" si="62"/>
        <v/>
      </c>
      <c r="AS465" t="str">
        <f t="shared" si="63"/>
        <v/>
      </c>
    </row>
    <row r="466" spans="1:45" x14ac:dyDescent="0.55000000000000004">
      <c r="A466" s="171"/>
      <c r="B466" s="172"/>
      <c r="C466" s="173"/>
      <c r="D466" s="173"/>
      <c r="E466" s="173"/>
      <c r="F466" s="173"/>
      <c r="G466" s="174"/>
      <c r="H466" s="175"/>
      <c r="I466" s="176"/>
      <c r="J466" s="176"/>
      <c r="K466" s="177"/>
      <c r="L466" s="178"/>
      <c r="M466" s="179"/>
      <c r="N466" s="133"/>
      <c r="O466" s="160" t="str">
        <f>IF(Q466 = "", "", COUNT(Q$4:$Q466))</f>
        <v/>
      </c>
      <c r="P466" s="160" t="str">
        <f t="shared" si="56"/>
        <v/>
      </c>
      <c r="Q466" s="161" t="str">
        <f t="shared" si="57"/>
        <v/>
      </c>
      <c r="R466" s="162" t="str">
        <f t="shared" si="58"/>
        <v/>
      </c>
      <c r="S466" s="163" t="str">
        <f t="shared" si="59"/>
        <v/>
      </c>
      <c r="T466" s="164" t="str">
        <f t="shared" si="60"/>
        <v/>
      </c>
      <c r="U466" s="165" t="str">
        <f t="shared" si="61"/>
        <v/>
      </c>
      <c r="V466" s="146"/>
      <c r="AR466" t="str">
        <f t="shared" si="62"/>
        <v/>
      </c>
      <c r="AS466" t="str">
        <f t="shared" si="63"/>
        <v/>
      </c>
    </row>
    <row r="467" spans="1:45" x14ac:dyDescent="0.55000000000000004">
      <c r="A467" s="171"/>
      <c r="B467" s="172"/>
      <c r="C467" s="173"/>
      <c r="D467" s="173"/>
      <c r="E467" s="173"/>
      <c r="F467" s="173"/>
      <c r="G467" s="174"/>
      <c r="H467" s="175"/>
      <c r="I467" s="176"/>
      <c r="J467" s="176"/>
      <c r="K467" s="177"/>
      <c r="L467" s="178"/>
      <c r="M467" s="179"/>
      <c r="N467" s="133"/>
      <c r="O467" s="160" t="str">
        <f>IF(Q467 = "", "", COUNT(Q$4:$Q467))</f>
        <v/>
      </c>
      <c r="P467" s="160" t="str">
        <f t="shared" si="56"/>
        <v/>
      </c>
      <c r="Q467" s="161" t="str">
        <f t="shared" si="57"/>
        <v/>
      </c>
      <c r="R467" s="162" t="str">
        <f t="shared" si="58"/>
        <v/>
      </c>
      <c r="S467" s="163" t="str">
        <f t="shared" si="59"/>
        <v/>
      </c>
      <c r="T467" s="164" t="str">
        <f t="shared" si="60"/>
        <v/>
      </c>
      <c r="U467" s="165" t="str">
        <f t="shared" si="61"/>
        <v/>
      </c>
      <c r="V467" s="146"/>
      <c r="AR467" t="str">
        <f t="shared" si="62"/>
        <v/>
      </c>
      <c r="AS467" t="str">
        <f t="shared" si="63"/>
        <v/>
      </c>
    </row>
    <row r="468" spans="1:45" x14ac:dyDescent="0.55000000000000004">
      <c r="A468" s="171"/>
      <c r="B468" s="172"/>
      <c r="C468" s="173"/>
      <c r="D468" s="173"/>
      <c r="E468" s="173"/>
      <c r="F468" s="173"/>
      <c r="G468" s="174"/>
      <c r="H468" s="175"/>
      <c r="I468" s="176"/>
      <c r="J468" s="176"/>
      <c r="K468" s="177"/>
      <c r="L468" s="178"/>
      <c r="M468" s="179"/>
      <c r="N468" s="133"/>
      <c r="O468" s="160" t="str">
        <f>IF(Q468 = "", "", COUNT(Q$4:$Q468))</f>
        <v/>
      </c>
      <c r="P468" s="160" t="str">
        <f t="shared" si="56"/>
        <v/>
      </c>
      <c r="Q468" s="161" t="str">
        <f t="shared" si="57"/>
        <v/>
      </c>
      <c r="R468" s="162" t="str">
        <f t="shared" si="58"/>
        <v/>
      </c>
      <c r="S468" s="163" t="str">
        <f t="shared" si="59"/>
        <v/>
      </c>
      <c r="T468" s="164" t="str">
        <f t="shared" si="60"/>
        <v/>
      </c>
      <c r="U468" s="165" t="str">
        <f t="shared" si="61"/>
        <v/>
      </c>
      <c r="V468" s="146"/>
      <c r="AR468" t="str">
        <f t="shared" si="62"/>
        <v/>
      </c>
      <c r="AS468" t="str">
        <f t="shared" si="63"/>
        <v/>
      </c>
    </row>
    <row r="469" spans="1:45" x14ac:dyDescent="0.55000000000000004">
      <c r="A469" s="171"/>
      <c r="B469" s="172"/>
      <c r="C469" s="173"/>
      <c r="D469" s="173"/>
      <c r="E469" s="173"/>
      <c r="F469" s="173"/>
      <c r="G469" s="174"/>
      <c r="H469" s="175"/>
      <c r="I469" s="176"/>
      <c r="J469" s="176"/>
      <c r="K469" s="177"/>
      <c r="L469" s="178"/>
      <c r="M469" s="179"/>
      <c r="N469" s="133"/>
      <c r="O469" s="160" t="str">
        <f>IF(Q469 = "", "", COUNT(Q$4:$Q469))</f>
        <v/>
      </c>
      <c r="P469" s="160" t="str">
        <f t="shared" si="56"/>
        <v/>
      </c>
      <c r="Q469" s="161" t="str">
        <f t="shared" si="57"/>
        <v/>
      </c>
      <c r="R469" s="162" t="str">
        <f t="shared" si="58"/>
        <v/>
      </c>
      <c r="S469" s="163" t="str">
        <f t="shared" si="59"/>
        <v/>
      </c>
      <c r="T469" s="164" t="str">
        <f t="shared" si="60"/>
        <v/>
      </c>
      <c r="U469" s="165" t="str">
        <f t="shared" si="61"/>
        <v/>
      </c>
      <c r="V469" s="146"/>
      <c r="AR469" t="str">
        <f t="shared" si="62"/>
        <v/>
      </c>
      <c r="AS469" t="str">
        <f t="shared" si="63"/>
        <v/>
      </c>
    </row>
    <row r="470" spans="1:45" x14ac:dyDescent="0.55000000000000004">
      <c r="A470" s="171"/>
      <c r="B470" s="172"/>
      <c r="C470" s="173"/>
      <c r="D470" s="173"/>
      <c r="E470" s="173"/>
      <c r="F470" s="173"/>
      <c r="G470" s="174"/>
      <c r="H470" s="175"/>
      <c r="I470" s="176"/>
      <c r="J470" s="176"/>
      <c r="K470" s="177"/>
      <c r="L470" s="178"/>
      <c r="M470" s="179"/>
      <c r="N470" s="133"/>
      <c r="O470" s="160" t="str">
        <f>IF(Q470 = "", "", COUNT(Q$4:$Q470))</f>
        <v/>
      </c>
      <c r="P470" s="160" t="str">
        <f t="shared" si="56"/>
        <v/>
      </c>
      <c r="Q470" s="161" t="str">
        <f t="shared" si="57"/>
        <v/>
      </c>
      <c r="R470" s="162" t="str">
        <f t="shared" si="58"/>
        <v/>
      </c>
      <c r="S470" s="163" t="str">
        <f t="shared" si="59"/>
        <v/>
      </c>
      <c r="T470" s="164" t="str">
        <f t="shared" si="60"/>
        <v/>
      </c>
      <c r="U470" s="165" t="str">
        <f t="shared" si="61"/>
        <v/>
      </c>
      <c r="V470" s="146"/>
      <c r="AR470" t="str">
        <f t="shared" si="62"/>
        <v/>
      </c>
      <c r="AS470" t="str">
        <f t="shared" si="63"/>
        <v/>
      </c>
    </row>
    <row r="471" spans="1:45" x14ac:dyDescent="0.55000000000000004">
      <c r="A471" s="171"/>
      <c r="B471" s="172"/>
      <c r="C471" s="173"/>
      <c r="D471" s="173"/>
      <c r="E471" s="173"/>
      <c r="F471" s="173"/>
      <c r="G471" s="174"/>
      <c r="H471" s="175"/>
      <c r="I471" s="176"/>
      <c r="J471" s="176"/>
      <c r="K471" s="177"/>
      <c r="L471" s="178"/>
      <c r="M471" s="179"/>
      <c r="N471" s="133"/>
      <c r="O471" s="160" t="str">
        <f>IF(Q471 = "", "", COUNT(Q$4:$Q471))</f>
        <v/>
      </c>
      <c r="P471" s="160" t="str">
        <f t="shared" si="56"/>
        <v/>
      </c>
      <c r="Q471" s="161" t="str">
        <f t="shared" si="57"/>
        <v/>
      </c>
      <c r="R471" s="162" t="str">
        <f t="shared" si="58"/>
        <v/>
      </c>
      <c r="S471" s="163" t="str">
        <f t="shared" si="59"/>
        <v/>
      </c>
      <c r="T471" s="164" t="str">
        <f t="shared" si="60"/>
        <v/>
      </c>
      <c r="U471" s="165" t="str">
        <f t="shared" si="61"/>
        <v/>
      </c>
      <c r="V471" s="146"/>
      <c r="AR471" t="str">
        <f t="shared" si="62"/>
        <v/>
      </c>
      <c r="AS471" t="str">
        <f t="shared" si="63"/>
        <v/>
      </c>
    </row>
    <row r="472" spans="1:45" x14ac:dyDescent="0.55000000000000004">
      <c r="A472" s="171"/>
      <c r="B472" s="172"/>
      <c r="C472" s="173"/>
      <c r="D472" s="173"/>
      <c r="E472" s="173"/>
      <c r="F472" s="173"/>
      <c r="G472" s="174"/>
      <c r="H472" s="175"/>
      <c r="I472" s="176"/>
      <c r="J472" s="176"/>
      <c r="K472" s="177"/>
      <c r="L472" s="178"/>
      <c r="M472" s="179"/>
      <c r="N472" s="133"/>
      <c r="O472" s="160" t="str">
        <f>IF(Q472 = "", "", COUNT(Q$4:$Q472))</f>
        <v/>
      </c>
      <c r="P472" s="160" t="str">
        <f t="shared" si="56"/>
        <v/>
      </c>
      <c r="Q472" s="161" t="str">
        <f t="shared" si="57"/>
        <v/>
      </c>
      <c r="R472" s="162" t="str">
        <f t="shared" si="58"/>
        <v/>
      </c>
      <c r="S472" s="163" t="str">
        <f t="shared" si="59"/>
        <v/>
      </c>
      <c r="T472" s="164" t="str">
        <f t="shared" si="60"/>
        <v/>
      </c>
      <c r="U472" s="165" t="str">
        <f t="shared" si="61"/>
        <v/>
      </c>
      <c r="V472" s="146"/>
      <c r="AR472" t="str">
        <f t="shared" si="62"/>
        <v/>
      </c>
      <c r="AS472" t="str">
        <f t="shared" si="63"/>
        <v/>
      </c>
    </row>
    <row r="473" spans="1:45" x14ac:dyDescent="0.55000000000000004">
      <c r="A473" s="171"/>
      <c r="B473" s="172"/>
      <c r="C473" s="173"/>
      <c r="D473" s="173"/>
      <c r="E473" s="173"/>
      <c r="F473" s="173"/>
      <c r="G473" s="174"/>
      <c r="H473" s="175"/>
      <c r="I473" s="176"/>
      <c r="J473" s="176"/>
      <c r="K473" s="177"/>
      <c r="L473" s="178"/>
      <c r="M473" s="179"/>
      <c r="N473" s="133"/>
      <c r="O473" s="160" t="str">
        <f>IF(Q473 = "", "", COUNT(Q$4:$Q473))</f>
        <v/>
      </c>
      <c r="P473" s="160" t="str">
        <f t="shared" si="56"/>
        <v/>
      </c>
      <c r="Q473" s="161" t="str">
        <f t="shared" si="57"/>
        <v/>
      </c>
      <c r="R473" s="162" t="str">
        <f t="shared" si="58"/>
        <v/>
      </c>
      <c r="S473" s="163" t="str">
        <f t="shared" si="59"/>
        <v/>
      </c>
      <c r="T473" s="164" t="str">
        <f t="shared" si="60"/>
        <v/>
      </c>
      <c r="U473" s="165" t="str">
        <f t="shared" si="61"/>
        <v/>
      </c>
      <c r="V473" s="146"/>
      <c r="AR473" t="str">
        <f t="shared" si="62"/>
        <v/>
      </c>
      <c r="AS473" t="str">
        <f t="shared" si="63"/>
        <v/>
      </c>
    </row>
    <row r="474" spans="1:45" x14ac:dyDescent="0.55000000000000004">
      <c r="A474" s="171"/>
      <c r="B474" s="172"/>
      <c r="C474" s="173"/>
      <c r="D474" s="173"/>
      <c r="E474" s="173"/>
      <c r="F474" s="173"/>
      <c r="G474" s="174"/>
      <c r="H474" s="175"/>
      <c r="I474" s="176"/>
      <c r="J474" s="176"/>
      <c r="K474" s="177"/>
      <c r="L474" s="178"/>
      <c r="M474" s="179"/>
      <c r="N474" s="133"/>
      <c r="O474" s="160" t="str">
        <f>IF(Q474 = "", "", COUNT(Q$4:$Q474))</f>
        <v/>
      </c>
      <c r="P474" s="160" t="str">
        <f t="shared" si="56"/>
        <v/>
      </c>
      <c r="Q474" s="161" t="str">
        <f t="shared" si="57"/>
        <v/>
      </c>
      <c r="R474" s="162" t="str">
        <f t="shared" si="58"/>
        <v/>
      </c>
      <c r="S474" s="163" t="str">
        <f t="shared" si="59"/>
        <v/>
      </c>
      <c r="T474" s="164" t="str">
        <f t="shared" si="60"/>
        <v/>
      </c>
      <c r="U474" s="165" t="str">
        <f t="shared" si="61"/>
        <v/>
      </c>
      <c r="V474" s="146"/>
      <c r="AR474" t="str">
        <f t="shared" si="62"/>
        <v/>
      </c>
      <c r="AS474" t="str">
        <f t="shared" si="63"/>
        <v/>
      </c>
    </row>
    <row r="475" spans="1:45" x14ac:dyDescent="0.55000000000000004">
      <c r="A475" s="171"/>
      <c r="B475" s="172"/>
      <c r="C475" s="173"/>
      <c r="D475" s="173"/>
      <c r="E475" s="173"/>
      <c r="F475" s="173"/>
      <c r="G475" s="174"/>
      <c r="H475" s="175"/>
      <c r="I475" s="176"/>
      <c r="J475" s="176"/>
      <c r="K475" s="177"/>
      <c r="L475" s="178"/>
      <c r="M475" s="179"/>
      <c r="N475" s="133"/>
      <c r="O475" s="160" t="str">
        <f>IF(Q475 = "", "", COUNT(Q$4:$Q475))</f>
        <v/>
      </c>
      <c r="P475" s="160" t="str">
        <f t="shared" si="56"/>
        <v/>
      </c>
      <c r="Q475" s="161" t="str">
        <f t="shared" si="57"/>
        <v/>
      </c>
      <c r="R475" s="162" t="str">
        <f t="shared" si="58"/>
        <v/>
      </c>
      <c r="S475" s="163" t="str">
        <f t="shared" si="59"/>
        <v/>
      </c>
      <c r="T475" s="164" t="str">
        <f t="shared" si="60"/>
        <v/>
      </c>
      <c r="U475" s="165" t="str">
        <f t="shared" si="61"/>
        <v/>
      </c>
      <c r="V475" s="146"/>
      <c r="AR475" t="str">
        <f t="shared" si="62"/>
        <v/>
      </c>
      <c r="AS475" t="str">
        <f t="shared" si="63"/>
        <v/>
      </c>
    </row>
    <row r="476" spans="1:45" x14ac:dyDescent="0.55000000000000004">
      <c r="A476" s="171"/>
      <c r="B476" s="172"/>
      <c r="C476" s="173"/>
      <c r="D476" s="173"/>
      <c r="E476" s="173"/>
      <c r="F476" s="173"/>
      <c r="G476" s="174"/>
      <c r="H476" s="175"/>
      <c r="I476" s="176"/>
      <c r="J476" s="176"/>
      <c r="K476" s="177"/>
      <c r="L476" s="178"/>
      <c r="M476" s="179"/>
      <c r="N476" s="133"/>
      <c r="O476" s="160" t="str">
        <f>IF(Q476 = "", "", COUNT(Q$4:$Q476))</f>
        <v/>
      </c>
      <c r="P476" s="160" t="str">
        <f t="shared" si="56"/>
        <v/>
      </c>
      <c r="Q476" s="161" t="str">
        <f t="shared" si="57"/>
        <v/>
      </c>
      <c r="R476" s="162" t="str">
        <f t="shared" si="58"/>
        <v/>
      </c>
      <c r="S476" s="163" t="str">
        <f t="shared" si="59"/>
        <v/>
      </c>
      <c r="T476" s="164" t="str">
        <f t="shared" si="60"/>
        <v/>
      </c>
      <c r="U476" s="165" t="str">
        <f t="shared" si="61"/>
        <v/>
      </c>
      <c r="V476" s="146"/>
      <c r="AR476" t="str">
        <f t="shared" si="62"/>
        <v/>
      </c>
      <c r="AS476" t="str">
        <f t="shared" si="63"/>
        <v/>
      </c>
    </row>
    <row r="477" spans="1:45" x14ac:dyDescent="0.55000000000000004">
      <c r="A477" s="171"/>
      <c r="B477" s="172"/>
      <c r="C477" s="173"/>
      <c r="D477" s="173"/>
      <c r="E477" s="173"/>
      <c r="F477" s="173"/>
      <c r="G477" s="174"/>
      <c r="H477" s="175"/>
      <c r="I477" s="176"/>
      <c r="J477" s="176"/>
      <c r="K477" s="177"/>
      <c r="L477" s="178"/>
      <c r="M477" s="179"/>
      <c r="N477" s="133"/>
      <c r="O477" s="160" t="str">
        <f>IF(Q477 = "", "", COUNT(Q$4:$Q477))</f>
        <v/>
      </c>
      <c r="P477" s="160" t="str">
        <f t="shared" si="56"/>
        <v/>
      </c>
      <c r="Q477" s="161" t="str">
        <f t="shared" si="57"/>
        <v/>
      </c>
      <c r="R477" s="162" t="str">
        <f t="shared" si="58"/>
        <v/>
      </c>
      <c r="S477" s="163" t="str">
        <f t="shared" si="59"/>
        <v/>
      </c>
      <c r="T477" s="164" t="str">
        <f t="shared" si="60"/>
        <v/>
      </c>
      <c r="U477" s="165" t="str">
        <f t="shared" si="61"/>
        <v/>
      </c>
      <c r="V477" s="146"/>
      <c r="AR477" t="str">
        <f t="shared" si="62"/>
        <v/>
      </c>
      <c r="AS477" t="str">
        <f t="shared" si="63"/>
        <v/>
      </c>
    </row>
    <row r="478" spans="1:45" x14ac:dyDescent="0.55000000000000004">
      <c r="A478" s="171"/>
      <c r="B478" s="172"/>
      <c r="C478" s="173"/>
      <c r="D478" s="173"/>
      <c r="E478" s="173"/>
      <c r="F478" s="173"/>
      <c r="G478" s="174"/>
      <c r="H478" s="175"/>
      <c r="I478" s="176"/>
      <c r="J478" s="176"/>
      <c r="K478" s="177"/>
      <c r="L478" s="178"/>
      <c r="M478" s="179"/>
      <c r="N478" s="133"/>
      <c r="O478" s="160" t="str">
        <f>IF(Q478 = "", "", COUNT(Q$4:$Q478))</f>
        <v/>
      </c>
      <c r="P478" s="160" t="str">
        <f t="shared" si="56"/>
        <v/>
      </c>
      <c r="Q478" s="161" t="str">
        <f t="shared" si="57"/>
        <v/>
      </c>
      <c r="R478" s="162" t="str">
        <f t="shared" si="58"/>
        <v/>
      </c>
      <c r="S478" s="163" t="str">
        <f t="shared" si="59"/>
        <v/>
      </c>
      <c r="T478" s="164" t="str">
        <f t="shared" si="60"/>
        <v/>
      </c>
      <c r="U478" s="165" t="str">
        <f t="shared" si="61"/>
        <v/>
      </c>
      <c r="V478" s="146"/>
      <c r="AR478" t="str">
        <f t="shared" si="62"/>
        <v/>
      </c>
      <c r="AS478" t="str">
        <f t="shared" si="63"/>
        <v/>
      </c>
    </row>
    <row r="479" spans="1:45" x14ac:dyDescent="0.55000000000000004">
      <c r="A479" s="171"/>
      <c r="B479" s="172"/>
      <c r="C479" s="173"/>
      <c r="D479" s="173"/>
      <c r="E479" s="173"/>
      <c r="F479" s="173"/>
      <c r="G479" s="174"/>
      <c r="H479" s="175"/>
      <c r="I479" s="176"/>
      <c r="J479" s="176"/>
      <c r="K479" s="177"/>
      <c r="L479" s="178"/>
      <c r="M479" s="179"/>
      <c r="N479" s="133"/>
      <c r="O479" s="160" t="str">
        <f>IF(Q479 = "", "", COUNT(Q$4:$Q479))</f>
        <v/>
      </c>
      <c r="P479" s="160" t="str">
        <f t="shared" si="56"/>
        <v/>
      </c>
      <c r="Q479" s="161" t="str">
        <f t="shared" si="57"/>
        <v/>
      </c>
      <c r="R479" s="162" t="str">
        <f t="shared" si="58"/>
        <v/>
      </c>
      <c r="S479" s="163" t="str">
        <f t="shared" si="59"/>
        <v/>
      </c>
      <c r="T479" s="164" t="str">
        <f t="shared" si="60"/>
        <v/>
      </c>
      <c r="U479" s="165" t="str">
        <f t="shared" si="61"/>
        <v/>
      </c>
      <c r="V479" s="146"/>
      <c r="AR479" t="str">
        <f t="shared" si="62"/>
        <v/>
      </c>
      <c r="AS479" t="str">
        <f t="shared" si="63"/>
        <v/>
      </c>
    </row>
    <row r="480" spans="1:45" x14ac:dyDescent="0.55000000000000004">
      <c r="A480" s="171"/>
      <c r="B480" s="172"/>
      <c r="C480" s="173"/>
      <c r="D480" s="173"/>
      <c r="E480" s="173"/>
      <c r="F480" s="173"/>
      <c r="G480" s="174"/>
      <c r="H480" s="175"/>
      <c r="I480" s="176"/>
      <c r="J480" s="176"/>
      <c r="K480" s="177"/>
      <c r="L480" s="178"/>
      <c r="M480" s="179"/>
      <c r="N480" s="133"/>
      <c r="O480" s="160" t="str">
        <f>IF(Q480 = "", "", COUNT(Q$4:$Q480))</f>
        <v/>
      </c>
      <c r="P480" s="160" t="str">
        <f t="shared" si="56"/>
        <v/>
      </c>
      <c r="Q480" s="161" t="str">
        <f t="shared" si="57"/>
        <v/>
      </c>
      <c r="R480" s="162" t="str">
        <f t="shared" si="58"/>
        <v/>
      </c>
      <c r="S480" s="163" t="str">
        <f t="shared" si="59"/>
        <v/>
      </c>
      <c r="T480" s="164" t="str">
        <f t="shared" si="60"/>
        <v/>
      </c>
      <c r="U480" s="165" t="str">
        <f t="shared" si="61"/>
        <v/>
      </c>
      <c r="V480" s="146"/>
      <c r="AR480" t="str">
        <f t="shared" si="62"/>
        <v/>
      </c>
      <c r="AS480" t="str">
        <f t="shared" si="63"/>
        <v/>
      </c>
    </row>
    <row r="481" spans="1:45" x14ac:dyDescent="0.55000000000000004">
      <c r="A481" s="171"/>
      <c r="B481" s="172"/>
      <c r="C481" s="173"/>
      <c r="D481" s="173"/>
      <c r="E481" s="173"/>
      <c r="F481" s="173"/>
      <c r="G481" s="174"/>
      <c r="H481" s="175"/>
      <c r="I481" s="176"/>
      <c r="J481" s="176"/>
      <c r="K481" s="177"/>
      <c r="L481" s="178"/>
      <c r="M481" s="179"/>
      <c r="N481" s="133"/>
      <c r="O481" s="160" t="str">
        <f>IF(Q481 = "", "", COUNT(Q$4:$Q481))</f>
        <v/>
      </c>
      <c r="P481" s="160" t="str">
        <f t="shared" si="56"/>
        <v/>
      </c>
      <c r="Q481" s="161" t="str">
        <f t="shared" si="57"/>
        <v/>
      </c>
      <c r="R481" s="162" t="str">
        <f t="shared" si="58"/>
        <v/>
      </c>
      <c r="S481" s="163" t="str">
        <f t="shared" si="59"/>
        <v/>
      </c>
      <c r="T481" s="164" t="str">
        <f t="shared" si="60"/>
        <v/>
      </c>
      <c r="U481" s="165" t="str">
        <f t="shared" si="61"/>
        <v/>
      </c>
      <c r="V481" s="146"/>
      <c r="AR481" t="str">
        <f t="shared" si="62"/>
        <v/>
      </c>
      <c r="AS481" t="str">
        <f t="shared" si="63"/>
        <v/>
      </c>
    </row>
    <row r="482" spans="1:45" x14ac:dyDescent="0.55000000000000004">
      <c r="A482" s="171"/>
      <c r="B482" s="172"/>
      <c r="C482" s="173"/>
      <c r="D482" s="173"/>
      <c r="E482" s="173"/>
      <c r="F482" s="173"/>
      <c r="G482" s="174"/>
      <c r="H482" s="175"/>
      <c r="I482" s="176"/>
      <c r="J482" s="176"/>
      <c r="K482" s="177"/>
      <c r="L482" s="178"/>
      <c r="M482" s="179"/>
      <c r="N482" s="133"/>
      <c r="O482" s="160" t="str">
        <f>IF(Q482 = "", "", COUNT(Q$4:$Q482))</f>
        <v/>
      </c>
      <c r="P482" s="160" t="str">
        <f t="shared" si="56"/>
        <v/>
      </c>
      <c r="Q482" s="161" t="str">
        <f t="shared" si="57"/>
        <v/>
      </c>
      <c r="R482" s="162" t="str">
        <f t="shared" si="58"/>
        <v/>
      </c>
      <c r="S482" s="163" t="str">
        <f t="shared" si="59"/>
        <v/>
      </c>
      <c r="T482" s="164" t="str">
        <f t="shared" si="60"/>
        <v/>
      </c>
      <c r="U482" s="165" t="str">
        <f t="shared" si="61"/>
        <v/>
      </c>
      <c r="V482" s="146"/>
      <c r="AR482" t="str">
        <f t="shared" si="62"/>
        <v/>
      </c>
      <c r="AS482" t="str">
        <f t="shared" si="63"/>
        <v/>
      </c>
    </row>
    <row r="483" spans="1:45" x14ac:dyDescent="0.55000000000000004">
      <c r="A483" s="171"/>
      <c r="B483" s="172"/>
      <c r="C483" s="173"/>
      <c r="D483" s="173"/>
      <c r="E483" s="173"/>
      <c r="F483" s="173"/>
      <c r="G483" s="174"/>
      <c r="H483" s="175"/>
      <c r="I483" s="176"/>
      <c r="J483" s="176"/>
      <c r="K483" s="177"/>
      <c r="L483" s="178"/>
      <c r="M483" s="179"/>
      <c r="N483" s="133"/>
      <c r="O483" s="160" t="str">
        <f>IF(Q483 = "", "", COUNT(Q$4:$Q483))</f>
        <v/>
      </c>
      <c r="P483" s="160" t="str">
        <f t="shared" si="56"/>
        <v/>
      </c>
      <c r="Q483" s="161" t="str">
        <f t="shared" si="57"/>
        <v/>
      </c>
      <c r="R483" s="162" t="str">
        <f t="shared" si="58"/>
        <v/>
      </c>
      <c r="S483" s="163" t="str">
        <f t="shared" si="59"/>
        <v/>
      </c>
      <c r="T483" s="164" t="str">
        <f t="shared" si="60"/>
        <v/>
      </c>
      <c r="U483" s="165" t="str">
        <f t="shared" si="61"/>
        <v/>
      </c>
      <c r="V483" s="146"/>
      <c r="AR483" t="str">
        <f t="shared" si="62"/>
        <v/>
      </c>
      <c r="AS483" t="str">
        <f t="shared" si="63"/>
        <v/>
      </c>
    </row>
    <row r="484" spans="1:45" x14ac:dyDescent="0.55000000000000004">
      <c r="A484" s="171"/>
      <c r="B484" s="172"/>
      <c r="C484" s="173"/>
      <c r="D484" s="173"/>
      <c r="E484" s="173"/>
      <c r="F484" s="173"/>
      <c r="G484" s="174"/>
      <c r="H484" s="175"/>
      <c r="I484" s="176"/>
      <c r="J484" s="176"/>
      <c r="K484" s="177"/>
      <c r="L484" s="178"/>
      <c r="M484" s="179"/>
      <c r="N484" s="133"/>
      <c r="O484" s="160" t="str">
        <f>IF(Q484 = "", "", COUNT(Q$4:$Q484))</f>
        <v/>
      </c>
      <c r="P484" s="160" t="str">
        <f t="shared" si="56"/>
        <v/>
      </c>
      <c r="Q484" s="161" t="str">
        <f t="shared" si="57"/>
        <v/>
      </c>
      <c r="R484" s="162" t="str">
        <f t="shared" si="58"/>
        <v/>
      </c>
      <c r="S484" s="163" t="str">
        <f t="shared" si="59"/>
        <v/>
      </c>
      <c r="T484" s="164" t="str">
        <f t="shared" si="60"/>
        <v/>
      </c>
      <c r="U484" s="165" t="str">
        <f t="shared" si="61"/>
        <v/>
      </c>
      <c r="V484" s="146"/>
      <c r="AR484" t="str">
        <f t="shared" si="62"/>
        <v/>
      </c>
      <c r="AS484" t="str">
        <f t="shared" si="63"/>
        <v/>
      </c>
    </row>
    <row r="485" spans="1:45" x14ac:dyDescent="0.55000000000000004">
      <c r="A485" s="171"/>
      <c r="B485" s="172"/>
      <c r="C485" s="173"/>
      <c r="D485" s="173"/>
      <c r="E485" s="173"/>
      <c r="F485" s="173"/>
      <c r="G485" s="174"/>
      <c r="H485" s="175"/>
      <c r="I485" s="176"/>
      <c r="J485" s="176"/>
      <c r="K485" s="177"/>
      <c r="L485" s="178"/>
      <c r="M485" s="179"/>
      <c r="N485" s="133"/>
      <c r="O485" s="160" t="str">
        <f>IF(Q485 = "", "", COUNT(Q$4:$Q485))</f>
        <v/>
      </c>
      <c r="P485" s="160" t="str">
        <f t="shared" si="56"/>
        <v/>
      </c>
      <c r="Q485" s="161" t="str">
        <f t="shared" si="57"/>
        <v/>
      </c>
      <c r="R485" s="162" t="str">
        <f t="shared" si="58"/>
        <v/>
      </c>
      <c r="S485" s="163" t="str">
        <f t="shared" si="59"/>
        <v/>
      </c>
      <c r="T485" s="164" t="str">
        <f t="shared" si="60"/>
        <v/>
      </c>
      <c r="U485" s="165" t="str">
        <f t="shared" si="61"/>
        <v/>
      </c>
      <c r="V485" s="146"/>
      <c r="AR485" t="str">
        <f t="shared" si="62"/>
        <v/>
      </c>
      <c r="AS485" t="str">
        <f t="shared" si="63"/>
        <v/>
      </c>
    </row>
    <row r="486" spans="1:45" x14ac:dyDescent="0.55000000000000004">
      <c r="A486" s="171"/>
      <c r="B486" s="172"/>
      <c r="C486" s="173"/>
      <c r="D486" s="173"/>
      <c r="E486" s="173"/>
      <c r="F486" s="173"/>
      <c r="G486" s="174"/>
      <c r="H486" s="175"/>
      <c r="I486" s="176"/>
      <c r="J486" s="176"/>
      <c r="K486" s="177"/>
      <c r="L486" s="178"/>
      <c r="M486" s="179"/>
      <c r="N486" s="133"/>
      <c r="O486" s="160" t="str">
        <f>IF(Q486 = "", "", COUNT(Q$4:$Q486))</f>
        <v/>
      </c>
      <c r="P486" s="160" t="str">
        <f t="shared" si="56"/>
        <v/>
      </c>
      <c r="Q486" s="161" t="str">
        <f t="shared" si="57"/>
        <v/>
      </c>
      <c r="R486" s="162" t="str">
        <f t="shared" si="58"/>
        <v/>
      </c>
      <c r="S486" s="163" t="str">
        <f t="shared" si="59"/>
        <v/>
      </c>
      <c r="T486" s="164" t="str">
        <f t="shared" si="60"/>
        <v/>
      </c>
      <c r="U486" s="165" t="str">
        <f t="shared" si="61"/>
        <v/>
      </c>
      <c r="V486" s="146"/>
      <c r="AR486" t="str">
        <f t="shared" si="62"/>
        <v/>
      </c>
      <c r="AS486" t="str">
        <f t="shared" si="63"/>
        <v/>
      </c>
    </row>
    <row r="487" spans="1:45" x14ac:dyDescent="0.55000000000000004">
      <c r="A487" s="171"/>
      <c r="B487" s="172"/>
      <c r="C487" s="173"/>
      <c r="D487" s="173"/>
      <c r="E487" s="173"/>
      <c r="F487" s="173"/>
      <c r="G487" s="174"/>
      <c r="H487" s="175"/>
      <c r="I487" s="176"/>
      <c r="J487" s="176"/>
      <c r="K487" s="177"/>
      <c r="L487" s="178"/>
      <c r="M487" s="179"/>
      <c r="N487" s="133"/>
      <c r="O487" s="160" t="str">
        <f>IF(Q487 = "", "", COUNT(Q$4:$Q487))</f>
        <v/>
      </c>
      <c r="P487" s="160" t="str">
        <f t="shared" si="56"/>
        <v/>
      </c>
      <c r="Q487" s="161" t="str">
        <f t="shared" si="57"/>
        <v/>
      </c>
      <c r="R487" s="162" t="str">
        <f t="shared" si="58"/>
        <v/>
      </c>
      <c r="S487" s="163" t="str">
        <f t="shared" si="59"/>
        <v/>
      </c>
      <c r="T487" s="164" t="str">
        <f t="shared" si="60"/>
        <v/>
      </c>
      <c r="U487" s="165" t="str">
        <f t="shared" si="61"/>
        <v/>
      </c>
      <c r="V487" s="146"/>
      <c r="AR487" t="str">
        <f t="shared" si="62"/>
        <v/>
      </c>
      <c r="AS487" t="str">
        <f t="shared" si="63"/>
        <v/>
      </c>
    </row>
    <row r="488" spans="1:45" x14ac:dyDescent="0.55000000000000004">
      <c r="A488" s="171"/>
      <c r="B488" s="172"/>
      <c r="C488" s="173"/>
      <c r="D488" s="173"/>
      <c r="E488" s="173"/>
      <c r="F488" s="173"/>
      <c r="G488" s="174"/>
      <c r="H488" s="175"/>
      <c r="I488" s="176"/>
      <c r="J488" s="176"/>
      <c r="K488" s="177"/>
      <c r="L488" s="178"/>
      <c r="M488" s="179"/>
      <c r="N488" s="133"/>
      <c r="O488" s="160" t="str">
        <f>IF(Q488 = "", "", COUNT(Q$4:$Q488))</f>
        <v/>
      </c>
      <c r="P488" s="160" t="str">
        <f t="shared" si="56"/>
        <v/>
      </c>
      <c r="Q488" s="161" t="str">
        <f t="shared" si="57"/>
        <v/>
      </c>
      <c r="R488" s="162" t="str">
        <f t="shared" si="58"/>
        <v/>
      </c>
      <c r="S488" s="163" t="str">
        <f t="shared" si="59"/>
        <v/>
      </c>
      <c r="T488" s="164" t="str">
        <f t="shared" si="60"/>
        <v/>
      </c>
      <c r="U488" s="165" t="str">
        <f t="shared" si="61"/>
        <v/>
      </c>
      <c r="V488" s="146"/>
      <c r="AR488" t="str">
        <f t="shared" si="62"/>
        <v/>
      </c>
      <c r="AS488" t="str">
        <f t="shared" si="63"/>
        <v/>
      </c>
    </row>
    <row r="489" spans="1:45" x14ac:dyDescent="0.55000000000000004">
      <c r="A489" s="171"/>
      <c r="B489" s="172"/>
      <c r="C489" s="173"/>
      <c r="D489" s="173"/>
      <c r="E489" s="173"/>
      <c r="F489" s="173"/>
      <c r="G489" s="174"/>
      <c r="H489" s="175"/>
      <c r="I489" s="176"/>
      <c r="J489" s="176"/>
      <c r="K489" s="177"/>
      <c r="L489" s="178"/>
      <c r="M489" s="179"/>
      <c r="N489" s="133"/>
      <c r="O489" s="160" t="str">
        <f>IF(Q489 = "", "", COUNT(Q$4:$Q489))</f>
        <v/>
      </c>
      <c r="P489" s="160" t="str">
        <f t="shared" si="56"/>
        <v/>
      </c>
      <c r="Q489" s="161" t="str">
        <f t="shared" si="57"/>
        <v/>
      </c>
      <c r="R489" s="162" t="str">
        <f t="shared" si="58"/>
        <v/>
      </c>
      <c r="S489" s="163" t="str">
        <f t="shared" si="59"/>
        <v/>
      </c>
      <c r="T489" s="164" t="str">
        <f t="shared" si="60"/>
        <v/>
      </c>
      <c r="U489" s="165" t="str">
        <f t="shared" si="61"/>
        <v/>
      </c>
      <c r="V489" s="146"/>
      <c r="AR489" t="str">
        <f t="shared" si="62"/>
        <v/>
      </c>
      <c r="AS489" t="str">
        <f t="shared" si="63"/>
        <v/>
      </c>
    </row>
    <row r="490" spans="1:45" x14ac:dyDescent="0.55000000000000004">
      <c r="A490" s="171"/>
      <c r="B490" s="172"/>
      <c r="C490" s="173"/>
      <c r="D490" s="173"/>
      <c r="E490" s="173"/>
      <c r="F490" s="173"/>
      <c r="G490" s="174"/>
      <c r="H490" s="175"/>
      <c r="I490" s="176"/>
      <c r="J490" s="176"/>
      <c r="K490" s="177"/>
      <c r="L490" s="178"/>
      <c r="M490" s="179"/>
      <c r="N490" s="133"/>
      <c r="O490" s="160" t="str">
        <f>IF(Q490 = "", "", COUNT(Q$4:$Q490))</f>
        <v/>
      </c>
      <c r="P490" s="160" t="str">
        <f t="shared" si="56"/>
        <v/>
      </c>
      <c r="Q490" s="161" t="str">
        <f t="shared" si="57"/>
        <v/>
      </c>
      <c r="R490" s="162" t="str">
        <f t="shared" si="58"/>
        <v/>
      </c>
      <c r="S490" s="163" t="str">
        <f t="shared" si="59"/>
        <v/>
      </c>
      <c r="T490" s="164" t="str">
        <f t="shared" si="60"/>
        <v/>
      </c>
      <c r="U490" s="165" t="str">
        <f t="shared" si="61"/>
        <v/>
      </c>
      <c r="V490" s="146"/>
      <c r="AR490" t="str">
        <f t="shared" si="62"/>
        <v/>
      </c>
      <c r="AS490" t="str">
        <f t="shared" si="63"/>
        <v/>
      </c>
    </row>
    <row r="491" spans="1:45" x14ac:dyDescent="0.55000000000000004">
      <c r="A491" s="171"/>
      <c r="B491" s="172"/>
      <c r="C491" s="173"/>
      <c r="D491" s="173"/>
      <c r="E491" s="173"/>
      <c r="F491" s="173"/>
      <c r="G491" s="174"/>
      <c r="H491" s="175"/>
      <c r="I491" s="176"/>
      <c r="J491" s="176"/>
      <c r="K491" s="177"/>
      <c r="L491" s="178"/>
      <c r="M491" s="179"/>
      <c r="N491" s="133"/>
      <c r="O491" s="160" t="str">
        <f>IF(Q491 = "", "", COUNT(Q$4:$Q491))</f>
        <v/>
      </c>
      <c r="P491" s="160" t="str">
        <f t="shared" si="56"/>
        <v/>
      </c>
      <c r="Q491" s="161" t="str">
        <f t="shared" si="57"/>
        <v/>
      </c>
      <c r="R491" s="162" t="str">
        <f t="shared" si="58"/>
        <v/>
      </c>
      <c r="S491" s="163" t="str">
        <f t="shared" si="59"/>
        <v/>
      </c>
      <c r="T491" s="164" t="str">
        <f t="shared" si="60"/>
        <v/>
      </c>
      <c r="U491" s="165" t="str">
        <f t="shared" si="61"/>
        <v/>
      </c>
      <c r="V491" s="146"/>
      <c r="AR491" t="str">
        <f t="shared" si="62"/>
        <v/>
      </c>
      <c r="AS491" t="str">
        <f t="shared" si="63"/>
        <v/>
      </c>
    </row>
    <row r="492" spans="1:45" x14ac:dyDescent="0.55000000000000004">
      <c r="A492" s="171"/>
      <c r="B492" s="172"/>
      <c r="C492" s="173"/>
      <c r="D492" s="173"/>
      <c r="E492" s="173"/>
      <c r="F492" s="173"/>
      <c r="G492" s="174"/>
      <c r="H492" s="175"/>
      <c r="I492" s="176"/>
      <c r="J492" s="176"/>
      <c r="K492" s="177"/>
      <c r="L492" s="178"/>
      <c r="M492" s="179"/>
      <c r="N492" s="133"/>
      <c r="O492" s="160" t="str">
        <f>IF(Q492 = "", "", COUNT(Q$4:$Q492))</f>
        <v/>
      </c>
      <c r="P492" s="160" t="str">
        <f t="shared" si="56"/>
        <v/>
      </c>
      <c r="Q492" s="161" t="str">
        <f t="shared" si="57"/>
        <v/>
      </c>
      <c r="R492" s="162" t="str">
        <f t="shared" si="58"/>
        <v/>
      </c>
      <c r="S492" s="163" t="str">
        <f t="shared" si="59"/>
        <v/>
      </c>
      <c r="T492" s="164" t="str">
        <f t="shared" si="60"/>
        <v/>
      </c>
      <c r="U492" s="165" t="str">
        <f t="shared" si="61"/>
        <v/>
      </c>
      <c r="V492" s="146"/>
      <c r="AR492" t="str">
        <f t="shared" si="62"/>
        <v/>
      </c>
      <c r="AS492" t="str">
        <f t="shared" si="63"/>
        <v/>
      </c>
    </row>
    <row r="493" spans="1:45" x14ac:dyDescent="0.55000000000000004">
      <c r="A493" s="171"/>
      <c r="B493" s="172"/>
      <c r="C493" s="173"/>
      <c r="D493" s="173"/>
      <c r="E493" s="173"/>
      <c r="F493" s="173"/>
      <c r="G493" s="174"/>
      <c r="H493" s="175"/>
      <c r="I493" s="176"/>
      <c r="J493" s="176"/>
      <c r="K493" s="177"/>
      <c r="L493" s="178"/>
      <c r="M493" s="179"/>
      <c r="N493" s="133"/>
      <c r="O493" s="160" t="str">
        <f>IF(Q493 = "", "", COUNT(Q$4:$Q493))</f>
        <v/>
      </c>
      <c r="P493" s="160" t="str">
        <f t="shared" si="56"/>
        <v/>
      </c>
      <c r="Q493" s="161" t="str">
        <f t="shared" si="57"/>
        <v/>
      </c>
      <c r="R493" s="162" t="str">
        <f t="shared" si="58"/>
        <v/>
      </c>
      <c r="S493" s="163" t="str">
        <f t="shared" si="59"/>
        <v/>
      </c>
      <c r="T493" s="164" t="str">
        <f t="shared" si="60"/>
        <v/>
      </c>
      <c r="U493" s="165" t="str">
        <f t="shared" si="61"/>
        <v/>
      </c>
      <c r="V493" s="146"/>
      <c r="AR493" t="str">
        <f t="shared" si="62"/>
        <v/>
      </c>
      <c r="AS493" t="str">
        <f t="shared" si="63"/>
        <v/>
      </c>
    </row>
    <row r="494" spans="1:45" x14ac:dyDescent="0.55000000000000004">
      <c r="A494" s="171"/>
      <c r="B494" s="172"/>
      <c r="C494" s="173"/>
      <c r="D494" s="173"/>
      <c r="E494" s="173"/>
      <c r="F494" s="173"/>
      <c r="G494" s="174"/>
      <c r="H494" s="175"/>
      <c r="I494" s="176"/>
      <c r="J494" s="176"/>
      <c r="K494" s="177"/>
      <c r="L494" s="178"/>
      <c r="M494" s="179"/>
      <c r="N494" s="133"/>
      <c r="O494" s="160" t="str">
        <f>IF(Q494 = "", "", COUNT(Q$4:$Q494))</f>
        <v/>
      </c>
      <c r="P494" s="160" t="str">
        <f t="shared" si="56"/>
        <v/>
      </c>
      <c r="Q494" s="161" t="str">
        <f t="shared" si="57"/>
        <v/>
      </c>
      <c r="R494" s="162" t="str">
        <f t="shared" si="58"/>
        <v/>
      </c>
      <c r="S494" s="163" t="str">
        <f t="shared" si="59"/>
        <v/>
      </c>
      <c r="T494" s="164" t="str">
        <f t="shared" si="60"/>
        <v/>
      </c>
      <c r="U494" s="165" t="str">
        <f t="shared" si="61"/>
        <v/>
      </c>
      <c r="V494" s="146"/>
      <c r="AR494" t="str">
        <f t="shared" si="62"/>
        <v/>
      </c>
      <c r="AS494" t="str">
        <f t="shared" si="63"/>
        <v/>
      </c>
    </row>
    <row r="495" spans="1:45" x14ac:dyDescent="0.55000000000000004">
      <c r="A495" s="171"/>
      <c r="B495" s="172"/>
      <c r="C495" s="173"/>
      <c r="D495" s="173"/>
      <c r="E495" s="173"/>
      <c r="F495" s="173"/>
      <c r="G495" s="174"/>
      <c r="H495" s="175"/>
      <c r="I495" s="176"/>
      <c r="J495" s="176"/>
      <c r="K495" s="177"/>
      <c r="L495" s="178"/>
      <c r="M495" s="179"/>
      <c r="N495" s="133"/>
      <c r="O495" s="160" t="str">
        <f>IF(Q495 = "", "", COUNT(Q$4:$Q495))</f>
        <v/>
      </c>
      <c r="P495" s="160" t="str">
        <f t="shared" si="56"/>
        <v/>
      </c>
      <c r="Q495" s="161" t="str">
        <f t="shared" si="57"/>
        <v/>
      </c>
      <c r="R495" s="162" t="str">
        <f t="shared" si="58"/>
        <v/>
      </c>
      <c r="S495" s="163" t="str">
        <f t="shared" si="59"/>
        <v/>
      </c>
      <c r="T495" s="164" t="str">
        <f t="shared" si="60"/>
        <v/>
      </c>
      <c r="U495" s="165" t="str">
        <f t="shared" si="61"/>
        <v/>
      </c>
      <c r="V495" s="146"/>
      <c r="AR495" t="str">
        <f t="shared" si="62"/>
        <v/>
      </c>
      <c r="AS495" t="str">
        <f t="shared" si="63"/>
        <v/>
      </c>
    </row>
    <row r="496" spans="1:45" x14ac:dyDescent="0.55000000000000004">
      <c r="A496" s="171"/>
      <c r="B496" s="172"/>
      <c r="C496" s="173"/>
      <c r="D496" s="173"/>
      <c r="E496" s="173"/>
      <c r="F496" s="173"/>
      <c r="G496" s="174"/>
      <c r="H496" s="175"/>
      <c r="I496" s="176"/>
      <c r="J496" s="176"/>
      <c r="K496" s="177"/>
      <c r="L496" s="178"/>
      <c r="M496" s="179"/>
      <c r="N496" s="133"/>
      <c r="O496" s="160" t="str">
        <f>IF(Q496 = "", "", COUNT(Q$4:$Q496))</f>
        <v/>
      </c>
      <c r="P496" s="160" t="str">
        <f t="shared" si="56"/>
        <v/>
      </c>
      <c r="Q496" s="161" t="str">
        <f t="shared" si="57"/>
        <v/>
      </c>
      <c r="R496" s="162" t="str">
        <f t="shared" si="58"/>
        <v/>
      </c>
      <c r="S496" s="163" t="str">
        <f t="shared" si="59"/>
        <v/>
      </c>
      <c r="T496" s="164" t="str">
        <f t="shared" si="60"/>
        <v/>
      </c>
      <c r="U496" s="165" t="str">
        <f t="shared" si="61"/>
        <v/>
      </c>
      <c r="V496" s="146"/>
      <c r="AR496" t="str">
        <f t="shared" si="62"/>
        <v/>
      </c>
      <c r="AS496" t="str">
        <f t="shared" si="63"/>
        <v/>
      </c>
    </row>
    <row r="497" spans="1:45" x14ac:dyDescent="0.55000000000000004">
      <c r="A497" s="171"/>
      <c r="B497" s="172"/>
      <c r="C497" s="173"/>
      <c r="D497" s="173"/>
      <c r="E497" s="173"/>
      <c r="F497" s="173"/>
      <c r="G497" s="174"/>
      <c r="H497" s="175"/>
      <c r="I497" s="176"/>
      <c r="J497" s="176"/>
      <c r="K497" s="177"/>
      <c r="L497" s="178"/>
      <c r="M497" s="179"/>
      <c r="N497" s="133"/>
      <c r="O497" s="160" t="str">
        <f>IF(Q497 = "", "", COUNT(Q$4:$Q497))</f>
        <v/>
      </c>
      <c r="P497" s="160" t="str">
        <f t="shared" si="56"/>
        <v/>
      </c>
      <c r="Q497" s="161" t="str">
        <f t="shared" si="57"/>
        <v/>
      </c>
      <c r="R497" s="162" t="str">
        <f t="shared" si="58"/>
        <v/>
      </c>
      <c r="S497" s="163" t="str">
        <f t="shared" si="59"/>
        <v/>
      </c>
      <c r="T497" s="164" t="str">
        <f t="shared" si="60"/>
        <v/>
      </c>
      <c r="U497" s="165" t="str">
        <f t="shared" si="61"/>
        <v/>
      </c>
      <c r="V497" s="146"/>
      <c r="AR497" t="str">
        <f t="shared" si="62"/>
        <v/>
      </c>
      <c r="AS497" t="str">
        <f t="shared" si="63"/>
        <v/>
      </c>
    </row>
    <row r="498" spans="1:45" x14ac:dyDescent="0.55000000000000004">
      <c r="A498" s="171"/>
      <c r="B498" s="172"/>
      <c r="C498" s="173"/>
      <c r="D498" s="173"/>
      <c r="E498" s="173"/>
      <c r="F498" s="173"/>
      <c r="G498" s="174"/>
      <c r="H498" s="175"/>
      <c r="I498" s="176"/>
      <c r="J498" s="176"/>
      <c r="K498" s="177"/>
      <c r="L498" s="178"/>
      <c r="M498" s="179"/>
      <c r="N498" s="133"/>
      <c r="O498" s="160" t="str">
        <f>IF(Q498 = "", "", COUNT(Q$4:$Q498))</f>
        <v/>
      </c>
      <c r="P498" s="160" t="str">
        <f t="shared" si="56"/>
        <v/>
      </c>
      <c r="Q498" s="161" t="str">
        <f t="shared" si="57"/>
        <v/>
      </c>
      <c r="R498" s="162" t="str">
        <f t="shared" si="58"/>
        <v/>
      </c>
      <c r="S498" s="163" t="str">
        <f t="shared" si="59"/>
        <v/>
      </c>
      <c r="T498" s="164" t="str">
        <f t="shared" si="60"/>
        <v/>
      </c>
      <c r="U498" s="165" t="str">
        <f t="shared" si="61"/>
        <v/>
      </c>
      <c r="V498" s="146"/>
      <c r="AR498" t="str">
        <f t="shared" si="62"/>
        <v/>
      </c>
      <c r="AS498" t="str">
        <f t="shared" si="63"/>
        <v/>
      </c>
    </row>
    <row r="499" spans="1:45" x14ac:dyDescent="0.55000000000000004">
      <c r="A499" s="171"/>
      <c r="B499" s="172"/>
      <c r="C499" s="173"/>
      <c r="D499" s="173"/>
      <c r="E499" s="173"/>
      <c r="F499" s="173"/>
      <c r="G499" s="174"/>
      <c r="H499" s="175"/>
      <c r="I499" s="176"/>
      <c r="J499" s="176"/>
      <c r="K499" s="177"/>
      <c r="L499" s="178"/>
      <c r="M499" s="179"/>
      <c r="N499" s="133"/>
      <c r="O499" s="160" t="str">
        <f>IF(Q499 = "", "", COUNT(Q$4:$Q499))</f>
        <v/>
      </c>
      <c r="P499" s="160" t="str">
        <f t="shared" si="56"/>
        <v/>
      </c>
      <c r="Q499" s="161" t="str">
        <f t="shared" si="57"/>
        <v/>
      </c>
      <c r="R499" s="162" t="str">
        <f t="shared" si="58"/>
        <v/>
      </c>
      <c r="S499" s="163" t="str">
        <f t="shared" si="59"/>
        <v/>
      </c>
      <c r="T499" s="164" t="str">
        <f t="shared" si="60"/>
        <v/>
      </c>
      <c r="U499" s="165" t="str">
        <f t="shared" si="61"/>
        <v/>
      </c>
      <c r="V499" s="146"/>
      <c r="AR499" t="str">
        <f t="shared" si="62"/>
        <v/>
      </c>
      <c r="AS499" t="str">
        <f t="shared" si="63"/>
        <v/>
      </c>
    </row>
    <row r="500" spans="1:45" x14ac:dyDescent="0.55000000000000004">
      <c r="A500" s="171"/>
      <c r="B500" s="172"/>
      <c r="C500" s="173"/>
      <c r="D500" s="173"/>
      <c r="E500" s="173"/>
      <c r="F500" s="173"/>
      <c r="G500" s="174"/>
      <c r="H500" s="175"/>
      <c r="I500" s="176"/>
      <c r="J500" s="176"/>
      <c r="K500" s="177"/>
      <c r="L500" s="178"/>
      <c r="M500" s="179"/>
      <c r="N500" s="133"/>
      <c r="O500" s="160" t="str">
        <f>IF(Q500 = "", "", COUNT(Q$4:$Q500))</f>
        <v/>
      </c>
      <c r="P500" s="160" t="str">
        <f t="shared" si="56"/>
        <v/>
      </c>
      <c r="Q500" s="161" t="str">
        <f t="shared" si="57"/>
        <v/>
      </c>
      <c r="R500" s="162" t="str">
        <f t="shared" si="58"/>
        <v/>
      </c>
      <c r="S500" s="163" t="str">
        <f t="shared" si="59"/>
        <v/>
      </c>
      <c r="T500" s="164" t="str">
        <f t="shared" si="60"/>
        <v/>
      </c>
      <c r="U500" s="165" t="str">
        <f t="shared" si="61"/>
        <v/>
      </c>
      <c r="V500" s="146"/>
      <c r="AR500" t="str">
        <f t="shared" si="62"/>
        <v/>
      </c>
      <c r="AS500" t="str">
        <f t="shared" si="63"/>
        <v/>
      </c>
    </row>
    <row r="501" spans="1:45" x14ac:dyDescent="0.55000000000000004">
      <c r="A501" s="171"/>
      <c r="B501" s="172"/>
      <c r="C501" s="173"/>
      <c r="D501" s="173"/>
      <c r="E501" s="173"/>
      <c r="F501" s="173"/>
      <c r="G501" s="174"/>
      <c r="H501" s="175"/>
      <c r="I501" s="176"/>
      <c r="J501" s="176"/>
      <c r="K501" s="177"/>
      <c r="L501" s="178"/>
      <c r="M501" s="179"/>
      <c r="N501" s="133"/>
      <c r="O501" s="160" t="str">
        <f>IF(Q501 = "", "", COUNT(Q$4:$Q501))</f>
        <v/>
      </c>
      <c r="P501" s="160" t="str">
        <f t="shared" si="56"/>
        <v/>
      </c>
      <c r="Q501" s="161" t="str">
        <f t="shared" si="57"/>
        <v/>
      </c>
      <c r="R501" s="162" t="str">
        <f t="shared" si="58"/>
        <v/>
      </c>
      <c r="S501" s="163" t="str">
        <f t="shared" si="59"/>
        <v/>
      </c>
      <c r="T501" s="164" t="str">
        <f t="shared" si="60"/>
        <v/>
      </c>
      <c r="U501" s="165" t="str">
        <f t="shared" si="61"/>
        <v/>
      </c>
      <c r="V501" s="146"/>
      <c r="AR501" t="str">
        <f t="shared" si="62"/>
        <v/>
      </c>
      <c r="AS501" t="str">
        <f t="shared" si="63"/>
        <v/>
      </c>
    </row>
    <row r="502" spans="1:45" x14ac:dyDescent="0.55000000000000004">
      <c r="A502" s="171"/>
      <c r="B502" s="172"/>
      <c r="C502" s="173"/>
      <c r="D502" s="173"/>
      <c r="E502" s="173"/>
      <c r="F502" s="173"/>
      <c r="G502" s="174"/>
      <c r="H502" s="175"/>
      <c r="I502" s="176"/>
      <c r="J502" s="176"/>
      <c r="K502" s="177"/>
      <c r="L502" s="178"/>
      <c r="M502" s="179"/>
      <c r="N502" s="133"/>
      <c r="O502" s="160" t="str">
        <f>IF(Q502 = "", "", COUNT(Q$4:$Q502))</f>
        <v/>
      </c>
      <c r="P502" s="160" t="str">
        <f t="shared" si="56"/>
        <v/>
      </c>
      <c r="Q502" s="161" t="str">
        <f t="shared" si="57"/>
        <v/>
      </c>
      <c r="R502" s="162" t="str">
        <f t="shared" si="58"/>
        <v/>
      </c>
      <c r="S502" s="163" t="str">
        <f t="shared" si="59"/>
        <v/>
      </c>
      <c r="T502" s="164" t="str">
        <f t="shared" si="60"/>
        <v/>
      </c>
      <c r="U502" s="165" t="str">
        <f t="shared" si="61"/>
        <v/>
      </c>
      <c r="V502" s="146"/>
      <c r="AR502" t="str">
        <f t="shared" si="62"/>
        <v/>
      </c>
      <c r="AS502" t="str">
        <f t="shared" si="63"/>
        <v/>
      </c>
    </row>
    <row r="503" spans="1:45" x14ac:dyDescent="0.55000000000000004">
      <c r="A503" s="171"/>
      <c r="B503" s="172"/>
      <c r="C503" s="173"/>
      <c r="D503" s="173"/>
      <c r="E503" s="173"/>
      <c r="F503" s="173"/>
      <c r="G503" s="174"/>
      <c r="H503" s="175"/>
      <c r="I503" s="176"/>
      <c r="J503" s="176"/>
      <c r="K503" s="177"/>
      <c r="L503" s="178"/>
      <c r="M503" s="179"/>
      <c r="N503" s="133"/>
      <c r="O503" s="160" t="str">
        <f>IF(Q503 = "", "", COUNT(Q$4:$Q503))</f>
        <v/>
      </c>
      <c r="P503" s="160" t="str">
        <f t="shared" si="56"/>
        <v/>
      </c>
      <c r="Q503" s="161" t="str">
        <f t="shared" si="57"/>
        <v/>
      </c>
      <c r="R503" s="162" t="str">
        <f t="shared" si="58"/>
        <v/>
      </c>
      <c r="S503" s="163" t="str">
        <f t="shared" si="59"/>
        <v/>
      </c>
      <c r="T503" s="164" t="str">
        <f t="shared" si="60"/>
        <v/>
      </c>
      <c r="U503" s="165" t="str">
        <f t="shared" si="61"/>
        <v/>
      </c>
      <c r="V503" s="146"/>
      <c r="AR503" t="str">
        <f t="shared" si="62"/>
        <v/>
      </c>
      <c r="AS503" t="str">
        <f t="shared" si="63"/>
        <v/>
      </c>
    </row>
    <row r="504" spans="1:45" x14ac:dyDescent="0.55000000000000004">
      <c r="A504" s="171"/>
      <c r="B504" s="172"/>
      <c r="C504" s="173"/>
      <c r="D504" s="173"/>
      <c r="E504" s="173"/>
      <c r="F504" s="173"/>
      <c r="G504" s="174"/>
      <c r="H504" s="175"/>
      <c r="I504" s="176"/>
      <c r="J504" s="176"/>
      <c r="K504" s="177"/>
      <c r="L504" s="178"/>
      <c r="M504" s="179"/>
      <c r="N504" s="133"/>
      <c r="O504" s="160" t="str">
        <f>IF(Q504 = "", "", COUNT(Q$4:$Q504))</f>
        <v/>
      </c>
      <c r="P504" s="160" t="str">
        <f t="shared" si="56"/>
        <v/>
      </c>
      <c r="Q504" s="161" t="str">
        <f t="shared" si="57"/>
        <v/>
      </c>
      <c r="R504" s="162" t="str">
        <f t="shared" si="58"/>
        <v/>
      </c>
      <c r="S504" s="163" t="str">
        <f t="shared" si="59"/>
        <v/>
      </c>
      <c r="T504" s="164" t="str">
        <f t="shared" si="60"/>
        <v/>
      </c>
      <c r="U504" s="165" t="str">
        <f t="shared" si="61"/>
        <v/>
      </c>
      <c r="V504" s="146"/>
      <c r="AR504" t="str">
        <f t="shared" si="62"/>
        <v/>
      </c>
      <c r="AS504" t="str">
        <f t="shared" si="63"/>
        <v/>
      </c>
    </row>
    <row r="505" spans="1:45" x14ac:dyDescent="0.55000000000000004">
      <c r="A505" s="171"/>
      <c r="B505" s="172"/>
      <c r="C505" s="173"/>
      <c r="D505" s="173"/>
      <c r="E505" s="173"/>
      <c r="F505" s="173"/>
      <c r="G505" s="174"/>
      <c r="H505" s="175"/>
      <c r="I505" s="176"/>
      <c r="J505" s="176"/>
      <c r="K505" s="177"/>
      <c r="L505" s="178"/>
      <c r="M505" s="179"/>
      <c r="N505" s="133"/>
      <c r="O505" s="160" t="str">
        <f>IF(Q505 = "", "", COUNT(Q$4:$Q505))</f>
        <v/>
      </c>
      <c r="P505" s="160" t="str">
        <f t="shared" si="56"/>
        <v/>
      </c>
      <c r="Q505" s="161" t="str">
        <f t="shared" si="57"/>
        <v/>
      </c>
      <c r="R505" s="162" t="str">
        <f t="shared" si="58"/>
        <v/>
      </c>
      <c r="S505" s="163" t="str">
        <f t="shared" si="59"/>
        <v/>
      </c>
      <c r="T505" s="164" t="str">
        <f t="shared" si="60"/>
        <v/>
      </c>
      <c r="U505" s="165" t="str">
        <f t="shared" si="61"/>
        <v/>
      </c>
      <c r="V505" s="146"/>
      <c r="AR505" t="str">
        <f t="shared" si="62"/>
        <v/>
      </c>
      <c r="AS505" t="str">
        <f t="shared" si="63"/>
        <v/>
      </c>
    </row>
    <row r="506" spans="1:45" x14ac:dyDescent="0.55000000000000004">
      <c r="A506" s="171"/>
      <c r="B506" s="172"/>
      <c r="C506" s="173"/>
      <c r="D506" s="173"/>
      <c r="E506" s="173"/>
      <c r="F506" s="173"/>
      <c r="G506" s="174"/>
      <c r="H506" s="175"/>
      <c r="I506" s="176"/>
      <c r="J506" s="176"/>
      <c r="K506" s="177"/>
      <c r="L506" s="178"/>
      <c r="M506" s="179"/>
      <c r="N506" s="133"/>
      <c r="O506" s="160" t="str">
        <f>IF(Q506 = "", "", COUNT(Q$4:$Q506))</f>
        <v/>
      </c>
      <c r="P506" s="160" t="str">
        <f t="shared" si="56"/>
        <v/>
      </c>
      <c r="Q506" s="161" t="str">
        <f t="shared" si="57"/>
        <v/>
      </c>
      <c r="R506" s="162" t="str">
        <f t="shared" si="58"/>
        <v/>
      </c>
      <c r="S506" s="163" t="str">
        <f t="shared" si="59"/>
        <v/>
      </c>
      <c r="T506" s="164" t="str">
        <f t="shared" si="60"/>
        <v/>
      </c>
      <c r="U506" s="165" t="str">
        <f t="shared" si="61"/>
        <v/>
      </c>
      <c r="V506" s="146"/>
      <c r="AR506" t="str">
        <f t="shared" si="62"/>
        <v/>
      </c>
      <c r="AS506" t="str">
        <f t="shared" si="63"/>
        <v/>
      </c>
    </row>
    <row r="507" spans="1:45" x14ac:dyDescent="0.55000000000000004">
      <c r="A507" s="171"/>
      <c r="B507" s="172"/>
      <c r="C507" s="173"/>
      <c r="D507" s="173"/>
      <c r="E507" s="173"/>
      <c r="F507" s="173"/>
      <c r="G507" s="174"/>
      <c r="H507" s="175"/>
      <c r="I507" s="176"/>
      <c r="J507" s="176"/>
      <c r="K507" s="177"/>
      <c r="L507" s="178"/>
      <c r="M507" s="179"/>
      <c r="N507" s="133"/>
      <c r="O507" s="160" t="str">
        <f>IF(Q507 = "", "", COUNT(Q$4:$Q507))</f>
        <v/>
      </c>
      <c r="P507" s="160" t="str">
        <f t="shared" si="56"/>
        <v/>
      </c>
      <c r="Q507" s="161" t="str">
        <f t="shared" si="57"/>
        <v/>
      </c>
      <c r="R507" s="162" t="str">
        <f t="shared" si="58"/>
        <v/>
      </c>
      <c r="S507" s="163" t="str">
        <f t="shared" si="59"/>
        <v/>
      </c>
      <c r="T507" s="164" t="str">
        <f t="shared" si="60"/>
        <v/>
      </c>
      <c r="U507" s="165" t="str">
        <f t="shared" si="61"/>
        <v/>
      </c>
      <c r="V507" s="146"/>
      <c r="AR507" t="str">
        <f t="shared" si="62"/>
        <v/>
      </c>
      <c r="AS507" t="str">
        <f t="shared" si="63"/>
        <v/>
      </c>
    </row>
    <row r="508" spans="1:45" x14ac:dyDescent="0.55000000000000004">
      <c r="A508" s="171"/>
      <c r="B508" s="172"/>
      <c r="C508" s="173"/>
      <c r="D508" s="173"/>
      <c r="E508" s="173"/>
      <c r="F508" s="173"/>
      <c r="G508" s="174"/>
      <c r="H508" s="175"/>
      <c r="I508" s="176"/>
      <c r="J508" s="176"/>
      <c r="K508" s="177"/>
      <c r="L508" s="178"/>
      <c r="M508" s="179"/>
      <c r="N508" s="133"/>
      <c r="O508" s="160" t="str">
        <f>IF(Q508 = "", "", COUNT(Q$4:$Q508))</f>
        <v/>
      </c>
      <c r="P508" s="160" t="str">
        <f t="shared" si="56"/>
        <v/>
      </c>
      <c r="Q508" s="161" t="str">
        <f t="shared" si="57"/>
        <v/>
      </c>
      <c r="R508" s="162" t="str">
        <f t="shared" si="58"/>
        <v/>
      </c>
      <c r="S508" s="163" t="str">
        <f t="shared" si="59"/>
        <v/>
      </c>
      <c r="T508" s="164" t="str">
        <f t="shared" si="60"/>
        <v/>
      </c>
      <c r="U508" s="165" t="str">
        <f t="shared" si="61"/>
        <v/>
      </c>
      <c r="V508" s="146"/>
      <c r="AR508" t="str">
        <f t="shared" si="62"/>
        <v/>
      </c>
      <c r="AS508" t="str">
        <f t="shared" si="63"/>
        <v/>
      </c>
    </row>
    <row r="509" spans="1:45" x14ac:dyDescent="0.55000000000000004">
      <c r="A509" s="171"/>
      <c r="B509" s="172"/>
      <c r="C509" s="173"/>
      <c r="D509" s="173"/>
      <c r="E509" s="173"/>
      <c r="F509" s="173"/>
      <c r="G509" s="174"/>
      <c r="H509" s="175"/>
      <c r="I509" s="176"/>
      <c r="J509" s="176"/>
      <c r="K509" s="177"/>
      <c r="L509" s="178"/>
      <c r="M509" s="179"/>
      <c r="N509" s="133"/>
      <c r="O509" s="160" t="str">
        <f>IF(Q509 = "", "", COUNT(Q$4:$Q509))</f>
        <v/>
      </c>
      <c r="P509" s="160" t="str">
        <f t="shared" si="56"/>
        <v/>
      </c>
      <c r="Q509" s="161" t="str">
        <f t="shared" si="57"/>
        <v/>
      </c>
      <c r="R509" s="162" t="str">
        <f t="shared" si="58"/>
        <v/>
      </c>
      <c r="S509" s="163" t="str">
        <f t="shared" si="59"/>
        <v/>
      </c>
      <c r="T509" s="164" t="str">
        <f t="shared" si="60"/>
        <v/>
      </c>
      <c r="U509" s="165" t="str">
        <f t="shared" si="61"/>
        <v/>
      </c>
      <c r="V509" s="146"/>
      <c r="AR509" t="str">
        <f t="shared" si="62"/>
        <v/>
      </c>
      <c r="AS509" t="str">
        <f t="shared" si="63"/>
        <v/>
      </c>
    </row>
    <row r="510" spans="1:45" x14ac:dyDescent="0.55000000000000004">
      <c r="A510" s="171"/>
      <c r="B510" s="172"/>
      <c r="C510" s="173"/>
      <c r="D510" s="173"/>
      <c r="E510" s="173"/>
      <c r="F510" s="173"/>
      <c r="G510" s="174"/>
      <c r="H510" s="175"/>
      <c r="I510" s="176"/>
      <c r="J510" s="176"/>
      <c r="K510" s="177"/>
      <c r="L510" s="178"/>
      <c r="M510" s="179"/>
      <c r="N510" s="133"/>
      <c r="O510" s="160" t="str">
        <f>IF(Q510 = "", "", COUNT(Q$4:$Q510))</f>
        <v/>
      </c>
      <c r="P510" s="160" t="str">
        <f t="shared" si="56"/>
        <v/>
      </c>
      <c r="Q510" s="161" t="str">
        <f t="shared" si="57"/>
        <v/>
      </c>
      <c r="R510" s="162" t="str">
        <f t="shared" si="58"/>
        <v/>
      </c>
      <c r="S510" s="163" t="str">
        <f t="shared" si="59"/>
        <v/>
      </c>
      <c r="T510" s="164" t="str">
        <f t="shared" si="60"/>
        <v/>
      </c>
      <c r="U510" s="165" t="str">
        <f t="shared" si="61"/>
        <v/>
      </c>
      <c r="V510" s="146"/>
      <c r="AR510" t="str">
        <f t="shared" si="62"/>
        <v/>
      </c>
      <c r="AS510" t="str">
        <f t="shared" si="63"/>
        <v/>
      </c>
    </row>
    <row r="511" spans="1:45" x14ac:dyDescent="0.55000000000000004">
      <c r="A511" s="171"/>
      <c r="B511" s="172"/>
      <c r="C511" s="173"/>
      <c r="D511" s="173"/>
      <c r="E511" s="173"/>
      <c r="F511" s="173"/>
      <c r="G511" s="174"/>
      <c r="H511" s="175"/>
      <c r="I511" s="176"/>
      <c r="J511" s="176"/>
      <c r="K511" s="177"/>
      <c r="L511" s="178"/>
      <c r="M511" s="179"/>
      <c r="N511" s="133"/>
      <c r="O511" s="160" t="str">
        <f>IF(Q511 = "", "", COUNT(Q$4:$Q511))</f>
        <v/>
      </c>
      <c r="P511" s="160" t="str">
        <f t="shared" si="56"/>
        <v/>
      </c>
      <c r="Q511" s="161" t="str">
        <f t="shared" si="57"/>
        <v/>
      </c>
      <c r="R511" s="162" t="str">
        <f t="shared" si="58"/>
        <v/>
      </c>
      <c r="S511" s="163" t="str">
        <f t="shared" si="59"/>
        <v/>
      </c>
      <c r="T511" s="164" t="str">
        <f t="shared" si="60"/>
        <v/>
      </c>
      <c r="U511" s="165" t="str">
        <f t="shared" si="61"/>
        <v/>
      </c>
      <c r="V511" s="146"/>
      <c r="AR511" t="str">
        <f t="shared" si="62"/>
        <v/>
      </c>
      <c r="AS511" t="str">
        <f t="shared" si="63"/>
        <v/>
      </c>
    </row>
    <row r="512" spans="1:45" x14ac:dyDescent="0.55000000000000004">
      <c r="A512" s="171"/>
      <c r="B512" s="172"/>
      <c r="C512" s="173"/>
      <c r="D512" s="173"/>
      <c r="E512" s="173"/>
      <c r="F512" s="173"/>
      <c r="G512" s="174"/>
      <c r="H512" s="175"/>
      <c r="I512" s="176"/>
      <c r="J512" s="176"/>
      <c r="K512" s="177"/>
      <c r="L512" s="178"/>
      <c r="M512" s="179"/>
      <c r="N512" s="133"/>
      <c r="O512" s="160" t="str">
        <f>IF(Q512 = "", "", COUNT(Q$4:$Q512))</f>
        <v/>
      </c>
      <c r="P512" s="160" t="str">
        <f t="shared" si="56"/>
        <v/>
      </c>
      <c r="Q512" s="161" t="str">
        <f t="shared" si="57"/>
        <v/>
      </c>
      <c r="R512" s="162" t="str">
        <f t="shared" si="58"/>
        <v/>
      </c>
      <c r="S512" s="163" t="str">
        <f t="shared" si="59"/>
        <v/>
      </c>
      <c r="T512" s="164" t="str">
        <f t="shared" si="60"/>
        <v/>
      </c>
      <c r="U512" s="165" t="str">
        <f t="shared" si="61"/>
        <v/>
      </c>
      <c r="V512" s="146"/>
      <c r="AR512" t="str">
        <f t="shared" si="62"/>
        <v/>
      </c>
      <c r="AS512" t="str">
        <f t="shared" si="63"/>
        <v/>
      </c>
    </row>
    <row r="513" spans="1:45" x14ac:dyDescent="0.55000000000000004">
      <c r="A513" s="171"/>
      <c r="B513" s="172"/>
      <c r="C513" s="173"/>
      <c r="D513" s="173"/>
      <c r="E513" s="173"/>
      <c r="F513" s="173"/>
      <c r="G513" s="174"/>
      <c r="H513" s="175"/>
      <c r="I513" s="176"/>
      <c r="J513" s="176"/>
      <c r="K513" s="177"/>
      <c r="L513" s="178"/>
      <c r="M513" s="179"/>
      <c r="N513" s="133"/>
      <c r="O513" s="160" t="str">
        <f>IF(Q513 = "", "", COUNT(Q$4:$Q513))</f>
        <v/>
      </c>
      <c r="P513" s="160" t="str">
        <f t="shared" si="56"/>
        <v/>
      </c>
      <c r="Q513" s="161" t="str">
        <f t="shared" si="57"/>
        <v/>
      </c>
      <c r="R513" s="162" t="str">
        <f t="shared" si="58"/>
        <v/>
      </c>
      <c r="S513" s="163" t="str">
        <f t="shared" si="59"/>
        <v/>
      </c>
      <c r="T513" s="164" t="str">
        <f t="shared" si="60"/>
        <v/>
      </c>
      <c r="U513" s="165" t="str">
        <f t="shared" si="61"/>
        <v/>
      </c>
      <c r="V513" s="146"/>
      <c r="AR513" t="str">
        <f t="shared" si="62"/>
        <v/>
      </c>
      <c r="AS513" t="str">
        <f t="shared" si="63"/>
        <v/>
      </c>
    </row>
    <row r="514" spans="1:45" x14ac:dyDescent="0.55000000000000004">
      <c r="A514" s="171"/>
      <c r="B514" s="172"/>
      <c r="C514" s="173"/>
      <c r="D514" s="173"/>
      <c r="E514" s="173"/>
      <c r="F514" s="173"/>
      <c r="G514" s="174"/>
      <c r="H514" s="175"/>
      <c r="I514" s="176"/>
      <c r="J514" s="176"/>
      <c r="K514" s="177"/>
      <c r="L514" s="178"/>
      <c r="M514" s="179"/>
      <c r="N514" s="133"/>
      <c r="O514" s="160" t="str">
        <f>IF(Q514 = "", "", COUNT(Q$4:$Q514))</f>
        <v/>
      </c>
      <c r="P514" s="160" t="str">
        <f t="shared" si="56"/>
        <v/>
      </c>
      <c r="Q514" s="161" t="str">
        <f t="shared" si="57"/>
        <v/>
      </c>
      <c r="R514" s="162" t="str">
        <f t="shared" si="58"/>
        <v/>
      </c>
      <c r="S514" s="163" t="str">
        <f t="shared" si="59"/>
        <v/>
      </c>
      <c r="T514" s="164" t="str">
        <f t="shared" si="60"/>
        <v/>
      </c>
      <c r="U514" s="165" t="str">
        <f t="shared" si="61"/>
        <v/>
      </c>
      <c r="V514" s="146"/>
      <c r="AR514" t="str">
        <f t="shared" si="62"/>
        <v/>
      </c>
      <c r="AS514" t="str">
        <f t="shared" si="63"/>
        <v/>
      </c>
    </row>
    <row r="515" spans="1:45" x14ac:dyDescent="0.55000000000000004">
      <c r="A515" s="171"/>
      <c r="B515" s="172"/>
      <c r="C515" s="173"/>
      <c r="D515" s="173"/>
      <c r="E515" s="173"/>
      <c r="F515" s="173"/>
      <c r="G515" s="174"/>
      <c r="H515" s="175"/>
      <c r="I515" s="176"/>
      <c r="J515" s="176"/>
      <c r="K515" s="177"/>
      <c r="L515" s="178"/>
      <c r="M515" s="179"/>
      <c r="N515" s="133"/>
      <c r="O515" s="160" t="str">
        <f>IF(Q515 = "", "", COUNT(Q$4:$Q515))</f>
        <v/>
      </c>
      <c r="P515" s="160" t="str">
        <f t="shared" si="56"/>
        <v/>
      </c>
      <c r="Q515" s="161" t="str">
        <f t="shared" si="57"/>
        <v/>
      </c>
      <c r="R515" s="162" t="str">
        <f t="shared" si="58"/>
        <v/>
      </c>
      <c r="S515" s="163" t="str">
        <f t="shared" si="59"/>
        <v/>
      </c>
      <c r="T515" s="164" t="str">
        <f t="shared" si="60"/>
        <v/>
      </c>
      <c r="U515" s="165" t="str">
        <f t="shared" si="61"/>
        <v/>
      </c>
      <c r="V515" s="146"/>
      <c r="AR515" t="str">
        <f t="shared" si="62"/>
        <v/>
      </c>
      <c r="AS515" t="str">
        <f t="shared" si="63"/>
        <v/>
      </c>
    </row>
    <row r="516" spans="1:45" x14ac:dyDescent="0.55000000000000004">
      <c r="A516" s="171"/>
      <c r="B516" s="172"/>
      <c r="C516" s="173"/>
      <c r="D516" s="173"/>
      <c r="E516" s="173"/>
      <c r="F516" s="173"/>
      <c r="G516" s="174"/>
      <c r="H516" s="175"/>
      <c r="I516" s="176"/>
      <c r="J516" s="176"/>
      <c r="K516" s="177"/>
      <c r="L516" s="178"/>
      <c r="M516" s="179"/>
      <c r="N516" s="133"/>
      <c r="O516" s="160" t="str">
        <f>IF(Q516 = "", "", COUNT(Q$4:$Q516))</f>
        <v/>
      </c>
      <c r="P516" s="160" t="str">
        <f t="shared" ref="P516:P579" si="64">IF(C516 &gt; 0, YEAR(B516), "")</f>
        <v/>
      </c>
      <c r="Q516" s="161" t="str">
        <f t="shared" ref="Q516:Q579" si="65">IF(A516="", "", IF(G516="",1,IF(G516="O",1,IF(G516="C",8.4,IF(G516="B",8.4,IF(G516="A",76.8,IF(G516="K",76.8,"ERR")))))))</f>
        <v/>
      </c>
      <c r="R516" s="162" t="str">
        <f t="shared" ref="R516:R579" si="66">IF(L516&lt;&gt;"",Q516,"")</f>
        <v/>
      </c>
      <c r="S516" s="163" t="str">
        <f t="shared" ref="S516:S579" si="67">IF(IF(L516&lt;&gt;"",G516,"")=0, "O", IF(L516&lt;&gt;"",G516,""))</f>
        <v/>
      </c>
      <c r="T516" s="164" t="str">
        <f t="shared" ref="T516:T579" si="68">IF(M516&lt;&gt;"",Q516,"")</f>
        <v/>
      </c>
      <c r="U516" s="165" t="str">
        <f t="shared" ref="U516:U579" si="69">IF(IF(M516&lt;&gt;"",G516,"")=0, "O", IF(M516&lt;&gt;"",G516,""))</f>
        <v/>
      </c>
      <c r="V516" s="146"/>
      <c r="AR516" t="str">
        <f t="shared" ref="AR516:AR579" si="70">IF(O516&gt;0, O516, "")</f>
        <v/>
      </c>
      <c r="AS516" t="str">
        <f t="shared" ref="AS516:AS579" si="71">IF(OR(L516="Y",M516="Y"),"Y","")</f>
        <v/>
      </c>
    </row>
    <row r="517" spans="1:45" x14ac:dyDescent="0.55000000000000004">
      <c r="A517" s="171"/>
      <c r="B517" s="172"/>
      <c r="C517" s="173"/>
      <c r="D517" s="173"/>
      <c r="E517" s="173"/>
      <c r="F517" s="173"/>
      <c r="G517" s="174"/>
      <c r="H517" s="175"/>
      <c r="I517" s="176"/>
      <c r="J517" s="176"/>
      <c r="K517" s="177"/>
      <c r="L517" s="178"/>
      <c r="M517" s="179"/>
      <c r="N517" s="133"/>
      <c r="O517" s="160" t="str">
        <f>IF(Q517 = "", "", COUNT(Q$4:$Q517))</f>
        <v/>
      </c>
      <c r="P517" s="160" t="str">
        <f t="shared" si="64"/>
        <v/>
      </c>
      <c r="Q517" s="161" t="str">
        <f t="shared" si="65"/>
        <v/>
      </c>
      <c r="R517" s="162" t="str">
        <f t="shared" si="66"/>
        <v/>
      </c>
      <c r="S517" s="163" t="str">
        <f t="shared" si="67"/>
        <v/>
      </c>
      <c r="T517" s="164" t="str">
        <f t="shared" si="68"/>
        <v/>
      </c>
      <c r="U517" s="165" t="str">
        <f t="shared" si="69"/>
        <v/>
      </c>
      <c r="V517" s="146"/>
      <c r="AR517" t="str">
        <f t="shared" si="70"/>
        <v/>
      </c>
      <c r="AS517" t="str">
        <f t="shared" si="71"/>
        <v/>
      </c>
    </row>
    <row r="518" spans="1:45" x14ac:dyDescent="0.55000000000000004">
      <c r="A518" s="171"/>
      <c r="B518" s="172"/>
      <c r="C518" s="173"/>
      <c r="D518" s="173"/>
      <c r="E518" s="173"/>
      <c r="F518" s="173"/>
      <c r="G518" s="174"/>
      <c r="H518" s="175"/>
      <c r="I518" s="176"/>
      <c r="J518" s="176"/>
      <c r="K518" s="177"/>
      <c r="L518" s="178"/>
      <c r="M518" s="179"/>
      <c r="N518" s="133"/>
      <c r="O518" s="160" t="str">
        <f>IF(Q518 = "", "", COUNT(Q$4:$Q518))</f>
        <v/>
      </c>
      <c r="P518" s="160" t="str">
        <f t="shared" si="64"/>
        <v/>
      </c>
      <c r="Q518" s="161" t="str">
        <f t="shared" si="65"/>
        <v/>
      </c>
      <c r="R518" s="162" t="str">
        <f t="shared" si="66"/>
        <v/>
      </c>
      <c r="S518" s="163" t="str">
        <f t="shared" si="67"/>
        <v/>
      </c>
      <c r="T518" s="164" t="str">
        <f t="shared" si="68"/>
        <v/>
      </c>
      <c r="U518" s="165" t="str">
        <f t="shared" si="69"/>
        <v/>
      </c>
      <c r="V518" s="146"/>
      <c r="AR518" t="str">
        <f t="shared" si="70"/>
        <v/>
      </c>
      <c r="AS518" t="str">
        <f t="shared" si="71"/>
        <v/>
      </c>
    </row>
    <row r="519" spans="1:45" x14ac:dyDescent="0.55000000000000004">
      <c r="A519" s="171"/>
      <c r="B519" s="172"/>
      <c r="C519" s="173"/>
      <c r="D519" s="173"/>
      <c r="E519" s="173"/>
      <c r="F519" s="173"/>
      <c r="G519" s="174"/>
      <c r="H519" s="175"/>
      <c r="I519" s="176"/>
      <c r="J519" s="176"/>
      <c r="K519" s="177"/>
      <c r="L519" s="178"/>
      <c r="M519" s="179"/>
      <c r="N519" s="133"/>
      <c r="O519" s="160" t="str">
        <f>IF(Q519 = "", "", COUNT(Q$4:$Q519))</f>
        <v/>
      </c>
      <c r="P519" s="160" t="str">
        <f t="shared" si="64"/>
        <v/>
      </c>
      <c r="Q519" s="161" t="str">
        <f t="shared" si="65"/>
        <v/>
      </c>
      <c r="R519" s="162" t="str">
        <f t="shared" si="66"/>
        <v/>
      </c>
      <c r="S519" s="163" t="str">
        <f t="shared" si="67"/>
        <v/>
      </c>
      <c r="T519" s="164" t="str">
        <f t="shared" si="68"/>
        <v/>
      </c>
      <c r="U519" s="165" t="str">
        <f t="shared" si="69"/>
        <v/>
      </c>
      <c r="V519" s="146"/>
      <c r="AR519" t="str">
        <f t="shared" si="70"/>
        <v/>
      </c>
      <c r="AS519" t="str">
        <f t="shared" si="71"/>
        <v/>
      </c>
    </row>
    <row r="520" spans="1:45" x14ac:dyDescent="0.55000000000000004">
      <c r="A520" s="171"/>
      <c r="B520" s="172"/>
      <c r="C520" s="173"/>
      <c r="D520" s="173"/>
      <c r="E520" s="173"/>
      <c r="F520" s="173"/>
      <c r="G520" s="174"/>
      <c r="H520" s="175"/>
      <c r="I520" s="176"/>
      <c r="J520" s="176"/>
      <c r="K520" s="177"/>
      <c r="L520" s="178"/>
      <c r="M520" s="179"/>
      <c r="N520" s="133"/>
      <c r="O520" s="160" t="str">
        <f>IF(Q520 = "", "", COUNT(Q$4:$Q520))</f>
        <v/>
      </c>
      <c r="P520" s="160" t="str">
        <f t="shared" si="64"/>
        <v/>
      </c>
      <c r="Q520" s="161" t="str">
        <f t="shared" si="65"/>
        <v/>
      </c>
      <c r="R520" s="162" t="str">
        <f t="shared" si="66"/>
        <v/>
      </c>
      <c r="S520" s="163" t="str">
        <f t="shared" si="67"/>
        <v/>
      </c>
      <c r="T520" s="164" t="str">
        <f t="shared" si="68"/>
        <v/>
      </c>
      <c r="U520" s="165" t="str">
        <f t="shared" si="69"/>
        <v/>
      </c>
      <c r="V520" s="146"/>
      <c r="AR520" t="str">
        <f t="shared" si="70"/>
        <v/>
      </c>
      <c r="AS520" t="str">
        <f t="shared" si="71"/>
        <v/>
      </c>
    </row>
    <row r="521" spans="1:45" x14ac:dyDescent="0.55000000000000004">
      <c r="A521" s="171"/>
      <c r="B521" s="172"/>
      <c r="C521" s="173"/>
      <c r="D521" s="173"/>
      <c r="E521" s="173"/>
      <c r="F521" s="173"/>
      <c r="G521" s="174"/>
      <c r="H521" s="175"/>
      <c r="I521" s="176"/>
      <c r="J521" s="176"/>
      <c r="K521" s="177"/>
      <c r="L521" s="178"/>
      <c r="M521" s="179"/>
      <c r="N521" s="133"/>
      <c r="O521" s="160" t="str">
        <f>IF(Q521 = "", "", COUNT(Q$4:$Q521))</f>
        <v/>
      </c>
      <c r="P521" s="160" t="str">
        <f t="shared" si="64"/>
        <v/>
      </c>
      <c r="Q521" s="161" t="str">
        <f t="shared" si="65"/>
        <v/>
      </c>
      <c r="R521" s="162" t="str">
        <f t="shared" si="66"/>
        <v/>
      </c>
      <c r="S521" s="163" t="str">
        <f t="shared" si="67"/>
        <v/>
      </c>
      <c r="T521" s="164" t="str">
        <f t="shared" si="68"/>
        <v/>
      </c>
      <c r="U521" s="165" t="str">
        <f t="shared" si="69"/>
        <v/>
      </c>
      <c r="V521" s="146"/>
      <c r="AR521" t="str">
        <f t="shared" si="70"/>
        <v/>
      </c>
      <c r="AS521" t="str">
        <f t="shared" si="71"/>
        <v/>
      </c>
    </row>
    <row r="522" spans="1:45" x14ac:dyDescent="0.55000000000000004">
      <c r="A522" s="171"/>
      <c r="B522" s="172"/>
      <c r="C522" s="173"/>
      <c r="D522" s="173"/>
      <c r="E522" s="173"/>
      <c r="F522" s="173"/>
      <c r="G522" s="174"/>
      <c r="H522" s="175"/>
      <c r="I522" s="176"/>
      <c r="J522" s="176"/>
      <c r="K522" s="177"/>
      <c r="L522" s="178"/>
      <c r="M522" s="179"/>
      <c r="N522" s="133"/>
      <c r="O522" s="160" t="str">
        <f>IF(Q522 = "", "", COUNT(Q$4:$Q522))</f>
        <v/>
      </c>
      <c r="P522" s="160" t="str">
        <f t="shared" si="64"/>
        <v/>
      </c>
      <c r="Q522" s="161" t="str">
        <f t="shared" si="65"/>
        <v/>
      </c>
      <c r="R522" s="162" t="str">
        <f t="shared" si="66"/>
        <v/>
      </c>
      <c r="S522" s="163" t="str">
        <f t="shared" si="67"/>
        <v/>
      </c>
      <c r="T522" s="164" t="str">
        <f t="shared" si="68"/>
        <v/>
      </c>
      <c r="U522" s="165" t="str">
        <f t="shared" si="69"/>
        <v/>
      </c>
      <c r="V522" s="146"/>
      <c r="AR522" t="str">
        <f t="shared" si="70"/>
        <v/>
      </c>
      <c r="AS522" t="str">
        <f t="shared" si="71"/>
        <v/>
      </c>
    </row>
    <row r="523" spans="1:45" x14ac:dyDescent="0.55000000000000004">
      <c r="A523" s="171"/>
      <c r="B523" s="172"/>
      <c r="C523" s="173"/>
      <c r="D523" s="173"/>
      <c r="E523" s="173"/>
      <c r="F523" s="173"/>
      <c r="G523" s="174"/>
      <c r="H523" s="175"/>
      <c r="I523" s="176"/>
      <c r="J523" s="176"/>
      <c r="K523" s="177"/>
      <c r="L523" s="178"/>
      <c r="M523" s="179"/>
      <c r="N523" s="133"/>
      <c r="O523" s="160" t="str">
        <f>IF(Q523 = "", "", COUNT(Q$4:$Q523))</f>
        <v/>
      </c>
      <c r="P523" s="160" t="str">
        <f t="shared" si="64"/>
        <v/>
      </c>
      <c r="Q523" s="161" t="str">
        <f t="shared" si="65"/>
        <v/>
      </c>
      <c r="R523" s="162" t="str">
        <f t="shared" si="66"/>
        <v/>
      </c>
      <c r="S523" s="163" t="str">
        <f t="shared" si="67"/>
        <v/>
      </c>
      <c r="T523" s="164" t="str">
        <f t="shared" si="68"/>
        <v/>
      </c>
      <c r="U523" s="165" t="str">
        <f t="shared" si="69"/>
        <v/>
      </c>
      <c r="V523" s="146"/>
      <c r="AR523" t="str">
        <f t="shared" si="70"/>
        <v/>
      </c>
      <c r="AS523" t="str">
        <f t="shared" si="71"/>
        <v/>
      </c>
    </row>
    <row r="524" spans="1:45" x14ac:dyDescent="0.55000000000000004">
      <c r="A524" s="171"/>
      <c r="B524" s="172"/>
      <c r="C524" s="173"/>
      <c r="D524" s="173"/>
      <c r="E524" s="173"/>
      <c r="F524" s="173"/>
      <c r="G524" s="174"/>
      <c r="H524" s="175"/>
      <c r="I524" s="176"/>
      <c r="J524" s="176"/>
      <c r="K524" s="177"/>
      <c r="L524" s="178"/>
      <c r="M524" s="179"/>
      <c r="N524" s="133"/>
      <c r="O524" s="160" t="str">
        <f>IF(Q524 = "", "", COUNT(Q$4:$Q524))</f>
        <v/>
      </c>
      <c r="P524" s="160" t="str">
        <f t="shared" si="64"/>
        <v/>
      </c>
      <c r="Q524" s="161" t="str">
        <f t="shared" si="65"/>
        <v/>
      </c>
      <c r="R524" s="162" t="str">
        <f t="shared" si="66"/>
        <v/>
      </c>
      <c r="S524" s="163" t="str">
        <f t="shared" si="67"/>
        <v/>
      </c>
      <c r="T524" s="164" t="str">
        <f t="shared" si="68"/>
        <v/>
      </c>
      <c r="U524" s="165" t="str">
        <f t="shared" si="69"/>
        <v/>
      </c>
      <c r="V524" s="146"/>
      <c r="AR524" t="str">
        <f t="shared" si="70"/>
        <v/>
      </c>
      <c r="AS524" t="str">
        <f t="shared" si="71"/>
        <v/>
      </c>
    </row>
    <row r="525" spans="1:45" x14ac:dyDescent="0.55000000000000004">
      <c r="A525" s="171"/>
      <c r="B525" s="172"/>
      <c r="C525" s="173"/>
      <c r="D525" s="173"/>
      <c r="E525" s="173"/>
      <c r="F525" s="173"/>
      <c r="G525" s="174"/>
      <c r="H525" s="175"/>
      <c r="I525" s="176"/>
      <c r="J525" s="176"/>
      <c r="K525" s="177"/>
      <c r="L525" s="178"/>
      <c r="M525" s="179"/>
      <c r="N525" s="133"/>
      <c r="O525" s="160" t="str">
        <f>IF(Q525 = "", "", COUNT(Q$4:$Q525))</f>
        <v/>
      </c>
      <c r="P525" s="160" t="str">
        <f t="shared" si="64"/>
        <v/>
      </c>
      <c r="Q525" s="161" t="str">
        <f t="shared" si="65"/>
        <v/>
      </c>
      <c r="R525" s="162" t="str">
        <f t="shared" si="66"/>
        <v/>
      </c>
      <c r="S525" s="163" t="str">
        <f t="shared" si="67"/>
        <v/>
      </c>
      <c r="T525" s="164" t="str">
        <f t="shared" si="68"/>
        <v/>
      </c>
      <c r="U525" s="165" t="str">
        <f t="shared" si="69"/>
        <v/>
      </c>
      <c r="V525" s="146"/>
      <c r="AR525" t="str">
        <f t="shared" si="70"/>
        <v/>
      </c>
      <c r="AS525" t="str">
        <f t="shared" si="71"/>
        <v/>
      </c>
    </row>
    <row r="526" spans="1:45" x14ac:dyDescent="0.55000000000000004">
      <c r="A526" s="171"/>
      <c r="B526" s="172"/>
      <c r="C526" s="173"/>
      <c r="D526" s="173"/>
      <c r="E526" s="173"/>
      <c r="F526" s="173"/>
      <c r="G526" s="174"/>
      <c r="H526" s="175"/>
      <c r="I526" s="176"/>
      <c r="J526" s="176"/>
      <c r="K526" s="177"/>
      <c r="L526" s="178"/>
      <c r="M526" s="179"/>
      <c r="N526" s="133"/>
      <c r="O526" s="160" t="str">
        <f>IF(Q526 = "", "", COUNT(Q$4:$Q526))</f>
        <v/>
      </c>
      <c r="P526" s="160" t="str">
        <f t="shared" si="64"/>
        <v/>
      </c>
      <c r="Q526" s="161" t="str">
        <f t="shared" si="65"/>
        <v/>
      </c>
      <c r="R526" s="162" t="str">
        <f t="shared" si="66"/>
        <v/>
      </c>
      <c r="S526" s="163" t="str">
        <f t="shared" si="67"/>
        <v/>
      </c>
      <c r="T526" s="164" t="str">
        <f t="shared" si="68"/>
        <v/>
      </c>
      <c r="U526" s="165" t="str">
        <f t="shared" si="69"/>
        <v/>
      </c>
      <c r="V526" s="146"/>
      <c r="AR526" t="str">
        <f t="shared" si="70"/>
        <v/>
      </c>
      <c r="AS526" t="str">
        <f t="shared" si="71"/>
        <v/>
      </c>
    </row>
    <row r="527" spans="1:45" x14ac:dyDescent="0.55000000000000004">
      <c r="A527" s="171"/>
      <c r="B527" s="172"/>
      <c r="C527" s="173"/>
      <c r="D527" s="173"/>
      <c r="E527" s="173"/>
      <c r="F527" s="173"/>
      <c r="G527" s="174"/>
      <c r="H527" s="175"/>
      <c r="I527" s="176"/>
      <c r="J527" s="176"/>
      <c r="K527" s="177"/>
      <c r="L527" s="178"/>
      <c r="M527" s="179"/>
      <c r="N527" s="133"/>
      <c r="O527" s="160" t="str">
        <f>IF(Q527 = "", "", COUNT(Q$4:$Q527))</f>
        <v/>
      </c>
      <c r="P527" s="160" t="str">
        <f t="shared" si="64"/>
        <v/>
      </c>
      <c r="Q527" s="161" t="str">
        <f t="shared" si="65"/>
        <v/>
      </c>
      <c r="R527" s="162" t="str">
        <f t="shared" si="66"/>
        <v/>
      </c>
      <c r="S527" s="163" t="str">
        <f t="shared" si="67"/>
        <v/>
      </c>
      <c r="T527" s="164" t="str">
        <f t="shared" si="68"/>
        <v/>
      </c>
      <c r="U527" s="165" t="str">
        <f t="shared" si="69"/>
        <v/>
      </c>
      <c r="V527" s="146"/>
      <c r="AR527" t="str">
        <f t="shared" si="70"/>
        <v/>
      </c>
      <c r="AS527" t="str">
        <f t="shared" si="71"/>
        <v/>
      </c>
    </row>
    <row r="528" spans="1:45" x14ac:dyDescent="0.55000000000000004">
      <c r="A528" s="171"/>
      <c r="B528" s="172"/>
      <c r="C528" s="173"/>
      <c r="D528" s="173"/>
      <c r="E528" s="173"/>
      <c r="F528" s="173"/>
      <c r="G528" s="174"/>
      <c r="H528" s="175"/>
      <c r="I528" s="176"/>
      <c r="J528" s="176"/>
      <c r="K528" s="177"/>
      <c r="L528" s="178"/>
      <c r="M528" s="179"/>
      <c r="N528" s="133"/>
      <c r="O528" s="160" t="str">
        <f>IF(Q528 = "", "", COUNT(Q$4:$Q528))</f>
        <v/>
      </c>
      <c r="P528" s="160" t="str">
        <f t="shared" si="64"/>
        <v/>
      </c>
      <c r="Q528" s="161" t="str">
        <f t="shared" si="65"/>
        <v/>
      </c>
      <c r="R528" s="162" t="str">
        <f t="shared" si="66"/>
        <v/>
      </c>
      <c r="S528" s="163" t="str">
        <f t="shared" si="67"/>
        <v/>
      </c>
      <c r="T528" s="164" t="str">
        <f t="shared" si="68"/>
        <v/>
      </c>
      <c r="U528" s="165" t="str">
        <f t="shared" si="69"/>
        <v/>
      </c>
      <c r="V528" s="146"/>
      <c r="AR528" t="str">
        <f t="shared" si="70"/>
        <v/>
      </c>
      <c r="AS528" t="str">
        <f t="shared" si="71"/>
        <v/>
      </c>
    </row>
    <row r="529" spans="1:45" x14ac:dyDescent="0.55000000000000004">
      <c r="A529" s="171"/>
      <c r="B529" s="172"/>
      <c r="C529" s="173"/>
      <c r="D529" s="173"/>
      <c r="E529" s="173"/>
      <c r="F529" s="173"/>
      <c r="G529" s="174"/>
      <c r="H529" s="175"/>
      <c r="I529" s="176"/>
      <c r="J529" s="176"/>
      <c r="K529" s="177"/>
      <c r="L529" s="178"/>
      <c r="M529" s="179"/>
      <c r="N529" s="133"/>
      <c r="O529" s="160" t="str">
        <f>IF(Q529 = "", "", COUNT(Q$4:$Q529))</f>
        <v/>
      </c>
      <c r="P529" s="160" t="str">
        <f t="shared" si="64"/>
        <v/>
      </c>
      <c r="Q529" s="161" t="str">
        <f t="shared" si="65"/>
        <v/>
      </c>
      <c r="R529" s="162" t="str">
        <f t="shared" si="66"/>
        <v/>
      </c>
      <c r="S529" s="163" t="str">
        <f t="shared" si="67"/>
        <v/>
      </c>
      <c r="T529" s="164" t="str">
        <f t="shared" si="68"/>
        <v/>
      </c>
      <c r="U529" s="165" t="str">
        <f t="shared" si="69"/>
        <v/>
      </c>
      <c r="V529" s="146"/>
      <c r="AR529" t="str">
        <f t="shared" si="70"/>
        <v/>
      </c>
      <c r="AS529" t="str">
        <f t="shared" si="71"/>
        <v/>
      </c>
    </row>
    <row r="530" spans="1:45" x14ac:dyDescent="0.55000000000000004">
      <c r="A530" s="171"/>
      <c r="B530" s="172"/>
      <c r="C530" s="173"/>
      <c r="D530" s="173"/>
      <c r="E530" s="173"/>
      <c r="F530" s="173"/>
      <c r="G530" s="174"/>
      <c r="H530" s="175"/>
      <c r="I530" s="176"/>
      <c r="J530" s="176"/>
      <c r="K530" s="177"/>
      <c r="L530" s="178"/>
      <c r="M530" s="179"/>
      <c r="N530" s="133"/>
      <c r="O530" s="160" t="str">
        <f>IF(Q530 = "", "", COUNT(Q$4:$Q530))</f>
        <v/>
      </c>
      <c r="P530" s="160" t="str">
        <f t="shared" si="64"/>
        <v/>
      </c>
      <c r="Q530" s="161" t="str">
        <f t="shared" si="65"/>
        <v/>
      </c>
      <c r="R530" s="162" t="str">
        <f t="shared" si="66"/>
        <v/>
      </c>
      <c r="S530" s="163" t="str">
        <f t="shared" si="67"/>
        <v/>
      </c>
      <c r="T530" s="164" t="str">
        <f t="shared" si="68"/>
        <v/>
      </c>
      <c r="U530" s="165" t="str">
        <f t="shared" si="69"/>
        <v/>
      </c>
      <c r="V530" s="146"/>
      <c r="AR530" t="str">
        <f t="shared" si="70"/>
        <v/>
      </c>
      <c r="AS530" t="str">
        <f t="shared" si="71"/>
        <v/>
      </c>
    </row>
    <row r="531" spans="1:45" x14ac:dyDescent="0.55000000000000004">
      <c r="A531" s="171"/>
      <c r="B531" s="172"/>
      <c r="C531" s="173"/>
      <c r="D531" s="173"/>
      <c r="E531" s="173"/>
      <c r="F531" s="173"/>
      <c r="G531" s="174"/>
      <c r="H531" s="175"/>
      <c r="I531" s="176"/>
      <c r="J531" s="176"/>
      <c r="K531" s="177"/>
      <c r="L531" s="178"/>
      <c r="M531" s="179"/>
      <c r="N531" s="133"/>
      <c r="O531" s="160" t="str">
        <f>IF(Q531 = "", "", COUNT(Q$4:$Q531))</f>
        <v/>
      </c>
      <c r="P531" s="160" t="str">
        <f t="shared" si="64"/>
        <v/>
      </c>
      <c r="Q531" s="161" t="str">
        <f t="shared" si="65"/>
        <v/>
      </c>
      <c r="R531" s="162" t="str">
        <f t="shared" si="66"/>
        <v/>
      </c>
      <c r="S531" s="163" t="str">
        <f t="shared" si="67"/>
        <v/>
      </c>
      <c r="T531" s="164" t="str">
        <f t="shared" si="68"/>
        <v/>
      </c>
      <c r="U531" s="165" t="str">
        <f t="shared" si="69"/>
        <v/>
      </c>
      <c r="V531" s="146"/>
      <c r="AR531" t="str">
        <f t="shared" si="70"/>
        <v/>
      </c>
      <c r="AS531" t="str">
        <f t="shared" si="71"/>
        <v/>
      </c>
    </row>
    <row r="532" spans="1:45" x14ac:dyDescent="0.55000000000000004">
      <c r="A532" s="171"/>
      <c r="B532" s="172"/>
      <c r="C532" s="173"/>
      <c r="D532" s="173"/>
      <c r="E532" s="173"/>
      <c r="F532" s="173"/>
      <c r="G532" s="174"/>
      <c r="H532" s="175"/>
      <c r="I532" s="176"/>
      <c r="J532" s="176"/>
      <c r="K532" s="177"/>
      <c r="L532" s="178"/>
      <c r="M532" s="179"/>
      <c r="N532" s="133"/>
      <c r="O532" s="160" t="str">
        <f>IF(Q532 = "", "", COUNT(Q$4:$Q532))</f>
        <v/>
      </c>
      <c r="P532" s="160" t="str">
        <f t="shared" si="64"/>
        <v/>
      </c>
      <c r="Q532" s="161" t="str">
        <f t="shared" si="65"/>
        <v/>
      </c>
      <c r="R532" s="162" t="str">
        <f t="shared" si="66"/>
        <v/>
      </c>
      <c r="S532" s="163" t="str">
        <f t="shared" si="67"/>
        <v/>
      </c>
      <c r="T532" s="164" t="str">
        <f t="shared" si="68"/>
        <v/>
      </c>
      <c r="U532" s="165" t="str">
        <f t="shared" si="69"/>
        <v/>
      </c>
      <c r="V532" s="146"/>
      <c r="AR532" t="str">
        <f t="shared" si="70"/>
        <v/>
      </c>
      <c r="AS532" t="str">
        <f t="shared" si="71"/>
        <v/>
      </c>
    </row>
    <row r="533" spans="1:45" x14ac:dyDescent="0.55000000000000004">
      <c r="A533" s="171"/>
      <c r="B533" s="172"/>
      <c r="C533" s="173"/>
      <c r="D533" s="173"/>
      <c r="E533" s="173"/>
      <c r="F533" s="173"/>
      <c r="G533" s="174"/>
      <c r="H533" s="175"/>
      <c r="I533" s="176"/>
      <c r="J533" s="176"/>
      <c r="K533" s="177"/>
      <c r="L533" s="178"/>
      <c r="M533" s="179"/>
      <c r="N533" s="133"/>
      <c r="O533" s="160" t="str">
        <f>IF(Q533 = "", "", COUNT(Q$4:$Q533))</f>
        <v/>
      </c>
      <c r="P533" s="160" t="str">
        <f t="shared" si="64"/>
        <v/>
      </c>
      <c r="Q533" s="161" t="str">
        <f t="shared" si="65"/>
        <v/>
      </c>
      <c r="R533" s="162" t="str">
        <f t="shared" si="66"/>
        <v/>
      </c>
      <c r="S533" s="163" t="str">
        <f t="shared" si="67"/>
        <v/>
      </c>
      <c r="T533" s="164" t="str">
        <f t="shared" si="68"/>
        <v/>
      </c>
      <c r="U533" s="165" t="str">
        <f t="shared" si="69"/>
        <v/>
      </c>
      <c r="V533" s="146"/>
      <c r="AR533" t="str">
        <f t="shared" si="70"/>
        <v/>
      </c>
      <c r="AS533" t="str">
        <f t="shared" si="71"/>
        <v/>
      </c>
    </row>
    <row r="534" spans="1:45" x14ac:dyDescent="0.55000000000000004">
      <c r="A534" s="171"/>
      <c r="B534" s="172"/>
      <c r="C534" s="173"/>
      <c r="D534" s="173"/>
      <c r="E534" s="173"/>
      <c r="F534" s="173"/>
      <c r="G534" s="174"/>
      <c r="H534" s="175"/>
      <c r="I534" s="176"/>
      <c r="J534" s="176"/>
      <c r="K534" s="177"/>
      <c r="L534" s="178"/>
      <c r="M534" s="179"/>
      <c r="N534" s="133"/>
      <c r="O534" s="160" t="str">
        <f>IF(Q534 = "", "", COUNT(Q$4:$Q534))</f>
        <v/>
      </c>
      <c r="P534" s="160" t="str">
        <f t="shared" si="64"/>
        <v/>
      </c>
      <c r="Q534" s="161" t="str">
        <f t="shared" si="65"/>
        <v/>
      </c>
      <c r="R534" s="162" t="str">
        <f t="shared" si="66"/>
        <v/>
      </c>
      <c r="S534" s="163" t="str">
        <f t="shared" si="67"/>
        <v/>
      </c>
      <c r="T534" s="164" t="str">
        <f t="shared" si="68"/>
        <v/>
      </c>
      <c r="U534" s="165" t="str">
        <f t="shared" si="69"/>
        <v/>
      </c>
      <c r="V534" s="146"/>
      <c r="AR534" t="str">
        <f t="shared" si="70"/>
        <v/>
      </c>
      <c r="AS534" t="str">
        <f t="shared" si="71"/>
        <v/>
      </c>
    </row>
    <row r="535" spans="1:45" x14ac:dyDescent="0.55000000000000004">
      <c r="A535" s="171"/>
      <c r="B535" s="172"/>
      <c r="C535" s="173"/>
      <c r="D535" s="173"/>
      <c r="E535" s="173"/>
      <c r="F535" s="173"/>
      <c r="G535" s="174"/>
      <c r="H535" s="175"/>
      <c r="I535" s="176"/>
      <c r="J535" s="176"/>
      <c r="K535" s="177"/>
      <c r="L535" s="178"/>
      <c r="M535" s="179"/>
      <c r="N535" s="133"/>
      <c r="O535" s="160" t="str">
        <f>IF(Q535 = "", "", COUNT(Q$4:$Q535))</f>
        <v/>
      </c>
      <c r="P535" s="160" t="str">
        <f t="shared" si="64"/>
        <v/>
      </c>
      <c r="Q535" s="161" t="str">
        <f t="shared" si="65"/>
        <v/>
      </c>
      <c r="R535" s="162" t="str">
        <f t="shared" si="66"/>
        <v/>
      </c>
      <c r="S535" s="163" t="str">
        <f t="shared" si="67"/>
        <v/>
      </c>
      <c r="T535" s="164" t="str">
        <f t="shared" si="68"/>
        <v/>
      </c>
      <c r="U535" s="165" t="str">
        <f t="shared" si="69"/>
        <v/>
      </c>
      <c r="V535" s="146"/>
      <c r="AR535" t="str">
        <f t="shared" si="70"/>
        <v/>
      </c>
      <c r="AS535" t="str">
        <f t="shared" si="71"/>
        <v/>
      </c>
    </row>
    <row r="536" spans="1:45" x14ac:dyDescent="0.55000000000000004">
      <c r="A536" s="171"/>
      <c r="B536" s="172"/>
      <c r="C536" s="173"/>
      <c r="D536" s="173"/>
      <c r="E536" s="173"/>
      <c r="F536" s="173"/>
      <c r="G536" s="174"/>
      <c r="H536" s="175"/>
      <c r="I536" s="176"/>
      <c r="J536" s="176"/>
      <c r="K536" s="177"/>
      <c r="L536" s="178"/>
      <c r="M536" s="179"/>
      <c r="N536" s="133"/>
      <c r="O536" s="160" t="str">
        <f>IF(Q536 = "", "", COUNT(Q$4:$Q536))</f>
        <v/>
      </c>
      <c r="P536" s="160" t="str">
        <f t="shared" si="64"/>
        <v/>
      </c>
      <c r="Q536" s="161" t="str">
        <f t="shared" si="65"/>
        <v/>
      </c>
      <c r="R536" s="162" t="str">
        <f t="shared" si="66"/>
        <v/>
      </c>
      <c r="S536" s="163" t="str">
        <f t="shared" si="67"/>
        <v/>
      </c>
      <c r="T536" s="164" t="str">
        <f t="shared" si="68"/>
        <v/>
      </c>
      <c r="U536" s="165" t="str">
        <f t="shared" si="69"/>
        <v/>
      </c>
      <c r="V536" s="146"/>
      <c r="AR536" t="str">
        <f t="shared" si="70"/>
        <v/>
      </c>
      <c r="AS536" t="str">
        <f t="shared" si="71"/>
        <v/>
      </c>
    </row>
    <row r="537" spans="1:45" x14ac:dyDescent="0.55000000000000004">
      <c r="A537" s="171"/>
      <c r="B537" s="172"/>
      <c r="C537" s="173"/>
      <c r="D537" s="173"/>
      <c r="E537" s="173"/>
      <c r="F537" s="173"/>
      <c r="G537" s="174"/>
      <c r="H537" s="175"/>
      <c r="I537" s="176"/>
      <c r="J537" s="176"/>
      <c r="K537" s="177"/>
      <c r="L537" s="178"/>
      <c r="M537" s="179"/>
      <c r="N537" s="133"/>
      <c r="O537" s="160" t="str">
        <f>IF(Q537 = "", "", COUNT(Q$4:$Q537))</f>
        <v/>
      </c>
      <c r="P537" s="160" t="str">
        <f t="shared" si="64"/>
        <v/>
      </c>
      <c r="Q537" s="161" t="str">
        <f t="shared" si="65"/>
        <v/>
      </c>
      <c r="R537" s="162" t="str">
        <f t="shared" si="66"/>
        <v/>
      </c>
      <c r="S537" s="163" t="str">
        <f t="shared" si="67"/>
        <v/>
      </c>
      <c r="T537" s="164" t="str">
        <f t="shared" si="68"/>
        <v/>
      </c>
      <c r="U537" s="165" t="str">
        <f t="shared" si="69"/>
        <v/>
      </c>
      <c r="V537" s="146"/>
      <c r="AR537" t="str">
        <f t="shared" si="70"/>
        <v/>
      </c>
      <c r="AS537" t="str">
        <f t="shared" si="71"/>
        <v/>
      </c>
    </row>
    <row r="538" spans="1:45" x14ac:dyDescent="0.55000000000000004">
      <c r="A538" s="171"/>
      <c r="B538" s="172"/>
      <c r="C538" s="173"/>
      <c r="D538" s="173"/>
      <c r="E538" s="173"/>
      <c r="F538" s="173"/>
      <c r="G538" s="174"/>
      <c r="H538" s="175"/>
      <c r="I538" s="176"/>
      <c r="J538" s="176"/>
      <c r="K538" s="177"/>
      <c r="L538" s="178"/>
      <c r="M538" s="179"/>
      <c r="N538" s="133"/>
      <c r="O538" s="160" t="str">
        <f>IF(Q538 = "", "", COUNT(Q$4:$Q538))</f>
        <v/>
      </c>
      <c r="P538" s="160" t="str">
        <f t="shared" si="64"/>
        <v/>
      </c>
      <c r="Q538" s="161" t="str">
        <f t="shared" si="65"/>
        <v/>
      </c>
      <c r="R538" s="162" t="str">
        <f t="shared" si="66"/>
        <v/>
      </c>
      <c r="S538" s="163" t="str">
        <f t="shared" si="67"/>
        <v/>
      </c>
      <c r="T538" s="164" t="str">
        <f t="shared" si="68"/>
        <v/>
      </c>
      <c r="U538" s="165" t="str">
        <f t="shared" si="69"/>
        <v/>
      </c>
      <c r="V538" s="146"/>
      <c r="AR538" t="str">
        <f t="shared" si="70"/>
        <v/>
      </c>
      <c r="AS538" t="str">
        <f t="shared" si="71"/>
        <v/>
      </c>
    </row>
    <row r="539" spans="1:45" x14ac:dyDescent="0.55000000000000004">
      <c r="A539" s="171"/>
      <c r="B539" s="172"/>
      <c r="C539" s="173"/>
      <c r="D539" s="173"/>
      <c r="E539" s="173"/>
      <c r="F539" s="173"/>
      <c r="G539" s="174"/>
      <c r="H539" s="175"/>
      <c r="I539" s="176"/>
      <c r="J539" s="176"/>
      <c r="K539" s="177"/>
      <c r="L539" s="178"/>
      <c r="M539" s="179"/>
      <c r="N539" s="133"/>
      <c r="O539" s="160" t="str">
        <f>IF(Q539 = "", "", COUNT(Q$4:$Q539))</f>
        <v/>
      </c>
      <c r="P539" s="160" t="str">
        <f t="shared" si="64"/>
        <v/>
      </c>
      <c r="Q539" s="161" t="str">
        <f t="shared" si="65"/>
        <v/>
      </c>
      <c r="R539" s="162" t="str">
        <f t="shared" si="66"/>
        <v/>
      </c>
      <c r="S539" s="163" t="str">
        <f t="shared" si="67"/>
        <v/>
      </c>
      <c r="T539" s="164" t="str">
        <f t="shared" si="68"/>
        <v/>
      </c>
      <c r="U539" s="165" t="str">
        <f t="shared" si="69"/>
        <v/>
      </c>
      <c r="V539" s="146"/>
      <c r="AR539" t="str">
        <f t="shared" si="70"/>
        <v/>
      </c>
      <c r="AS539" t="str">
        <f t="shared" si="71"/>
        <v/>
      </c>
    </row>
    <row r="540" spans="1:45" x14ac:dyDescent="0.55000000000000004">
      <c r="A540" s="171"/>
      <c r="B540" s="172"/>
      <c r="C540" s="173"/>
      <c r="D540" s="173"/>
      <c r="E540" s="173"/>
      <c r="F540" s="173"/>
      <c r="G540" s="174"/>
      <c r="H540" s="175"/>
      <c r="I540" s="176"/>
      <c r="J540" s="176"/>
      <c r="K540" s="177"/>
      <c r="L540" s="178"/>
      <c r="M540" s="179"/>
      <c r="N540" s="133"/>
      <c r="O540" s="160" t="str">
        <f>IF(Q540 = "", "", COUNT(Q$4:$Q540))</f>
        <v/>
      </c>
      <c r="P540" s="160" t="str">
        <f t="shared" si="64"/>
        <v/>
      </c>
      <c r="Q540" s="161" t="str">
        <f t="shared" si="65"/>
        <v/>
      </c>
      <c r="R540" s="162" t="str">
        <f t="shared" si="66"/>
        <v/>
      </c>
      <c r="S540" s="163" t="str">
        <f t="shared" si="67"/>
        <v/>
      </c>
      <c r="T540" s="164" t="str">
        <f t="shared" si="68"/>
        <v/>
      </c>
      <c r="U540" s="165" t="str">
        <f t="shared" si="69"/>
        <v/>
      </c>
      <c r="V540" s="146"/>
      <c r="AR540" t="str">
        <f t="shared" si="70"/>
        <v/>
      </c>
      <c r="AS540" t="str">
        <f t="shared" si="71"/>
        <v/>
      </c>
    </row>
    <row r="541" spans="1:45" x14ac:dyDescent="0.55000000000000004">
      <c r="A541" s="171"/>
      <c r="B541" s="172"/>
      <c r="C541" s="173"/>
      <c r="D541" s="173"/>
      <c r="E541" s="173"/>
      <c r="F541" s="173"/>
      <c r="G541" s="174"/>
      <c r="H541" s="175"/>
      <c r="I541" s="176"/>
      <c r="J541" s="176"/>
      <c r="K541" s="177"/>
      <c r="L541" s="178"/>
      <c r="M541" s="179"/>
      <c r="N541" s="133"/>
      <c r="O541" s="160" t="str">
        <f>IF(Q541 = "", "", COUNT(Q$4:$Q541))</f>
        <v/>
      </c>
      <c r="P541" s="160" t="str">
        <f t="shared" si="64"/>
        <v/>
      </c>
      <c r="Q541" s="161" t="str">
        <f t="shared" si="65"/>
        <v/>
      </c>
      <c r="R541" s="162" t="str">
        <f t="shared" si="66"/>
        <v/>
      </c>
      <c r="S541" s="163" t="str">
        <f t="shared" si="67"/>
        <v/>
      </c>
      <c r="T541" s="164" t="str">
        <f t="shared" si="68"/>
        <v/>
      </c>
      <c r="U541" s="165" t="str">
        <f t="shared" si="69"/>
        <v/>
      </c>
      <c r="V541" s="146"/>
      <c r="AR541" t="str">
        <f t="shared" si="70"/>
        <v/>
      </c>
      <c r="AS541" t="str">
        <f t="shared" si="71"/>
        <v/>
      </c>
    </row>
    <row r="542" spans="1:45" x14ac:dyDescent="0.55000000000000004">
      <c r="A542" s="171"/>
      <c r="B542" s="172"/>
      <c r="C542" s="173"/>
      <c r="D542" s="173"/>
      <c r="E542" s="173"/>
      <c r="F542" s="173"/>
      <c r="G542" s="174"/>
      <c r="H542" s="175"/>
      <c r="I542" s="176"/>
      <c r="J542" s="176"/>
      <c r="K542" s="177"/>
      <c r="L542" s="178"/>
      <c r="M542" s="179"/>
      <c r="N542" s="133"/>
      <c r="O542" s="160" t="str">
        <f>IF(Q542 = "", "", COUNT(Q$4:$Q542))</f>
        <v/>
      </c>
      <c r="P542" s="160" t="str">
        <f t="shared" si="64"/>
        <v/>
      </c>
      <c r="Q542" s="161" t="str">
        <f t="shared" si="65"/>
        <v/>
      </c>
      <c r="R542" s="162" t="str">
        <f t="shared" si="66"/>
        <v/>
      </c>
      <c r="S542" s="163" t="str">
        <f t="shared" si="67"/>
        <v/>
      </c>
      <c r="T542" s="164" t="str">
        <f t="shared" si="68"/>
        <v/>
      </c>
      <c r="U542" s="165" t="str">
        <f t="shared" si="69"/>
        <v/>
      </c>
      <c r="V542" s="146"/>
      <c r="AR542" t="str">
        <f t="shared" si="70"/>
        <v/>
      </c>
      <c r="AS542" t="str">
        <f t="shared" si="71"/>
        <v/>
      </c>
    </row>
    <row r="543" spans="1:45" x14ac:dyDescent="0.55000000000000004">
      <c r="A543" s="171"/>
      <c r="B543" s="172"/>
      <c r="C543" s="173"/>
      <c r="D543" s="173"/>
      <c r="E543" s="173"/>
      <c r="F543" s="173"/>
      <c r="G543" s="174"/>
      <c r="H543" s="175"/>
      <c r="I543" s="176"/>
      <c r="J543" s="176"/>
      <c r="K543" s="177"/>
      <c r="L543" s="178"/>
      <c r="M543" s="179"/>
      <c r="N543" s="133"/>
      <c r="O543" s="160" t="str">
        <f>IF(Q543 = "", "", COUNT(Q$4:$Q543))</f>
        <v/>
      </c>
      <c r="P543" s="160" t="str">
        <f t="shared" si="64"/>
        <v/>
      </c>
      <c r="Q543" s="161" t="str">
        <f t="shared" si="65"/>
        <v/>
      </c>
      <c r="R543" s="162" t="str">
        <f t="shared" si="66"/>
        <v/>
      </c>
      <c r="S543" s="163" t="str">
        <f t="shared" si="67"/>
        <v/>
      </c>
      <c r="T543" s="164" t="str">
        <f t="shared" si="68"/>
        <v/>
      </c>
      <c r="U543" s="165" t="str">
        <f t="shared" si="69"/>
        <v/>
      </c>
      <c r="V543" s="146"/>
      <c r="AR543" t="str">
        <f t="shared" si="70"/>
        <v/>
      </c>
      <c r="AS543" t="str">
        <f t="shared" si="71"/>
        <v/>
      </c>
    </row>
    <row r="544" spans="1:45" x14ac:dyDescent="0.55000000000000004">
      <c r="A544" s="171"/>
      <c r="B544" s="172"/>
      <c r="C544" s="173"/>
      <c r="D544" s="173"/>
      <c r="E544" s="173"/>
      <c r="F544" s="173"/>
      <c r="G544" s="174"/>
      <c r="H544" s="175"/>
      <c r="I544" s="176"/>
      <c r="J544" s="176"/>
      <c r="K544" s="177"/>
      <c r="L544" s="178"/>
      <c r="M544" s="179"/>
      <c r="N544" s="133"/>
      <c r="O544" s="160" t="str">
        <f>IF(Q544 = "", "", COUNT(Q$4:$Q544))</f>
        <v/>
      </c>
      <c r="P544" s="160" t="str">
        <f t="shared" si="64"/>
        <v/>
      </c>
      <c r="Q544" s="161" t="str">
        <f t="shared" si="65"/>
        <v/>
      </c>
      <c r="R544" s="162" t="str">
        <f t="shared" si="66"/>
        <v/>
      </c>
      <c r="S544" s="163" t="str">
        <f t="shared" si="67"/>
        <v/>
      </c>
      <c r="T544" s="164" t="str">
        <f t="shared" si="68"/>
        <v/>
      </c>
      <c r="U544" s="165" t="str">
        <f t="shared" si="69"/>
        <v/>
      </c>
      <c r="V544" s="146"/>
      <c r="AR544" t="str">
        <f t="shared" si="70"/>
        <v/>
      </c>
      <c r="AS544" t="str">
        <f t="shared" si="71"/>
        <v/>
      </c>
    </row>
    <row r="545" spans="1:45" x14ac:dyDescent="0.55000000000000004">
      <c r="A545" s="171"/>
      <c r="B545" s="172"/>
      <c r="C545" s="173"/>
      <c r="D545" s="173"/>
      <c r="E545" s="173"/>
      <c r="F545" s="173"/>
      <c r="G545" s="174"/>
      <c r="H545" s="175"/>
      <c r="I545" s="176"/>
      <c r="J545" s="176"/>
      <c r="K545" s="177"/>
      <c r="L545" s="178"/>
      <c r="M545" s="179"/>
      <c r="N545" s="133"/>
      <c r="O545" s="160" t="str">
        <f>IF(Q545 = "", "", COUNT(Q$4:$Q545))</f>
        <v/>
      </c>
      <c r="P545" s="160" t="str">
        <f t="shared" si="64"/>
        <v/>
      </c>
      <c r="Q545" s="161" t="str">
        <f t="shared" si="65"/>
        <v/>
      </c>
      <c r="R545" s="162" t="str">
        <f t="shared" si="66"/>
        <v/>
      </c>
      <c r="S545" s="163" t="str">
        <f t="shared" si="67"/>
        <v/>
      </c>
      <c r="T545" s="164" t="str">
        <f t="shared" si="68"/>
        <v/>
      </c>
      <c r="U545" s="165" t="str">
        <f t="shared" si="69"/>
        <v/>
      </c>
      <c r="V545" s="146"/>
      <c r="AR545" t="str">
        <f t="shared" si="70"/>
        <v/>
      </c>
      <c r="AS545" t="str">
        <f t="shared" si="71"/>
        <v/>
      </c>
    </row>
    <row r="546" spans="1:45" x14ac:dyDescent="0.55000000000000004">
      <c r="A546" s="171"/>
      <c r="B546" s="172"/>
      <c r="C546" s="173"/>
      <c r="D546" s="173"/>
      <c r="E546" s="173"/>
      <c r="F546" s="173"/>
      <c r="G546" s="174"/>
      <c r="H546" s="175"/>
      <c r="I546" s="176"/>
      <c r="J546" s="176"/>
      <c r="K546" s="177"/>
      <c r="L546" s="178"/>
      <c r="M546" s="179"/>
      <c r="N546" s="133"/>
      <c r="O546" s="160" t="str">
        <f>IF(Q546 = "", "", COUNT(Q$4:$Q546))</f>
        <v/>
      </c>
      <c r="P546" s="160" t="str">
        <f t="shared" si="64"/>
        <v/>
      </c>
      <c r="Q546" s="161" t="str">
        <f t="shared" si="65"/>
        <v/>
      </c>
      <c r="R546" s="162" t="str">
        <f t="shared" si="66"/>
        <v/>
      </c>
      <c r="S546" s="163" t="str">
        <f t="shared" si="67"/>
        <v/>
      </c>
      <c r="T546" s="164" t="str">
        <f t="shared" si="68"/>
        <v/>
      </c>
      <c r="U546" s="165" t="str">
        <f t="shared" si="69"/>
        <v/>
      </c>
      <c r="V546" s="146"/>
      <c r="AR546" t="str">
        <f t="shared" si="70"/>
        <v/>
      </c>
      <c r="AS546" t="str">
        <f t="shared" si="71"/>
        <v/>
      </c>
    </row>
    <row r="547" spans="1:45" x14ac:dyDescent="0.55000000000000004">
      <c r="A547" s="171"/>
      <c r="B547" s="172"/>
      <c r="C547" s="173"/>
      <c r="D547" s="173"/>
      <c r="E547" s="173"/>
      <c r="F547" s="173"/>
      <c r="G547" s="174"/>
      <c r="H547" s="175"/>
      <c r="I547" s="176"/>
      <c r="J547" s="176"/>
      <c r="K547" s="177"/>
      <c r="L547" s="178"/>
      <c r="M547" s="179"/>
      <c r="N547" s="133"/>
      <c r="O547" s="160" t="str">
        <f>IF(Q547 = "", "", COUNT(Q$4:$Q547))</f>
        <v/>
      </c>
      <c r="P547" s="160" t="str">
        <f t="shared" si="64"/>
        <v/>
      </c>
      <c r="Q547" s="161" t="str">
        <f t="shared" si="65"/>
        <v/>
      </c>
      <c r="R547" s="162" t="str">
        <f t="shared" si="66"/>
        <v/>
      </c>
      <c r="S547" s="163" t="str">
        <f t="shared" si="67"/>
        <v/>
      </c>
      <c r="T547" s="164" t="str">
        <f t="shared" si="68"/>
        <v/>
      </c>
      <c r="U547" s="165" t="str">
        <f t="shared" si="69"/>
        <v/>
      </c>
      <c r="V547" s="146"/>
      <c r="AR547" t="str">
        <f t="shared" si="70"/>
        <v/>
      </c>
      <c r="AS547" t="str">
        <f t="shared" si="71"/>
        <v/>
      </c>
    </row>
    <row r="548" spans="1:45" x14ac:dyDescent="0.55000000000000004">
      <c r="A548" s="171"/>
      <c r="B548" s="172"/>
      <c r="C548" s="173"/>
      <c r="D548" s="173"/>
      <c r="E548" s="173"/>
      <c r="F548" s="173"/>
      <c r="G548" s="174"/>
      <c r="H548" s="175"/>
      <c r="I548" s="176"/>
      <c r="J548" s="176"/>
      <c r="K548" s="177"/>
      <c r="L548" s="178"/>
      <c r="M548" s="179"/>
      <c r="N548" s="133"/>
      <c r="O548" s="160" t="str">
        <f>IF(Q548 = "", "", COUNT(Q$4:$Q548))</f>
        <v/>
      </c>
      <c r="P548" s="160" t="str">
        <f t="shared" si="64"/>
        <v/>
      </c>
      <c r="Q548" s="161" t="str">
        <f t="shared" si="65"/>
        <v/>
      </c>
      <c r="R548" s="162" t="str">
        <f t="shared" si="66"/>
        <v/>
      </c>
      <c r="S548" s="163" t="str">
        <f t="shared" si="67"/>
        <v/>
      </c>
      <c r="T548" s="164" t="str">
        <f t="shared" si="68"/>
        <v/>
      </c>
      <c r="U548" s="165" t="str">
        <f t="shared" si="69"/>
        <v/>
      </c>
      <c r="V548" s="146"/>
      <c r="AR548" t="str">
        <f t="shared" si="70"/>
        <v/>
      </c>
      <c r="AS548" t="str">
        <f t="shared" si="71"/>
        <v/>
      </c>
    </row>
    <row r="549" spans="1:45" x14ac:dyDescent="0.55000000000000004">
      <c r="A549" s="171"/>
      <c r="B549" s="172"/>
      <c r="C549" s="173"/>
      <c r="D549" s="173"/>
      <c r="E549" s="173"/>
      <c r="F549" s="173"/>
      <c r="G549" s="174"/>
      <c r="H549" s="175"/>
      <c r="I549" s="176"/>
      <c r="J549" s="176"/>
      <c r="K549" s="177"/>
      <c r="L549" s="178"/>
      <c r="M549" s="179"/>
      <c r="N549" s="133"/>
      <c r="O549" s="160" t="str">
        <f>IF(Q549 = "", "", COUNT(Q$4:$Q549))</f>
        <v/>
      </c>
      <c r="P549" s="160" t="str">
        <f t="shared" si="64"/>
        <v/>
      </c>
      <c r="Q549" s="161" t="str">
        <f t="shared" si="65"/>
        <v/>
      </c>
      <c r="R549" s="162" t="str">
        <f t="shared" si="66"/>
        <v/>
      </c>
      <c r="S549" s="163" t="str">
        <f t="shared" si="67"/>
        <v/>
      </c>
      <c r="T549" s="164" t="str">
        <f t="shared" si="68"/>
        <v/>
      </c>
      <c r="U549" s="165" t="str">
        <f t="shared" si="69"/>
        <v/>
      </c>
      <c r="V549" s="146"/>
      <c r="AR549" t="str">
        <f t="shared" si="70"/>
        <v/>
      </c>
      <c r="AS549" t="str">
        <f t="shared" si="71"/>
        <v/>
      </c>
    </row>
    <row r="550" spans="1:45" x14ac:dyDescent="0.55000000000000004">
      <c r="A550" s="171"/>
      <c r="B550" s="172"/>
      <c r="C550" s="173"/>
      <c r="D550" s="173"/>
      <c r="E550" s="173"/>
      <c r="F550" s="173"/>
      <c r="G550" s="174"/>
      <c r="H550" s="175"/>
      <c r="I550" s="176"/>
      <c r="J550" s="176"/>
      <c r="K550" s="177"/>
      <c r="L550" s="178"/>
      <c r="M550" s="179"/>
      <c r="N550" s="133"/>
      <c r="O550" s="160" t="str">
        <f>IF(Q550 = "", "", COUNT(Q$4:$Q550))</f>
        <v/>
      </c>
      <c r="P550" s="160" t="str">
        <f t="shared" si="64"/>
        <v/>
      </c>
      <c r="Q550" s="161" t="str">
        <f t="shared" si="65"/>
        <v/>
      </c>
      <c r="R550" s="162" t="str">
        <f t="shared" si="66"/>
        <v/>
      </c>
      <c r="S550" s="163" t="str">
        <f t="shared" si="67"/>
        <v/>
      </c>
      <c r="T550" s="164" t="str">
        <f t="shared" si="68"/>
        <v/>
      </c>
      <c r="U550" s="165" t="str">
        <f t="shared" si="69"/>
        <v/>
      </c>
      <c r="V550" s="146"/>
      <c r="AR550" t="str">
        <f t="shared" si="70"/>
        <v/>
      </c>
      <c r="AS550" t="str">
        <f t="shared" si="71"/>
        <v/>
      </c>
    </row>
    <row r="551" spans="1:45" x14ac:dyDescent="0.55000000000000004">
      <c r="A551" s="171"/>
      <c r="B551" s="172"/>
      <c r="C551" s="173"/>
      <c r="D551" s="173"/>
      <c r="E551" s="173"/>
      <c r="F551" s="173"/>
      <c r="G551" s="174"/>
      <c r="H551" s="175"/>
      <c r="I551" s="176"/>
      <c r="J551" s="176"/>
      <c r="K551" s="177"/>
      <c r="L551" s="178"/>
      <c r="M551" s="179"/>
      <c r="N551" s="133"/>
      <c r="O551" s="160" t="str">
        <f>IF(Q551 = "", "", COUNT(Q$4:$Q551))</f>
        <v/>
      </c>
      <c r="P551" s="160" t="str">
        <f t="shared" si="64"/>
        <v/>
      </c>
      <c r="Q551" s="161" t="str">
        <f t="shared" si="65"/>
        <v/>
      </c>
      <c r="R551" s="162" t="str">
        <f t="shared" si="66"/>
        <v/>
      </c>
      <c r="S551" s="163" t="str">
        <f t="shared" si="67"/>
        <v/>
      </c>
      <c r="T551" s="164" t="str">
        <f t="shared" si="68"/>
        <v/>
      </c>
      <c r="U551" s="165" t="str">
        <f t="shared" si="69"/>
        <v/>
      </c>
      <c r="V551" s="146"/>
      <c r="AR551" t="str">
        <f t="shared" si="70"/>
        <v/>
      </c>
      <c r="AS551" t="str">
        <f t="shared" si="71"/>
        <v/>
      </c>
    </row>
    <row r="552" spans="1:45" x14ac:dyDescent="0.55000000000000004">
      <c r="A552" s="171"/>
      <c r="B552" s="172"/>
      <c r="C552" s="173"/>
      <c r="D552" s="173"/>
      <c r="E552" s="173"/>
      <c r="F552" s="173"/>
      <c r="G552" s="174"/>
      <c r="H552" s="175"/>
      <c r="I552" s="176"/>
      <c r="J552" s="176"/>
      <c r="K552" s="177"/>
      <c r="L552" s="178"/>
      <c r="M552" s="179"/>
      <c r="N552" s="133"/>
      <c r="O552" s="160" t="str">
        <f>IF(Q552 = "", "", COUNT(Q$4:$Q552))</f>
        <v/>
      </c>
      <c r="P552" s="160" t="str">
        <f t="shared" si="64"/>
        <v/>
      </c>
      <c r="Q552" s="161" t="str">
        <f t="shared" si="65"/>
        <v/>
      </c>
      <c r="R552" s="162" t="str">
        <f t="shared" si="66"/>
        <v/>
      </c>
      <c r="S552" s="163" t="str">
        <f t="shared" si="67"/>
        <v/>
      </c>
      <c r="T552" s="164" t="str">
        <f t="shared" si="68"/>
        <v/>
      </c>
      <c r="U552" s="165" t="str">
        <f t="shared" si="69"/>
        <v/>
      </c>
      <c r="V552" s="146"/>
      <c r="AR552" t="str">
        <f t="shared" si="70"/>
        <v/>
      </c>
      <c r="AS552" t="str">
        <f t="shared" si="71"/>
        <v/>
      </c>
    </row>
    <row r="553" spans="1:45" x14ac:dyDescent="0.55000000000000004">
      <c r="A553" s="171"/>
      <c r="B553" s="172"/>
      <c r="C553" s="173"/>
      <c r="D553" s="173"/>
      <c r="E553" s="173"/>
      <c r="F553" s="173"/>
      <c r="G553" s="174"/>
      <c r="H553" s="175"/>
      <c r="I553" s="176"/>
      <c r="J553" s="176"/>
      <c r="K553" s="177"/>
      <c r="L553" s="178"/>
      <c r="M553" s="179"/>
      <c r="N553" s="133"/>
      <c r="O553" s="160" t="str">
        <f>IF(Q553 = "", "", COUNT(Q$4:$Q553))</f>
        <v/>
      </c>
      <c r="P553" s="160" t="str">
        <f t="shared" si="64"/>
        <v/>
      </c>
      <c r="Q553" s="161" t="str">
        <f t="shared" si="65"/>
        <v/>
      </c>
      <c r="R553" s="162" t="str">
        <f t="shared" si="66"/>
        <v/>
      </c>
      <c r="S553" s="163" t="str">
        <f t="shared" si="67"/>
        <v/>
      </c>
      <c r="T553" s="164" t="str">
        <f t="shared" si="68"/>
        <v/>
      </c>
      <c r="U553" s="165" t="str">
        <f t="shared" si="69"/>
        <v/>
      </c>
      <c r="V553" s="146"/>
      <c r="AR553" t="str">
        <f t="shared" si="70"/>
        <v/>
      </c>
      <c r="AS553" t="str">
        <f t="shared" si="71"/>
        <v/>
      </c>
    </row>
    <row r="554" spans="1:45" x14ac:dyDescent="0.55000000000000004">
      <c r="A554" s="171"/>
      <c r="B554" s="172"/>
      <c r="C554" s="173"/>
      <c r="D554" s="173"/>
      <c r="E554" s="173"/>
      <c r="F554" s="173"/>
      <c r="G554" s="174"/>
      <c r="H554" s="175"/>
      <c r="I554" s="176"/>
      <c r="J554" s="176"/>
      <c r="K554" s="177"/>
      <c r="L554" s="178"/>
      <c r="M554" s="179"/>
      <c r="N554" s="133"/>
      <c r="O554" s="160" t="str">
        <f>IF(Q554 = "", "", COUNT(Q$4:$Q554))</f>
        <v/>
      </c>
      <c r="P554" s="160" t="str">
        <f t="shared" si="64"/>
        <v/>
      </c>
      <c r="Q554" s="161" t="str">
        <f t="shared" si="65"/>
        <v/>
      </c>
      <c r="R554" s="162" t="str">
        <f t="shared" si="66"/>
        <v/>
      </c>
      <c r="S554" s="163" t="str">
        <f t="shared" si="67"/>
        <v/>
      </c>
      <c r="T554" s="164" t="str">
        <f t="shared" si="68"/>
        <v/>
      </c>
      <c r="U554" s="165" t="str">
        <f t="shared" si="69"/>
        <v/>
      </c>
      <c r="V554" s="146"/>
      <c r="AR554" t="str">
        <f t="shared" si="70"/>
        <v/>
      </c>
      <c r="AS554" t="str">
        <f t="shared" si="71"/>
        <v/>
      </c>
    </row>
    <row r="555" spans="1:45" x14ac:dyDescent="0.55000000000000004">
      <c r="A555" s="171"/>
      <c r="B555" s="172"/>
      <c r="C555" s="173"/>
      <c r="D555" s="173"/>
      <c r="E555" s="173"/>
      <c r="F555" s="173"/>
      <c r="G555" s="174"/>
      <c r="H555" s="175"/>
      <c r="I555" s="176"/>
      <c r="J555" s="176"/>
      <c r="K555" s="177"/>
      <c r="L555" s="178"/>
      <c r="M555" s="179"/>
      <c r="N555" s="133"/>
      <c r="O555" s="160" t="str">
        <f>IF(Q555 = "", "", COUNT(Q$4:$Q555))</f>
        <v/>
      </c>
      <c r="P555" s="160" t="str">
        <f t="shared" si="64"/>
        <v/>
      </c>
      <c r="Q555" s="161" t="str">
        <f t="shared" si="65"/>
        <v/>
      </c>
      <c r="R555" s="162" t="str">
        <f t="shared" si="66"/>
        <v/>
      </c>
      <c r="S555" s="163" t="str">
        <f t="shared" si="67"/>
        <v/>
      </c>
      <c r="T555" s="164" t="str">
        <f t="shared" si="68"/>
        <v/>
      </c>
      <c r="U555" s="165" t="str">
        <f t="shared" si="69"/>
        <v/>
      </c>
      <c r="V555" s="146"/>
      <c r="AR555" t="str">
        <f t="shared" si="70"/>
        <v/>
      </c>
      <c r="AS555" t="str">
        <f t="shared" si="71"/>
        <v/>
      </c>
    </row>
    <row r="556" spans="1:45" x14ac:dyDescent="0.55000000000000004">
      <c r="A556" s="171"/>
      <c r="B556" s="172"/>
      <c r="C556" s="173"/>
      <c r="D556" s="173"/>
      <c r="E556" s="173"/>
      <c r="F556" s="173"/>
      <c r="G556" s="174"/>
      <c r="H556" s="175"/>
      <c r="I556" s="176"/>
      <c r="J556" s="176"/>
      <c r="K556" s="177"/>
      <c r="L556" s="178"/>
      <c r="M556" s="179"/>
      <c r="N556" s="133"/>
      <c r="O556" s="160" t="str">
        <f>IF(Q556 = "", "", COUNT(Q$4:$Q556))</f>
        <v/>
      </c>
      <c r="P556" s="160" t="str">
        <f t="shared" si="64"/>
        <v/>
      </c>
      <c r="Q556" s="161" t="str">
        <f t="shared" si="65"/>
        <v/>
      </c>
      <c r="R556" s="162" t="str">
        <f t="shared" si="66"/>
        <v/>
      </c>
      <c r="S556" s="163" t="str">
        <f t="shared" si="67"/>
        <v/>
      </c>
      <c r="T556" s="164" t="str">
        <f t="shared" si="68"/>
        <v/>
      </c>
      <c r="U556" s="165" t="str">
        <f t="shared" si="69"/>
        <v/>
      </c>
      <c r="V556" s="146"/>
      <c r="AR556" t="str">
        <f t="shared" si="70"/>
        <v/>
      </c>
      <c r="AS556" t="str">
        <f t="shared" si="71"/>
        <v/>
      </c>
    </row>
    <row r="557" spans="1:45" x14ac:dyDescent="0.55000000000000004">
      <c r="A557" s="171"/>
      <c r="B557" s="172"/>
      <c r="C557" s="173"/>
      <c r="D557" s="173"/>
      <c r="E557" s="173"/>
      <c r="F557" s="173"/>
      <c r="G557" s="174"/>
      <c r="H557" s="175"/>
      <c r="I557" s="176"/>
      <c r="J557" s="176"/>
      <c r="K557" s="177"/>
      <c r="L557" s="178"/>
      <c r="M557" s="179"/>
      <c r="N557" s="133"/>
      <c r="O557" s="160" t="str">
        <f>IF(Q557 = "", "", COUNT(Q$4:$Q557))</f>
        <v/>
      </c>
      <c r="P557" s="160" t="str">
        <f t="shared" si="64"/>
        <v/>
      </c>
      <c r="Q557" s="161" t="str">
        <f t="shared" si="65"/>
        <v/>
      </c>
      <c r="R557" s="162" t="str">
        <f t="shared" si="66"/>
        <v/>
      </c>
      <c r="S557" s="163" t="str">
        <f t="shared" si="67"/>
        <v/>
      </c>
      <c r="T557" s="164" t="str">
        <f t="shared" si="68"/>
        <v/>
      </c>
      <c r="U557" s="165" t="str">
        <f t="shared" si="69"/>
        <v/>
      </c>
      <c r="V557" s="146"/>
      <c r="AR557" t="str">
        <f t="shared" si="70"/>
        <v/>
      </c>
      <c r="AS557" t="str">
        <f t="shared" si="71"/>
        <v/>
      </c>
    </row>
    <row r="558" spans="1:45" x14ac:dyDescent="0.55000000000000004">
      <c r="A558" s="171"/>
      <c r="B558" s="172"/>
      <c r="C558" s="173"/>
      <c r="D558" s="173"/>
      <c r="E558" s="173"/>
      <c r="F558" s="173"/>
      <c r="G558" s="174"/>
      <c r="H558" s="175"/>
      <c r="I558" s="176"/>
      <c r="J558" s="176"/>
      <c r="K558" s="177"/>
      <c r="L558" s="178"/>
      <c r="M558" s="179"/>
      <c r="N558" s="133"/>
      <c r="O558" s="160" t="str">
        <f>IF(Q558 = "", "", COUNT(Q$4:$Q558))</f>
        <v/>
      </c>
      <c r="P558" s="160" t="str">
        <f t="shared" si="64"/>
        <v/>
      </c>
      <c r="Q558" s="161" t="str">
        <f t="shared" si="65"/>
        <v/>
      </c>
      <c r="R558" s="162" t="str">
        <f t="shared" si="66"/>
        <v/>
      </c>
      <c r="S558" s="163" t="str">
        <f t="shared" si="67"/>
        <v/>
      </c>
      <c r="T558" s="164" t="str">
        <f t="shared" si="68"/>
        <v/>
      </c>
      <c r="U558" s="165" t="str">
        <f t="shared" si="69"/>
        <v/>
      </c>
      <c r="V558" s="146"/>
      <c r="AR558" t="str">
        <f t="shared" si="70"/>
        <v/>
      </c>
      <c r="AS558" t="str">
        <f t="shared" si="71"/>
        <v/>
      </c>
    </row>
    <row r="559" spans="1:45" x14ac:dyDescent="0.55000000000000004">
      <c r="A559" s="171"/>
      <c r="B559" s="172"/>
      <c r="C559" s="173"/>
      <c r="D559" s="173"/>
      <c r="E559" s="173"/>
      <c r="F559" s="173"/>
      <c r="G559" s="174"/>
      <c r="H559" s="175"/>
      <c r="I559" s="176"/>
      <c r="J559" s="176"/>
      <c r="K559" s="177"/>
      <c r="L559" s="178"/>
      <c r="M559" s="179"/>
      <c r="N559" s="133"/>
      <c r="O559" s="160" t="str">
        <f>IF(Q559 = "", "", COUNT(Q$4:$Q559))</f>
        <v/>
      </c>
      <c r="P559" s="160" t="str">
        <f t="shared" si="64"/>
        <v/>
      </c>
      <c r="Q559" s="161" t="str">
        <f t="shared" si="65"/>
        <v/>
      </c>
      <c r="R559" s="162" t="str">
        <f t="shared" si="66"/>
        <v/>
      </c>
      <c r="S559" s="163" t="str">
        <f t="shared" si="67"/>
        <v/>
      </c>
      <c r="T559" s="164" t="str">
        <f t="shared" si="68"/>
        <v/>
      </c>
      <c r="U559" s="165" t="str">
        <f t="shared" si="69"/>
        <v/>
      </c>
      <c r="V559" s="146"/>
      <c r="AR559" t="str">
        <f t="shared" si="70"/>
        <v/>
      </c>
      <c r="AS559" t="str">
        <f t="shared" si="71"/>
        <v/>
      </c>
    </row>
    <row r="560" spans="1:45" x14ac:dyDescent="0.55000000000000004">
      <c r="A560" s="171"/>
      <c r="B560" s="172"/>
      <c r="C560" s="173"/>
      <c r="D560" s="173"/>
      <c r="E560" s="173"/>
      <c r="F560" s="173"/>
      <c r="G560" s="174"/>
      <c r="H560" s="175"/>
      <c r="I560" s="176"/>
      <c r="J560" s="176"/>
      <c r="K560" s="177"/>
      <c r="L560" s="178"/>
      <c r="M560" s="179"/>
      <c r="N560" s="133"/>
      <c r="O560" s="160" t="str">
        <f>IF(Q560 = "", "", COUNT(Q$4:$Q560))</f>
        <v/>
      </c>
      <c r="P560" s="160" t="str">
        <f t="shared" si="64"/>
        <v/>
      </c>
      <c r="Q560" s="161" t="str">
        <f t="shared" si="65"/>
        <v/>
      </c>
      <c r="R560" s="162" t="str">
        <f t="shared" si="66"/>
        <v/>
      </c>
      <c r="S560" s="163" t="str">
        <f t="shared" si="67"/>
        <v/>
      </c>
      <c r="T560" s="164" t="str">
        <f t="shared" si="68"/>
        <v/>
      </c>
      <c r="U560" s="165" t="str">
        <f t="shared" si="69"/>
        <v/>
      </c>
      <c r="V560" s="146"/>
      <c r="AR560" t="str">
        <f t="shared" si="70"/>
        <v/>
      </c>
      <c r="AS560" t="str">
        <f t="shared" si="71"/>
        <v/>
      </c>
    </row>
    <row r="561" spans="1:45" x14ac:dyDescent="0.55000000000000004">
      <c r="A561" s="171"/>
      <c r="B561" s="172"/>
      <c r="C561" s="173"/>
      <c r="D561" s="173"/>
      <c r="E561" s="173"/>
      <c r="F561" s="173"/>
      <c r="G561" s="174"/>
      <c r="H561" s="175"/>
      <c r="I561" s="176"/>
      <c r="J561" s="176"/>
      <c r="K561" s="177"/>
      <c r="L561" s="178"/>
      <c r="M561" s="179"/>
      <c r="N561" s="133"/>
      <c r="O561" s="160" t="str">
        <f>IF(Q561 = "", "", COUNT(Q$4:$Q561))</f>
        <v/>
      </c>
      <c r="P561" s="160" t="str">
        <f t="shared" si="64"/>
        <v/>
      </c>
      <c r="Q561" s="161" t="str">
        <f t="shared" si="65"/>
        <v/>
      </c>
      <c r="R561" s="162" t="str">
        <f t="shared" si="66"/>
        <v/>
      </c>
      <c r="S561" s="163" t="str">
        <f t="shared" si="67"/>
        <v/>
      </c>
      <c r="T561" s="164" t="str">
        <f t="shared" si="68"/>
        <v/>
      </c>
      <c r="U561" s="165" t="str">
        <f t="shared" si="69"/>
        <v/>
      </c>
      <c r="V561" s="146"/>
      <c r="AR561" t="str">
        <f t="shared" si="70"/>
        <v/>
      </c>
      <c r="AS561" t="str">
        <f t="shared" si="71"/>
        <v/>
      </c>
    </row>
    <row r="562" spans="1:45" x14ac:dyDescent="0.55000000000000004">
      <c r="A562" s="171"/>
      <c r="B562" s="172"/>
      <c r="C562" s="173"/>
      <c r="D562" s="173"/>
      <c r="E562" s="173"/>
      <c r="F562" s="173"/>
      <c r="G562" s="174"/>
      <c r="H562" s="175"/>
      <c r="I562" s="176"/>
      <c r="J562" s="176"/>
      <c r="K562" s="177"/>
      <c r="L562" s="178"/>
      <c r="M562" s="179"/>
      <c r="N562" s="133"/>
      <c r="O562" s="160" t="str">
        <f>IF(Q562 = "", "", COUNT(Q$4:$Q562))</f>
        <v/>
      </c>
      <c r="P562" s="160" t="str">
        <f t="shared" si="64"/>
        <v/>
      </c>
      <c r="Q562" s="161" t="str">
        <f t="shared" si="65"/>
        <v/>
      </c>
      <c r="R562" s="162" t="str">
        <f t="shared" si="66"/>
        <v/>
      </c>
      <c r="S562" s="163" t="str">
        <f t="shared" si="67"/>
        <v/>
      </c>
      <c r="T562" s="164" t="str">
        <f t="shared" si="68"/>
        <v/>
      </c>
      <c r="U562" s="165" t="str">
        <f t="shared" si="69"/>
        <v/>
      </c>
      <c r="V562" s="146"/>
      <c r="AR562" t="str">
        <f t="shared" si="70"/>
        <v/>
      </c>
      <c r="AS562" t="str">
        <f t="shared" si="71"/>
        <v/>
      </c>
    </row>
    <row r="563" spans="1:45" x14ac:dyDescent="0.55000000000000004">
      <c r="A563" s="171"/>
      <c r="B563" s="172"/>
      <c r="C563" s="173"/>
      <c r="D563" s="173"/>
      <c r="E563" s="173"/>
      <c r="F563" s="173"/>
      <c r="G563" s="174"/>
      <c r="H563" s="175"/>
      <c r="I563" s="176"/>
      <c r="J563" s="176"/>
      <c r="K563" s="177"/>
      <c r="L563" s="178"/>
      <c r="M563" s="179"/>
      <c r="N563" s="133"/>
      <c r="O563" s="160" t="str">
        <f>IF(Q563 = "", "", COUNT(Q$4:$Q563))</f>
        <v/>
      </c>
      <c r="P563" s="160" t="str">
        <f t="shared" si="64"/>
        <v/>
      </c>
      <c r="Q563" s="161" t="str">
        <f t="shared" si="65"/>
        <v/>
      </c>
      <c r="R563" s="162" t="str">
        <f t="shared" si="66"/>
        <v/>
      </c>
      <c r="S563" s="163" t="str">
        <f t="shared" si="67"/>
        <v/>
      </c>
      <c r="T563" s="164" t="str">
        <f t="shared" si="68"/>
        <v/>
      </c>
      <c r="U563" s="165" t="str">
        <f t="shared" si="69"/>
        <v/>
      </c>
      <c r="V563" s="146"/>
      <c r="AR563" t="str">
        <f t="shared" si="70"/>
        <v/>
      </c>
      <c r="AS563" t="str">
        <f t="shared" si="71"/>
        <v/>
      </c>
    </row>
    <row r="564" spans="1:45" x14ac:dyDescent="0.55000000000000004">
      <c r="A564" s="171"/>
      <c r="B564" s="172"/>
      <c r="C564" s="173"/>
      <c r="D564" s="173"/>
      <c r="E564" s="173"/>
      <c r="F564" s="173"/>
      <c r="G564" s="174"/>
      <c r="H564" s="175"/>
      <c r="I564" s="176"/>
      <c r="J564" s="176"/>
      <c r="K564" s="177"/>
      <c r="L564" s="178"/>
      <c r="M564" s="179"/>
      <c r="N564" s="133"/>
      <c r="O564" s="160" t="str">
        <f>IF(Q564 = "", "", COUNT(Q$4:$Q564))</f>
        <v/>
      </c>
      <c r="P564" s="160" t="str">
        <f t="shared" si="64"/>
        <v/>
      </c>
      <c r="Q564" s="161" t="str">
        <f t="shared" si="65"/>
        <v/>
      </c>
      <c r="R564" s="162" t="str">
        <f t="shared" si="66"/>
        <v/>
      </c>
      <c r="S564" s="163" t="str">
        <f t="shared" si="67"/>
        <v/>
      </c>
      <c r="T564" s="164" t="str">
        <f t="shared" si="68"/>
        <v/>
      </c>
      <c r="U564" s="165" t="str">
        <f t="shared" si="69"/>
        <v/>
      </c>
      <c r="V564" s="146"/>
      <c r="AR564" t="str">
        <f t="shared" si="70"/>
        <v/>
      </c>
      <c r="AS564" t="str">
        <f t="shared" si="71"/>
        <v/>
      </c>
    </row>
    <row r="565" spans="1:45" x14ac:dyDescent="0.55000000000000004">
      <c r="A565" s="171"/>
      <c r="B565" s="172"/>
      <c r="C565" s="173"/>
      <c r="D565" s="173"/>
      <c r="E565" s="173"/>
      <c r="F565" s="173"/>
      <c r="G565" s="174"/>
      <c r="H565" s="175"/>
      <c r="I565" s="176"/>
      <c r="J565" s="176"/>
      <c r="K565" s="177"/>
      <c r="L565" s="178"/>
      <c r="M565" s="179"/>
      <c r="N565" s="133"/>
      <c r="O565" s="160" t="str">
        <f>IF(Q565 = "", "", COUNT(Q$4:$Q565))</f>
        <v/>
      </c>
      <c r="P565" s="160" t="str">
        <f t="shared" si="64"/>
        <v/>
      </c>
      <c r="Q565" s="161" t="str">
        <f t="shared" si="65"/>
        <v/>
      </c>
      <c r="R565" s="162" t="str">
        <f t="shared" si="66"/>
        <v/>
      </c>
      <c r="S565" s="163" t="str">
        <f t="shared" si="67"/>
        <v/>
      </c>
      <c r="T565" s="164" t="str">
        <f t="shared" si="68"/>
        <v/>
      </c>
      <c r="U565" s="165" t="str">
        <f t="shared" si="69"/>
        <v/>
      </c>
      <c r="V565" s="146"/>
      <c r="AR565" t="str">
        <f t="shared" si="70"/>
        <v/>
      </c>
      <c r="AS565" t="str">
        <f t="shared" si="71"/>
        <v/>
      </c>
    </row>
    <row r="566" spans="1:45" x14ac:dyDescent="0.55000000000000004">
      <c r="A566" s="171"/>
      <c r="B566" s="172"/>
      <c r="C566" s="173"/>
      <c r="D566" s="173"/>
      <c r="E566" s="173"/>
      <c r="F566" s="173"/>
      <c r="G566" s="174"/>
      <c r="H566" s="175"/>
      <c r="I566" s="176"/>
      <c r="J566" s="176"/>
      <c r="K566" s="177"/>
      <c r="L566" s="178"/>
      <c r="M566" s="179"/>
      <c r="N566" s="133"/>
      <c r="O566" s="160" t="str">
        <f>IF(Q566 = "", "", COUNT(Q$4:$Q566))</f>
        <v/>
      </c>
      <c r="P566" s="160" t="str">
        <f t="shared" si="64"/>
        <v/>
      </c>
      <c r="Q566" s="161" t="str">
        <f t="shared" si="65"/>
        <v/>
      </c>
      <c r="R566" s="162" t="str">
        <f t="shared" si="66"/>
        <v/>
      </c>
      <c r="S566" s="163" t="str">
        <f t="shared" si="67"/>
        <v/>
      </c>
      <c r="T566" s="164" t="str">
        <f t="shared" si="68"/>
        <v/>
      </c>
      <c r="U566" s="165" t="str">
        <f t="shared" si="69"/>
        <v/>
      </c>
      <c r="V566" s="146"/>
      <c r="AR566" t="str">
        <f t="shared" si="70"/>
        <v/>
      </c>
      <c r="AS566" t="str">
        <f t="shared" si="71"/>
        <v/>
      </c>
    </row>
    <row r="567" spans="1:45" x14ac:dyDescent="0.55000000000000004">
      <c r="A567" s="171"/>
      <c r="B567" s="172"/>
      <c r="C567" s="173"/>
      <c r="D567" s="173"/>
      <c r="E567" s="173"/>
      <c r="F567" s="173"/>
      <c r="G567" s="174"/>
      <c r="H567" s="175"/>
      <c r="I567" s="176"/>
      <c r="J567" s="176"/>
      <c r="K567" s="177"/>
      <c r="L567" s="178"/>
      <c r="M567" s="179"/>
      <c r="N567" s="133"/>
      <c r="O567" s="160" t="str">
        <f>IF(Q567 = "", "", COUNT(Q$4:$Q567))</f>
        <v/>
      </c>
      <c r="P567" s="160" t="str">
        <f t="shared" si="64"/>
        <v/>
      </c>
      <c r="Q567" s="161" t="str">
        <f t="shared" si="65"/>
        <v/>
      </c>
      <c r="R567" s="162" t="str">
        <f t="shared" si="66"/>
        <v/>
      </c>
      <c r="S567" s="163" t="str">
        <f t="shared" si="67"/>
        <v/>
      </c>
      <c r="T567" s="164" t="str">
        <f t="shared" si="68"/>
        <v/>
      </c>
      <c r="U567" s="165" t="str">
        <f t="shared" si="69"/>
        <v/>
      </c>
      <c r="V567" s="146"/>
      <c r="AR567" t="str">
        <f t="shared" si="70"/>
        <v/>
      </c>
      <c r="AS567" t="str">
        <f t="shared" si="71"/>
        <v/>
      </c>
    </row>
    <row r="568" spans="1:45" x14ac:dyDescent="0.55000000000000004">
      <c r="A568" s="171"/>
      <c r="B568" s="172"/>
      <c r="C568" s="173"/>
      <c r="D568" s="173"/>
      <c r="E568" s="173"/>
      <c r="F568" s="173"/>
      <c r="G568" s="174"/>
      <c r="H568" s="175"/>
      <c r="I568" s="176"/>
      <c r="J568" s="176"/>
      <c r="K568" s="177"/>
      <c r="L568" s="178"/>
      <c r="M568" s="179"/>
      <c r="N568" s="133"/>
      <c r="O568" s="160" t="str">
        <f>IF(Q568 = "", "", COUNT(Q$4:$Q568))</f>
        <v/>
      </c>
      <c r="P568" s="160" t="str">
        <f t="shared" si="64"/>
        <v/>
      </c>
      <c r="Q568" s="161" t="str">
        <f t="shared" si="65"/>
        <v/>
      </c>
      <c r="R568" s="162" t="str">
        <f t="shared" si="66"/>
        <v/>
      </c>
      <c r="S568" s="163" t="str">
        <f t="shared" si="67"/>
        <v/>
      </c>
      <c r="T568" s="164" t="str">
        <f t="shared" si="68"/>
        <v/>
      </c>
      <c r="U568" s="165" t="str">
        <f t="shared" si="69"/>
        <v/>
      </c>
      <c r="V568" s="146"/>
      <c r="AR568" t="str">
        <f t="shared" si="70"/>
        <v/>
      </c>
      <c r="AS568" t="str">
        <f t="shared" si="71"/>
        <v/>
      </c>
    </row>
    <row r="569" spans="1:45" x14ac:dyDescent="0.55000000000000004">
      <c r="A569" s="171"/>
      <c r="B569" s="172"/>
      <c r="C569" s="173"/>
      <c r="D569" s="173"/>
      <c r="E569" s="173"/>
      <c r="F569" s="173"/>
      <c r="G569" s="174"/>
      <c r="H569" s="175"/>
      <c r="I569" s="176"/>
      <c r="J569" s="176"/>
      <c r="K569" s="177"/>
      <c r="L569" s="178"/>
      <c r="M569" s="179"/>
      <c r="N569" s="133"/>
      <c r="O569" s="160" t="str">
        <f>IF(Q569 = "", "", COUNT(Q$4:$Q569))</f>
        <v/>
      </c>
      <c r="P569" s="160" t="str">
        <f t="shared" si="64"/>
        <v/>
      </c>
      <c r="Q569" s="161" t="str">
        <f t="shared" si="65"/>
        <v/>
      </c>
      <c r="R569" s="162" t="str">
        <f t="shared" si="66"/>
        <v/>
      </c>
      <c r="S569" s="163" t="str">
        <f t="shared" si="67"/>
        <v/>
      </c>
      <c r="T569" s="164" t="str">
        <f t="shared" si="68"/>
        <v/>
      </c>
      <c r="U569" s="165" t="str">
        <f t="shared" si="69"/>
        <v/>
      </c>
      <c r="V569" s="146"/>
      <c r="AR569" t="str">
        <f t="shared" si="70"/>
        <v/>
      </c>
      <c r="AS569" t="str">
        <f t="shared" si="71"/>
        <v/>
      </c>
    </row>
    <row r="570" spans="1:45" x14ac:dyDescent="0.55000000000000004">
      <c r="A570" s="171"/>
      <c r="B570" s="172"/>
      <c r="C570" s="173"/>
      <c r="D570" s="173"/>
      <c r="E570" s="173"/>
      <c r="F570" s="173"/>
      <c r="G570" s="174"/>
      <c r="H570" s="175"/>
      <c r="I570" s="176"/>
      <c r="J570" s="176"/>
      <c r="K570" s="177"/>
      <c r="L570" s="178"/>
      <c r="M570" s="179"/>
      <c r="N570" s="133"/>
      <c r="O570" s="160" t="str">
        <f>IF(Q570 = "", "", COUNT(Q$4:$Q570))</f>
        <v/>
      </c>
      <c r="P570" s="160" t="str">
        <f t="shared" si="64"/>
        <v/>
      </c>
      <c r="Q570" s="161" t="str">
        <f t="shared" si="65"/>
        <v/>
      </c>
      <c r="R570" s="162" t="str">
        <f t="shared" si="66"/>
        <v/>
      </c>
      <c r="S570" s="163" t="str">
        <f t="shared" si="67"/>
        <v/>
      </c>
      <c r="T570" s="164" t="str">
        <f t="shared" si="68"/>
        <v/>
      </c>
      <c r="U570" s="165" t="str">
        <f t="shared" si="69"/>
        <v/>
      </c>
      <c r="V570" s="146"/>
      <c r="AR570" t="str">
        <f t="shared" si="70"/>
        <v/>
      </c>
      <c r="AS570" t="str">
        <f t="shared" si="71"/>
        <v/>
      </c>
    </row>
    <row r="571" spans="1:45" x14ac:dyDescent="0.55000000000000004">
      <c r="A571" s="171"/>
      <c r="B571" s="172"/>
      <c r="C571" s="173"/>
      <c r="D571" s="173"/>
      <c r="E571" s="173"/>
      <c r="F571" s="173"/>
      <c r="G571" s="174"/>
      <c r="H571" s="175"/>
      <c r="I571" s="176"/>
      <c r="J571" s="176"/>
      <c r="K571" s="177"/>
      <c r="L571" s="178"/>
      <c r="M571" s="179"/>
      <c r="N571" s="133"/>
      <c r="O571" s="160" t="str">
        <f>IF(Q571 = "", "", COUNT(Q$4:$Q571))</f>
        <v/>
      </c>
      <c r="P571" s="160" t="str">
        <f t="shared" si="64"/>
        <v/>
      </c>
      <c r="Q571" s="161" t="str">
        <f t="shared" si="65"/>
        <v/>
      </c>
      <c r="R571" s="162" t="str">
        <f t="shared" si="66"/>
        <v/>
      </c>
      <c r="S571" s="163" t="str">
        <f t="shared" si="67"/>
        <v/>
      </c>
      <c r="T571" s="164" t="str">
        <f t="shared" si="68"/>
        <v/>
      </c>
      <c r="U571" s="165" t="str">
        <f t="shared" si="69"/>
        <v/>
      </c>
      <c r="V571" s="146"/>
      <c r="AR571" t="str">
        <f t="shared" si="70"/>
        <v/>
      </c>
      <c r="AS571" t="str">
        <f t="shared" si="71"/>
        <v/>
      </c>
    </row>
    <row r="572" spans="1:45" x14ac:dyDescent="0.55000000000000004">
      <c r="A572" s="171"/>
      <c r="B572" s="172"/>
      <c r="C572" s="173"/>
      <c r="D572" s="173"/>
      <c r="E572" s="173"/>
      <c r="F572" s="173"/>
      <c r="G572" s="174"/>
      <c r="H572" s="175"/>
      <c r="I572" s="176"/>
      <c r="J572" s="176"/>
      <c r="K572" s="177"/>
      <c r="L572" s="178"/>
      <c r="M572" s="179"/>
      <c r="N572" s="133"/>
      <c r="O572" s="160" t="str">
        <f>IF(Q572 = "", "", COUNT(Q$4:$Q572))</f>
        <v/>
      </c>
      <c r="P572" s="160" t="str">
        <f t="shared" si="64"/>
        <v/>
      </c>
      <c r="Q572" s="161" t="str">
        <f t="shared" si="65"/>
        <v/>
      </c>
      <c r="R572" s="162" t="str">
        <f t="shared" si="66"/>
        <v/>
      </c>
      <c r="S572" s="163" t="str">
        <f t="shared" si="67"/>
        <v/>
      </c>
      <c r="T572" s="164" t="str">
        <f t="shared" si="68"/>
        <v/>
      </c>
      <c r="U572" s="165" t="str">
        <f t="shared" si="69"/>
        <v/>
      </c>
      <c r="V572" s="146"/>
      <c r="AR572" t="str">
        <f t="shared" si="70"/>
        <v/>
      </c>
      <c r="AS572" t="str">
        <f t="shared" si="71"/>
        <v/>
      </c>
    </row>
    <row r="573" spans="1:45" x14ac:dyDescent="0.55000000000000004">
      <c r="A573" s="171"/>
      <c r="B573" s="172"/>
      <c r="C573" s="173"/>
      <c r="D573" s="173"/>
      <c r="E573" s="173"/>
      <c r="F573" s="173"/>
      <c r="G573" s="174"/>
      <c r="H573" s="175"/>
      <c r="I573" s="176"/>
      <c r="J573" s="176"/>
      <c r="K573" s="177"/>
      <c r="L573" s="178"/>
      <c r="M573" s="179"/>
      <c r="N573" s="133"/>
      <c r="O573" s="160" t="str">
        <f>IF(Q573 = "", "", COUNT(Q$4:$Q573))</f>
        <v/>
      </c>
      <c r="P573" s="160" t="str">
        <f t="shared" si="64"/>
        <v/>
      </c>
      <c r="Q573" s="161" t="str">
        <f t="shared" si="65"/>
        <v/>
      </c>
      <c r="R573" s="162" t="str">
        <f t="shared" si="66"/>
        <v/>
      </c>
      <c r="S573" s="163" t="str">
        <f t="shared" si="67"/>
        <v/>
      </c>
      <c r="T573" s="164" t="str">
        <f t="shared" si="68"/>
        <v/>
      </c>
      <c r="U573" s="165" t="str">
        <f t="shared" si="69"/>
        <v/>
      </c>
      <c r="V573" s="146"/>
      <c r="AR573" t="str">
        <f t="shared" si="70"/>
        <v/>
      </c>
      <c r="AS573" t="str">
        <f t="shared" si="71"/>
        <v/>
      </c>
    </row>
    <row r="574" spans="1:45" x14ac:dyDescent="0.55000000000000004">
      <c r="A574" s="171"/>
      <c r="B574" s="172"/>
      <c r="C574" s="173"/>
      <c r="D574" s="173"/>
      <c r="E574" s="173"/>
      <c r="F574" s="173"/>
      <c r="G574" s="174"/>
      <c r="H574" s="175"/>
      <c r="I574" s="176"/>
      <c r="J574" s="176"/>
      <c r="K574" s="177"/>
      <c r="L574" s="178"/>
      <c r="M574" s="179"/>
      <c r="N574" s="133"/>
      <c r="O574" s="160" t="str">
        <f>IF(Q574 = "", "", COUNT(Q$4:$Q574))</f>
        <v/>
      </c>
      <c r="P574" s="160" t="str">
        <f t="shared" si="64"/>
        <v/>
      </c>
      <c r="Q574" s="161" t="str">
        <f t="shared" si="65"/>
        <v/>
      </c>
      <c r="R574" s="162" t="str">
        <f t="shared" si="66"/>
        <v/>
      </c>
      <c r="S574" s="163" t="str">
        <f t="shared" si="67"/>
        <v/>
      </c>
      <c r="T574" s="164" t="str">
        <f t="shared" si="68"/>
        <v/>
      </c>
      <c r="U574" s="165" t="str">
        <f t="shared" si="69"/>
        <v/>
      </c>
      <c r="V574" s="146"/>
      <c r="AR574" t="str">
        <f t="shared" si="70"/>
        <v/>
      </c>
      <c r="AS574" t="str">
        <f t="shared" si="71"/>
        <v/>
      </c>
    </row>
    <row r="575" spans="1:45" x14ac:dyDescent="0.55000000000000004">
      <c r="A575" s="171"/>
      <c r="B575" s="172"/>
      <c r="C575" s="173"/>
      <c r="D575" s="173"/>
      <c r="E575" s="173"/>
      <c r="F575" s="173"/>
      <c r="G575" s="174"/>
      <c r="H575" s="175"/>
      <c r="I575" s="176"/>
      <c r="J575" s="176"/>
      <c r="K575" s="177"/>
      <c r="L575" s="178"/>
      <c r="M575" s="179"/>
      <c r="N575" s="133"/>
      <c r="O575" s="160" t="str">
        <f>IF(Q575 = "", "", COUNT(Q$4:$Q575))</f>
        <v/>
      </c>
      <c r="P575" s="160" t="str">
        <f t="shared" si="64"/>
        <v/>
      </c>
      <c r="Q575" s="161" t="str">
        <f t="shared" si="65"/>
        <v/>
      </c>
      <c r="R575" s="162" t="str">
        <f t="shared" si="66"/>
        <v/>
      </c>
      <c r="S575" s="163" t="str">
        <f t="shared" si="67"/>
        <v/>
      </c>
      <c r="T575" s="164" t="str">
        <f t="shared" si="68"/>
        <v/>
      </c>
      <c r="U575" s="165" t="str">
        <f t="shared" si="69"/>
        <v/>
      </c>
      <c r="V575" s="146"/>
      <c r="AR575" t="str">
        <f t="shared" si="70"/>
        <v/>
      </c>
      <c r="AS575" t="str">
        <f t="shared" si="71"/>
        <v/>
      </c>
    </row>
    <row r="576" spans="1:45" x14ac:dyDescent="0.55000000000000004">
      <c r="A576" s="171"/>
      <c r="B576" s="172"/>
      <c r="C576" s="173"/>
      <c r="D576" s="173"/>
      <c r="E576" s="173"/>
      <c r="F576" s="173"/>
      <c r="G576" s="174"/>
      <c r="H576" s="175"/>
      <c r="I576" s="176"/>
      <c r="J576" s="176"/>
      <c r="K576" s="177"/>
      <c r="L576" s="178"/>
      <c r="M576" s="179"/>
      <c r="N576" s="133"/>
      <c r="O576" s="160" t="str">
        <f>IF(Q576 = "", "", COUNT(Q$4:$Q576))</f>
        <v/>
      </c>
      <c r="P576" s="160" t="str">
        <f t="shared" si="64"/>
        <v/>
      </c>
      <c r="Q576" s="161" t="str">
        <f t="shared" si="65"/>
        <v/>
      </c>
      <c r="R576" s="162" t="str">
        <f t="shared" si="66"/>
        <v/>
      </c>
      <c r="S576" s="163" t="str">
        <f t="shared" si="67"/>
        <v/>
      </c>
      <c r="T576" s="164" t="str">
        <f t="shared" si="68"/>
        <v/>
      </c>
      <c r="U576" s="165" t="str">
        <f t="shared" si="69"/>
        <v/>
      </c>
      <c r="V576" s="146"/>
      <c r="AR576" t="str">
        <f t="shared" si="70"/>
        <v/>
      </c>
      <c r="AS576" t="str">
        <f t="shared" si="71"/>
        <v/>
      </c>
    </row>
    <row r="577" spans="1:45" x14ac:dyDescent="0.55000000000000004">
      <c r="A577" s="171"/>
      <c r="B577" s="172"/>
      <c r="C577" s="173"/>
      <c r="D577" s="173"/>
      <c r="E577" s="173"/>
      <c r="F577" s="173"/>
      <c r="G577" s="174"/>
      <c r="H577" s="175"/>
      <c r="I577" s="176"/>
      <c r="J577" s="176"/>
      <c r="K577" s="177"/>
      <c r="L577" s="178"/>
      <c r="M577" s="179"/>
      <c r="N577" s="133"/>
      <c r="O577" s="160" t="str">
        <f>IF(Q577 = "", "", COUNT(Q$4:$Q577))</f>
        <v/>
      </c>
      <c r="P577" s="160" t="str">
        <f t="shared" si="64"/>
        <v/>
      </c>
      <c r="Q577" s="161" t="str">
        <f t="shared" si="65"/>
        <v/>
      </c>
      <c r="R577" s="162" t="str">
        <f t="shared" si="66"/>
        <v/>
      </c>
      <c r="S577" s="163" t="str">
        <f t="shared" si="67"/>
        <v/>
      </c>
      <c r="T577" s="164" t="str">
        <f t="shared" si="68"/>
        <v/>
      </c>
      <c r="U577" s="165" t="str">
        <f t="shared" si="69"/>
        <v/>
      </c>
      <c r="V577" s="146"/>
      <c r="AR577" t="str">
        <f t="shared" si="70"/>
        <v/>
      </c>
      <c r="AS577" t="str">
        <f t="shared" si="71"/>
        <v/>
      </c>
    </row>
    <row r="578" spans="1:45" x14ac:dyDescent="0.55000000000000004">
      <c r="A578" s="171"/>
      <c r="B578" s="172"/>
      <c r="C578" s="173"/>
      <c r="D578" s="173"/>
      <c r="E578" s="173"/>
      <c r="F578" s="173"/>
      <c r="G578" s="174"/>
      <c r="H578" s="175"/>
      <c r="I578" s="176"/>
      <c r="J578" s="176"/>
      <c r="K578" s="177"/>
      <c r="L578" s="178"/>
      <c r="M578" s="179"/>
      <c r="N578" s="133"/>
      <c r="O578" s="160" t="str">
        <f>IF(Q578 = "", "", COUNT(Q$4:$Q578))</f>
        <v/>
      </c>
      <c r="P578" s="160" t="str">
        <f t="shared" si="64"/>
        <v/>
      </c>
      <c r="Q578" s="161" t="str">
        <f t="shared" si="65"/>
        <v/>
      </c>
      <c r="R578" s="162" t="str">
        <f t="shared" si="66"/>
        <v/>
      </c>
      <c r="S578" s="163" t="str">
        <f t="shared" si="67"/>
        <v/>
      </c>
      <c r="T578" s="164" t="str">
        <f t="shared" si="68"/>
        <v/>
      </c>
      <c r="U578" s="165" t="str">
        <f t="shared" si="69"/>
        <v/>
      </c>
      <c r="V578" s="146"/>
      <c r="AR578" t="str">
        <f t="shared" si="70"/>
        <v/>
      </c>
      <c r="AS578" t="str">
        <f t="shared" si="71"/>
        <v/>
      </c>
    </row>
    <row r="579" spans="1:45" x14ac:dyDescent="0.55000000000000004">
      <c r="A579" s="171"/>
      <c r="B579" s="172"/>
      <c r="C579" s="173"/>
      <c r="D579" s="173"/>
      <c r="E579" s="173"/>
      <c r="F579" s="173"/>
      <c r="G579" s="174"/>
      <c r="H579" s="175"/>
      <c r="I579" s="176"/>
      <c r="J579" s="176"/>
      <c r="K579" s="177"/>
      <c r="L579" s="178"/>
      <c r="M579" s="179"/>
      <c r="N579" s="133"/>
      <c r="O579" s="160" t="str">
        <f>IF(Q579 = "", "", COUNT(Q$4:$Q579))</f>
        <v/>
      </c>
      <c r="P579" s="160" t="str">
        <f t="shared" si="64"/>
        <v/>
      </c>
      <c r="Q579" s="161" t="str">
        <f t="shared" si="65"/>
        <v/>
      </c>
      <c r="R579" s="162" t="str">
        <f t="shared" si="66"/>
        <v/>
      </c>
      <c r="S579" s="163" t="str">
        <f t="shared" si="67"/>
        <v/>
      </c>
      <c r="T579" s="164" t="str">
        <f t="shared" si="68"/>
        <v/>
      </c>
      <c r="U579" s="165" t="str">
        <f t="shared" si="69"/>
        <v/>
      </c>
      <c r="V579" s="146"/>
      <c r="AR579" t="str">
        <f t="shared" si="70"/>
        <v/>
      </c>
      <c r="AS579" t="str">
        <f t="shared" si="71"/>
        <v/>
      </c>
    </row>
    <row r="580" spans="1:45" x14ac:dyDescent="0.55000000000000004">
      <c r="A580" s="171"/>
      <c r="B580" s="172"/>
      <c r="C580" s="173"/>
      <c r="D580" s="173"/>
      <c r="E580" s="173"/>
      <c r="F580" s="173"/>
      <c r="G580" s="174"/>
      <c r="H580" s="175"/>
      <c r="I580" s="176"/>
      <c r="J580" s="176"/>
      <c r="K580" s="177"/>
      <c r="L580" s="178"/>
      <c r="M580" s="179"/>
      <c r="N580" s="133"/>
      <c r="O580" s="160" t="str">
        <f>IF(Q580 = "", "", COUNT(Q$4:$Q580))</f>
        <v/>
      </c>
      <c r="P580" s="160" t="str">
        <f t="shared" ref="P580:P643" si="72">IF(C580 &gt; 0, YEAR(B580), "")</f>
        <v/>
      </c>
      <c r="Q580" s="161" t="str">
        <f t="shared" ref="Q580:Q643" si="73">IF(A580="", "", IF(G580="",1,IF(G580="O",1,IF(G580="C",8.4,IF(G580="B",8.4,IF(G580="A",76.8,IF(G580="K",76.8,"ERR")))))))</f>
        <v/>
      </c>
      <c r="R580" s="162" t="str">
        <f t="shared" ref="R580:R643" si="74">IF(L580&lt;&gt;"",Q580,"")</f>
        <v/>
      </c>
      <c r="S580" s="163" t="str">
        <f t="shared" ref="S580:S643" si="75">IF(IF(L580&lt;&gt;"",G580,"")=0, "O", IF(L580&lt;&gt;"",G580,""))</f>
        <v/>
      </c>
      <c r="T580" s="164" t="str">
        <f t="shared" ref="T580:T643" si="76">IF(M580&lt;&gt;"",Q580,"")</f>
        <v/>
      </c>
      <c r="U580" s="165" t="str">
        <f t="shared" ref="U580:U643" si="77">IF(IF(M580&lt;&gt;"",G580,"")=0, "O", IF(M580&lt;&gt;"",G580,""))</f>
        <v/>
      </c>
      <c r="V580" s="146"/>
      <c r="AR580" t="str">
        <f t="shared" ref="AR580:AR643" si="78">IF(O580&gt;0, O580, "")</f>
        <v/>
      </c>
      <c r="AS580" t="str">
        <f t="shared" ref="AS580:AS643" si="79">IF(OR(L580="Y",M580="Y"),"Y","")</f>
        <v/>
      </c>
    </row>
    <row r="581" spans="1:45" x14ac:dyDescent="0.55000000000000004">
      <c r="A581" s="171"/>
      <c r="B581" s="172"/>
      <c r="C581" s="173"/>
      <c r="D581" s="173"/>
      <c r="E581" s="173"/>
      <c r="F581" s="173"/>
      <c r="G581" s="174"/>
      <c r="H581" s="175"/>
      <c r="I581" s="176"/>
      <c r="J581" s="176"/>
      <c r="K581" s="177"/>
      <c r="L581" s="178"/>
      <c r="M581" s="179"/>
      <c r="N581" s="133"/>
      <c r="O581" s="160" t="str">
        <f>IF(Q581 = "", "", COUNT(Q$4:$Q581))</f>
        <v/>
      </c>
      <c r="P581" s="160" t="str">
        <f t="shared" si="72"/>
        <v/>
      </c>
      <c r="Q581" s="161" t="str">
        <f t="shared" si="73"/>
        <v/>
      </c>
      <c r="R581" s="162" t="str">
        <f t="shared" si="74"/>
        <v/>
      </c>
      <c r="S581" s="163" t="str">
        <f t="shared" si="75"/>
        <v/>
      </c>
      <c r="T581" s="164" t="str">
        <f t="shared" si="76"/>
        <v/>
      </c>
      <c r="U581" s="165" t="str">
        <f t="shared" si="77"/>
        <v/>
      </c>
      <c r="V581" s="146"/>
      <c r="AR581" t="str">
        <f t="shared" si="78"/>
        <v/>
      </c>
      <c r="AS581" t="str">
        <f t="shared" si="79"/>
        <v/>
      </c>
    </row>
    <row r="582" spans="1:45" x14ac:dyDescent="0.55000000000000004">
      <c r="A582" s="171"/>
      <c r="B582" s="172"/>
      <c r="C582" s="173"/>
      <c r="D582" s="173"/>
      <c r="E582" s="173"/>
      <c r="F582" s="173"/>
      <c r="G582" s="174"/>
      <c r="H582" s="175"/>
      <c r="I582" s="176"/>
      <c r="J582" s="176"/>
      <c r="K582" s="177"/>
      <c r="L582" s="178"/>
      <c r="M582" s="179"/>
      <c r="N582" s="133"/>
      <c r="O582" s="160" t="str">
        <f>IF(Q582 = "", "", COUNT(Q$4:$Q582))</f>
        <v/>
      </c>
      <c r="P582" s="160" t="str">
        <f t="shared" si="72"/>
        <v/>
      </c>
      <c r="Q582" s="161" t="str">
        <f t="shared" si="73"/>
        <v/>
      </c>
      <c r="R582" s="162" t="str">
        <f t="shared" si="74"/>
        <v/>
      </c>
      <c r="S582" s="163" t="str">
        <f t="shared" si="75"/>
        <v/>
      </c>
      <c r="T582" s="164" t="str">
        <f t="shared" si="76"/>
        <v/>
      </c>
      <c r="U582" s="165" t="str">
        <f t="shared" si="77"/>
        <v/>
      </c>
      <c r="V582" s="146"/>
      <c r="AR582" t="str">
        <f t="shared" si="78"/>
        <v/>
      </c>
      <c r="AS582" t="str">
        <f t="shared" si="79"/>
        <v/>
      </c>
    </row>
    <row r="583" spans="1:45" x14ac:dyDescent="0.55000000000000004">
      <c r="A583" s="171"/>
      <c r="B583" s="172"/>
      <c r="C583" s="173"/>
      <c r="D583" s="173"/>
      <c r="E583" s="173"/>
      <c r="F583" s="173"/>
      <c r="G583" s="174"/>
      <c r="H583" s="175"/>
      <c r="I583" s="176"/>
      <c r="J583" s="176"/>
      <c r="K583" s="177"/>
      <c r="L583" s="178"/>
      <c r="M583" s="179"/>
      <c r="N583" s="133"/>
      <c r="O583" s="160" t="str">
        <f>IF(Q583 = "", "", COUNT(Q$4:$Q583))</f>
        <v/>
      </c>
      <c r="P583" s="160" t="str">
        <f t="shared" si="72"/>
        <v/>
      </c>
      <c r="Q583" s="161" t="str">
        <f t="shared" si="73"/>
        <v/>
      </c>
      <c r="R583" s="162" t="str">
        <f t="shared" si="74"/>
        <v/>
      </c>
      <c r="S583" s="163" t="str">
        <f t="shared" si="75"/>
        <v/>
      </c>
      <c r="T583" s="164" t="str">
        <f t="shared" si="76"/>
        <v/>
      </c>
      <c r="U583" s="165" t="str">
        <f t="shared" si="77"/>
        <v/>
      </c>
      <c r="V583" s="146"/>
      <c r="AR583" t="str">
        <f t="shared" si="78"/>
        <v/>
      </c>
      <c r="AS583" t="str">
        <f t="shared" si="79"/>
        <v/>
      </c>
    </row>
    <row r="584" spans="1:45" x14ac:dyDescent="0.55000000000000004">
      <c r="A584" s="171"/>
      <c r="B584" s="172"/>
      <c r="C584" s="173"/>
      <c r="D584" s="173"/>
      <c r="E584" s="173"/>
      <c r="F584" s="173"/>
      <c r="G584" s="174"/>
      <c r="H584" s="175"/>
      <c r="I584" s="176"/>
      <c r="J584" s="176"/>
      <c r="K584" s="177"/>
      <c r="L584" s="178"/>
      <c r="M584" s="179"/>
      <c r="N584" s="133"/>
      <c r="O584" s="160" t="str">
        <f>IF(Q584 = "", "", COUNT(Q$4:$Q584))</f>
        <v/>
      </c>
      <c r="P584" s="160" t="str">
        <f t="shared" si="72"/>
        <v/>
      </c>
      <c r="Q584" s="161" t="str">
        <f t="shared" si="73"/>
        <v/>
      </c>
      <c r="R584" s="162" t="str">
        <f t="shared" si="74"/>
        <v/>
      </c>
      <c r="S584" s="163" t="str">
        <f t="shared" si="75"/>
        <v/>
      </c>
      <c r="T584" s="164" t="str">
        <f t="shared" si="76"/>
        <v/>
      </c>
      <c r="U584" s="165" t="str">
        <f t="shared" si="77"/>
        <v/>
      </c>
      <c r="V584" s="146"/>
      <c r="AR584" t="str">
        <f t="shared" si="78"/>
        <v/>
      </c>
      <c r="AS584" t="str">
        <f t="shared" si="79"/>
        <v/>
      </c>
    </row>
    <row r="585" spans="1:45" x14ac:dyDescent="0.55000000000000004">
      <c r="A585" s="171"/>
      <c r="B585" s="172"/>
      <c r="C585" s="173"/>
      <c r="D585" s="173"/>
      <c r="E585" s="173"/>
      <c r="F585" s="173"/>
      <c r="G585" s="174"/>
      <c r="H585" s="175"/>
      <c r="I585" s="176"/>
      <c r="J585" s="176"/>
      <c r="K585" s="177"/>
      <c r="L585" s="178"/>
      <c r="M585" s="179"/>
      <c r="N585" s="133"/>
      <c r="O585" s="160" t="str">
        <f>IF(Q585 = "", "", COUNT(Q$4:$Q585))</f>
        <v/>
      </c>
      <c r="P585" s="160" t="str">
        <f t="shared" si="72"/>
        <v/>
      </c>
      <c r="Q585" s="161" t="str">
        <f t="shared" si="73"/>
        <v/>
      </c>
      <c r="R585" s="162" t="str">
        <f t="shared" si="74"/>
        <v/>
      </c>
      <c r="S585" s="163" t="str">
        <f t="shared" si="75"/>
        <v/>
      </c>
      <c r="T585" s="164" t="str">
        <f t="shared" si="76"/>
        <v/>
      </c>
      <c r="U585" s="165" t="str">
        <f t="shared" si="77"/>
        <v/>
      </c>
      <c r="V585" s="146"/>
      <c r="AR585" t="str">
        <f t="shared" si="78"/>
        <v/>
      </c>
      <c r="AS585" t="str">
        <f t="shared" si="79"/>
        <v/>
      </c>
    </row>
    <row r="586" spans="1:45" x14ac:dyDescent="0.55000000000000004">
      <c r="A586" s="171"/>
      <c r="B586" s="172"/>
      <c r="C586" s="173"/>
      <c r="D586" s="173"/>
      <c r="E586" s="173"/>
      <c r="F586" s="173"/>
      <c r="G586" s="174"/>
      <c r="H586" s="175"/>
      <c r="I586" s="176"/>
      <c r="J586" s="176"/>
      <c r="K586" s="177"/>
      <c r="L586" s="178"/>
      <c r="M586" s="179"/>
      <c r="N586" s="133"/>
      <c r="O586" s="160" t="str">
        <f>IF(Q586 = "", "", COUNT(Q$4:$Q586))</f>
        <v/>
      </c>
      <c r="P586" s="160" t="str">
        <f t="shared" si="72"/>
        <v/>
      </c>
      <c r="Q586" s="161" t="str">
        <f t="shared" si="73"/>
        <v/>
      </c>
      <c r="R586" s="162" t="str">
        <f t="shared" si="74"/>
        <v/>
      </c>
      <c r="S586" s="163" t="str">
        <f t="shared" si="75"/>
        <v/>
      </c>
      <c r="T586" s="164" t="str">
        <f t="shared" si="76"/>
        <v/>
      </c>
      <c r="U586" s="165" t="str">
        <f t="shared" si="77"/>
        <v/>
      </c>
      <c r="V586" s="146"/>
      <c r="AR586" t="str">
        <f t="shared" si="78"/>
        <v/>
      </c>
      <c r="AS586" t="str">
        <f t="shared" si="79"/>
        <v/>
      </c>
    </row>
    <row r="587" spans="1:45" x14ac:dyDescent="0.55000000000000004">
      <c r="A587" s="171"/>
      <c r="B587" s="172"/>
      <c r="C587" s="173"/>
      <c r="D587" s="173"/>
      <c r="E587" s="173"/>
      <c r="F587" s="173"/>
      <c r="G587" s="174"/>
      <c r="H587" s="175"/>
      <c r="I587" s="176"/>
      <c r="J587" s="176"/>
      <c r="K587" s="177"/>
      <c r="L587" s="178"/>
      <c r="M587" s="179"/>
      <c r="N587" s="133"/>
      <c r="O587" s="160" t="str">
        <f>IF(Q587 = "", "", COUNT(Q$4:$Q587))</f>
        <v/>
      </c>
      <c r="P587" s="160" t="str">
        <f t="shared" si="72"/>
        <v/>
      </c>
      <c r="Q587" s="161" t="str">
        <f t="shared" si="73"/>
        <v/>
      </c>
      <c r="R587" s="162" t="str">
        <f t="shared" si="74"/>
        <v/>
      </c>
      <c r="S587" s="163" t="str">
        <f t="shared" si="75"/>
        <v/>
      </c>
      <c r="T587" s="164" t="str">
        <f t="shared" si="76"/>
        <v/>
      </c>
      <c r="U587" s="165" t="str">
        <f t="shared" si="77"/>
        <v/>
      </c>
      <c r="V587" s="146"/>
      <c r="AR587" t="str">
        <f t="shared" si="78"/>
        <v/>
      </c>
      <c r="AS587" t="str">
        <f t="shared" si="79"/>
        <v/>
      </c>
    </row>
    <row r="588" spans="1:45" x14ac:dyDescent="0.55000000000000004">
      <c r="A588" s="171"/>
      <c r="B588" s="172"/>
      <c r="C588" s="173"/>
      <c r="D588" s="173"/>
      <c r="E588" s="173"/>
      <c r="F588" s="173"/>
      <c r="G588" s="174"/>
      <c r="H588" s="175"/>
      <c r="I588" s="176"/>
      <c r="J588" s="176"/>
      <c r="K588" s="177"/>
      <c r="L588" s="178"/>
      <c r="M588" s="179"/>
      <c r="N588" s="133"/>
      <c r="O588" s="160" t="str">
        <f>IF(Q588 = "", "", COUNT(Q$4:$Q588))</f>
        <v/>
      </c>
      <c r="P588" s="160" t="str">
        <f t="shared" si="72"/>
        <v/>
      </c>
      <c r="Q588" s="161" t="str">
        <f t="shared" si="73"/>
        <v/>
      </c>
      <c r="R588" s="162" t="str">
        <f t="shared" si="74"/>
        <v/>
      </c>
      <c r="S588" s="163" t="str">
        <f t="shared" si="75"/>
        <v/>
      </c>
      <c r="T588" s="164" t="str">
        <f t="shared" si="76"/>
        <v/>
      </c>
      <c r="U588" s="165" t="str">
        <f t="shared" si="77"/>
        <v/>
      </c>
      <c r="V588" s="146"/>
      <c r="AR588" t="str">
        <f t="shared" si="78"/>
        <v/>
      </c>
      <c r="AS588" t="str">
        <f t="shared" si="79"/>
        <v/>
      </c>
    </row>
    <row r="589" spans="1:45" x14ac:dyDescent="0.55000000000000004">
      <c r="A589" s="171"/>
      <c r="B589" s="172"/>
      <c r="C589" s="173"/>
      <c r="D589" s="173"/>
      <c r="E589" s="173"/>
      <c r="F589" s="173"/>
      <c r="G589" s="174"/>
      <c r="H589" s="175"/>
      <c r="I589" s="176"/>
      <c r="J589" s="176"/>
      <c r="K589" s="177"/>
      <c r="L589" s="178"/>
      <c r="M589" s="179"/>
      <c r="N589" s="133"/>
      <c r="O589" s="160" t="str">
        <f>IF(Q589 = "", "", COUNT(Q$4:$Q589))</f>
        <v/>
      </c>
      <c r="P589" s="160" t="str">
        <f t="shared" si="72"/>
        <v/>
      </c>
      <c r="Q589" s="161" t="str">
        <f t="shared" si="73"/>
        <v/>
      </c>
      <c r="R589" s="162" t="str">
        <f t="shared" si="74"/>
        <v/>
      </c>
      <c r="S589" s="163" t="str">
        <f t="shared" si="75"/>
        <v/>
      </c>
      <c r="T589" s="164" t="str">
        <f t="shared" si="76"/>
        <v/>
      </c>
      <c r="U589" s="165" t="str">
        <f t="shared" si="77"/>
        <v/>
      </c>
      <c r="V589" s="146"/>
      <c r="AR589" t="str">
        <f t="shared" si="78"/>
        <v/>
      </c>
      <c r="AS589" t="str">
        <f t="shared" si="79"/>
        <v/>
      </c>
    </row>
    <row r="590" spans="1:45" x14ac:dyDescent="0.55000000000000004">
      <c r="A590" s="171"/>
      <c r="B590" s="172"/>
      <c r="C590" s="173"/>
      <c r="D590" s="173"/>
      <c r="E590" s="173"/>
      <c r="F590" s="173"/>
      <c r="G590" s="174"/>
      <c r="H590" s="175"/>
      <c r="I590" s="176"/>
      <c r="J590" s="176"/>
      <c r="K590" s="177"/>
      <c r="L590" s="178"/>
      <c r="M590" s="179"/>
      <c r="N590" s="133"/>
      <c r="O590" s="160" t="str">
        <f>IF(Q590 = "", "", COUNT(Q$4:$Q590))</f>
        <v/>
      </c>
      <c r="P590" s="160" t="str">
        <f t="shared" si="72"/>
        <v/>
      </c>
      <c r="Q590" s="161" t="str">
        <f t="shared" si="73"/>
        <v/>
      </c>
      <c r="R590" s="162" t="str">
        <f t="shared" si="74"/>
        <v/>
      </c>
      <c r="S590" s="163" t="str">
        <f t="shared" si="75"/>
        <v/>
      </c>
      <c r="T590" s="164" t="str">
        <f t="shared" si="76"/>
        <v/>
      </c>
      <c r="U590" s="165" t="str">
        <f t="shared" si="77"/>
        <v/>
      </c>
      <c r="V590" s="146"/>
      <c r="AR590" t="str">
        <f t="shared" si="78"/>
        <v/>
      </c>
      <c r="AS590" t="str">
        <f t="shared" si="79"/>
        <v/>
      </c>
    </row>
    <row r="591" spans="1:45" x14ac:dyDescent="0.55000000000000004">
      <c r="A591" s="171"/>
      <c r="B591" s="172"/>
      <c r="C591" s="173"/>
      <c r="D591" s="173"/>
      <c r="E591" s="173"/>
      <c r="F591" s="173"/>
      <c r="G591" s="174"/>
      <c r="H591" s="175"/>
      <c r="I591" s="176"/>
      <c r="J591" s="176"/>
      <c r="K591" s="177"/>
      <c r="L591" s="178"/>
      <c r="M591" s="179"/>
      <c r="N591" s="133"/>
      <c r="O591" s="160" t="str">
        <f>IF(Q591 = "", "", COUNT(Q$4:$Q591))</f>
        <v/>
      </c>
      <c r="P591" s="160" t="str">
        <f t="shared" si="72"/>
        <v/>
      </c>
      <c r="Q591" s="161" t="str">
        <f t="shared" si="73"/>
        <v/>
      </c>
      <c r="R591" s="162" t="str">
        <f t="shared" si="74"/>
        <v/>
      </c>
      <c r="S591" s="163" t="str">
        <f t="shared" si="75"/>
        <v/>
      </c>
      <c r="T591" s="164" t="str">
        <f t="shared" si="76"/>
        <v/>
      </c>
      <c r="U591" s="165" t="str">
        <f t="shared" si="77"/>
        <v/>
      </c>
      <c r="V591" s="146"/>
      <c r="AR591" t="str">
        <f t="shared" si="78"/>
        <v/>
      </c>
      <c r="AS591" t="str">
        <f t="shared" si="79"/>
        <v/>
      </c>
    </row>
    <row r="592" spans="1:45" x14ac:dyDescent="0.55000000000000004">
      <c r="A592" s="171"/>
      <c r="B592" s="172"/>
      <c r="C592" s="173"/>
      <c r="D592" s="173"/>
      <c r="E592" s="173"/>
      <c r="F592" s="173"/>
      <c r="G592" s="174"/>
      <c r="H592" s="175"/>
      <c r="I592" s="176"/>
      <c r="J592" s="176"/>
      <c r="K592" s="177"/>
      <c r="L592" s="178"/>
      <c r="M592" s="179"/>
      <c r="N592" s="133"/>
      <c r="O592" s="160" t="str">
        <f>IF(Q592 = "", "", COUNT(Q$4:$Q592))</f>
        <v/>
      </c>
      <c r="P592" s="160" t="str">
        <f t="shared" si="72"/>
        <v/>
      </c>
      <c r="Q592" s="161" t="str">
        <f t="shared" si="73"/>
        <v/>
      </c>
      <c r="R592" s="162" t="str">
        <f t="shared" si="74"/>
        <v/>
      </c>
      <c r="S592" s="163" t="str">
        <f t="shared" si="75"/>
        <v/>
      </c>
      <c r="T592" s="164" t="str">
        <f t="shared" si="76"/>
        <v/>
      </c>
      <c r="U592" s="165" t="str">
        <f t="shared" si="77"/>
        <v/>
      </c>
      <c r="V592" s="146"/>
      <c r="AR592" t="str">
        <f t="shared" si="78"/>
        <v/>
      </c>
      <c r="AS592" t="str">
        <f t="shared" si="79"/>
        <v/>
      </c>
    </row>
    <row r="593" spans="1:45" x14ac:dyDescent="0.55000000000000004">
      <c r="A593" s="171"/>
      <c r="B593" s="172"/>
      <c r="C593" s="173"/>
      <c r="D593" s="173"/>
      <c r="E593" s="173"/>
      <c r="F593" s="173"/>
      <c r="G593" s="174"/>
      <c r="H593" s="175"/>
      <c r="I593" s="176"/>
      <c r="J593" s="176"/>
      <c r="K593" s="177"/>
      <c r="L593" s="178"/>
      <c r="M593" s="179"/>
      <c r="N593" s="133"/>
      <c r="O593" s="160" t="str">
        <f>IF(Q593 = "", "", COUNT(Q$4:$Q593))</f>
        <v/>
      </c>
      <c r="P593" s="160" t="str">
        <f t="shared" si="72"/>
        <v/>
      </c>
      <c r="Q593" s="161" t="str">
        <f t="shared" si="73"/>
        <v/>
      </c>
      <c r="R593" s="162" t="str">
        <f t="shared" si="74"/>
        <v/>
      </c>
      <c r="S593" s="163" t="str">
        <f t="shared" si="75"/>
        <v/>
      </c>
      <c r="T593" s="164" t="str">
        <f t="shared" si="76"/>
        <v/>
      </c>
      <c r="U593" s="165" t="str">
        <f t="shared" si="77"/>
        <v/>
      </c>
      <c r="V593" s="146"/>
      <c r="AR593" t="str">
        <f t="shared" si="78"/>
        <v/>
      </c>
      <c r="AS593" t="str">
        <f t="shared" si="79"/>
        <v/>
      </c>
    </row>
    <row r="594" spans="1:45" x14ac:dyDescent="0.55000000000000004">
      <c r="A594" s="171"/>
      <c r="B594" s="172"/>
      <c r="C594" s="173"/>
      <c r="D594" s="173"/>
      <c r="E594" s="173"/>
      <c r="F594" s="173"/>
      <c r="G594" s="174"/>
      <c r="H594" s="175"/>
      <c r="I594" s="176"/>
      <c r="J594" s="176"/>
      <c r="K594" s="177"/>
      <c r="L594" s="178"/>
      <c r="M594" s="179"/>
      <c r="N594" s="133"/>
      <c r="O594" s="160" t="str">
        <f>IF(Q594 = "", "", COUNT(Q$4:$Q594))</f>
        <v/>
      </c>
      <c r="P594" s="160" t="str">
        <f t="shared" si="72"/>
        <v/>
      </c>
      <c r="Q594" s="161" t="str">
        <f t="shared" si="73"/>
        <v/>
      </c>
      <c r="R594" s="162" t="str">
        <f t="shared" si="74"/>
        <v/>
      </c>
      <c r="S594" s="163" t="str">
        <f t="shared" si="75"/>
        <v/>
      </c>
      <c r="T594" s="164" t="str">
        <f t="shared" si="76"/>
        <v/>
      </c>
      <c r="U594" s="165" t="str">
        <f t="shared" si="77"/>
        <v/>
      </c>
      <c r="V594" s="146"/>
      <c r="AR594" t="str">
        <f t="shared" si="78"/>
        <v/>
      </c>
      <c r="AS594" t="str">
        <f t="shared" si="79"/>
        <v/>
      </c>
    </row>
    <row r="595" spans="1:45" x14ac:dyDescent="0.55000000000000004">
      <c r="A595" s="171"/>
      <c r="B595" s="172"/>
      <c r="C595" s="173"/>
      <c r="D595" s="173"/>
      <c r="E595" s="173"/>
      <c r="F595" s="173"/>
      <c r="G595" s="174"/>
      <c r="H595" s="175"/>
      <c r="I595" s="176"/>
      <c r="J595" s="176"/>
      <c r="K595" s="177"/>
      <c r="L595" s="178"/>
      <c r="M595" s="179"/>
      <c r="N595" s="133"/>
      <c r="O595" s="160" t="str">
        <f>IF(Q595 = "", "", COUNT(Q$4:$Q595))</f>
        <v/>
      </c>
      <c r="P595" s="160" t="str">
        <f t="shared" si="72"/>
        <v/>
      </c>
      <c r="Q595" s="161" t="str">
        <f t="shared" si="73"/>
        <v/>
      </c>
      <c r="R595" s="162" t="str">
        <f t="shared" si="74"/>
        <v/>
      </c>
      <c r="S595" s="163" t="str">
        <f t="shared" si="75"/>
        <v/>
      </c>
      <c r="T595" s="164" t="str">
        <f t="shared" si="76"/>
        <v/>
      </c>
      <c r="U595" s="165" t="str">
        <f t="shared" si="77"/>
        <v/>
      </c>
      <c r="V595" s="146"/>
      <c r="AR595" t="str">
        <f t="shared" si="78"/>
        <v/>
      </c>
      <c r="AS595" t="str">
        <f t="shared" si="79"/>
        <v/>
      </c>
    </row>
    <row r="596" spans="1:45" x14ac:dyDescent="0.55000000000000004">
      <c r="A596" s="171"/>
      <c r="B596" s="172"/>
      <c r="C596" s="173"/>
      <c r="D596" s="173"/>
      <c r="E596" s="173"/>
      <c r="F596" s="173"/>
      <c r="G596" s="174"/>
      <c r="H596" s="175"/>
      <c r="I596" s="176"/>
      <c r="J596" s="176"/>
      <c r="K596" s="177"/>
      <c r="L596" s="178"/>
      <c r="M596" s="179"/>
      <c r="N596" s="133"/>
      <c r="O596" s="160" t="str">
        <f>IF(Q596 = "", "", COUNT(Q$4:$Q596))</f>
        <v/>
      </c>
      <c r="P596" s="160" t="str">
        <f t="shared" si="72"/>
        <v/>
      </c>
      <c r="Q596" s="161" t="str">
        <f t="shared" si="73"/>
        <v/>
      </c>
      <c r="R596" s="162" t="str">
        <f t="shared" si="74"/>
        <v/>
      </c>
      <c r="S596" s="163" t="str">
        <f t="shared" si="75"/>
        <v/>
      </c>
      <c r="T596" s="164" t="str">
        <f t="shared" si="76"/>
        <v/>
      </c>
      <c r="U596" s="165" t="str">
        <f t="shared" si="77"/>
        <v/>
      </c>
      <c r="V596" s="146"/>
      <c r="AR596" t="str">
        <f t="shared" si="78"/>
        <v/>
      </c>
      <c r="AS596" t="str">
        <f t="shared" si="79"/>
        <v/>
      </c>
    </row>
    <row r="597" spans="1:45" x14ac:dyDescent="0.55000000000000004">
      <c r="A597" s="171"/>
      <c r="B597" s="172"/>
      <c r="C597" s="173"/>
      <c r="D597" s="173"/>
      <c r="E597" s="173"/>
      <c r="F597" s="173"/>
      <c r="G597" s="174"/>
      <c r="H597" s="175"/>
      <c r="I597" s="176"/>
      <c r="J597" s="176"/>
      <c r="K597" s="177"/>
      <c r="L597" s="178"/>
      <c r="M597" s="179"/>
      <c r="N597" s="133"/>
      <c r="O597" s="160" t="str">
        <f>IF(Q597 = "", "", COUNT(Q$4:$Q597))</f>
        <v/>
      </c>
      <c r="P597" s="160" t="str">
        <f t="shared" si="72"/>
        <v/>
      </c>
      <c r="Q597" s="161" t="str">
        <f t="shared" si="73"/>
        <v/>
      </c>
      <c r="R597" s="162" t="str">
        <f t="shared" si="74"/>
        <v/>
      </c>
      <c r="S597" s="163" t="str">
        <f t="shared" si="75"/>
        <v/>
      </c>
      <c r="T597" s="164" t="str">
        <f t="shared" si="76"/>
        <v/>
      </c>
      <c r="U597" s="165" t="str">
        <f t="shared" si="77"/>
        <v/>
      </c>
      <c r="V597" s="146"/>
      <c r="AR597" t="str">
        <f t="shared" si="78"/>
        <v/>
      </c>
      <c r="AS597" t="str">
        <f t="shared" si="79"/>
        <v/>
      </c>
    </row>
    <row r="598" spans="1:45" x14ac:dyDescent="0.55000000000000004">
      <c r="A598" s="171"/>
      <c r="B598" s="172"/>
      <c r="C598" s="173"/>
      <c r="D598" s="173"/>
      <c r="E598" s="173"/>
      <c r="F598" s="173"/>
      <c r="G598" s="174"/>
      <c r="H598" s="175"/>
      <c r="I598" s="176"/>
      <c r="J598" s="176"/>
      <c r="K598" s="177"/>
      <c r="L598" s="178"/>
      <c r="M598" s="179"/>
      <c r="N598" s="133"/>
      <c r="O598" s="160" t="str">
        <f>IF(Q598 = "", "", COUNT(Q$4:$Q598))</f>
        <v/>
      </c>
      <c r="P598" s="160" t="str">
        <f t="shared" si="72"/>
        <v/>
      </c>
      <c r="Q598" s="161" t="str">
        <f t="shared" si="73"/>
        <v/>
      </c>
      <c r="R598" s="162" t="str">
        <f t="shared" si="74"/>
        <v/>
      </c>
      <c r="S598" s="163" t="str">
        <f t="shared" si="75"/>
        <v/>
      </c>
      <c r="T598" s="164" t="str">
        <f t="shared" si="76"/>
        <v/>
      </c>
      <c r="U598" s="165" t="str">
        <f t="shared" si="77"/>
        <v/>
      </c>
      <c r="V598" s="146"/>
      <c r="AR598" t="str">
        <f t="shared" si="78"/>
        <v/>
      </c>
      <c r="AS598" t="str">
        <f t="shared" si="79"/>
        <v/>
      </c>
    </row>
    <row r="599" spans="1:45" x14ac:dyDescent="0.55000000000000004">
      <c r="A599" s="171"/>
      <c r="B599" s="172"/>
      <c r="C599" s="173"/>
      <c r="D599" s="173"/>
      <c r="E599" s="173"/>
      <c r="F599" s="173"/>
      <c r="G599" s="174"/>
      <c r="H599" s="175"/>
      <c r="I599" s="176"/>
      <c r="J599" s="176"/>
      <c r="K599" s="177"/>
      <c r="L599" s="178"/>
      <c r="M599" s="179"/>
      <c r="N599" s="133"/>
      <c r="O599" s="160" t="str">
        <f>IF(Q599 = "", "", COUNT(Q$4:$Q599))</f>
        <v/>
      </c>
      <c r="P599" s="160" t="str">
        <f t="shared" si="72"/>
        <v/>
      </c>
      <c r="Q599" s="161" t="str">
        <f t="shared" si="73"/>
        <v/>
      </c>
      <c r="R599" s="162" t="str">
        <f t="shared" si="74"/>
        <v/>
      </c>
      <c r="S599" s="163" t="str">
        <f t="shared" si="75"/>
        <v/>
      </c>
      <c r="T599" s="164" t="str">
        <f t="shared" si="76"/>
        <v/>
      </c>
      <c r="U599" s="165" t="str">
        <f t="shared" si="77"/>
        <v/>
      </c>
      <c r="V599" s="146"/>
      <c r="AR599" t="str">
        <f t="shared" si="78"/>
        <v/>
      </c>
      <c r="AS599" t="str">
        <f t="shared" si="79"/>
        <v/>
      </c>
    </row>
    <row r="600" spans="1:45" x14ac:dyDescent="0.55000000000000004">
      <c r="A600" s="171"/>
      <c r="B600" s="172"/>
      <c r="C600" s="173"/>
      <c r="D600" s="173"/>
      <c r="E600" s="173"/>
      <c r="F600" s="173"/>
      <c r="G600" s="174"/>
      <c r="H600" s="175"/>
      <c r="I600" s="176"/>
      <c r="J600" s="176"/>
      <c r="K600" s="177"/>
      <c r="L600" s="178"/>
      <c r="M600" s="179"/>
      <c r="N600" s="133"/>
      <c r="O600" s="160" t="str">
        <f>IF(Q600 = "", "", COUNT(Q$4:$Q600))</f>
        <v/>
      </c>
      <c r="P600" s="160" t="str">
        <f t="shared" si="72"/>
        <v/>
      </c>
      <c r="Q600" s="161" t="str">
        <f t="shared" si="73"/>
        <v/>
      </c>
      <c r="R600" s="162" t="str">
        <f t="shared" si="74"/>
        <v/>
      </c>
      <c r="S600" s="163" t="str">
        <f t="shared" si="75"/>
        <v/>
      </c>
      <c r="T600" s="164" t="str">
        <f t="shared" si="76"/>
        <v/>
      </c>
      <c r="U600" s="165" t="str">
        <f t="shared" si="77"/>
        <v/>
      </c>
      <c r="V600" s="146"/>
      <c r="AR600" t="str">
        <f t="shared" si="78"/>
        <v/>
      </c>
      <c r="AS600" t="str">
        <f t="shared" si="79"/>
        <v/>
      </c>
    </row>
    <row r="601" spans="1:45" x14ac:dyDescent="0.55000000000000004">
      <c r="A601" s="171"/>
      <c r="B601" s="172"/>
      <c r="C601" s="173"/>
      <c r="D601" s="173"/>
      <c r="E601" s="173"/>
      <c r="F601" s="173"/>
      <c r="G601" s="174"/>
      <c r="H601" s="175"/>
      <c r="I601" s="176"/>
      <c r="J601" s="176"/>
      <c r="K601" s="177"/>
      <c r="L601" s="178"/>
      <c r="M601" s="179"/>
      <c r="N601" s="133"/>
      <c r="O601" s="160" t="str">
        <f>IF(Q601 = "", "", COUNT(Q$4:$Q601))</f>
        <v/>
      </c>
      <c r="P601" s="160" t="str">
        <f t="shared" si="72"/>
        <v/>
      </c>
      <c r="Q601" s="161" t="str">
        <f t="shared" si="73"/>
        <v/>
      </c>
      <c r="R601" s="162" t="str">
        <f t="shared" si="74"/>
        <v/>
      </c>
      <c r="S601" s="163" t="str">
        <f t="shared" si="75"/>
        <v/>
      </c>
      <c r="T601" s="164" t="str">
        <f t="shared" si="76"/>
        <v/>
      </c>
      <c r="U601" s="165" t="str">
        <f t="shared" si="77"/>
        <v/>
      </c>
      <c r="V601" s="146"/>
      <c r="AR601" t="str">
        <f t="shared" si="78"/>
        <v/>
      </c>
      <c r="AS601" t="str">
        <f t="shared" si="79"/>
        <v/>
      </c>
    </row>
    <row r="602" spans="1:45" x14ac:dyDescent="0.55000000000000004">
      <c r="A602" s="171"/>
      <c r="B602" s="172"/>
      <c r="C602" s="173"/>
      <c r="D602" s="173"/>
      <c r="E602" s="173"/>
      <c r="F602" s="173"/>
      <c r="G602" s="174"/>
      <c r="H602" s="175"/>
      <c r="I602" s="176"/>
      <c r="J602" s="176"/>
      <c r="K602" s="177"/>
      <c r="L602" s="178"/>
      <c r="M602" s="179"/>
      <c r="N602" s="133"/>
      <c r="O602" s="160" t="str">
        <f>IF(Q602 = "", "", COUNT(Q$4:$Q602))</f>
        <v/>
      </c>
      <c r="P602" s="160" t="str">
        <f t="shared" si="72"/>
        <v/>
      </c>
      <c r="Q602" s="161" t="str">
        <f t="shared" si="73"/>
        <v/>
      </c>
      <c r="R602" s="162" t="str">
        <f t="shared" si="74"/>
        <v/>
      </c>
      <c r="S602" s="163" t="str">
        <f t="shared" si="75"/>
        <v/>
      </c>
      <c r="T602" s="164" t="str">
        <f t="shared" si="76"/>
        <v/>
      </c>
      <c r="U602" s="165" t="str">
        <f t="shared" si="77"/>
        <v/>
      </c>
      <c r="V602" s="146"/>
      <c r="AR602" t="str">
        <f t="shared" si="78"/>
        <v/>
      </c>
      <c r="AS602" t="str">
        <f t="shared" si="79"/>
        <v/>
      </c>
    </row>
    <row r="603" spans="1:45" x14ac:dyDescent="0.55000000000000004">
      <c r="A603" s="171"/>
      <c r="B603" s="172"/>
      <c r="C603" s="173"/>
      <c r="D603" s="173"/>
      <c r="E603" s="173"/>
      <c r="F603" s="173"/>
      <c r="G603" s="174"/>
      <c r="H603" s="175"/>
      <c r="I603" s="176"/>
      <c r="J603" s="176"/>
      <c r="K603" s="177"/>
      <c r="L603" s="178"/>
      <c r="M603" s="179"/>
      <c r="N603" s="133"/>
      <c r="O603" s="160" t="str">
        <f>IF(Q603 = "", "", COUNT(Q$4:$Q603))</f>
        <v/>
      </c>
      <c r="P603" s="160" t="str">
        <f t="shared" si="72"/>
        <v/>
      </c>
      <c r="Q603" s="161" t="str">
        <f t="shared" si="73"/>
        <v/>
      </c>
      <c r="R603" s="162" t="str">
        <f t="shared" si="74"/>
        <v/>
      </c>
      <c r="S603" s="163" t="str">
        <f t="shared" si="75"/>
        <v/>
      </c>
      <c r="T603" s="164" t="str">
        <f t="shared" si="76"/>
        <v/>
      </c>
      <c r="U603" s="165" t="str">
        <f t="shared" si="77"/>
        <v/>
      </c>
      <c r="V603" s="146"/>
      <c r="AR603" t="str">
        <f t="shared" si="78"/>
        <v/>
      </c>
      <c r="AS603" t="str">
        <f t="shared" si="79"/>
        <v/>
      </c>
    </row>
    <row r="604" spans="1:45" x14ac:dyDescent="0.55000000000000004">
      <c r="A604" s="171"/>
      <c r="B604" s="172"/>
      <c r="C604" s="173"/>
      <c r="D604" s="173"/>
      <c r="E604" s="173"/>
      <c r="F604" s="173"/>
      <c r="G604" s="174"/>
      <c r="H604" s="175"/>
      <c r="I604" s="176"/>
      <c r="J604" s="176"/>
      <c r="K604" s="177"/>
      <c r="L604" s="178"/>
      <c r="M604" s="179"/>
      <c r="N604" s="133"/>
      <c r="O604" s="160" t="str">
        <f>IF(Q604 = "", "", COUNT(Q$4:$Q604))</f>
        <v/>
      </c>
      <c r="P604" s="160" t="str">
        <f t="shared" si="72"/>
        <v/>
      </c>
      <c r="Q604" s="161" t="str">
        <f t="shared" si="73"/>
        <v/>
      </c>
      <c r="R604" s="162" t="str">
        <f t="shared" si="74"/>
        <v/>
      </c>
      <c r="S604" s="163" t="str">
        <f t="shared" si="75"/>
        <v/>
      </c>
      <c r="T604" s="164" t="str">
        <f t="shared" si="76"/>
        <v/>
      </c>
      <c r="U604" s="165" t="str">
        <f t="shared" si="77"/>
        <v/>
      </c>
      <c r="V604" s="146"/>
      <c r="AR604" t="str">
        <f t="shared" si="78"/>
        <v/>
      </c>
      <c r="AS604" t="str">
        <f t="shared" si="79"/>
        <v/>
      </c>
    </row>
    <row r="605" spans="1:45" x14ac:dyDescent="0.55000000000000004">
      <c r="A605" s="171"/>
      <c r="B605" s="172"/>
      <c r="C605" s="173"/>
      <c r="D605" s="173"/>
      <c r="E605" s="173"/>
      <c r="F605" s="173"/>
      <c r="G605" s="174"/>
      <c r="H605" s="175"/>
      <c r="I605" s="176"/>
      <c r="J605" s="176"/>
      <c r="K605" s="177"/>
      <c r="L605" s="178"/>
      <c r="M605" s="179"/>
      <c r="N605" s="133"/>
      <c r="O605" s="160" t="str">
        <f>IF(Q605 = "", "", COUNT(Q$4:$Q605))</f>
        <v/>
      </c>
      <c r="P605" s="160" t="str">
        <f t="shared" si="72"/>
        <v/>
      </c>
      <c r="Q605" s="161" t="str">
        <f t="shared" si="73"/>
        <v/>
      </c>
      <c r="R605" s="162" t="str">
        <f t="shared" si="74"/>
        <v/>
      </c>
      <c r="S605" s="163" t="str">
        <f t="shared" si="75"/>
        <v/>
      </c>
      <c r="T605" s="164" t="str">
        <f t="shared" si="76"/>
        <v/>
      </c>
      <c r="U605" s="165" t="str">
        <f t="shared" si="77"/>
        <v/>
      </c>
      <c r="V605" s="146"/>
      <c r="AR605" t="str">
        <f t="shared" si="78"/>
        <v/>
      </c>
      <c r="AS605" t="str">
        <f t="shared" si="79"/>
        <v/>
      </c>
    </row>
    <row r="606" spans="1:45" x14ac:dyDescent="0.55000000000000004">
      <c r="A606" s="171"/>
      <c r="B606" s="172"/>
      <c r="C606" s="173"/>
      <c r="D606" s="173"/>
      <c r="E606" s="173"/>
      <c r="F606" s="173"/>
      <c r="G606" s="174"/>
      <c r="H606" s="175"/>
      <c r="I606" s="176"/>
      <c r="J606" s="176"/>
      <c r="K606" s="177"/>
      <c r="L606" s="178"/>
      <c r="M606" s="179"/>
      <c r="N606" s="133"/>
      <c r="O606" s="160" t="str">
        <f>IF(Q606 = "", "", COUNT(Q$4:$Q606))</f>
        <v/>
      </c>
      <c r="P606" s="160" t="str">
        <f t="shared" si="72"/>
        <v/>
      </c>
      <c r="Q606" s="161" t="str">
        <f t="shared" si="73"/>
        <v/>
      </c>
      <c r="R606" s="162" t="str">
        <f t="shared" si="74"/>
        <v/>
      </c>
      <c r="S606" s="163" t="str">
        <f t="shared" si="75"/>
        <v/>
      </c>
      <c r="T606" s="164" t="str">
        <f t="shared" si="76"/>
        <v/>
      </c>
      <c r="U606" s="165" t="str">
        <f t="shared" si="77"/>
        <v/>
      </c>
      <c r="V606" s="146"/>
      <c r="AR606" t="str">
        <f t="shared" si="78"/>
        <v/>
      </c>
      <c r="AS606" t="str">
        <f t="shared" si="79"/>
        <v/>
      </c>
    </row>
    <row r="607" spans="1:45" x14ac:dyDescent="0.55000000000000004">
      <c r="A607" s="171"/>
      <c r="B607" s="172"/>
      <c r="C607" s="173"/>
      <c r="D607" s="173"/>
      <c r="E607" s="173"/>
      <c r="F607" s="173"/>
      <c r="G607" s="174"/>
      <c r="H607" s="175"/>
      <c r="I607" s="176"/>
      <c r="J607" s="176"/>
      <c r="K607" s="177"/>
      <c r="L607" s="178"/>
      <c r="M607" s="179"/>
      <c r="N607" s="133"/>
      <c r="O607" s="160" t="str">
        <f>IF(Q607 = "", "", COUNT(Q$4:$Q607))</f>
        <v/>
      </c>
      <c r="P607" s="160" t="str">
        <f t="shared" si="72"/>
        <v/>
      </c>
      <c r="Q607" s="161" t="str">
        <f t="shared" si="73"/>
        <v/>
      </c>
      <c r="R607" s="162" t="str">
        <f t="shared" si="74"/>
        <v/>
      </c>
      <c r="S607" s="163" t="str">
        <f t="shared" si="75"/>
        <v/>
      </c>
      <c r="T607" s="164" t="str">
        <f t="shared" si="76"/>
        <v/>
      </c>
      <c r="U607" s="165" t="str">
        <f t="shared" si="77"/>
        <v/>
      </c>
      <c r="V607" s="146"/>
      <c r="AR607" t="str">
        <f t="shared" si="78"/>
        <v/>
      </c>
      <c r="AS607" t="str">
        <f t="shared" si="79"/>
        <v/>
      </c>
    </row>
    <row r="608" spans="1:45" x14ac:dyDescent="0.55000000000000004">
      <c r="A608" s="171"/>
      <c r="B608" s="172"/>
      <c r="C608" s="173"/>
      <c r="D608" s="173"/>
      <c r="E608" s="173"/>
      <c r="F608" s="173"/>
      <c r="G608" s="174"/>
      <c r="H608" s="175"/>
      <c r="I608" s="176"/>
      <c r="J608" s="176"/>
      <c r="K608" s="177"/>
      <c r="L608" s="178"/>
      <c r="M608" s="179"/>
      <c r="N608" s="133"/>
      <c r="O608" s="160" t="str">
        <f>IF(Q608 = "", "", COUNT(Q$4:$Q608))</f>
        <v/>
      </c>
      <c r="P608" s="160" t="str">
        <f t="shared" si="72"/>
        <v/>
      </c>
      <c r="Q608" s="161" t="str">
        <f t="shared" si="73"/>
        <v/>
      </c>
      <c r="R608" s="162" t="str">
        <f t="shared" si="74"/>
        <v/>
      </c>
      <c r="S608" s="163" t="str">
        <f t="shared" si="75"/>
        <v/>
      </c>
      <c r="T608" s="164" t="str">
        <f t="shared" si="76"/>
        <v/>
      </c>
      <c r="U608" s="165" t="str">
        <f t="shared" si="77"/>
        <v/>
      </c>
      <c r="V608" s="146"/>
      <c r="AR608" t="str">
        <f t="shared" si="78"/>
        <v/>
      </c>
      <c r="AS608" t="str">
        <f t="shared" si="79"/>
        <v/>
      </c>
    </row>
    <row r="609" spans="1:45" x14ac:dyDescent="0.55000000000000004">
      <c r="A609" s="171"/>
      <c r="B609" s="172"/>
      <c r="C609" s="173"/>
      <c r="D609" s="173"/>
      <c r="E609" s="173"/>
      <c r="F609" s="173"/>
      <c r="G609" s="174"/>
      <c r="H609" s="175"/>
      <c r="I609" s="176"/>
      <c r="J609" s="176"/>
      <c r="K609" s="177"/>
      <c r="L609" s="178"/>
      <c r="M609" s="179"/>
      <c r="N609" s="133"/>
      <c r="O609" s="160" t="str">
        <f>IF(Q609 = "", "", COUNT(Q$4:$Q609))</f>
        <v/>
      </c>
      <c r="P609" s="160" t="str">
        <f t="shared" si="72"/>
        <v/>
      </c>
      <c r="Q609" s="161" t="str">
        <f t="shared" si="73"/>
        <v/>
      </c>
      <c r="R609" s="162" t="str">
        <f t="shared" si="74"/>
        <v/>
      </c>
      <c r="S609" s="163" t="str">
        <f t="shared" si="75"/>
        <v/>
      </c>
      <c r="T609" s="164" t="str">
        <f t="shared" si="76"/>
        <v/>
      </c>
      <c r="U609" s="165" t="str">
        <f t="shared" si="77"/>
        <v/>
      </c>
      <c r="V609" s="146"/>
      <c r="AR609" t="str">
        <f t="shared" si="78"/>
        <v/>
      </c>
      <c r="AS609" t="str">
        <f t="shared" si="79"/>
        <v/>
      </c>
    </row>
    <row r="610" spans="1:45" x14ac:dyDescent="0.55000000000000004">
      <c r="A610" s="171"/>
      <c r="B610" s="172"/>
      <c r="C610" s="173"/>
      <c r="D610" s="173"/>
      <c r="E610" s="173"/>
      <c r="F610" s="173"/>
      <c r="G610" s="174"/>
      <c r="H610" s="175"/>
      <c r="I610" s="176"/>
      <c r="J610" s="176"/>
      <c r="K610" s="177"/>
      <c r="L610" s="178"/>
      <c r="M610" s="179"/>
      <c r="N610" s="133"/>
      <c r="O610" s="160" t="str">
        <f>IF(Q610 = "", "", COUNT(Q$4:$Q610))</f>
        <v/>
      </c>
      <c r="P610" s="160" t="str">
        <f t="shared" si="72"/>
        <v/>
      </c>
      <c r="Q610" s="161" t="str">
        <f t="shared" si="73"/>
        <v/>
      </c>
      <c r="R610" s="162" t="str">
        <f t="shared" si="74"/>
        <v/>
      </c>
      <c r="S610" s="163" t="str">
        <f t="shared" si="75"/>
        <v/>
      </c>
      <c r="T610" s="164" t="str">
        <f t="shared" si="76"/>
        <v/>
      </c>
      <c r="U610" s="165" t="str">
        <f t="shared" si="77"/>
        <v/>
      </c>
      <c r="V610" s="146"/>
      <c r="AR610" t="str">
        <f t="shared" si="78"/>
        <v/>
      </c>
      <c r="AS610" t="str">
        <f t="shared" si="79"/>
        <v/>
      </c>
    </row>
    <row r="611" spans="1:45" x14ac:dyDescent="0.55000000000000004">
      <c r="A611" s="171"/>
      <c r="B611" s="172"/>
      <c r="C611" s="173"/>
      <c r="D611" s="173"/>
      <c r="E611" s="173"/>
      <c r="F611" s="173"/>
      <c r="G611" s="174"/>
      <c r="H611" s="175"/>
      <c r="I611" s="176"/>
      <c r="J611" s="176"/>
      <c r="K611" s="177"/>
      <c r="L611" s="178"/>
      <c r="M611" s="179"/>
      <c r="N611" s="133"/>
      <c r="O611" s="160" t="str">
        <f>IF(Q611 = "", "", COUNT(Q$4:$Q611))</f>
        <v/>
      </c>
      <c r="P611" s="160" t="str">
        <f t="shared" si="72"/>
        <v/>
      </c>
      <c r="Q611" s="161" t="str">
        <f t="shared" si="73"/>
        <v/>
      </c>
      <c r="R611" s="162" t="str">
        <f t="shared" si="74"/>
        <v/>
      </c>
      <c r="S611" s="163" t="str">
        <f t="shared" si="75"/>
        <v/>
      </c>
      <c r="T611" s="164" t="str">
        <f t="shared" si="76"/>
        <v/>
      </c>
      <c r="U611" s="165" t="str">
        <f t="shared" si="77"/>
        <v/>
      </c>
      <c r="V611" s="146"/>
      <c r="AR611" t="str">
        <f t="shared" si="78"/>
        <v/>
      </c>
      <c r="AS611" t="str">
        <f t="shared" si="79"/>
        <v/>
      </c>
    </row>
    <row r="612" spans="1:45" x14ac:dyDescent="0.55000000000000004">
      <c r="A612" s="171"/>
      <c r="B612" s="172"/>
      <c r="C612" s="173"/>
      <c r="D612" s="173"/>
      <c r="E612" s="173"/>
      <c r="F612" s="173"/>
      <c r="G612" s="174"/>
      <c r="H612" s="175"/>
      <c r="I612" s="176"/>
      <c r="J612" s="176"/>
      <c r="K612" s="177"/>
      <c r="L612" s="178"/>
      <c r="M612" s="179"/>
      <c r="N612" s="133"/>
      <c r="O612" s="160" t="str">
        <f>IF(Q612 = "", "", COUNT(Q$4:$Q612))</f>
        <v/>
      </c>
      <c r="P612" s="160" t="str">
        <f t="shared" si="72"/>
        <v/>
      </c>
      <c r="Q612" s="161" t="str">
        <f t="shared" si="73"/>
        <v/>
      </c>
      <c r="R612" s="162" t="str">
        <f t="shared" si="74"/>
        <v/>
      </c>
      <c r="S612" s="163" t="str">
        <f t="shared" si="75"/>
        <v/>
      </c>
      <c r="T612" s="164" t="str">
        <f t="shared" si="76"/>
        <v/>
      </c>
      <c r="U612" s="165" t="str">
        <f t="shared" si="77"/>
        <v/>
      </c>
      <c r="V612" s="146"/>
      <c r="AR612" t="str">
        <f t="shared" si="78"/>
        <v/>
      </c>
      <c r="AS612" t="str">
        <f t="shared" si="79"/>
        <v/>
      </c>
    </row>
    <row r="613" spans="1:45" x14ac:dyDescent="0.55000000000000004">
      <c r="A613" s="171"/>
      <c r="B613" s="172"/>
      <c r="C613" s="173"/>
      <c r="D613" s="173"/>
      <c r="E613" s="173"/>
      <c r="F613" s="173"/>
      <c r="G613" s="174"/>
      <c r="H613" s="175"/>
      <c r="I613" s="176"/>
      <c r="J613" s="176"/>
      <c r="K613" s="177"/>
      <c r="L613" s="178"/>
      <c r="M613" s="179"/>
      <c r="N613" s="133"/>
      <c r="O613" s="160" t="str">
        <f>IF(Q613 = "", "", COUNT(Q$4:$Q613))</f>
        <v/>
      </c>
      <c r="P613" s="160" t="str">
        <f t="shared" si="72"/>
        <v/>
      </c>
      <c r="Q613" s="161" t="str">
        <f t="shared" si="73"/>
        <v/>
      </c>
      <c r="R613" s="162" t="str">
        <f t="shared" si="74"/>
        <v/>
      </c>
      <c r="S613" s="163" t="str">
        <f t="shared" si="75"/>
        <v/>
      </c>
      <c r="T613" s="164" t="str">
        <f t="shared" si="76"/>
        <v/>
      </c>
      <c r="U613" s="165" t="str">
        <f t="shared" si="77"/>
        <v/>
      </c>
      <c r="V613" s="146"/>
      <c r="AR613" t="str">
        <f t="shared" si="78"/>
        <v/>
      </c>
      <c r="AS613" t="str">
        <f t="shared" si="79"/>
        <v/>
      </c>
    </row>
    <row r="614" spans="1:45" x14ac:dyDescent="0.55000000000000004">
      <c r="A614" s="171"/>
      <c r="B614" s="172"/>
      <c r="C614" s="173"/>
      <c r="D614" s="173"/>
      <c r="E614" s="173"/>
      <c r="F614" s="173"/>
      <c r="G614" s="174"/>
      <c r="H614" s="175"/>
      <c r="I614" s="176"/>
      <c r="J614" s="176"/>
      <c r="K614" s="177"/>
      <c r="L614" s="178"/>
      <c r="M614" s="179"/>
      <c r="N614" s="133"/>
      <c r="O614" s="160" t="str">
        <f>IF(Q614 = "", "", COUNT(Q$4:$Q614))</f>
        <v/>
      </c>
      <c r="P614" s="160" t="str">
        <f t="shared" si="72"/>
        <v/>
      </c>
      <c r="Q614" s="161" t="str">
        <f t="shared" si="73"/>
        <v/>
      </c>
      <c r="R614" s="162" t="str">
        <f t="shared" si="74"/>
        <v/>
      </c>
      <c r="S614" s="163" t="str">
        <f t="shared" si="75"/>
        <v/>
      </c>
      <c r="T614" s="164" t="str">
        <f t="shared" si="76"/>
        <v/>
      </c>
      <c r="U614" s="165" t="str">
        <f t="shared" si="77"/>
        <v/>
      </c>
      <c r="V614" s="146"/>
      <c r="AR614" t="str">
        <f t="shared" si="78"/>
        <v/>
      </c>
      <c r="AS614" t="str">
        <f t="shared" si="79"/>
        <v/>
      </c>
    </row>
    <row r="615" spans="1:45" x14ac:dyDescent="0.55000000000000004">
      <c r="A615" s="171"/>
      <c r="B615" s="172"/>
      <c r="C615" s="173"/>
      <c r="D615" s="173"/>
      <c r="E615" s="173"/>
      <c r="F615" s="173"/>
      <c r="G615" s="174"/>
      <c r="H615" s="175"/>
      <c r="I615" s="176"/>
      <c r="J615" s="176"/>
      <c r="K615" s="177"/>
      <c r="L615" s="178"/>
      <c r="M615" s="179"/>
      <c r="N615" s="133"/>
      <c r="O615" s="160" t="str">
        <f>IF(Q615 = "", "", COUNT(Q$4:$Q615))</f>
        <v/>
      </c>
      <c r="P615" s="160" t="str">
        <f t="shared" si="72"/>
        <v/>
      </c>
      <c r="Q615" s="161" t="str">
        <f t="shared" si="73"/>
        <v/>
      </c>
      <c r="R615" s="162" t="str">
        <f t="shared" si="74"/>
        <v/>
      </c>
      <c r="S615" s="163" t="str">
        <f t="shared" si="75"/>
        <v/>
      </c>
      <c r="T615" s="164" t="str">
        <f t="shared" si="76"/>
        <v/>
      </c>
      <c r="U615" s="165" t="str">
        <f t="shared" si="77"/>
        <v/>
      </c>
      <c r="V615" s="146"/>
      <c r="AR615" t="str">
        <f t="shared" si="78"/>
        <v/>
      </c>
      <c r="AS615" t="str">
        <f t="shared" si="79"/>
        <v/>
      </c>
    </row>
    <row r="616" spans="1:45" x14ac:dyDescent="0.55000000000000004">
      <c r="A616" s="171"/>
      <c r="B616" s="172"/>
      <c r="C616" s="173"/>
      <c r="D616" s="173"/>
      <c r="E616" s="173"/>
      <c r="F616" s="173"/>
      <c r="G616" s="174"/>
      <c r="H616" s="175"/>
      <c r="I616" s="176"/>
      <c r="J616" s="176"/>
      <c r="K616" s="177"/>
      <c r="L616" s="178"/>
      <c r="M616" s="179"/>
      <c r="N616" s="133"/>
      <c r="O616" s="160" t="str">
        <f>IF(Q616 = "", "", COUNT(Q$4:$Q616))</f>
        <v/>
      </c>
      <c r="P616" s="160" t="str">
        <f t="shared" si="72"/>
        <v/>
      </c>
      <c r="Q616" s="161" t="str">
        <f t="shared" si="73"/>
        <v/>
      </c>
      <c r="R616" s="162" t="str">
        <f t="shared" si="74"/>
        <v/>
      </c>
      <c r="S616" s="163" t="str">
        <f t="shared" si="75"/>
        <v/>
      </c>
      <c r="T616" s="164" t="str">
        <f t="shared" si="76"/>
        <v/>
      </c>
      <c r="U616" s="165" t="str">
        <f t="shared" si="77"/>
        <v/>
      </c>
      <c r="V616" s="146"/>
      <c r="AR616" t="str">
        <f t="shared" si="78"/>
        <v/>
      </c>
      <c r="AS616" t="str">
        <f t="shared" si="79"/>
        <v/>
      </c>
    </row>
    <row r="617" spans="1:45" x14ac:dyDescent="0.55000000000000004">
      <c r="A617" s="171"/>
      <c r="B617" s="172"/>
      <c r="C617" s="173"/>
      <c r="D617" s="173"/>
      <c r="E617" s="173"/>
      <c r="F617" s="173"/>
      <c r="G617" s="174"/>
      <c r="H617" s="175"/>
      <c r="I617" s="176"/>
      <c r="J617" s="176"/>
      <c r="K617" s="177"/>
      <c r="L617" s="178"/>
      <c r="M617" s="179"/>
      <c r="N617" s="133"/>
      <c r="O617" s="160" t="str">
        <f>IF(Q617 = "", "", COUNT(Q$4:$Q617))</f>
        <v/>
      </c>
      <c r="P617" s="160" t="str">
        <f t="shared" si="72"/>
        <v/>
      </c>
      <c r="Q617" s="161" t="str">
        <f t="shared" si="73"/>
        <v/>
      </c>
      <c r="R617" s="162" t="str">
        <f t="shared" si="74"/>
        <v/>
      </c>
      <c r="S617" s="163" t="str">
        <f t="shared" si="75"/>
        <v/>
      </c>
      <c r="T617" s="164" t="str">
        <f t="shared" si="76"/>
        <v/>
      </c>
      <c r="U617" s="165" t="str">
        <f t="shared" si="77"/>
        <v/>
      </c>
      <c r="V617" s="146"/>
      <c r="AR617" t="str">
        <f t="shared" si="78"/>
        <v/>
      </c>
      <c r="AS617" t="str">
        <f t="shared" si="79"/>
        <v/>
      </c>
    </row>
    <row r="618" spans="1:45" x14ac:dyDescent="0.55000000000000004">
      <c r="A618" s="171"/>
      <c r="B618" s="172"/>
      <c r="C618" s="173"/>
      <c r="D618" s="173"/>
      <c r="E618" s="173"/>
      <c r="F618" s="173"/>
      <c r="G618" s="174"/>
      <c r="H618" s="175"/>
      <c r="I618" s="176"/>
      <c r="J618" s="176"/>
      <c r="K618" s="177"/>
      <c r="L618" s="178"/>
      <c r="M618" s="179"/>
      <c r="N618" s="133"/>
      <c r="O618" s="160" t="str">
        <f>IF(Q618 = "", "", COUNT(Q$4:$Q618))</f>
        <v/>
      </c>
      <c r="P618" s="160" t="str">
        <f t="shared" si="72"/>
        <v/>
      </c>
      <c r="Q618" s="161" t="str">
        <f t="shared" si="73"/>
        <v/>
      </c>
      <c r="R618" s="162" t="str">
        <f t="shared" si="74"/>
        <v/>
      </c>
      <c r="S618" s="163" t="str">
        <f t="shared" si="75"/>
        <v/>
      </c>
      <c r="T618" s="164" t="str">
        <f t="shared" si="76"/>
        <v/>
      </c>
      <c r="U618" s="165" t="str">
        <f t="shared" si="77"/>
        <v/>
      </c>
      <c r="V618" s="146"/>
      <c r="AR618" t="str">
        <f t="shared" si="78"/>
        <v/>
      </c>
      <c r="AS618" t="str">
        <f t="shared" si="79"/>
        <v/>
      </c>
    </row>
    <row r="619" spans="1:45" x14ac:dyDescent="0.55000000000000004">
      <c r="A619" s="171"/>
      <c r="B619" s="172"/>
      <c r="C619" s="173"/>
      <c r="D619" s="173"/>
      <c r="E619" s="173"/>
      <c r="F619" s="173"/>
      <c r="G619" s="174"/>
      <c r="H619" s="175"/>
      <c r="I619" s="176"/>
      <c r="J619" s="176"/>
      <c r="K619" s="177"/>
      <c r="L619" s="178"/>
      <c r="M619" s="179"/>
      <c r="N619" s="133"/>
      <c r="O619" s="160" t="str">
        <f>IF(Q619 = "", "", COUNT(Q$4:$Q619))</f>
        <v/>
      </c>
      <c r="P619" s="160" t="str">
        <f t="shared" si="72"/>
        <v/>
      </c>
      <c r="Q619" s="161" t="str">
        <f t="shared" si="73"/>
        <v/>
      </c>
      <c r="R619" s="162" t="str">
        <f t="shared" si="74"/>
        <v/>
      </c>
      <c r="S619" s="163" t="str">
        <f t="shared" si="75"/>
        <v/>
      </c>
      <c r="T619" s="164" t="str">
        <f t="shared" si="76"/>
        <v/>
      </c>
      <c r="U619" s="165" t="str">
        <f t="shared" si="77"/>
        <v/>
      </c>
      <c r="V619" s="146"/>
      <c r="AR619" t="str">
        <f t="shared" si="78"/>
        <v/>
      </c>
      <c r="AS619" t="str">
        <f t="shared" si="79"/>
        <v/>
      </c>
    </row>
    <row r="620" spans="1:45" x14ac:dyDescent="0.55000000000000004">
      <c r="A620" s="171"/>
      <c r="B620" s="172"/>
      <c r="C620" s="173"/>
      <c r="D620" s="173"/>
      <c r="E620" s="173"/>
      <c r="F620" s="173"/>
      <c r="G620" s="174"/>
      <c r="H620" s="175"/>
      <c r="I620" s="176"/>
      <c r="J620" s="176"/>
      <c r="K620" s="177"/>
      <c r="L620" s="178"/>
      <c r="M620" s="179"/>
      <c r="N620" s="133"/>
      <c r="O620" s="160" t="str">
        <f>IF(Q620 = "", "", COUNT(Q$4:$Q620))</f>
        <v/>
      </c>
      <c r="P620" s="160" t="str">
        <f t="shared" si="72"/>
        <v/>
      </c>
      <c r="Q620" s="161" t="str">
        <f t="shared" si="73"/>
        <v/>
      </c>
      <c r="R620" s="162" t="str">
        <f t="shared" si="74"/>
        <v/>
      </c>
      <c r="S620" s="163" t="str">
        <f t="shared" si="75"/>
        <v/>
      </c>
      <c r="T620" s="164" t="str">
        <f t="shared" si="76"/>
        <v/>
      </c>
      <c r="U620" s="165" t="str">
        <f t="shared" si="77"/>
        <v/>
      </c>
      <c r="V620" s="146"/>
      <c r="AR620" t="str">
        <f t="shared" si="78"/>
        <v/>
      </c>
      <c r="AS620" t="str">
        <f t="shared" si="79"/>
        <v/>
      </c>
    </row>
    <row r="621" spans="1:45" x14ac:dyDescent="0.55000000000000004">
      <c r="A621" s="171"/>
      <c r="B621" s="172"/>
      <c r="C621" s="173"/>
      <c r="D621" s="173"/>
      <c r="E621" s="173"/>
      <c r="F621" s="173"/>
      <c r="G621" s="174"/>
      <c r="H621" s="175"/>
      <c r="I621" s="176"/>
      <c r="J621" s="176"/>
      <c r="K621" s="177"/>
      <c r="L621" s="178"/>
      <c r="M621" s="179"/>
      <c r="N621" s="133"/>
      <c r="O621" s="160" t="str">
        <f>IF(Q621 = "", "", COUNT(Q$4:$Q621))</f>
        <v/>
      </c>
      <c r="P621" s="160" t="str">
        <f t="shared" si="72"/>
        <v/>
      </c>
      <c r="Q621" s="161" t="str">
        <f t="shared" si="73"/>
        <v/>
      </c>
      <c r="R621" s="162" t="str">
        <f t="shared" si="74"/>
        <v/>
      </c>
      <c r="S621" s="163" t="str">
        <f t="shared" si="75"/>
        <v/>
      </c>
      <c r="T621" s="164" t="str">
        <f t="shared" si="76"/>
        <v/>
      </c>
      <c r="U621" s="165" t="str">
        <f t="shared" si="77"/>
        <v/>
      </c>
      <c r="V621" s="146"/>
      <c r="AR621" t="str">
        <f t="shared" si="78"/>
        <v/>
      </c>
      <c r="AS621" t="str">
        <f t="shared" si="79"/>
        <v/>
      </c>
    </row>
    <row r="622" spans="1:45" x14ac:dyDescent="0.55000000000000004">
      <c r="A622" s="171"/>
      <c r="B622" s="172"/>
      <c r="C622" s="173"/>
      <c r="D622" s="173"/>
      <c r="E622" s="173"/>
      <c r="F622" s="173"/>
      <c r="G622" s="174"/>
      <c r="H622" s="175"/>
      <c r="I622" s="176"/>
      <c r="J622" s="176"/>
      <c r="K622" s="177"/>
      <c r="L622" s="178"/>
      <c r="M622" s="179"/>
      <c r="N622" s="133"/>
      <c r="O622" s="160" t="str">
        <f>IF(Q622 = "", "", COUNT(Q$4:$Q622))</f>
        <v/>
      </c>
      <c r="P622" s="160" t="str">
        <f t="shared" si="72"/>
        <v/>
      </c>
      <c r="Q622" s="161" t="str">
        <f t="shared" si="73"/>
        <v/>
      </c>
      <c r="R622" s="162" t="str">
        <f t="shared" si="74"/>
        <v/>
      </c>
      <c r="S622" s="163" t="str">
        <f t="shared" si="75"/>
        <v/>
      </c>
      <c r="T622" s="164" t="str">
        <f t="shared" si="76"/>
        <v/>
      </c>
      <c r="U622" s="165" t="str">
        <f t="shared" si="77"/>
        <v/>
      </c>
      <c r="V622" s="146"/>
      <c r="AR622" t="str">
        <f t="shared" si="78"/>
        <v/>
      </c>
      <c r="AS622" t="str">
        <f t="shared" si="79"/>
        <v/>
      </c>
    </row>
    <row r="623" spans="1:45" x14ac:dyDescent="0.55000000000000004">
      <c r="A623" s="171"/>
      <c r="B623" s="172"/>
      <c r="C623" s="173"/>
      <c r="D623" s="173"/>
      <c r="E623" s="173"/>
      <c r="F623" s="173"/>
      <c r="G623" s="174"/>
      <c r="H623" s="175"/>
      <c r="I623" s="176"/>
      <c r="J623" s="176"/>
      <c r="K623" s="177"/>
      <c r="L623" s="178"/>
      <c r="M623" s="179"/>
      <c r="N623" s="133"/>
      <c r="O623" s="160" t="str">
        <f>IF(Q623 = "", "", COUNT(Q$4:$Q623))</f>
        <v/>
      </c>
      <c r="P623" s="160" t="str">
        <f t="shared" si="72"/>
        <v/>
      </c>
      <c r="Q623" s="161" t="str">
        <f t="shared" si="73"/>
        <v/>
      </c>
      <c r="R623" s="162" t="str">
        <f t="shared" si="74"/>
        <v/>
      </c>
      <c r="S623" s="163" t="str">
        <f t="shared" si="75"/>
        <v/>
      </c>
      <c r="T623" s="164" t="str">
        <f t="shared" si="76"/>
        <v/>
      </c>
      <c r="U623" s="165" t="str">
        <f t="shared" si="77"/>
        <v/>
      </c>
      <c r="V623" s="146"/>
      <c r="AR623" t="str">
        <f t="shared" si="78"/>
        <v/>
      </c>
      <c r="AS623" t="str">
        <f t="shared" si="79"/>
        <v/>
      </c>
    </row>
    <row r="624" spans="1:45" x14ac:dyDescent="0.55000000000000004">
      <c r="A624" s="171"/>
      <c r="B624" s="172"/>
      <c r="C624" s="173"/>
      <c r="D624" s="173"/>
      <c r="E624" s="173"/>
      <c r="F624" s="173"/>
      <c r="G624" s="174"/>
      <c r="H624" s="175"/>
      <c r="I624" s="176"/>
      <c r="J624" s="176"/>
      <c r="K624" s="177"/>
      <c r="L624" s="178"/>
      <c r="M624" s="179"/>
      <c r="N624" s="133"/>
      <c r="O624" s="160" t="str">
        <f>IF(Q624 = "", "", COUNT(Q$4:$Q624))</f>
        <v/>
      </c>
      <c r="P624" s="160" t="str">
        <f t="shared" si="72"/>
        <v/>
      </c>
      <c r="Q624" s="161" t="str">
        <f t="shared" si="73"/>
        <v/>
      </c>
      <c r="R624" s="162" t="str">
        <f t="shared" si="74"/>
        <v/>
      </c>
      <c r="S624" s="163" t="str">
        <f t="shared" si="75"/>
        <v/>
      </c>
      <c r="T624" s="164" t="str">
        <f t="shared" si="76"/>
        <v/>
      </c>
      <c r="U624" s="165" t="str">
        <f t="shared" si="77"/>
        <v/>
      </c>
      <c r="V624" s="146"/>
      <c r="AR624" t="str">
        <f t="shared" si="78"/>
        <v/>
      </c>
      <c r="AS624" t="str">
        <f t="shared" si="79"/>
        <v/>
      </c>
    </row>
    <row r="625" spans="1:45" x14ac:dyDescent="0.55000000000000004">
      <c r="A625" s="171"/>
      <c r="B625" s="172"/>
      <c r="C625" s="173"/>
      <c r="D625" s="173"/>
      <c r="E625" s="173"/>
      <c r="F625" s="173"/>
      <c r="G625" s="174"/>
      <c r="H625" s="175"/>
      <c r="I625" s="176"/>
      <c r="J625" s="176"/>
      <c r="K625" s="177"/>
      <c r="L625" s="178"/>
      <c r="M625" s="179"/>
      <c r="N625" s="133"/>
      <c r="O625" s="160" t="str">
        <f>IF(Q625 = "", "", COUNT(Q$4:$Q625))</f>
        <v/>
      </c>
      <c r="P625" s="160" t="str">
        <f t="shared" si="72"/>
        <v/>
      </c>
      <c r="Q625" s="161" t="str">
        <f t="shared" si="73"/>
        <v/>
      </c>
      <c r="R625" s="162" t="str">
        <f t="shared" si="74"/>
        <v/>
      </c>
      <c r="S625" s="163" t="str">
        <f t="shared" si="75"/>
        <v/>
      </c>
      <c r="T625" s="164" t="str">
        <f t="shared" si="76"/>
        <v/>
      </c>
      <c r="U625" s="165" t="str">
        <f t="shared" si="77"/>
        <v/>
      </c>
      <c r="V625" s="146"/>
      <c r="AR625" t="str">
        <f t="shared" si="78"/>
        <v/>
      </c>
      <c r="AS625" t="str">
        <f t="shared" si="79"/>
        <v/>
      </c>
    </row>
    <row r="626" spans="1:45" x14ac:dyDescent="0.55000000000000004">
      <c r="A626" s="171"/>
      <c r="B626" s="172"/>
      <c r="C626" s="173"/>
      <c r="D626" s="173"/>
      <c r="E626" s="173"/>
      <c r="F626" s="173"/>
      <c r="G626" s="174"/>
      <c r="H626" s="175"/>
      <c r="I626" s="176"/>
      <c r="J626" s="176"/>
      <c r="K626" s="177"/>
      <c r="L626" s="178"/>
      <c r="M626" s="179"/>
      <c r="N626" s="133"/>
      <c r="O626" s="160" t="str">
        <f>IF(Q626 = "", "", COUNT(Q$4:$Q626))</f>
        <v/>
      </c>
      <c r="P626" s="160" t="str">
        <f t="shared" si="72"/>
        <v/>
      </c>
      <c r="Q626" s="161" t="str">
        <f t="shared" si="73"/>
        <v/>
      </c>
      <c r="R626" s="162" t="str">
        <f t="shared" si="74"/>
        <v/>
      </c>
      <c r="S626" s="163" t="str">
        <f t="shared" si="75"/>
        <v/>
      </c>
      <c r="T626" s="164" t="str">
        <f t="shared" si="76"/>
        <v/>
      </c>
      <c r="U626" s="165" t="str">
        <f t="shared" si="77"/>
        <v/>
      </c>
      <c r="V626" s="146"/>
      <c r="AR626" t="str">
        <f t="shared" si="78"/>
        <v/>
      </c>
      <c r="AS626" t="str">
        <f t="shared" si="79"/>
        <v/>
      </c>
    </row>
    <row r="627" spans="1:45" x14ac:dyDescent="0.55000000000000004">
      <c r="A627" s="171"/>
      <c r="B627" s="172"/>
      <c r="C627" s="173"/>
      <c r="D627" s="173"/>
      <c r="E627" s="173"/>
      <c r="F627" s="173"/>
      <c r="G627" s="174"/>
      <c r="H627" s="175"/>
      <c r="I627" s="176"/>
      <c r="J627" s="176"/>
      <c r="K627" s="177"/>
      <c r="L627" s="178"/>
      <c r="M627" s="179"/>
      <c r="N627" s="133"/>
      <c r="O627" s="160" t="str">
        <f>IF(Q627 = "", "", COUNT(Q$4:$Q627))</f>
        <v/>
      </c>
      <c r="P627" s="160" t="str">
        <f t="shared" si="72"/>
        <v/>
      </c>
      <c r="Q627" s="161" t="str">
        <f t="shared" si="73"/>
        <v/>
      </c>
      <c r="R627" s="162" t="str">
        <f t="shared" si="74"/>
        <v/>
      </c>
      <c r="S627" s="163" t="str">
        <f t="shared" si="75"/>
        <v/>
      </c>
      <c r="T627" s="164" t="str">
        <f t="shared" si="76"/>
        <v/>
      </c>
      <c r="U627" s="165" t="str">
        <f t="shared" si="77"/>
        <v/>
      </c>
      <c r="V627" s="146"/>
      <c r="AR627" t="str">
        <f t="shared" si="78"/>
        <v/>
      </c>
      <c r="AS627" t="str">
        <f t="shared" si="79"/>
        <v/>
      </c>
    </row>
    <row r="628" spans="1:45" x14ac:dyDescent="0.55000000000000004">
      <c r="A628" s="171"/>
      <c r="B628" s="172"/>
      <c r="C628" s="173"/>
      <c r="D628" s="173"/>
      <c r="E628" s="173"/>
      <c r="F628" s="173"/>
      <c r="G628" s="174"/>
      <c r="H628" s="175"/>
      <c r="I628" s="176"/>
      <c r="J628" s="176"/>
      <c r="K628" s="177"/>
      <c r="L628" s="178"/>
      <c r="M628" s="179"/>
      <c r="N628" s="133"/>
      <c r="O628" s="160" t="str">
        <f>IF(Q628 = "", "", COUNT(Q$4:$Q628))</f>
        <v/>
      </c>
      <c r="P628" s="160" t="str">
        <f t="shared" si="72"/>
        <v/>
      </c>
      <c r="Q628" s="161" t="str">
        <f t="shared" si="73"/>
        <v/>
      </c>
      <c r="R628" s="162" t="str">
        <f t="shared" si="74"/>
        <v/>
      </c>
      <c r="S628" s="163" t="str">
        <f t="shared" si="75"/>
        <v/>
      </c>
      <c r="T628" s="164" t="str">
        <f t="shared" si="76"/>
        <v/>
      </c>
      <c r="U628" s="165" t="str">
        <f t="shared" si="77"/>
        <v/>
      </c>
      <c r="V628" s="146"/>
      <c r="AR628" t="str">
        <f t="shared" si="78"/>
        <v/>
      </c>
      <c r="AS628" t="str">
        <f t="shared" si="79"/>
        <v/>
      </c>
    </row>
    <row r="629" spans="1:45" x14ac:dyDescent="0.55000000000000004">
      <c r="A629" s="171"/>
      <c r="B629" s="172"/>
      <c r="C629" s="173"/>
      <c r="D629" s="173"/>
      <c r="E629" s="173"/>
      <c r="F629" s="173"/>
      <c r="G629" s="174"/>
      <c r="H629" s="175"/>
      <c r="I629" s="176"/>
      <c r="J629" s="176"/>
      <c r="K629" s="177"/>
      <c r="L629" s="178"/>
      <c r="M629" s="179"/>
      <c r="N629" s="133"/>
      <c r="O629" s="160" t="str">
        <f>IF(Q629 = "", "", COUNT(Q$4:$Q629))</f>
        <v/>
      </c>
      <c r="P629" s="160" t="str">
        <f t="shared" si="72"/>
        <v/>
      </c>
      <c r="Q629" s="161" t="str">
        <f t="shared" si="73"/>
        <v/>
      </c>
      <c r="R629" s="162" t="str">
        <f t="shared" si="74"/>
        <v/>
      </c>
      <c r="S629" s="163" t="str">
        <f t="shared" si="75"/>
        <v/>
      </c>
      <c r="T629" s="164" t="str">
        <f t="shared" si="76"/>
        <v/>
      </c>
      <c r="U629" s="165" t="str">
        <f t="shared" si="77"/>
        <v/>
      </c>
      <c r="V629" s="146"/>
      <c r="AR629" t="str">
        <f t="shared" si="78"/>
        <v/>
      </c>
      <c r="AS629" t="str">
        <f t="shared" si="79"/>
        <v/>
      </c>
    </row>
    <row r="630" spans="1:45" x14ac:dyDescent="0.55000000000000004">
      <c r="A630" s="171"/>
      <c r="B630" s="172"/>
      <c r="C630" s="173"/>
      <c r="D630" s="173"/>
      <c r="E630" s="173"/>
      <c r="F630" s="173"/>
      <c r="G630" s="174"/>
      <c r="H630" s="175"/>
      <c r="I630" s="176"/>
      <c r="J630" s="176"/>
      <c r="K630" s="177"/>
      <c r="L630" s="178"/>
      <c r="M630" s="179"/>
      <c r="N630" s="133"/>
      <c r="O630" s="160" t="str">
        <f>IF(Q630 = "", "", COUNT(Q$4:$Q630))</f>
        <v/>
      </c>
      <c r="P630" s="160" t="str">
        <f t="shared" si="72"/>
        <v/>
      </c>
      <c r="Q630" s="161" t="str">
        <f t="shared" si="73"/>
        <v/>
      </c>
      <c r="R630" s="162" t="str">
        <f t="shared" si="74"/>
        <v/>
      </c>
      <c r="S630" s="163" t="str">
        <f t="shared" si="75"/>
        <v/>
      </c>
      <c r="T630" s="164" t="str">
        <f t="shared" si="76"/>
        <v/>
      </c>
      <c r="U630" s="165" t="str">
        <f t="shared" si="77"/>
        <v/>
      </c>
      <c r="V630" s="146"/>
      <c r="AR630" t="str">
        <f t="shared" si="78"/>
        <v/>
      </c>
      <c r="AS630" t="str">
        <f t="shared" si="79"/>
        <v/>
      </c>
    </row>
    <row r="631" spans="1:45" x14ac:dyDescent="0.55000000000000004">
      <c r="A631" s="171"/>
      <c r="B631" s="172"/>
      <c r="C631" s="173"/>
      <c r="D631" s="173"/>
      <c r="E631" s="173"/>
      <c r="F631" s="173"/>
      <c r="G631" s="174"/>
      <c r="H631" s="175"/>
      <c r="I631" s="176"/>
      <c r="J631" s="176"/>
      <c r="K631" s="177"/>
      <c r="L631" s="178"/>
      <c r="M631" s="179"/>
      <c r="N631" s="133"/>
      <c r="O631" s="160" t="str">
        <f>IF(Q631 = "", "", COUNT(Q$4:$Q631))</f>
        <v/>
      </c>
      <c r="P631" s="160" t="str">
        <f t="shared" si="72"/>
        <v/>
      </c>
      <c r="Q631" s="161" t="str">
        <f t="shared" si="73"/>
        <v/>
      </c>
      <c r="R631" s="162" t="str">
        <f t="shared" si="74"/>
        <v/>
      </c>
      <c r="S631" s="163" t="str">
        <f t="shared" si="75"/>
        <v/>
      </c>
      <c r="T631" s="164" t="str">
        <f t="shared" si="76"/>
        <v/>
      </c>
      <c r="U631" s="165" t="str">
        <f t="shared" si="77"/>
        <v/>
      </c>
      <c r="V631" s="146"/>
      <c r="AR631" t="str">
        <f t="shared" si="78"/>
        <v/>
      </c>
      <c r="AS631" t="str">
        <f t="shared" si="79"/>
        <v/>
      </c>
    </row>
    <row r="632" spans="1:45" x14ac:dyDescent="0.55000000000000004">
      <c r="A632" s="171"/>
      <c r="B632" s="172"/>
      <c r="C632" s="173"/>
      <c r="D632" s="173"/>
      <c r="E632" s="173"/>
      <c r="F632" s="173"/>
      <c r="G632" s="174"/>
      <c r="H632" s="175"/>
      <c r="I632" s="176"/>
      <c r="J632" s="176"/>
      <c r="K632" s="177"/>
      <c r="L632" s="178"/>
      <c r="M632" s="179"/>
      <c r="N632" s="133"/>
      <c r="O632" s="160" t="str">
        <f>IF(Q632 = "", "", COUNT(Q$4:$Q632))</f>
        <v/>
      </c>
      <c r="P632" s="160" t="str">
        <f t="shared" si="72"/>
        <v/>
      </c>
      <c r="Q632" s="161" t="str">
        <f t="shared" si="73"/>
        <v/>
      </c>
      <c r="R632" s="162" t="str">
        <f t="shared" si="74"/>
        <v/>
      </c>
      <c r="S632" s="163" t="str">
        <f t="shared" si="75"/>
        <v/>
      </c>
      <c r="T632" s="164" t="str">
        <f t="shared" si="76"/>
        <v/>
      </c>
      <c r="U632" s="165" t="str">
        <f t="shared" si="77"/>
        <v/>
      </c>
      <c r="V632" s="146"/>
      <c r="AR632" t="str">
        <f t="shared" si="78"/>
        <v/>
      </c>
      <c r="AS632" t="str">
        <f t="shared" si="79"/>
        <v/>
      </c>
    </row>
    <row r="633" spans="1:45" x14ac:dyDescent="0.55000000000000004">
      <c r="A633" s="171"/>
      <c r="B633" s="172"/>
      <c r="C633" s="173"/>
      <c r="D633" s="173"/>
      <c r="E633" s="173"/>
      <c r="F633" s="173"/>
      <c r="G633" s="174"/>
      <c r="H633" s="175"/>
      <c r="I633" s="176"/>
      <c r="J633" s="176"/>
      <c r="K633" s="177"/>
      <c r="L633" s="178"/>
      <c r="M633" s="179"/>
      <c r="N633" s="133"/>
      <c r="O633" s="160" t="str">
        <f>IF(Q633 = "", "", COUNT(Q$4:$Q633))</f>
        <v/>
      </c>
      <c r="P633" s="160" t="str">
        <f t="shared" si="72"/>
        <v/>
      </c>
      <c r="Q633" s="161" t="str">
        <f t="shared" si="73"/>
        <v/>
      </c>
      <c r="R633" s="162" t="str">
        <f t="shared" si="74"/>
        <v/>
      </c>
      <c r="S633" s="163" t="str">
        <f t="shared" si="75"/>
        <v/>
      </c>
      <c r="T633" s="164" t="str">
        <f t="shared" si="76"/>
        <v/>
      </c>
      <c r="U633" s="165" t="str">
        <f t="shared" si="77"/>
        <v/>
      </c>
      <c r="V633" s="146"/>
      <c r="AR633" t="str">
        <f t="shared" si="78"/>
        <v/>
      </c>
      <c r="AS633" t="str">
        <f t="shared" si="79"/>
        <v/>
      </c>
    </row>
    <row r="634" spans="1:45" x14ac:dyDescent="0.55000000000000004">
      <c r="A634" s="171"/>
      <c r="B634" s="172"/>
      <c r="C634" s="173"/>
      <c r="D634" s="173"/>
      <c r="E634" s="173"/>
      <c r="F634" s="173"/>
      <c r="G634" s="174"/>
      <c r="H634" s="175"/>
      <c r="I634" s="176"/>
      <c r="J634" s="176"/>
      <c r="K634" s="177"/>
      <c r="L634" s="178"/>
      <c r="M634" s="179"/>
      <c r="N634" s="133"/>
      <c r="O634" s="160" t="str">
        <f>IF(Q634 = "", "", COUNT(Q$4:$Q634))</f>
        <v/>
      </c>
      <c r="P634" s="160" t="str">
        <f t="shared" si="72"/>
        <v/>
      </c>
      <c r="Q634" s="161" t="str">
        <f t="shared" si="73"/>
        <v/>
      </c>
      <c r="R634" s="162" t="str">
        <f t="shared" si="74"/>
        <v/>
      </c>
      <c r="S634" s="163" t="str">
        <f t="shared" si="75"/>
        <v/>
      </c>
      <c r="T634" s="164" t="str">
        <f t="shared" si="76"/>
        <v/>
      </c>
      <c r="U634" s="165" t="str">
        <f t="shared" si="77"/>
        <v/>
      </c>
      <c r="V634" s="146"/>
      <c r="AR634" t="str">
        <f t="shared" si="78"/>
        <v/>
      </c>
      <c r="AS634" t="str">
        <f t="shared" si="79"/>
        <v/>
      </c>
    </row>
    <row r="635" spans="1:45" x14ac:dyDescent="0.55000000000000004">
      <c r="A635" s="171"/>
      <c r="B635" s="172"/>
      <c r="C635" s="173"/>
      <c r="D635" s="173"/>
      <c r="E635" s="173"/>
      <c r="F635" s="173"/>
      <c r="G635" s="174"/>
      <c r="H635" s="175"/>
      <c r="I635" s="176"/>
      <c r="J635" s="176"/>
      <c r="K635" s="177"/>
      <c r="L635" s="178"/>
      <c r="M635" s="179"/>
      <c r="N635" s="133"/>
      <c r="O635" s="160" t="str">
        <f>IF(Q635 = "", "", COUNT(Q$4:$Q635))</f>
        <v/>
      </c>
      <c r="P635" s="160" t="str">
        <f t="shared" si="72"/>
        <v/>
      </c>
      <c r="Q635" s="161" t="str">
        <f t="shared" si="73"/>
        <v/>
      </c>
      <c r="R635" s="162" t="str">
        <f t="shared" si="74"/>
        <v/>
      </c>
      <c r="S635" s="163" t="str">
        <f t="shared" si="75"/>
        <v/>
      </c>
      <c r="T635" s="164" t="str">
        <f t="shared" si="76"/>
        <v/>
      </c>
      <c r="U635" s="165" t="str">
        <f t="shared" si="77"/>
        <v/>
      </c>
      <c r="V635" s="146"/>
      <c r="AR635" t="str">
        <f t="shared" si="78"/>
        <v/>
      </c>
      <c r="AS635" t="str">
        <f t="shared" si="79"/>
        <v/>
      </c>
    </row>
    <row r="636" spans="1:45" x14ac:dyDescent="0.55000000000000004">
      <c r="A636" s="171"/>
      <c r="B636" s="172"/>
      <c r="C636" s="173"/>
      <c r="D636" s="173"/>
      <c r="E636" s="173"/>
      <c r="F636" s="173"/>
      <c r="G636" s="174"/>
      <c r="H636" s="175"/>
      <c r="I636" s="176"/>
      <c r="J636" s="176"/>
      <c r="K636" s="177"/>
      <c r="L636" s="178"/>
      <c r="M636" s="179"/>
      <c r="N636" s="133"/>
      <c r="O636" s="160" t="str">
        <f>IF(Q636 = "", "", COUNT(Q$4:$Q636))</f>
        <v/>
      </c>
      <c r="P636" s="160" t="str">
        <f t="shared" si="72"/>
        <v/>
      </c>
      <c r="Q636" s="161" t="str">
        <f t="shared" si="73"/>
        <v/>
      </c>
      <c r="R636" s="162" t="str">
        <f t="shared" si="74"/>
        <v/>
      </c>
      <c r="S636" s="163" t="str">
        <f t="shared" si="75"/>
        <v/>
      </c>
      <c r="T636" s="164" t="str">
        <f t="shared" si="76"/>
        <v/>
      </c>
      <c r="U636" s="165" t="str">
        <f t="shared" si="77"/>
        <v/>
      </c>
      <c r="V636" s="146"/>
      <c r="AR636" t="str">
        <f t="shared" si="78"/>
        <v/>
      </c>
      <c r="AS636" t="str">
        <f t="shared" si="79"/>
        <v/>
      </c>
    </row>
    <row r="637" spans="1:45" x14ac:dyDescent="0.55000000000000004">
      <c r="A637" s="171"/>
      <c r="B637" s="172"/>
      <c r="C637" s="173"/>
      <c r="D637" s="173"/>
      <c r="E637" s="173"/>
      <c r="F637" s="173"/>
      <c r="G637" s="174"/>
      <c r="H637" s="175"/>
      <c r="I637" s="176"/>
      <c r="J637" s="176"/>
      <c r="K637" s="177"/>
      <c r="L637" s="178"/>
      <c r="M637" s="179"/>
      <c r="N637" s="133"/>
      <c r="O637" s="160" t="str">
        <f>IF(Q637 = "", "", COUNT(Q$4:$Q637))</f>
        <v/>
      </c>
      <c r="P637" s="160" t="str">
        <f t="shared" si="72"/>
        <v/>
      </c>
      <c r="Q637" s="161" t="str">
        <f t="shared" si="73"/>
        <v/>
      </c>
      <c r="R637" s="162" t="str">
        <f t="shared" si="74"/>
        <v/>
      </c>
      <c r="S637" s="163" t="str">
        <f t="shared" si="75"/>
        <v/>
      </c>
      <c r="T637" s="164" t="str">
        <f t="shared" si="76"/>
        <v/>
      </c>
      <c r="U637" s="165" t="str">
        <f t="shared" si="77"/>
        <v/>
      </c>
      <c r="V637" s="146"/>
      <c r="AR637" t="str">
        <f t="shared" si="78"/>
        <v/>
      </c>
      <c r="AS637" t="str">
        <f t="shared" si="79"/>
        <v/>
      </c>
    </row>
    <row r="638" spans="1:45" x14ac:dyDescent="0.55000000000000004">
      <c r="A638" s="171"/>
      <c r="B638" s="172"/>
      <c r="C638" s="173"/>
      <c r="D638" s="173"/>
      <c r="E638" s="173"/>
      <c r="F638" s="173"/>
      <c r="G638" s="174"/>
      <c r="H638" s="175"/>
      <c r="I638" s="176"/>
      <c r="J638" s="176"/>
      <c r="K638" s="177"/>
      <c r="L638" s="178"/>
      <c r="M638" s="179"/>
      <c r="N638" s="133"/>
      <c r="O638" s="160" t="str">
        <f>IF(Q638 = "", "", COUNT(Q$4:$Q638))</f>
        <v/>
      </c>
      <c r="P638" s="160" t="str">
        <f t="shared" si="72"/>
        <v/>
      </c>
      <c r="Q638" s="161" t="str">
        <f t="shared" si="73"/>
        <v/>
      </c>
      <c r="R638" s="162" t="str">
        <f t="shared" si="74"/>
        <v/>
      </c>
      <c r="S638" s="163" t="str">
        <f t="shared" si="75"/>
        <v/>
      </c>
      <c r="T638" s="164" t="str">
        <f t="shared" si="76"/>
        <v/>
      </c>
      <c r="U638" s="165" t="str">
        <f t="shared" si="77"/>
        <v/>
      </c>
      <c r="V638" s="146"/>
      <c r="AR638" t="str">
        <f t="shared" si="78"/>
        <v/>
      </c>
      <c r="AS638" t="str">
        <f t="shared" si="79"/>
        <v/>
      </c>
    </row>
    <row r="639" spans="1:45" x14ac:dyDescent="0.55000000000000004">
      <c r="A639" s="171"/>
      <c r="B639" s="172"/>
      <c r="C639" s="173"/>
      <c r="D639" s="173"/>
      <c r="E639" s="173"/>
      <c r="F639" s="173"/>
      <c r="G639" s="174"/>
      <c r="H639" s="175"/>
      <c r="I639" s="176"/>
      <c r="J639" s="176"/>
      <c r="K639" s="177"/>
      <c r="L639" s="178"/>
      <c r="M639" s="179"/>
      <c r="N639" s="133"/>
      <c r="O639" s="160" t="str">
        <f>IF(Q639 = "", "", COUNT(Q$4:$Q639))</f>
        <v/>
      </c>
      <c r="P639" s="160" t="str">
        <f t="shared" si="72"/>
        <v/>
      </c>
      <c r="Q639" s="161" t="str">
        <f t="shared" si="73"/>
        <v/>
      </c>
      <c r="R639" s="162" t="str">
        <f t="shared" si="74"/>
        <v/>
      </c>
      <c r="S639" s="163" t="str">
        <f t="shared" si="75"/>
        <v/>
      </c>
      <c r="T639" s="164" t="str">
        <f t="shared" si="76"/>
        <v/>
      </c>
      <c r="U639" s="165" t="str">
        <f t="shared" si="77"/>
        <v/>
      </c>
      <c r="V639" s="146"/>
      <c r="AR639" t="str">
        <f t="shared" si="78"/>
        <v/>
      </c>
      <c r="AS639" t="str">
        <f t="shared" si="79"/>
        <v/>
      </c>
    </row>
    <row r="640" spans="1:45" x14ac:dyDescent="0.55000000000000004">
      <c r="A640" s="171"/>
      <c r="B640" s="172"/>
      <c r="C640" s="173"/>
      <c r="D640" s="173"/>
      <c r="E640" s="173"/>
      <c r="F640" s="173"/>
      <c r="G640" s="174"/>
      <c r="H640" s="175"/>
      <c r="I640" s="176"/>
      <c r="J640" s="176"/>
      <c r="K640" s="177"/>
      <c r="L640" s="178"/>
      <c r="M640" s="179"/>
      <c r="N640" s="133"/>
      <c r="O640" s="160" t="str">
        <f>IF(Q640 = "", "", COUNT(Q$4:$Q640))</f>
        <v/>
      </c>
      <c r="P640" s="160" t="str">
        <f t="shared" si="72"/>
        <v/>
      </c>
      <c r="Q640" s="161" t="str">
        <f t="shared" si="73"/>
        <v/>
      </c>
      <c r="R640" s="162" t="str">
        <f t="shared" si="74"/>
        <v/>
      </c>
      <c r="S640" s="163" t="str">
        <f t="shared" si="75"/>
        <v/>
      </c>
      <c r="T640" s="164" t="str">
        <f t="shared" si="76"/>
        <v/>
      </c>
      <c r="U640" s="165" t="str">
        <f t="shared" si="77"/>
        <v/>
      </c>
      <c r="V640" s="146"/>
      <c r="AR640" t="str">
        <f t="shared" si="78"/>
        <v/>
      </c>
      <c r="AS640" t="str">
        <f t="shared" si="79"/>
        <v/>
      </c>
    </row>
    <row r="641" spans="1:45" x14ac:dyDescent="0.55000000000000004">
      <c r="A641" s="171"/>
      <c r="B641" s="172"/>
      <c r="C641" s="173"/>
      <c r="D641" s="173"/>
      <c r="E641" s="173"/>
      <c r="F641" s="173"/>
      <c r="G641" s="174"/>
      <c r="H641" s="175"/>
      <c r="I641" s="176"/>
      <c r="J641" s="176"/>
      <c r="K641" s="177"/>
      <c r="L641" s="178"/>
      <c r="M641" s="179"/>
      <c r="N641" s="133"/>
      <c r="O641" s="160" t="str">
        <f>IF(Q641 = "", "", COUNT(Q$4:$Q641))</f>
        <v/>
      </c>
      <c r="P641" s="160" t="str">
        <f t="shared" si="72"/>
        <v/>
      </c>
      <c r="Q641" s="161" t="str">
        <f t="shared" si="73"/>
        <v/>
      </c>
      <c r="R641" s="162" t="str">
        <f t="shared" si="74"/>
        <v/>
      </c>
      <c r="S641" s="163" t="str">
        <f t="shared" si="75"/>
        <v/>
      </c>
      <c r="T641" s="164" t="str">
        <f t="shared" si="76"/>
        <v/>
      </c>
      <c r="U641" s="165" t="str">
        <f t="shared" si="77"/>
        <v/>
      </c>
      <c r="V641" s="146"/>
      <c r="AR641" t="str">
        <f t="shared" si="78"/>
        <v/>
      </c>
      <c r="AS641" t="str">
        <f t="shared" si="79"/>
        <v/>
      </c>
    </row>
    <row r="642" spans="1:45" x14ac:dyDescent="0.55000000000000004">
      <c r="A642" s="171"/>
      <c r="B642" s="172"/>
      <c r="C642" s="173"/>
      <c r="D642" s="173"/>
      <c r="E642" s="173"/>
      <c r="F642" s="173"/>
      <c r="G642" s="174"/>
      <c r="H642" s="175"/>
      <c r="I642" s="176"/>
      <c r="J642" s="176"/>
      <c r="K642" s="177"/>
      <c r="L642" s="178"/>
      <c r="M642" s="179"/>
      <c r="N642" s="133"/>
      <c r="O642" s="160" t="str">
        <f>IF(Q642 = "", "", COUNT(Q$4:$Q642))</f>
        <v/>
      </c>
      <c r="P642" s="160" t="str">
        <f t="shared" si="72"/>
        <v/>
      </c>
      <c r="Q642" s="161" t="str">
        <f t="shared" si="73"/>
        <v/>
      </c>
      <c r="R642" s="162" t="str">
        <f t="shared" si="74"/>
        <v/>
      </c>
      <c r="S642" s="163" t="str">
        <f t="shared" si="75"/>
        <v/>
      </c>
      <c r="T642" s="164" t="str">
        <f t="shared" si="76"/>
        <v/>
      </c>
      <c r="U642" s="165" t="str">
        <f t="shared" si="77"/>
        <v/>
      </c>
      <c r="V642" s="146"/>
      <c r="AR642" t="str">
        <f t="shared" si="78"/>
        <v/>
      </c>
      <c r="AS642" t="str">
        <f t="shared" si="79"/>
        <v/>
      </c>
    </row>
    <row r="643" spans="1:45" x14ac:dyDescent="0.55000000000000004">
      <c r="A643" s="171"/>
      <c r="B643" s="172"/>
      <c r="C643" s="173"/>
      <c r="D643" s="173"/>
      <c r="E643" s="173"/>
      <c r="F643" s="173"/>
      <c r="G643" s="174"/>
      <c r="H643" s="175"/>
      <c r="I643" s="176"/>
      <c r="J643" s="176"/>
      <c r="K643" s="177"/>
      <c r="L643" s="178"/>
      <c r="M643" s="179"/>
      <c r="N643" s="133"/>
      <c r="O643" s="160" t="str">
        <f>IF(Q643 = "", "", COUNT(Q$4:$Q643))</f>
        <v/>
      </c>
      <c r="P643" s="160" t="str">
        <f t="shared" si="72"/>
        <v/>
      </c>
      <c r="Q643" s="161" t="str">
        <f t="shared" si="73"/>
        <v/>
      </c>
      <c r="R643" s="162" t="str">
        <f t="shared" si="74"/>
        <v/>
      </c>
      <c r="S643" s="163" t="str">
        <f t="shared" si="75"/>
        <v/>
      </c>
      <c r="T643" s="164" t="str">
        <f t="shared" si="76"/>
        <v/>
      </c>
      <c r="U643" s="165" t="str">
        <f t="shared" si="77"/>
        <v/>
      </c>
      <c r="V643" s="146"/>
      <c r="AR643" t="str">
        <f t="shared" si="78"/>
        <v/>
      </c>
      <c r="AS643" t="str">
        <f t="shared" si="79"/>
        <v/>
      </c>
    </row>
    <row r="644" spans="1:45" x14ac:dyDescent="0.55000000000000004">
      <c r="A644" s="171"/>
      <c r="B644" s="172"/>
      <c r="C644" s="173"/>
      <c r="D644" s="173"/>
      <c r="E644" s="173"/>
      <c r="F644" s="173"/>
      <c r="G644" s="174"/>
      <c r="H644" s="175"/>
      <c r="I644" s="176"/>
      <c r="J644" s="176"/>
      <c r="K644" s="177"/>
      <c r="L644" s="178"/>
      <c r="M644" s="179"/>
      <c r="N644" s="133"/>
      <c r="O644" s="160" t="str">
        <f>IF(Q644 = "", "", COUNT(Q$4:$Q644))</f>
        <v/>
      </c>
      <c r="P644" s="160" t="str">
        <f t="shared" ref="P644:P707" si="80">IF(C644 &gt; 0, YEAR(B644), "")</f>
        <v/>
      </c>
      <c r="Q644" s="161" t="str">
        <f t="shared" ref="Q644:Q707" si="81">IF(A644="", "", IF(G644="",1,IF(G644="O",1,IF(G644="C",8.4,IF(G644="B",8.4,IF(G644="A",76.8,IF(G644="K",76.8,"ERR")))))))</f>
        <v/>
      </c>
      <c r="R644" s="162" t="str">
        <f t="shared" ref="R644:R707" si="82">IF(L644&lt;&gt;"",Q644,"")</f>
        <v/>
      </c>
      <c r="S644" s="163" t="str">
        <f t="shared" ref="S644:S707" si="83">IF(IF(L644&lt;&gt;"",G644,"")=0, "O", IF(L644&lt;&gt;"",G644,""))</f>
        <v/>
      </c>
      <c r="T644" s="164" t="str">
        <f t="shared" ref="T644:T707" si="84">IF(M644&lt;&gt;"",Q644,"")</f>
        <v/>
      </c>
      <c r="U644" s="165" t="str">
        <f t="shared" ref="U644:U707" si="85">IF(IF(M644&lt;&gt;"",G644,"")=0, "O", IF(M644&lt;&gt;"",G644,""))</f>
        <v/>
      </c>
      <c r="V644" s="146"/>
      <c r="AR644" t="str">
        <f t="shared" ref="AR644:AR707" si="86">IF(O644&gt;0, O644, "")</f>
        <v/>
      </c>
      <c r="AS644" t="str">
        <f t="shared" ref="AS644:AS707" si="87">IF(OR(L644="Y",M644="Y"),"Y","")</f>
        <v/>
      </c>
    </row>
    <row r="645" spans="1:45" x14ac:dyDescent="0.55000000000000004">
      <c r="A645" s="171"/>
      <c r="B645" s="172"/>
      <c r="C645" s="173"/>
      <c r="D645" s="173"/>
      <c r="E645" s="173"/>
      <c r="F645" s="173"/>
      <c r="G645" s="174"/>
      <c r="H645" s="175"/>
      <c r="I645" s="176"/>
      <c r="J645" s="176"/>
      <c r="K645" s="177"/>
      <c r="L645" s="178"/>
      <c r="M645" s="179"/>
      <c r="N645" s="133"/>
      <c r="O645" s="160" t="str">
        <f>IF(Q645 = "", "", COUNT(Q$4:$Q645))</f>
        <v/>
      </c>
      <c r="P645" s="160" t="str">
        <f t="shared" si="80"/>
        <v/>
      </c>
      <c r="Q645" s="161" t="str">
        <f t="shared" si="81"/>
        <v/>
      </c>
      <c r="R645" s="162" t="str">
        <f t="shared" si="82"/>
        <v/>
      </c>
      <c r="S645" s="163" t="str">
        <f t="shared" si="83"/>
        <v/>
      </c>
      <c r="T645" s="164" t="str">
        <f t="shared" si="84"/>
        <v/>
      </c>
      <c r="U645" s="165" t="str">
        <f t="shared" si="85"/>
        <v/>
      </c>
      <c r="V645" s="146"/>
      <c r="AR645" t="str">
        <f t="shared" si="86"/>
        <v/>
      </c>
      <c r="AS645" t="str">
        <f t="shared" si="87"/>
        <v/>
      </c>
    </row>
    <row r="646" spans="1:45" x14ac:dyDescent="0.55000000000000004">
      <c r="A646" s="171"/>
      <c r="B646" s="172"/>
      <c r="C646" s="173"/>
      <c r="D646" s="173"/>
      <c r="E646" s="173"/>
      <c r="F646" s="173"/>
      <c r="G646" s="174"/>
      <c r="H646" s="175"/>
      <c r="I646" s="176"/>
      <c r="J646" s="176"/>
      <c r="K646" s="177"/>
      <c r="L646" s="178"/>
      <c r="M646" s="179"/>
      <c r="N646" s="133"/>
      <c r="O646" s="160" t="str">
        <f>IF(Q646 = "", "", COUNT(Q$4:$Q646))</f>
        <v/>
      </c>
      <c r="P646" s="160" t="str">
        <f t="shared" si="80"/>
        <v/>
      </c>
      <c r="Q646" s="161" t="str">
        <f t="shared" si="81"/>
        <v/>
      </c>
      <c r="R646" s="162" t="str">
        <f t="shared" si="82"/>
        <v/>
      </c>
      <c r="S646" s="163" t="str">
        <f t="shared" si="83"/>
        <v/>
      </c>
      <c r="T646" s="164" t="str">
        <f t="shared" si="84"/>
        <v/>
      </c>
      <c r="U646" s="165" t="str">
        <f t="shared" si="85"/>
        <v/>
      </c>
      <c r="V646" s="146"/>
      <c r="AR646" t="str">
        <f t="shared" si="86"/>
        <v/>
      </c>
      <c r="AS646" t="str">
        <f t="shared" si="87"/>
        <v/>
      </c>
    </row>
    <row r="647" spans="1:45" x14ac:dyDescent="0.55000000000000004">
      <c r="A647" s="171"/>
      <c r="B647" s="172"/>
      <c r="C647" s="173"/>
      <c r="D647" s="173"/>
      <c r="E647" s="173"/>
      <c r="F647" s="173"/>
      <c r="G647" s="174"/>
      <c r="H647" s="175"/>
      <c r="I647" s="176"/>
      <c r="J647" s="176"/>
      <c r="K647" s="177"/>
      <c r="L647" s="178"/>
      <c r="M647" s="179"/>
      <c r="N647" s="133"/>
      <c r="O647" s="160" t="str">
        <f>IF(Q647 = "", "", COUNT(Q$4:$Q647))</f>
        <v/>
      </c>
      <c r="P647" s="160" t="str">
        <f t="shared" si="80"/>
        <v/>
      </c>
      <c r="Q647" s="161" t="str">
        <f t="shared" si="81"/>
        <v/>
      </c>
      <c r="R647" s="162" t="str">
        <f t="shared" si="82"/>
        <v/>
      </c>
      <c r="S647" s="163" t="str">
        <f t="shared" si="83"/>
        <v/>
      </c>
      <c r="T647" s="164" t="str">
        <f t="shared" si="84"/>
        <v/>
      </c>
      <c r="U647" s="165" t="str">
        <f t="shared" si="85"/>
        <v/>
      </c>
      <c r="V647" s="146"/>
      <c r="AR647" t="str">
        <f t="shared" si="86"/>
        <v/>
      </c>
      <c r="AS647" t="str">
        <f t="shared" si="87"/>
        <v/>
      </c>
    </row>
    <row r="648" spans="1:45" x14ac:dyDescent="0.55000000000000004">
      <c r="A648" s="171"/>
      <c r="B648" s="172"/>
      <c r="C648" s="173"/>
      <c r="D648" s="173"/>
      <c r="E648" s="173"/>
      <c r="F648" s="173"/>
      <c r="G648" s="174"/>
      <c r="H648" s="175"/>
      <c r="I648" s="176"/>
      <c r="J648" s="176"/>
      <c r="K648" s="177"/>
      <c r="L648" s="178"/>
      <c r="M648" s="179"/>
      <c r="N648" s="133"/>
      <c r="O648" s="160" t="str">
        <f>IF(Q648 = "", "", COUNT(Q$4:$Q648))</f>
        <v/>
      </c>
      <c r="P648" s="160" t="str">
        <f t="shared" si="80"/>
        <v/>
      </c>
      <c r="Q648" s="161" t="str">
        <f t="shared" si="81"/>
        <v/>
      </c>
      <c r="R648" s="162" t="str">
        <f t="shared" si="82"/>
        <v/>
      </c>
      <c r="S648" s="163" t="str">
        <f t="shared" si="83"/>
        <v/>
      </c>
      <c r="T648" s="164" t="str">
        <f t="shared" si="84"/>
        <v/>
      </c>
      <c r="U648" s="165" t="str">
        <f t="shared" si="85"/>
        <v/>
      </c>
      <c r="V648" s="146"/>
      <c r="AR648" t="str">
        <f t="shared" si="86"/>
        <v/>
      </c>
      <c r="AS648" t="str">
        <f t="shared" si="87"/>
        <v/>
      </c>
    </row>
    <row r="649" spans="1:45" x14ac:dyDescent="0.55000000000000004">
      <c r="A649" s="171"/>
      <c r="B649" s="172"/>
      <c r="C649" s="173"/>
      <c r="D649" s="173"/>
      <c r="E649" s="173"/>
      <c r="F649" s="173"/>
      <c r="G649" s="174"/>
      <c r="H649" s="175"/>
      <c r="I649" s="176"/>
      <c r="J649" s="176"/>
      <c r="K649" s="177"/>
      <c r="L649" s="178"/>
      <c r="M649" s="179"/>
      <c r="N649" s="133"/>
      <c r="O649" s="160" t="str">
        <f>IF(Q649 = "", "", COUNT(Q$4:$Q649))</f>
        <v/>
      </c>
      <c r="P649" s="160" t="str">
        <f t="shared" si="80"/>
        <v/>
      </c>
      <c r="Q649" s="161" t="str">
        <f t="shared" si="81"/>
        <v/>
      </c>
      <c r="R649" s="162" t="str">
        <f t="shared" si="82"/>
        <v/>
      </c>
      <c r="S649" s="163" t="str">
        <f t="shared" si="83"/>
        <v/>
      </c>
      <c r="T649" s="164" t="str">
        <f t="shared" si="84"/>
        <v/>
      </c>
      <c r="U649" s="165" t="str">
        <f t="shared" si="85"/>
        <v/>
      </c>
      <c r="V649" s="146"/>
      <c r="AR649" t="str">
        <f t="shared" si="86"/>
        <v/>
      </c>
      <c r="AS649" t="str">
        <f t="shared" si="87"/>
        <v/>
      </c>
    </row>
    <row r="650" spans="1:45" x14ac:dyDescent="0.55000000000000004">
      <c r="A650" s="171"/>
      <c r="B650" s="172"/>
      <c r="C650" s="173"/>
      <c r="D650" s="173"/>
      <c r="E650" s="173"/>
      <c r="F650" s="173"/>
      <c r="G650" s="174"/>
      <c r="H650" s="175"/>
      <c r="I650" s="176"/>
      <c r="J650" s="176"/>
      <c r="K650" s="177"/>
      <c r="L650" s="178"/>
      <c r="M650" s="179"/>
      <c r="N650" s="133"/>
      <c r="O650" s="160" t="str">
        <f>IF(Q650 = "", "", COUNT(Q$4:$Q650))</f>
        <v/>
      </c>
      <c r="P650" s="160" t="str">
        <f t="shared" si="80"/>
        <v/>
      </c>
      <c r="Q650" s="161" t="str">
        <f t="shared" si="81"/>
        <v/>
      </c>
      <c r="R650" s="162" t="str">
        <f t="shared" si="82"/>
        <v/>
      </c>
      <c r="S650" s="163" t="str">
        <f t="shared" si="83"/>
        <v/>
      </c>
      <c r="T650" s="164" t="str">
        <f t="shared" si="84"/>
        <v/>
      </c>
      <c r="U650" s="165" t="str">
        <f t="shared" si="85"/>
        <v/>
      </c>
      <c r="V650" s="146"/>
      <c r="AR650" t="str">
        <f t="shared" si="86"/>
        <v/>
      </c>
      <c r="AS650" t="str">
        <f t="shared" si="87"/>
        <v/>
      </c>
    </row>
    <row r="651" spans="1:45" x14ac:dyDescent="0.55000000000000004">
      <c r="A651" s="171"/>
      <c r="B651" s="172"/>
      <c r="C651" s="173"/>
      <c r="D651" s="173"/>
      <c r="E651" s="173"/>
      <c r="F651" s="173"/>
      <c r="G651" s="174"/>
      <c r="H651" s="175"/>
      <c r="I651" s="176"/>
      <c r="J651" s="176"/>
      <c r="K651" s="177"/>
      <c r="L651" s="178"/>
      <c r="M651" s="179"/>
      <c r="N651" s="133"/>
      <c r="O651" s="160" t="str">
        <f>IF(Q651 = "", "", COUNT(Q$4:$Q651))</f>
        <v/>
      </c>
      <c r="P651" s="160" t="str">
        <f t="shared" si="80"/>
        <v/>
      </c>
      <c r="Q651" s="161" t="str">
        <f t="shared" si="81"/>
        <v/>
      </c>
      <c r="R651" s="162" t="str">
        <f t="shared" si="82"/>
        <v/>
      </c>
      <c r="S651" s="163" t="str">
        <f t="shared" si="83"/>
        <v/>
      </c>
      <c r="T651" s="164" t="str">
        <f t="shared" si="84"/>
        <v/>
      </c>
      <c r="U651" s="165" t="str">
        <f t="shared" si="85"/>
        <v/>
      </c>
      <c r="V651" s="146"/>
      <c r="AR651" t="str">
        <f t="shared" si="86"/>
        <v/>
      </c>
      <c r="AS651" t="str">
        <f t="shared" si="87"/>
        <v/>
      </c>
    </row>
    <row r="652" spans="1:45" x14ac:dyDescent="0.55000000000000004">
      <c r="A652" s="171"/>
      <c r="B652" s="172"/>
      <c r="C652" s="173"/>
      <c r="D652" s="173"/>
      <c r="E652" s="173"/>
      <c r="F652" s="173"/>
      <c r="G652" s="174"/>
      <c r="H652" s="175"/>
      <c r="I652" s="176"/>
      <c r="J652" s="176"/>
      <c r="K652" s="177"/>
      <c r="L652" s="178"/>
      <c r="M652" s="179"/>
      <c r="N652" s="133"/>
      <c r="O652" s="160" t="str">
        <f>IF(Q652 = "", "", COUNT(Q$4:$Q652))</f>
        <v/>
      </c>
      <c r="P652" s="160" t="str">
        <f t="shared" si="80"/>
        <v/>
      </c>
      <c r="Q652" s="161" t="str">
        <f t="shared" si="81"/>
        <v/>
      </c>
      <c r="R652" s="162" t="str">
        <f t="shared" si="82"/>
        <v/>
      </c>
      <c r="S652" s="163" t="str">
        <f t="shared" si="83"/>
        <v/>
      </c>
      <c r="T652" s="164" t="str">
        <f t="shared" si="84"/>
        <v/>
      </c>
      <c r="U652" s="165" t="str">
        <f t="shared" si="85"/>
        <v/>
      </c>
      <c r="V652" s="146"/>
      <c r="AR652" t="str">
        <f t="shared" si="86"/>
        <v/>
      </c>
      <c r="AS652" t="str">
        <f t="shared" si="87"/>
        <v/>
      </c>
    </row>
    <row r="653" spans="1:45" x14ac:dyDescent="0.55000000000000004">
      <c r="A653" s="171"/>
      <c r="B653" s="172"/>
      <c r="C653" s="173"/>
      <c r="D653" s="173"/>
      <c r="E653" s="173"/>
      <c r="F653" s="173"/>
      <c r="G653" s="174"/>
      <c r="H653" s="175"/>
      <c r="I653" s="176"/>
      <c r="J653" s="176"/>
      <c r="K653" s="177"/>
      <c r="L653" s="178"/>
      <c r="M653" s="179"/>
      <c r="N653" s="133"/>
      <c r="O653" s="160" t="str">
        <f>IF(Q653 = "", "", COUNT(Q$4:$Q653))</f>
        <v/>
      </c>
      <c r="P653" s="160" t="str">
        <f t="shared" si="80"/>
        <v/>
      </c>
      <c r="Q653" s="161" t="str">
        <f t="shared" si="81"/>
        <v/>
      </c>
      <c r="R653" s="162" t="str">
        <f t="shared" si="82"/>
        <v/>
      </c>
      <c r="S653" s="163" t="str">
        <f t="shared" si="83"/>
        <v/>
      </c>
      <c r="T653" s="164" t="str">
        <f t="shared" si="84"/>
        <v/>
      </c>
      <c r="U653" s="165" t="str">
        <f t="shared" si="85"/>
        <v/>
      </c>
      <c r="V653" s="146"/>
      <c r="AR653" t="str">
        <f t="shared" si="86"/>
        <v/>
      </c>
      <c r="AS653" t="str">
        <f t="shared" si="87"/>
        <v/>
      </c>
    </row>
    <row r="654" spans="1:45" x14ac:dyDescent="0.55000000000000004">
      <c r="A654" s="171"/>
      <c r="B654" s="172"/>
      <c r="C654" s="173"/>
      <c r="D654" s="173"/>
      <c r="E654" s="173"/>
      <c r="F654" s="173"/>
      <c r="G654" s="174"/>
      <c r="H654" s="175"/>
      <c r="I654" s="176"/>
      <c r="J654" s="176"/>
      <c r="K654" s="177"/>
      <c r="L654" s="178"/>
      <c r="M654" s="179"/>
      <c r="N654" s="133"/>
      <c r="O654" s="160" t="str">
        <f>IF(Q654 = "", "", COUNT(Q$4:$Q654))</f>
        <v/>
      </c>
      <c r="P654" s="160" t="str">
        <f t="shared" si="80"/>
        <v/>
      </c>
      <c r="Q654" s="161" t="str">
        <f t="shared" si="81"/>
        <v/>
      </c>
      <c r="R654" s="162" t="str">
        <f t="shared" si="82"/>
        <v/>
      </c>
      <c r="S654" s="163" t="str">
        <f t="shared" si="83"/>
        <v/>
      </c>
      <c r="T654" s="164" t="str">
        <f t="shared" si="84"/>
        <v/>
      </c>
      <c r="U654" s="165" t="str">
        <f t="shared" si="85"/>
        <v/>
      </c>
      <c r="V654" s="146"/>
      <c r="AR654" t="str">
        <f t="shared" si="86"/>
        <v/>
      </c>
      <c r="AS654" t="str">
        <f t="shared" si="87"/>
        <v/>
      </c>
    </row>
    <row r="655" spans="1:45" x14ac:dyDescent="0.55000000000000004">
      <c r="A655" s="171"/>
      <c r="B655" s="172"/>
      <c r="C655" s="173"/>
      <c r="D655" s="173"/>
      <c r="E655" s="173"/>
      <c r="F655" s="173"/>
      <c r="G655" s="174"/>
      <c r="H655" s="175"/>
      <c r="I655" s="176"/>
      <c r="J655" s="176"/>
      <c r="K655" s="177"/>
      <c r="L655" s="178"/>
      <c r="M655" s="179"/>
      <c r="N655" s="133"/>
      <c r="O655" s="160" t="str">
        <f>IF(Q655 = "", "", COUNT(Q$4:$Q655))</f>
        <v/>
      </c>
      <c r="P655" s="160" t="str">
        <f t="shared" si="80"/>
        <v/>
      </c>
      <c r="Q655" s="161" t="str">
        <f t="shared" si="81"/>
        <v/>
      </c>
      <c r="R655" s="162" t="str">
        <f t="shared" si="82"/>
        <v/>
      </c>
      <c r="S655" s="163" t="str">
        <f t="shared" si="83"/>
        <v/>
      </c>
      <c r="T655" s="164" t="str">
        <f t="shared" si="84"/>
        <v/>
      </c>
      <c r="U655" s="165" t="str">
        <f t="shared" si="85"/>
        <v/>
      </c>
      <c r="V655" s="146"/>
      <c r="AR655" t="str">
        <f t="shared" si="86"/>
        <v/>
      </c>
      <c r="AS655" t="str">
        <f t="shared" si="87"/>
        <v/>
      </c>
    </row>
    <row r="656" spans="1:45" x14ac:dyDescent="0.55000000000000004">
      <c r="A656" s="171"/>
      <c r="B656" s="172"/>
      <c r="C656" s="173"/>
      <c r="D656" s="173"/>
      <c r="E656" s="173"/>
      <c r="F656" s="173"/>
      <c r="G656" s="174"/>
      <c r="H656" s="175"/>
      <c r="I656" s="176"/>
      <c r="J656" s="176"/>
      <c r="K656" s="177"/>
      <c r="L656" s="178"/>
      <c r="M656" s="179"/>
      <c r="N656" s="133"/>
      <c r="O656" s="160" t="str">
        <f>IF(Q656 = "", "", COUNT(Q$4:$Q656))</f>
        <v/>
      </c>
      <c r="P656" s="160" t="str">
        <f t="shared" si="80"/>
        <v/>
      </c>
      <c r="Q656" s="161" t="str">
        <f t="shared" si="81"/>
        <v/>
      </c>
      <c r="R656" s="162" t="str">
        <f t="shared" si="82"/>
        <v/>
      </c>
      <c r="S656" s="163" t="str">
        <f t="shared" si="83"/>
        <v/>
      </c>
      <c r="T656" s="164" t="str">
        <f t="shared" si="84"/>
        <v/>
      </c>
      <c r="U656" s="165" t="str">
        <f t="shared" si="85"/>
        <v/>
      </c>
      <c r="V656" s="146"/>
      <c r="AR656" t="str">
        <f t="shared" si="86"/>
        <v/>
      </c>
      <c r="AS656" t="str">
        <f t="shared" si="87"/>
        <v/>
      </c>
    </row>
    <row r="657" spans="1:45" x14ac:dyDescent="0.55000000000000004">
      <c r="A657" s="171"/>
      <c r="B657" s="172"/>
      <c r="C657" s="173"/>
      <c r="D657" s="173"/>
      <c r="E657" s="173"/>
      <c r="F657" s="173"/>
      <c r="G657" s="174"/>
      <c r="H657" s="175"/>
      <c r="I657" s="176"/>
      <c r="J657" s="176"/>
      <c r="K657" s="177"/>
      <c r="L657" s="178"/>
      <c r="M657" s="179"/>
      <c r="N657" s="133"/>
      <c r="O657" s="160" t="str">
        <f>IF(Q657 = "", "", COUNT(Q$4:$Q657))</f>
        <v/>
      </c>
      <c r="P657" s="160" t="str">
        <f t="shared" si="80"/>
        <v/>
      </c>
      <c r="Q657" s="161" t="str">
        <f t="shared" si="81"/>
        <v/>
      </c>
      <c r="R657" s="162" t="str">
        <f t="shared" si="82"/>
        <v/>
      </c>
      <c r="S657" s="163" t="str">
        <f t="shared" si="83"/>
        <v/>
      </c>
      <c r="T657" s="164" t="str">
        <f t="shared" si="84"/>
        <v/>
      </c>
      <c r="U657" s="165" t="str">
        <f t="shared" si="85"/>
        <v/>
      </c>
      <c r="V657" s="146"/>
      <c r="AR657" t="str">
        <f t="shared" si="86"/>
        <v/>
      </c>
      <c r="AS657" t="str">
        <f t="shared" si="87"/>
        <v/>
      </c>
    </row>
    <row r="658" spans="1:45" x14ac:dyDescent="0.55000000000000004">
      <c r="A658" s="171"/>
      <c r="B658" s="172"/>
      <c r="C658" s="173"/>
      <c r="D658" s="173"/>
      <c r="E658" s="173"/>
      <c r="F658" s="173"/>
      <c r="G658" s="174"/>
      <c r="H658" s="175"/>
      <c r="I658" s="176"/>
      <c r="J658" s="176"/>
      <c r="K658" s="177"/>
      <c r="L658" s="178"/>
      <c r="M658" s="179"/>
      <c r="N658" s="133"/>
      <c r="O658" s="160" t="str">
        <f>IF(Q658 = "", "", COUNT(Q$4:$Q658))</f>
        <v/>
      </c>
      <c r="P658" s="160" t="str">
        <f t="shared" si="80"/>
        <v/>
      </c>
      <c r="Q658" s="161" t="str">
        <f t="shared" si="81"/>
        <v/>
      </c>
      <c r="R658" s="162" t="str">
        <f t="shared" si="82"/>
        <v/>
      </c>
      <c r="S658" s="163" t="str">
        <f t="shared" si="83"/>
        <v/>
      </c>
      <c r="T658" s="164" t="str">
        <f t="shared" si="84"/>
        <v/>
      </c>
      <c r="U658" s="165" t="str">
        <f t="shared" si="85"/>
        <v/>
      </c>
      <c r="V658" s="146"/>
      <c r="AR658" t="str">
        <f t="shared" si="86"/>
        <v/>
      </c>
      <c r="AS658" t="str">
        <f t="shared" si="87"/>
        <v/>
      </c>
    </row>
    <row r="659" spans="1:45" x14ac:dyDescent="0.55000000000000004">
      <c r="A659" s="171"/>
      <c r="B659" s="172"/>
      <c r="C659" s="173"/>
      <c r="D659" s="173"/>
      <c r="E659" s="173"/>
      <c r="F659" s="173"/>
      <c r="G659" s="174"/>
      <c r="H659" s="175"/>
      <c r="I659" s="176"/>
      <c r="J659" s="176"/>
      <c r="K659" s="177"/>
      <c r="L659" s="178"/>
      <c r="M659" s="179"/>
      <c r="N659" s="133"/>
      <c r="O659" s="160" t="str">
        <f>IF(Q659 = "", "", COUNT(Q$4:$Q659))</f>
        <v/>
      </c>
      <c r="P659" s="160" t="str">
        <f t="shared" si="80"/>
        <v/>
      </c>
      <c r="Q659" s="161" t="str">
        <f t="shared" si="81"/>
        <v/>
      </c>
      <c r="R659" s="162" t="str">
        <f t="shared" si="82"/>
        <v/>
      </c>
      <c r="S659" s="163" t="str">
        <f t="shared" si="83"/>
        <v/>
      </c>
      <c r="T659" s="164" t="str">
        <f t="shared" si="84"/>
        <v/>
      </c>
      <c r="U659" s="165" t="str">
        <f t="shared" si="85"/>
        <v/>
      </c>
      <c r="V659" s="146"/>
      <c r="AR659" t="str">
        <f t="shared" si="86"/>
        <v/>
      </c>
      <c r="AS659" t="str">
        <f t="shared" si="87"/>
        <v/>
      </c>
    </row>
    <row r="660" spans="1:45" x14ac:dyDescent="0.55000000000000004">
      <c r="A660" s="171"/>
      <c r="B660" s="172"/>
      <c r="C660" s="173"/>
      <c r="D660" s="173"/>
      <c r="E660" s="173"/>
      <c r="F660" s="173"/>
      <c r="G660" s="174"/>
      <c r="H660" s="175"/>
      <c r="I660" s="176"/>
      <c r="J660" s="176"/>
      <c r="K660" s="177"/>
      <c r="L660" s="178"/>
      <c r="M660" s="179"/>
      <c r="N660" s="133"/>
      <c r="O660" s="160" t="str">
        <f>IF(Q660 = "", "", COUNT(Q$4:$Q660))</f>
        <v/>
      </c>
      <c r="P660" s="160" t="str">
        <f t="shared" si="80"/>
        <v/>
      </c>
      <c r="Q660" s="161" t="str">
        <f t="shared" si="81"/>
        <v/>
      </c>
      <c r="R660" s="162" t="str">
        <f t="shared" si="82"/>
        <v/>
      </c>
      <c r="S660" s="163" t="str">
        <f t="shared" si="83"/>
        <v/>
      </c>
      <c r="T660" s="164" t="str">
        <f t="shared" si="84"/>
        <v/>
      </c>
      <c r="U660" s="165" t="str">
        <f t="shared" si="85"/>
        <v/>
      </c>
      <c r="V660" s="146"/>
      <c r="AR660" t="str">
        <f t="shared" si="86"/>
        <v/>
      </c>
      <c r="AS660" t="str">
        <f t="shared" si="87"/>
        <v/>
      </c>
    </row>
    <row r="661" spans="1:45" x14ac:dyDescent="0.55000000000000004">
      <c r="A661" s="171"/>
      <c r="B661" s="172"/>
      <c r="C661" s="173"/>
      <c r="D661" s="173"/>
      <c r="E661" s="173"/>
      <c r="F661" s="173"/>
      <c r="G661" s="174"/>
      <c r="H661" s="175"/>
      <c r="I661" s="176"/>
      <c r="J661" s="176"/>
      <c r="K661" s="177"/>
      <c r="L661" s="178"/>
      <c r="M661" s="179"/>
      <c r="N661" s="133"/>
      <c r="O661" s="160" t="str">
        <f>IF(Q661 = "", "", COUNT(Q$4:$Q661))</f>
        <v/>
      </c>
      <c r="P661" s="160" t="str">
        <f t="shared" si="80"/>
        <v/>
      </c>
      <c r="Q661" s="161" t="str">
        <f t="shared" si="81"/>
        <v/>
      </c>
      <c r="R661" s="162" t="str">
        <f t="shared" si="82"/>
        <v/>
      </c>
      <c r="S661" s="163" t="str">
        <f t="shared" si="83"/>
        <v/>
      </c>
      <c r="T661" s="164" t="str">
        <f t="shared" si="84"/>
        <v/>
      </c>
      <c r="U661" s="165" t="str">
        <f t="shared" si="85"/>
        <v/>
      </c>
      <c r="V661" s="146"/>
      <c r="AR661" t="str">
        <f t="shared" si="86"/>
        <v/>
      </c>
      <c r="AS661" t="str">
        <f t="shared" si="87"/>
        <v/>
      </c>
    </row>
    <row r="662" spans="1:45" x14ac:dyDescent="0.55000000000000004">
      <c r="A662" s="171"/>
      <c r="B662" s="172"/>
      <c r="C662" s="173"/>
      <c r="D662" s="173"/>
      <c r="E662" s="173"/>
      <c r="F662" s="173"/>
      <c r="G662" s="174"/>
      <c r="H662" s="175"/>
      <c r="I662" s="176"/>
      <c r="J662" s="176"/>
      <c r="K662" s="177"/>
      <c r="L662" s="178"/>
      <c r="M662" s="179"/>
      <c r="N662" s="133"/>
      <c r="O662" s="160" t="str">
        <f>IF(Q662 = "", "", COUNT(Q$4:$Q662))</f>
        <v/>
      </c>
      <c r="P662" s="160" t="str">
        <f t="shared" si="80"/>
        <v/>
      </c>
      <c r="Q662" s="161" t="str">
        <f t="shared" si="81"/>
        <v/>
      </c>
      <c r="R662" s="162" t="str">
        <f t="shared" si="82"/>
        <v/>
      </c>
      <c r="S662" s="163" t="str">
        <f t="shared" si="83"/>
        <v/>
      </c>
      <c r="T662" s="164" t="str">
        <f t="shared" si="84"/>
        <v/>
      </c>
      <c r="U662" s="165" t="str">
        <f t="shared" si="85"/>
        <v/>
      </c>
      <c r="V662" s="146"/>
      <c r="AR662" t="str">
        <f t="shared" si="86"/>
        <v/>
      </c>
      <c r="AS662" t="str">
        <f t="shared" si="87"/>
        <v/>
      </c>
    </row>
    <row r="663" spans="1:45" x14ac:dyDescent="0.55000000000000004">
      <c r="A663" s="171"/>
      <c r="B663" s="172"/>
      <c r="C663" s="173"/>
      <c r="D663" s="173"/>
      <c r="E663" s="173"/>
      <c r="F663" s="173"/>
      <c r="G663" s="174"/>
      <c r="H663" s="175"/>
      <c r="I663" s="176"/>
      <c r="J663" s="176"/>
      <c r="K663" s="177"/>
      <c r="L663" s="178"/>
      <c r="M663" s="179"/>
      <c r="N663" s="133"/>
      <c r="O663" s="160" t="str">
        <f>IF(Q663 = "", "", COUNT(Q$4:$Q663))</f>
        <v/>
      </c>
      <c r="P663" s="160" t="str">
        <f t="shared" si="80"/>
        <v/>
      </c>
      <c r="Q663" s="161" t="str">
        <f t="shared" si="81"/>
        <v/>
      </c>
      <c r="R663" s="162" t="str">
        <f t="shared" si="82"/>
        <v/>
      </c>
      <c r="S663" s="163" t="str">
        <f t="shared" si="83"/>
        <v/>
      </c>
      <c r="T663" s="164" t="str">
        <f t="shared" si="84"/>
        <v/>
      </c>
      <c r="U663" s="165" t="str">
        <f t="shared" si="85"/>
        <v/>
      </c>
      <c r="V663" s="146"/>
      <c r="AR663" t="str">
        <f t="shared" si="86"/>
        <v/>
      </c>
      <c r="AS663" t="str">
        <f t="shared" si="87"/>
        <v/>
      </c>
    </row>
    <row r="664" spans="1:45" x14ac:dyDescent="0.55000000000000004">
      <c r="A664" s="171"/>
      <c r="B664" s="172"/>
      <c r="C664" s="173"/>
      <c r="D664" s="173"/>
      <c r="E664" s="173"/>
      <c r="F664" s="173"/>
      <c r="G664" s="174"/>
      <c r="H664" s="175"/>
      <c r="I664" s="176"/>
      <c r="J664" s="176"/>
      <c r="K664" s="177"/>
      <c r="L664" s="178"/>
      <c r="M664" s="179"/>
      <c r="N664" s="133"/>
      <c r="O664" s="160" t="str">
        <f>IF(Q664 = "", "", COUNT(Q$4:$Q664))</f>
        <v/>
      </c>
      <c r="P664" s="160" t="str">
        <f t="shared" si="80"/>
        <v/>
      </c>
      <c r="Q664" s="161" t="str">
        <f t="shared" si="81"/>
        <v/>
      </c>
      <c r="R664" s="162" t="str">
        <f t="shared" si="82"/>
        <v/>
      </c>
      <c r="S664" s="163" t="str">
        <f t="shared" si="83"/>
        <v/>
      </c>
      <c r="T664" s="164" t="str">
        <f t="shared" si="84"/>
        <v/>
      </c>
      <c r="U664" s="165" t="str">
        <f t="shared" si="85"/>
        <v/>
      </c>
      <c r="V664" s="146"/>
      <c r="AR664" t="str">
        <f t="shared" si="86"/>
        <v/>
      </c>
      <c r="AS664" t="str">
        <f t="shared" si="87"/>
        <v/>
      </c>
    </row>
    <row r="665" spans="1:45" x14ac:dyDescent="0.55000000000000004">
      <c r="A665" s="171"/>
      <c r="B665" s="172"/>
      <c r="C665" s="173"/>
      <c r="D665" s="173"/>
      <c r="E665" s="173"/>
      <c r="F665" s="173"/>
      <c r="G665" s="174"/>
      <c r="H665" s="175"/>
      <c r="I665" s="176"/>
      <c r="J665" s="176"/>
      <c r="K665" s="177"/>
      <c r="L665" s="178"/>
      <c r="M665" s="179"/>
      <c r="N665" s="133"/>
      <c r="O665" s="160" t="str">
        <f>IF(Q665 = "", "", COUNT(Q$4:$Q665))</f>
        <v/>
      </c>
      <c r="P665" s="160" t="str">
        <f t="shared" si="80"/>
        <v/>
      </c>
      <c r="Q665" s="161" t="str">
        <f t="shared" si="81"/>
        <v/>
      </c>
      <c r="R665" s="162" t="str">
        <f t="shared" si="82"/>
        <v/>
      </c>
      <c r="S665" s="163" t="str">
        <f t="shared" si="83"/>
        <v/>
      </c>
      <c r="T665" s="164" t="str">
        <f t="shared" si="84"/>
        <v/>
      </c>
      <c r="U665" s="165" t="str">
        <f t="shared" si="85"/>
        <v/>
      </c>
      <c r="V665" s="146"/>
      <c r="AR665" t="str">
        <f t="shared" si="86"/>
        <v/>
      </c>
      <c r="AS665" t="str">
        <f t="shared" si="87"/>
        <v/>
      </c>
    </row>
    <row r="666" spans="1:45" x14ac:dyDescent="0.55000000000000004">
      <c r="A666" s="171"/>
      <c r="B666" s="172"/>
      <c r="C666" s="173"/>
      <c r="D666" s="173"/>
      <c r="E666" s="173"/>
      <c r="F666" s="173"/>
      <c r="G666" s="174"/>
      <c r="H666" s="175"/>
      <c r="I666" s="176"/>
      <c r="J666" s="176"/>
      <c r="K666" s="177"/>
      <c r="L666" s="178"/>
      <c r="M666" s="179"/>
      <c r="N666" s="133"/>
      <c r="O666" s="160" t="str">
        <f>IF(Q666 = "", "", COUNT(Q$4:$Q666))</f>
        <v/>
      </c>
      <c r="P666" s="160" t="str">
        <f t="shared" si="80"/>
        <v/>
      </c>
      <c r="Q666" s="161" t="str">
        <f t="shared" si="81"/>
        <v/>
      </c>
      <c r="R666" s="162" t="str">
        <f t="shared" si="82"/>
        <v/>
      </c>
      <c r="S666" s="163" t="str">
        <f t="shared" si="83"/>
        <v/>
      </c>
      <c r="T666" s="164" t="str">
        <f t="shared" si="84"/>
        <v/>
      </c>
      <c r="U666" s="165" t="str">
        <f t="shared" si="85"/>
        <v/>
      </c>
      <c r="V666" s="146"/>
      <c r="AR666" t="str">
        <f t="shared" si="86"/>
        <v/>
      </c>
      <c r="AS666" t="str">
        <f t="shared" si="87"/>
        <v/>
      </c>
    </row>
    <row r="667" spans="1:45" x14ac:dyDescent="0.55000000000000004">
      <c r="A667" s="171"/>
      <c r="B667" s="172"/>
      <c r="C667" s="173"/>
      <c r="D667" s="173"/>
      <c r="E667" s="173"/>
      <c r="F667" s="173"/>
      <c r="G667" s="174"/>
      <c r="H667" s="175"/>
      <c r="I667" s="176"/>
      <c r="J667" s="176"/>
      <c r="K667" s="177"/>
      <c r="L667" s="178"/>
      <c r="M667" s="179"/>
      <c r="N667" s="133"/>
      <c r="O667" s="160" t="str">
        <f>IF(Q667 = "", "", COUNT(Q$4:$Q667))</f>
        <v/>
      </c>
      <c r="P667" s="160" t="str">
        <f t="shared" si="80"/>
        <v/>
      </c>
      <c r="Q667" s="161" t="str">
        <f t="shared" si="81"/>
        <v/>
      </c>
      <c r="R667" s="162" t="str">
        <f t="shared" si="82"/>
        <v/>
      </c>
      <c r="S667" s="163" t="str">
        <f t="shared" si="83"/>
        <v/>
      </c>
      <c r="T667" s="164" t="str">
        <f t="shared" si="84"/>
        <v/>
      </c>
      <c r="U667" s="165" t="str">
        <f t="shared" si="85"/>
        <v/>
      </c>
      <c r="V667" s="146"/>
      <c r="AR667" t="str">
        <f t="shared" si="86"/>
        <v/>
      </c>
      <c r="AS667" t="str">
        <f t="shared" si="87"/>
        <v/>
      </c>
    </row>
    <row r="668" spans="1:45" x14ac:dyDescent="0.55000000000000004">
      <c r="A668" s="171"/>
      <c r="B668" s="172"/>
      <c r="C668" s="173"/>
      <c r="D668" s="173"/>
      <c r="E668" s="173"/>
      <c r="F668" s="173"/>
      <c r="G668" s="174"/>
      <c r="H668" s="175"/>
      <c r="I668" s="176"/>
      <c r="J668" s="176"/>
      <c r="K668" s="177"/>
      <c r="L668" s="178"/>
      <c r="M668" s="179"/>
      <c r="N668" s="133"/>
      <c r="O668" s="160" t="str">
        <f>IF(Q668 = "", "", COUNT(Q$4:$Q668))</f>
        <v/>
      </c>
      <c r="P668" s="160" t="str">
        <f t="shared" si="80"/>
        <v/>
      </c>
      <c r="Q668" s="161" t="str">
        <f t="shared" si="81"/>
        <v/>
      </c>
      <c r="R668" s="162" t="str">
        <f t="shared" si="82"/>
        <v/>
      </c>
      <c r="S668" s="163" t="str">
        <f t="shared" si="83"/>
        <v/>
      </c>
      <c r="T668" s="164" t="str">
        <f t="shared" si="84"/>
        <v/>
      </c>
      <c r="U668" s="165" t="str">
        <f t="shared" si="85"/>
        <v/>
      </c>
      <c r="V668" s="146"/>
      <c r="AR668" t="str">
        <f t="shared" si="86"/>
        <v/>
      </c>
      <c r="AS668" t="str">
        <f t="shared" si="87"/>
        <v/>
      </c>
    </row>
    <row r="669" spans="1:45" x14ac:dyDescent="0.55000000000000004">
      <c r="A669" s="171"/>
      <c r="B669" s="172"/>
      <c r="C669" s="173"/>
      <c r="D669" s="173"/>
      <c r="E669" s="173"/>
      <c r="F669" s="173"/>
      <c r="G669" s="174"/>
      <c r="H669" s="175"/>
      <c r="I669" s="176"/>
      <c r="J669" s="176"/>
      <c r="K669" s="177"/>
      <c r="L669" s="178"/>
      <c r="M669" s="179"/>
      <c r="N669" s="133"/>
      <c r="O669" s="160" t="str">
        <f>IF(Q669 = "", "", COUNT(Q$4:$Q669))</f>
        <v/>
      </c>
      <c r="P669" s="160" t="str">
        <f t="shared" si="80"/>
        <v/>
      </c>
      <c r="Q669" s="161" t="str">
        <f t="shared" si="81"/>
        <v/>
      </c>
      <c r="R669" s="162" t="str">
        <f t="shared" si="82"/>
        <v/>
      </c>
      <c r="S669" s="163" t="str">
        <f t="shared" si="83"/>
        <v/>
      </c>
      <c r="T669" s="164" t="str">
        <f t="shared" si="84"/>
        <v/>
      </c>
      <c r="U669" s="165" t="str">
        <f t="shared" si="85"/>
        <v/>
      </c>
      <c r="V669" s="146"/>
      <c r="AR669" t="str">
        <f t="shared" si="86"/>
        <v/>
      </c>
      <c r="AS669" t="str">
        <f t="shared" si="87"/>
        <v/>
      </c>
    </row>
    <row r="670" spans="1:45" x14ac:dyDescent="0.55000000000000004">
      <c r="A670" s="171"/>
      <c r="B670" s="172"/>
      <c r="C670" s="173"/>
      <c r="D670" s="173"/>
      <c r="E670" s="173"/>
      <c r="F670" s="173"/>
      <c r="G670" s="174"/>
      <c r="H670" s="175"/>
      <c r="I670" s="176"/>
      <c r="J670" s="176"/>
      <c r="K670" s="177"/>
      <c r="L670" s="178"/>
      <c r="M670" s="179"/>
      <c r="N670" s="133"/>
      <c r="O670" s="160" t="str">
        <f>IF(Q670 = "", "", COUNT(Q$4:$Q670))</f>
        <v/>
      </c>
      <c r="P670" s="160" t="str">
        <f t="shared" si="80"/>
        <v/>
      </c>
      <c r="Q670" s="161" t="str">
        <f t="shared" si="81"/>
        <v/>
      </c>
      <c r="R670" s="162" t="str">
        <f t="shared" si="82"/>
        <v/>
      </c>
      <c r="S670" s="163" t="str">
        <f t="shared" si="83"/>
        <v/>
      </c>
      <c r="T670" s="164" t="str">
        <f t="shared" si="84"/>
        <v/>
      </c>
      <c r="U670" s="165" t="str">
        <f t="shared" si="85"/>
        <v/>
      </c>
      <c r="V670" s="146"/>
      <c r="AR670" t="str">
        <f t="shared" si="86"/>
        <v/>
      </c>
      <c r="AS670" t="str">
        <f t="shared" si="87"/>
        <v/>
      </c>
    </row>
    <row r="671" spans="1:45" x14ac:dyDescent="0.55000000000000004">
      <c r="A671" s="171"/>
      <c r="B671" s="172"/>
      <c r="C671" s="173"/>
      <c r="D671" s="173"/>
      <c r="E671" s="173"/>
      <c r="F671" s="173"/>
      <c r="G671" s="174"/>
      <c r="H671" s="175"/>
      <c r="I671" s="176"/>
      <c r="J671" s="176"/>
      <c r="K671" s="177"/>
      <c r="L671" s="178"/>
      <c r="M671" s="179"/>
      <c r="N671" s="133"/>
      <c r="O671" s="160" t="str">
        <f>IF(Q671 = "", "", COUNT(Q$4:$Q671))</f>
        <v/>
      </c>
      <c r="P671" s="160" t="str">
        <f t="shared" si="80"/>
        <v/>
      </c>
      <c r="Q671" s="161" t="str">
        <f t="shared" si="81"/>
        <v/>
      </c>
      <c r="R671" s="162" t="str">
        <f t="shared" si="82"/>
        <v/>
      </c>
      <c r="S671" s="163" t="str">
        <f t="shared" si="83"/>
        <v/>
      </c>
      <c r="T671" s="164" t="str">
        <f t="shared" si="84"/>
        <v/>
      </c>
      <c r="U671" s="165" t="str">
        <f t="shared" si="85"/>
        <v/>
      </c>
      <c r="V671" s="146"/>
      <c r="AR671" t="str">
        <f t="shared" si="86"/>
        <v/>
      </c>
      <c r="AS671" t="str">
        <f t="shared" si="87"/>
        <v/>
      </c>
    </row>
    <row r="672" spans="1:45" x14ac:dyDescent="0.55000000000000004">
      <c r="A672" s="171"/>
      <c r="B672" s="172"/>
      <c r="C672" s="173"/>
      <c r="D672" s="173"/>
      <c r="E672" s="173"/>
      <c r="F672" s="173"/>
      <c r="G672" s="174"/>
      <c r="H672" s="175"/>
      <c r="I672" s="176"/>
      <c r="J672" s="176"/>
      <c r="K672" s="177"/>
      <c r="L672" s="178"/>
      <c r="M672" s="179"/>
      <c r="N672" s="133"/>
      <c r="O672" s="160" t="str">
        <f>IF(Q672 = "", "", COUNT(Q$4:$Q672))</f>
        <v/>
      </c>
      <c r="P672" s="160" t="str">
        <f t="shared" si="80"/>
        <v/>
      </c>
      <c r="Q672" s="161" t="str">
        <f t="shared" si="81"/>
        <v/>
      </c>
      <c r="R672" s="162" t="str">
        <f t="shared" si="82"/>
        <v/>
      </c>
      <c r="S672" s="163" t="str">
        <f t="shared" si="83"/>
        <v/>
      </c>
      <c r="T672" s="164" t="str">
        <f t="shared" si="84"/>
        <v/>
      </c>
      <c r="U672" s="165" t="str">
        <f t="shared" si="85"/>
        <v/>
      </c>
      <c r="V672" s="146"/>
      <c r="AR672" t="str">
        <f t="shared" si="86"/>
        <v/>
      </c>
      <c r="AS672" t="str">
        <f t="shared" si="87"/>
        <v/>
      </c>
    </row>
    <row r="673" spans="1:45" x14ac:dyDescent="0.55000000000000004">
      <c r="A673" s="171"/>
      <c r="B673" s="172"/>
      <c r="C673" s="173"/>
      <c r="D673" s="173"/>
      <c r="E673" s="173"/>
      <c r="F673" s="173"/>
      <c r="G673" s="174"/>
      <c r="H673" s="175"/>
      <c r="I673" s="176"/>
      <c r="J673" s="176"/>
      <c r="K673" s="177"/>
      <c r="L673" s="178"/>
      <c r="M673" s="179"/>
      <c r="N673" s="133"/>
      <c r="O673" s="160" t="str">
        <f>IF(Q673 = "", "", COUNT(Q$4:$Q673))</f>
        <v/>
      </c>
      <c r="P673" s="160" t="str">
        <f t="shared" si="80"/>
        <v/>
      </c>
      <c r="Q673" s="161" t="str">
        <f t="shared" si="81"/>
        <v/>
      </c>
      <c r="R673" s="162" t="str">
        <f t="shared" si="82"/>
        <v/>
      </c>
      <c r="S673" s="163" t="str">
        <f t="shared" si="83"/>
        <v/>
      </c>
      <c r="T673" s="164" t="str">
        <f t="shared" si="84"/>
        <v/>
      </c>
      <c r="U673" s="165" t="str">
        <f t="shared" si="85"/>
        <v/>
      </c>
      <c r="V673" s="146"/>
      <c r="AR673" t="str">
        <f t="shared" si="86"/>
        <v/>
      </c>
      <c r="AS673" t="str">
        <f t="shared" si="87"/>
        <v/>
      </c>
    </row>
    <row r="674" spans="1:45" x14ac:dyDescent="0.55000000000000004">
      <c r="A674" s="171"/>
      <c r="B674" s="172"/>
      <c r="C674" s="173"/>
      <c r="D674" s="173"/>
      <c r="E674" s="173"/>
      <c r="F674" s="173"/>
      <c r="G674" s="174"/>
      <c r="H674" s="175"/>
      <c r="I674" s="176"/>
      <c r="J674" s="176"/>
      <c r="K674" s="177"/>
      <c r="L674" s="178"/>
      <c r="M674" s="179"/>
      <c r="N674" s="133"/>
      <c r="O674" s="160" t="str">
        <f>IF(Q674 = "", "", COUNT(Q$4:$Q674))</f>
        <v/>
      </c>
      <c r="P674" s="160" t="str">
        <f t="shared" si="80"/>
        <v/>
      </c>
      <c r="Q674" s="161" t="str">
        <f t="shared" si="81"/>
        <v/>
      </c>
      <c r="R674" s="162" t="str">
        <f t="shared" si="82"/>
        <v/>
      </c>
      <c r="S674" s="163" t="str">
        <f t="shared" si="83"/>
        <v/>
      </c>
      <c r="T674" s="164" t="str">
        <f t="shared" si="84"/>
        <v/>
      </c>
      <c r="U674" s="165" t="str">
        <f t="shared" si="85"/>
        <v/>
      </c>
      <c r="V674" s="146"/>
      <c r="AR674" t="str">
        <f t="shared" si="86"/>
        <v/>
      </c>
      <c r="AS674" t="str">
        <f t="shared" si="87"/>
        <v/>
      </c>
    </row>
    <row r="675" spans="1:45" x14ac:dyDescent="0.55000000000000004">
      <c r="A675" s="171"/>
      <c r="B675" s="172"/>
      <c r="C675" s="173"/>
      <c r="D675" s="173"/>
      <c r="E675" s="173"/>
      <c r="F675" s="173"/>
      <c r="G675" s="174"/>
      <c r="H675" s="175"/>
      <c r="I675" s="176"/>
      <c r="J675" s="176"/>
      <c r="K675" s="177"/>
      <c r="L675" s="178"/>
      <c r="M675" s="179"/>
      <c r="N675" s="133"/>
      <c r="O675" s="160" t="str">
        <f>IF(Q675 = "", "", COUNT(Q$4:$Q675))</f>
        <v/>
      </c>
      <c r="P675" s="160" t="str">
        <f t="shared" si="80"/>
        <v/>
      </c>
      <c r="Q675" s="161" t="str">
        <f t="shared" si="81"/>
        <v/>
      </c>
      <c r="R675" s="162" t="str">
        <f t="shared" si="82"/>
        <v/>
      </c>
      <c r="S675" s="163" t="str">
        <f t="shared" si="83"/>
        <v/>
      </c>
      <c r="T675" s="164" t="str">
        <f t="shared" si="84"/>
        <v/>
      </c>
      <c r="U675" s="165" t="str">
        <f t="shared" si="85"/>
        <v/>
      </c>
      <c r="V675" s="146"/>
      <c r="AR675" t="str">
        <f t="shared" si="86"/>
        <v/>
      </c>
      <c r="AS675" t="str">
        <f t="shared" si="87"/>
        <v/>
      </c>
    </row>
    <row r="676" spans="1:45" x14ac:dyDescent="0.55000000000000004">
      <c r="A676" s="171"/>
      <c r="B676" s="172"/>
      <c r="C676" s="173"/>
      <c r="D676" s="173"/>
      <c r="E676" s="173"/>
      <c r="F676" s="173"/>
      <c r="G676" s="174"/>
      <c r="H676" s="175"/>
      <c r="I676" s="176"/>
      <c r="J676" s="176"/>
      <c r="K676" s="177"/>
      <c r="L676" s="178"/>
      <c r="M676" s="179"/>
      <c r="N676" s="133"/>
      <c r="O676" s="160" t="str">
        <f>IF(Q676 = "", "", COUNT(Q$4:$Q676))</f>
        <v/>
      </c>
      <c r="P676" s="160" t="str">
        <f t="shared" si="80"/>
        <v/>
      </c>
      <c r="Q676" s="161" t="str">
        <f t="shared" si="81"/>
        <v/>
      </c>
      <c r="R676" s="162" t="str">
        <f t="shared" si="82"/>
        <v/>
      </c>
      <c r="S676" s="163" t="str">
        <f t="shared" si="83"/>
        <v/>
      </c>
      <c r="T676" s="164" t="str">
        <f t="shared" si="84"/>
        <v/>
      </c>
      <c r="U676" s="165" t="str">
        <f t="shared" si="85"/>
        <v/>
      </c>
      <c r="V676" s="146"/>
      <c r="AR676" t="str">
        <f t="shared" si="86"/>
        <v/>
      </c>
      <c r="AS676" t="str">
        <f t="shared" si="87"/>
        <v/>
      </c>
    </row>
    <row r="677" spans="1:45" x14ac:dyDescent="0.55000000000000004">
      <c r="A677" s="171"/>
      <c r="B677" s="172"/>
      <c r="C677" s="173"/>
      <c r="D677" s="173"/>
      <c r="E677" s="173"/>
      <c r="F677" s="173"/>
      <c r="G677" s="174"/>
      <c r="H677" s="175"/>
      <c r="I677" s="176"/>
      <c r="J677" s="176"/>
      <c r="K677" s="177"/>
      <c r="L677" s="178"/>
      <c r="M677" s="179"/>
      <c r="N677" s="133"/>
      <c r="O677" s="160" t="str">
        <f>IF(Q677 = "", "", COUNT(Q$4:$Q677))</f>
        <v/>
      </c>
      <c r="P677" s="160" t="str">
        <f t="shared" si="80"/>
        <v/>
      </c>
      <c r="Q677" s="161" t="str">
        <f t="shared" si="81"/>
        <v/>
      </c>
      <c r="R677" s="162" t="str">
        <f t="shared" si="82"/>
        <v/>
      </c>
      <c r="S677" s="163" t="str">
        <f t="shared" si="83"/>
        <v/>
      </c>
      <c r="T677" s="164" t="str">
        <f t="shared" si="84"/>
        <v/>
      </c>
      <c r="U677" s="165" t="str">
        <f t="shared" si="85"/>
        <v/>
      </c>
      <c r="V677" s="146"/>
      <c r="AR677" t="str">
        <f t="shared" si="86"/>
        <v/>
      </c>
      <c r="AS677" t="str">
        <f t="shared" si="87"/>
        <v/>
      </c>
    </row>
    <row r="678" spans="1:45" x14ac:dyDescent="0.55000000000000004">
      <c r="A678" s="171"/>
      <c r="B678" s="172"/>
      <c r="C678" s="173"/>
      <c r="D678" s="173"/>
      <c r="E678" s="173"/>
      <c r="F678" s="173"/>
      <c r="G678" s="174"/>
      <c r="H678" s="175"/>
      <c r="I678" s="176"/>
      <c r="J678" s="176"/>
      <c r="K678" s="177"/>
      <c r="L678" s="178"/>
      <c r="M678" s="179"/>
      <c r="N678" s="133"/>
      <c r="O678" s="160" t="str">
        <f>IF(Q678 = "", "", COUNT(Q$4:$Q678))</f>
        <v/>
      </c>
      <c r="P678" s="160" t="str">
        <f t="shared" si="80"/>
        <v/>
      </c>
      <c r="Q678" s="161" t="str">
        <f t="shared" si="81"/>
        <v/>
      </c>
      <c r="R678" s="162" t="str">
        <f t="shared" si="82"/>
        <v/>
      </c>
      <c r="S678" s="163" t="str">
        <f t="shared" si="83"/>
        <v/>
      </c>
      <c r="T678" s="164" t="str">
        <f t="shared" si="84"/>
        <v/>
      </c>
      <c r="U678" s="165" t="str">
        <f t="shared" si="85"/>
        <v/>
      </c>
      <c r="V678" s="146"/>
      <c r="AR678" t="str">
        <f t="shared" si="86"/>
        <v/>
      </c>
      <c r="AS678" t="str">
        <f t="shared" si="87"/>
        <v/>
      </c>
    </row>
    <row r="679" spans="1:45" x14ac:dyDescent="0.55000000000000004">
      <c r="A679" s="171"/>
      <c r="B679" s="172"/>
      <c r="C679" s="173"/>
      <c r="D679" s="173"/>
      <c r="E679" s="173"/>
      <c r="F679" s="173"/>
      <c r="G679" s="174"/>
      <c r="H679" s="175"/>
      <c r="I679" s="176"/>
      <c r="J679" s="176"/>
      <c r="K679" s="177"/>
      <c r="L679" s="178"/>
      <c r="M679" s="179"/>
      <c r="N679" s="133"/>
      <c r="O679" s="160" t="str">
        <f>IF(Q679 = "", "", COUNT(Q$4:$Q679))</f>
        <v/>
      </c>
      <c r="P679" s="160" t="str">
        <f t="shared" si="80"/>
        <v/>
      </c>
      <c r="Q679" s="161" t="str">
        <f t="shared" si="81"/>
        <v/>
      </c>
      <c r="R679" s="162" t="str">
        <f t="shared" si="82"/>
        <v/>
      </c>
      <c r="S679" s="163" t="str">
        <f t="shared" si="83"/>
        <v/>
      </c>
      <c r="T679" s="164" t="str">
        <f t="shared" si="84"/>
        <v/>
      </c>
      <c r="U679" s="165" t="str">
        <f t="shared" si="85"/>
        <v/>
      </c>
      <c r="V679" s="146"/>
      <c r="AR679" t="str">
        <f t="shared" si="86"/>
        <v/>
      </c>
      <c r="AS679" t="str">
        <f t="shared" si="87"/>
        <v/>
      </c>
    </row>
    <row r="680" spans="1:45" x14ac:dyDescent="0.55000000000000004">
      <c r="A680" s="171"/>
      <c r="B680" s="172"/>
      <c r="C680" s="173"/>
      <c r="D680" s="173"/>
      <c r="E680" s="173"/>
      <c r="F680" s="173"/>
      <c r="G680" s="174"/>
      <c r="H680" s="175"/>
      <c r="I680" s="176"/>
      <c r="J680" s="176"/>
      <c r="K680" s="177"/>
      <c r="L680" s="178"/>
      <c r="M680" s="179"/>
      <c r="N680" s="133"/>
      <c r="O680" s="160" t="str">
        <f>IF(Q680 = "", "", COUNT(Q$4:$Q680))</f>
        <v/>
      </c>
      <c r="P680" s="160" t="str">
        <f t="shared" si="80"/>
        <v/>
      </c>
      <c r="Q680" s="161" t="str">
        <f t="shared" si="81"/>
        <v/>
      </c>
      <c r="R680" s="162" t="str">
        <f t="shared" si="82"/>
        <v/>
      </c>
      <c r="S680" s="163" t="str">
        <f t="shared" si="83"/>
        <v/>
      </c>
      <c r="T680" s="164" t="str">
        <f t="shared" si="84"/>
        <v/>
      </c>
      <c r="U680" s="165" t="str">
        <f t="shared" si="85"/>
        <v/>
      </c>
      <c r="V680" s="146"/>
      <c r="AR680" t="str">
        <f t="shared" si="86"/>
        <v/>
      </c>
      <c r="AS680" t="str">
        <f t="shared" si="87"/>
        <v/>
      </c>
    </row>
    <row r="681" spans="1:45" x14ac:dyDescent="0.55000000000000004">
      <c r="A681" s="171"/>
      <c r="B681" s="172"/>
      <c r="C681" s="173"/>
      <c r="D681" s="173"/>
      <c r="E681" s="173"/>
      <c r="F681" s="173"/>
      <c r="G681" s="174"/>
      <c r="H681" s="175"/>
      <c r="I681" s="176"/>
      <c r="J681" s="176"/>
      <c r="K681" s="177"/>
      <c r="L681" s="178"/>
      <c r="M681" s="179"/>
      <c r="N681" s="133"/>
      <c r="O681" s="160" t="str">
        <f>IF(Q681 = "", "", COUNT(Q$4:$Q681))</f>
        <v/>
      </c>
      <c r="P681" s="160" t="str">
        <f t="shared" si="80"/>
        <v/>
      </c>
      <c r="Q681" s="161" t="str">
        <f t="shared" si="81"/>
        <v/>
      </c>
      <c r="R681" s="162" t="str">
        <f t="shared" si="82"/>
        <v/>
      </c>
      <c r="S681" s="163" t="str">
        <f t="shared" si="83"/>
        <v/>
      </c>
      <c r="T681" s="164" t="str">
        <f t="shared" si="84"/>
        <v/>
      </c>
      <c r="U681" s="165" t="str">
        <f t="shared" si="85"/>
        <v/>
      </c>
      <c r="V681" s="146"/>
      <c r="AR681" t="str">
        <f t="shared" si="86"/>
        <v/>
      </c>
      <c r="AS681" t="str">
        <f t="shared" si="87"/>
        <v/>
      </c>
    </row>
    <row r="682" spans="1:45" x14ac:dyDescent="0.55000000000000004">
      <c r="A682" s="171"/>
      <c r="B682" s="172"/>
      <c r="C682" s="173"/>
      <c r="D682" s="173"/>
      <c r="E682" s="173"/>
      <c r="F682" s="173"/>
      <c r="G682" s="174"/>
      <c r="H682" s="175"/>
      <c r="I682" s="176"/>
      <c r="J682" s="176"/>
      <c r="K682" s="177"/>
      <c r="L682" s="178"/>
      <c r="M682" s="179"/>
      <c r="N682" s="133"/>
      <c r="O682" s="160" t="str">
        <f>IF(Q682 = "", "", COUNT(Q$4:$Q682))</f>
        <v/>
      </c>
      <c r="P682" s="160" t="str">
        <f t="shared" si="80"/>
        <v/>
      </c>
      <c r="Q682" s="161" t="str">
        <f t="shared" si="81"/>
        <v/>
      </c>
      <c r="R682" s="162" t="str">
        <f t="shared" si="82"/>
        <v/>
      </c>
      <c r="S682" s="163" t="str">
        <f t="shared" si="83"/>
        <v/>
      </c>
      <c r="T682" s="164" t="str">
        <f t="shared" si="84"/>
        <v/>
      </c>
      <c r="U682" s="165" t="str">
        <f t="shared" si="85"/>
        <v/>
      </c>
      <c r="V682" s="146"/>
      <c r="AR682" t="str">
        <f t="shared" si="86"/>
        <v/>
      </c>
      <c r="AS682" t="str">
        <f t="shared" si="87"/>
        <v/>
      </c>
    </row>
    <row r="683" spans="1:45" x14ac:dyDescent="0.55000000000000004">
      <c r="A683" s="171"/>
      <c r="B683" s="172"/>
      <c r="C683" s="173"/>
      <c r="D683" s="173"/>
      <c r="E683" s="173"/>
      <c r="F683" s="173"/>
      <c r="G683" s="174"/>
      <c r="H683" s="175"/>
      <c r="I683" s="176"/>
      <c r="J683" s="176"/>
      <c r="K683" s="177"/>
      <c r="L683" s="178"/>
      <c r="M683" s="179"/>
      <c r="N683" s="133"/>
      <c r="O683" s="160" t="str">
        <f>IF(Q683 = "", "", COUNT(Q$4:$Q683))</f>
        <v/>
      </c>
      <c r="P683" s="160" t="str">
        <f t="shared" si="80"/>
        <v/>
      </c>
      <c r="Q683" s="161" t="str">
        <f t="shared" si="81"/>
        <v/>
      </c>
      <c r="R683" s="162" t="str">
        <f t="shared" si="82"/>
        <v/>
      </c>
      <c r="S683" s="163" t="str">
        <f t="shared" si="83"/>
        <v/>
      </c>
      <c r="T683" s="164" t="str">
        <f t="shared" si="84"/>
        <v/>
      </c>
      <c r="U683" s="165" t="str">
        <f t="shared" si="85"/>
        <v/>
      </c>
      <c r="V683" s="146"/>
      <c r="AR683" t="str">
        <f t="shared" si="86"/>
        <v/>
      </c>
      <c r="AS683" t="str">
        <f t="shared" si="87"/>
        <v/>
      </c>
    </row>
    <row r="684" spans="1:45" x14ac:dyDescent="0.55000000000000004">
      <c r="A684" s="171"/>
      <c r="B684" s="172"/>
      <c r="C684" s="173"/>
      <c r="D684" s="173"/>
      <c r="E684" s="173"/>
      <c r="F684" s="173"/>
      <c r="G684" s="174"/>
      <c r="H684" s="175"/>
      <c r="I684" s="176"/>
      <c r="J684" s="176"/>
      <c r="K684" s="177"/>
      <c r="L684" s="178"/>
      <c r="M684" s="179"/>
      <c r="N684" s="133"/>
      <c r="O684" s="160" t="str">
        <f>IF(Q684 = "", "", COUNT(Q$4:$Q684))</f>
        <v/>
      </c>
      <c r="P684" s="160" t="str">
        <f t="shared" si="80"/>
        <v/>
      </c>
      <c r="Q684" s="161" t="str">
        <f t="shared" si="81"/>
        <v/>
      </c>
      <c r="R684" s="162" t="str">
        <f t="shared" si="82"/>
        <v/>
      </c>
      <c r="S684" s="163" t="str">
        <f t="shared" si="83"/>
        <v/>
      </c>
      <c r="T684" s="164" t="str">
        <f t="shared" si="84"/>
        <v/>
      </c>
      <c r="U684" s="165" t="str">
        <f t="shared" si="85"/>
        <v/>
      </c>
      <c r="V684" s="146"/>
      <c r="AR684" t="str">
        <f t="shared" si="86"/>
        <v/>
      </c>
      <c r="AS684" t="str">
        <f t="shared" si="87"/>
        <v/>
      </c>
    </row>
    <row r="685" spans="1:45" x14ac:dyDescent="0.55000000000000004">
      <c r="A685" s="171"/>
      <c r="B685" s="172"/>
      <c r="C685" s="173"/>
      <c r="D685" s="173"/>
      <c r="E685" s="173"/>
      <c r="F685" s="173"/>
      <c r="G685" s="174"/>
      <c r="H685" s="175"/>
      <c r="I685" s="176"/>
      <c r="J685" s="176"/>
      <c r="K685" s="177"/>
      <c r="L685" s="178"/>
      <c r="M685" s="179"/>
      <c r="N685" s="133"/>
      <c r="O685" s="160" t="str">
        <f>IF(Q685 = "", "", COUNT(Q$4:$Q685))</f>
        <v/>
      </c>
      <c r="P685" s="160" t="str">
        <f t="shared" si="80"/>
        <v/>
      </c>
      <c r="Q685" s="161" t="str">
        <f t="shared" si="81"/>
        <v/>
      </c>
      <c r="R685" s="162" t="str">
        <f t="shared" si="82"/>
        <v/>
      </c>
      <c r="S685" s="163" t="str">
        <f t="shared" si="83"/>
        <v/>
      </c>
      <c r="T685" s="164" t="str">
        <f t="shared" si="84"/>
        <v/>
      </c>
      <c r="U685" s="165" t="str">
        <f t="shared" si="85"/>
        <v/>
      </c>
      <c r="V685" s="146"/>
      <c r="AR685" t="str">
        <f t="shared" si="86"/>
        <v/>
      </c>
      <c r="AS685" t="str">
        <f t="shared" si="87"/>
        <v/>
      </c>
    </row>
    <row r="686" spans="1:45" x14ac:dyDescent="0.55000000000000004">
      <c r="A686" s="171"/>
      <c r="B686" s="172"/>
      <c r="C686" s="173"/>
      <c r="D686" s="173"/>
      <c r="E686" s="173"/>
      <c r="F686" s="173"/>
      <c r="G686" s="174"/>
      <c r="H686" s="175"/>
      <c r="I686" s="176"/>
      <c r="J686" s="176"/>
      <c r="K686" s="177"/>
      <c r="L686" s="178"/>
      <c r="M686" s="179"/>
      <c r="N686" s="133"/>
      <c r="O686" s="160" t="str">
        <f>IF(Q686 = "", "", COUNT(Q$4:$Q686))</f>
        <v/>
      </c>
      <c r="P686" s="160" t="str">
        <f t="shared" si="80"/>
        <v/>
      </c>
      <c r="Q686" s="161" t="str">
        <f t="shared" si="81"/>
        <v/>
      </c>
      <c r="R686" s="162" t="str">
        <f t="shared" si="82"/>
        <v/>
      </c>
      <c r="S686" s="163" t="str">
        <f t="shared" si="83"/>
        <v/>
      </c>
      <c r="T686" s="164" t="str">
        <f t="shared" si="84"/>
        <v/>
      </c>
      <c r="U686" s="165" t="str">
        <f t="shared" si="85"/>
        <v/>
      </c>
      <c r="V686" s="146"/>
      <c r="AR686" t="str">
        <f t="shared" si="86"/>
        <v/>
      </c>
      <c r="AS686" t="str">
        <f t="shared" si="87"/>
        <v/>
      </c>
    </row>
    <row r="687" spans="1:45" x14ac:dyDescent="0.55000000000000004">
      <c r="A687" s="171"/>
      <c r="B687" s="172"/>
      <c r="C687" s="173"/>
      <c r="D687" s="173"/>
      <c r="E687" s="173"/>
      <c r="F687" s="173"/>
      <c r="G687" s="174"/>
      <c r="H687" s="175"/>
      <c r="I687" s="176"/>
      <c r="J687" s="176"/>
      <c r="K687" s="177"/>
      <c r="L687" s="178"/>
      <c r="M687" s="179"/>
      <c r="N687" s="133"/>
      <c r="O687" s="160" t="str">
        <f>IF(Q687 = "", "", COUNT(Q$4:$Q687))</f>
        <v/>
      </c>
      <c r="P687" s="160" t="str">
        <f t="shared" si="80"/>
        <v/>
      </c>
      <c r="Q687" s="161" t="str">
        <f t="shared" si="81"/>
        <v/>
      </c>
      <c r="R687" s="162" t="str">
        <f t="shared" si="82"/>
        <v/>
      </c>
      <c r="S687" s="163" t="str">
        <f t="shared" si="83"/>
        <v/>
      </c>
      <c r="T687" s="164" t="str">
        <f t="shared" si="84"/>
        <v/>
      </c>
      <c r="U687" s="165" t="str">
        <f t="shared" si="85"/>
        <v/>
      </c>
      <c r="V687" s="146"/>
      <c r="AR687" t="str">
        <f t="shared" si="86"/>
        <v/>
      </c>
      <c r="AS687" t="str">
        <f t="shared" si="87"/>
        <v/>
      </c>
    </row>
    <row r="688" spans="1:45" x14ac:dyDescent="0.55000000000000004">
      <c r="A688" s="171"/>
      <c r="B688" s="172"/>
      <c r="C688" s="173"/>
      <c r="D688" s="173"/>
      <c r="E688" s="173"/>
      <c r="F688" s="173"/>
      <c r="G688" s="174"/>
      <c r="H688" s="175"/>
      <c r="I688" s="176"/>
      <c r="J688" s="176"/>
      <c r="K688" s="177"/>
      <c r="L688" s="178"/>
      <c r="M688" s="179"/>
      <c r="N688" s="133"/>
      <c r="O688" s="160" t="str">
        <f>IF(Q688 = "", "", COUNT(Q$4:$Q688))</f>
        <v/>
      </c>
      <c r="P688" s="160" t="str">
        <f t="shared" si="80"/>
        <v/>
      </c>
      <c r="Q688" s="161" t="str">
        <f t="shared" si="81"/>
        <v/>
      </c>
      <c r="R688" s="162" t="str">
        <f t="shared" si="82"/>
        <v/>
      </c>
      <c r="S688" s="163" t="str">
        <f t="shared" si="83"/>
        <v/>
      </c>
      <c r="T688" s="164" t="str">
        <f t="shared" si="84"/>
        <v/>
      </c>
      <c r="U688" s="165" t="str">
        <f t="shared" si="85"/>
        <v/>
      </c>
      <c r="V688" s="146"/>
      <c r="AR688" t="str">
        <f t="shared" si="86"/>
        <v/>
      </c>
      <c r="AS688" t="str">
        <f t="shared" si="87"/>
        <v/>
      </c>
    </row>
    <row r="689" spans="1:45" x14ac:dyDescent="0.55000000000000004">
      <c r="A689" s="171"/>
      <c r="B689" s="172"/>
      <c r="C689" s="173"/>
      <c r="D689" s="173"/>
      <c r="E689" s="173"/>
      <c r="F689" s="173"/>
      <c r="G689" s="174"/>
      <c r="H689" s="175"/>
      <c r="I689" s="176"/>
      <c r="J689" s="176"/>
      <c r="K689" s="177"/>
      <c r="L689" s="178"/>
      <c r="M689" s="179"/>
      <c r="N689" s="133"/>
      <c r="O689" s="160" t="str">
        <f>IF(Q689 = "", "", COUNT(Q$4:$Q689))</f>
        <v/>
      </c>
      <c r="P689" s="160" t="str">
        <f t="shared" si="80"/>
        <v/>
      </c>
      <c r="Q689" s="161" t="str">
        <f t="shared" si="81"/>
        <v/>
      </c>
      <c r="R689" s="162" t="str">
        <f t="shared" si="82"/>
        <v/>
      </c>
      <c r="S689" s="163" t="str">
        <f t="shared" si="83"/>
        <v/>
      </c>
      <c r="T689" s="164" t="str">
        <f t="shared" si="84"/>
        <v/>
      </c>
      <c r="U689" s="165" t="str">
        <f t="shared" si="85"/>
        <v/>
      </c>
      <c r="V689" s="146"/>
      <c r="AR689" t="str">
        <f t="shared" si="86"/>
        <v/>
      </c>
      <c r="AS689" t="str">
        <f t="shared" si="87"/>
        <v/>
      </c>
    </row>
    <row r="690" spans="1:45" x14ac:dyDescent="0.55000000000000004">
      <c r="A690" s="171"/>
      <c r="B690" s="172"/>
      <c r="C690" s="173"/>
      <c r="D690" s="173"/>
      <c r="E690" s="173"/>
      <c r="F690" s="173"/>
      <c r="G690" s="174"/>
      <c r="H690" s="175"/>
      <c r="I690" s="176"/>
      <c r="J690" s="176"/>
      <c r="K690" s="177"/>
      <c r="L690" s="178"/>
      <c r="M690" s="179"/>
      <c r="N690" s="133"/>
      <c r="O690" s="160" t="str">
        <f>IF(Q690 = "", "", COUNT(Q$4:$Q690))</f>
        <v/>
      </c>
      <c r="P690" s="160" t="str">
        <f t="shared" si="80"/>
        <v/>
      </c>
      <c r="Q690" s="161" t="str">
        <f t="shared" si="81"/>
        <v/>
      </c>
      <c r="R690" s="162" t="str">
        <f t="shared" si="82"/>
        <v/>
      </c>
      <c r="S690" s="163" t="str">
        <f t="shared" si="83"/>
        <v/>
      </c>
      <c r="T690" s="164" t="str">
        <f t="shared" si="84"/>
        <v/>
      </c>
      <c r="U690" s="165" t="str">
        <f t="shared" si="85"/>
        <v/>
      </c>
      <c r="V690" s="146"/>
      <c r="AR690" t="str">
        <f t="shared" si="86"/>
        <v/>
      </c>
      <c r="AS690" t="str">
        <f t="shared" si="87"/>
        <v/>
      </c>
    </row>
    <row r="691" spans="1:45" x14ac:dyDescent="0.55000000000000004">
      <c r="A691" s="171"/>
      <c r="B691" s="172"/>
      <c r="C691" s="173"/>
      <c r="D691" s="173"/>
      <c r="E691" s="173"/>
      <c r="F691" s="173"/>
      <c r="G691" s="174"/>
      <c r="H691" s="175"/>
      <c r="I691" s="176"/>
      <c r="J691" s="176"/>
      <c r="K691" s="177"/>
      <c r="L691" s="178"/>
      <c r="M691" s="179"/>
      <c r="N691" s="133"/>
      <c r="O691" s="160" t="str">
        <f>IF(Q691 = "", "", COUNT(Q$4:$Q691))</f>
        <v/>
      </c>
      <c r="P691" s="160" t="str">
        <f t="shared" si="80"/>
        <v/>
      </c>
      <c r="Q691" s="161" t="str">
        <f t="shared" si="81"/>
        <v/>
      </c>
      <c r="R691" s="162" t="str">
        <f t="shared" si="82"/>
        <v/>
      </c>
      <c r="S691" s="163" t="str">
        <f t="shared" si="83"/>
        <v/>
      </c>
      <c r="T691" s="164" t="str">
        <f t="shared" si="84"/>
        <v/>
      </c>
      <c r="U691" s="165" t="str">
        <f t="shared" si="85"/>
        <v/>
      </c>
      <c r="V691" s="146"/>
      <c r="AR691" t="str">
        <f t="shared" si="86"/>
        <v/>
      </c>
      <c r="AS691" t="str">
        <f t="shared" si="87"/>
        <v/>
      </c>
    </row>
    <row r="692" spans="1:45" x14ac:dyDescent="0.55000000000000004">
      <c r="A692" s="171"/>
      <c r="B692" s="172"/>
      <c r="C692" s="173"/>
      <c r="D692" s="173"/>
      <c r="E692" s="173"/>
      <c r="F692" s="173"/>
      <c r="G692" s="174"/>
      <c r="H692" s="175"/>
      <c r="I692" s="176"/>
      <c r="J692" s="176"/>
      <c r="K692" s="177"/>
      <c r="L692" s="178"/>
      <c r="M692" s="179"/>
      <c r="N692" s="133"/>
      <c r="O692" s="160" t="str">
        <f>IF(Q692 = "", "", COUNT(Q$4:$Q692))</f>
        <v/>
      </c>
      <c r="P692" s="160" t="str">
        <f t="shared" si="80"/>
        <v/>
      </c>
      <c r="Q692" s="161" t="str">
        <f t="shared" si="81"/>
        <v/>
      </c>
      <c r="R692" s="162" t="str">
        <f t="shared" si="82"/>
        <v/>
      </c>
      <c r="S692" s="163" t="str">
        <f t="shared" si="83"/>
        <v/>
      </c>
      <c r="T692" s="164" t="str">
        <f t="shared" si="84"/>
        <v/>
      </c>
      <c r="U692" s="165" t="str">
        <f t="shared" si="85"/>
        <v/>
      </c>
      <c r="V692" s="146"/>
      <c r="AR692" t="str">
        <f t="shared" si="86"/>
        <v/>
      </c>
      <c r="AS692" t="str">
        <f t="shared" si="87"/>
        <v/>
      </c>
    </row>
    <row r="693" spans="1:45" x14ac:dyDescent="0.55000000000000004">
      <c r="A693" s="171"/>
      <c r="B693" s="172"/>
      <c r="C693" s="173"/>
      <c r="D693" s="173"/>
      <c r="E693" s="173"/>
      <c r="F693" s="173"/>
      <c r="G693" s="174"/>
      <c r="H693" s="175"/>
      <c r="I693" s="176"/>
      <c r="J693" s="176"/>
      <c r="K693" s="177"/>
      <c r="L693" s="178"/>
      <c r="M693" s="179"/>
      <c r="N693" s="133"/>
      <c r="O693" s="160" t="str">
        <f>IF(Q693 = "", "", COUNT(Q$4:$Q693))</f>
        <v/>
      </c>
      <c r="P693" s="160" t="str">
        <f t="shared" si="80"/>
        <v/>
      </c>
      <c r="Q693" s="161" t="str">
        <f t="shared" si="81"/>
        <v/>
      </c>
      <c r="R693" s="162" t="str">
        <f t="shared" si="82"/>
        <v/>
      </c>
      <c r="S693" s="163" t="str">
        <f t="shared" si="83"/>
        <v/>
      </c>
      <c r="T693" s="164" t="str">
        <f t="shared" si="84"/>
        <v/>
      </c>
      <c r="U693" s="165" t="str">
        <f t="shared" si="85"/>
        <v/>
      </c>
      <c r="V693" s="146"/>
      <c r="AR693" t="str">
        <f t="shared" si="86"/>
        <v/>
      </c>
      <c r="AS693" t="str">
        <f t="shared" si="87"/>
        <v/>
      </c>
    </row>
    <row r="694" spans="1:45" x14ac:dyDescent="0.55000000000000004">
      <c r="A694" s="171"/>
      <c r="B694" s="172"/>
      <c r="C694" s="173"/>
      <c r="D694" s="173"/>
      <c r="E694" s="173"/>
      <c r="F694" s="173"/>
      <c r="G694" s="174"/>
      <c r="H694" s="175"/>
      <c r="I694" s="176"/>
      <c r="J694" s="176"/>
      <c r="K694" s="177"/>
      <c r="L694" s="178"/>
      <c r="M694" s="179"/>
      <c r="N694" s="133"/>
      <c r="O694" s="160" t="str">
        <f>IF(Q694 = "", "", COUNT(Q$4:$Q694))</f>
        <v/>
      </c>
      <c r="P694" s="160" t="str">
        <f t="shared" si="80"/>
        <v/>
      </c>
      <c r="Q694" s="161" t="str">
        <f t="shared" si="81"/>
        <v/>
      </c>
      <c r="R694" s="162" t="str">
        <f t="shared" si="82"/>
        <v/>
      </c>
      <c r="S694" s="163" t="str">
        <f t="shared" si="83"/>
        <v/>
      </c>
      <c r="T694" s="164" t="str">
        <f t="shared" si="84"/>
        <v/>
      </c>
      <c r="U694" s="165" t="str">
        <f t="shared" si="85"/>
        <v/>
      </c>
      <c r="V694" s="146"/>
      <c r="AR694" t="str">
        <f t="shared" si="86"/>
        <v/>
      </c>
      <c r="AS694" t="str">
        <f t="shared" si="87"/>
        <v/>
      </c>
    </row>
    <row r="695" spans="1:45" x14ac:dyDescent="0.55000000000000004">
      <c r="A695" s="171"/>
      <c r="B695" s="172"/>
      <c r="C695" s="173"/>
      <c r="D695" s="173"/>
      <c r="E695" s="173"/>
      <c r="F695" s="173"/>
      <c r="G695" s="174"/>
      <c r="H695" s="175"/>
      <c r="I695" s="176"/>
      <c r="J695" s="176"/>
      <c r="K695" s="177"/>
      <c r="L695" s="178"/>
      <c r="M695" s="179"/>
      <c r="N695" s="133"/>
      <c r="O695" s="160" t="str">
        <f>IF(Q695 = "", "", COUNT(Q$4:$Q695))</f>
        <v/>
      </c>
      <c r="P695" s="160" t="str">
        <f t="shared" si="80"/>
        <v/>
      </c>
      <c r="Q695" s="161" t="str">
        <f t="shared" si="81"/>
        <v/>
      </c>
      <c r="R695" s="162" t="str">
        <f t="shared" si="82"/>
        <v/>
      </c>
      <c r="S695" s="163" t="str">
        <f t="shared" si="83"/>
        <v/>
      </c>
      <c r="T695" s="164" t="str">
        <f t="shared" si="84"/>
        <v/>
      </c>
      <c r="U695" s="165" t="str">
        <f t="shared" si="85"/>
        <v/>
      </c>
      <c r="V695" s="146"/>
      <c r="AR695" t="str">
        <f t="shared" si="86"/>
        <v/>
      </c>
      <c r="AS695" t="str">
        <f t="shared" si="87"/>
        <v/>
      </c>
    </row>
    <row r="696" spans="1:45" x14ac:dyDescent="0.55000000000000004">
      <c r="A696" s="171"/>
      <c r="B696" s="172"/>
      <c r="C696" s="173"/>
      <c r="D696" s="173"/>
      <c r="E696" s="173"/>
      <c r="F696" s="173"/>
      <c r="G696" s="174"/>
      <c r="H696" s="175"/>
      <c r="I696" s="176"/>
      <c r="J696" s="176"/>
      <c r="K696" s="177"/>
      <c r="L696" s="178"/>
      <c r="M696" s="179"/>
      <c r="N696" s="133"/>
      <c r="O696" s="160" t="str">
        <f>IF(Q696 = "", "", COUNT(Q$4:$Q696))</f>
        <v/>
      </c>
      <c r="P696" s="160" t="str">
        <f t="shared" si="80"/>
        <v/>
      </c>
      <c r="Q696" s="161" t="str">
        <f t="shared" si="81"/>
        <v/>
      </c>
      <c r="R696" s="162" t="str">
        <f t="shared" si="82"/>
        <v/>
      </c>
      <c r="S696" s="163" t="str">
        <f t="shared" si="83"/>
        <v/>
      </c>
      <c r="T696" s="164" t="str">
        <f t="shared" si="84"/>
        <v/>
      </c>
      <c r="U696" s="165" t="str">
        <f t="shared" si="85"/>
        <v/>
      </c>
      <c r="V696" s="146"/>
      <c r="AR696" t="str">
        <f t="shared" si="86"/>
        <v/>
      </c>
      <c r="AS696" t="str">
        <f t="shared" si="87"/>
        <v/>
      </c>
    </row>
    <row r="697" spans="1:45" x14ac:dyDescent="0.55000000000000004">
      <c r="A697" s="171"/>
      <c r="B697" s="172"/>
      <c r="C697" s="173"/>
      <c r="D697" s="173"/>
      <c r="E697" s="173"/>
      <c r="F697" s="173"/>
      <c r="G697" s="174"/>
      <c r="H697" s="175"/>
      <c r="I697" s="176"/>
      <c r="J697" s="176"/>
      <c r="K697" s="177"/>
      <c r="L697" s="178"/>
      <c r="M697" s="179"/>
      <c r="N697" s="133"/>
      <c r="O697" s="160" t="str">
        <f>IF(Q697 = "", "", COUNT(Q$4:$Q697))</f>
        <v/>
      </c>
      <c r="P697" s="160" t="str">
        <f t="shared" si="80"/>
        <v/>
      </c>
      <c r="Q697" s="161" t="str">
        <f t="shared" si="81"/>
        <v/>
      </c>
      <c r="R697" s="162" t="str">
        <f t="shared" si="82"/>
        <v/>
      </c>
      <c r="S697" s="163" t="str">
        <f t="shared" si="83"/>
        <v/>
      </c>
      <c r="T697" s="164" t="str">
        <f t="shared" si="84"/>
        <v/>
      </c>
      <c r="U697" s="165" t="str">
        <f t="shared" si="85"/>
        <v/>
      </c>
      <c r="V697" s="146"/>
      <c r="AR697" t="str">
        <f t="shared" si="86"/>
        <v/>
      </c>
      <c r="AS697" t="str">
        <f t="shared" si="87"/>
        <v/>
      </c>
    </row>
    <row r="698" spans="1:45" x14ac:dyDescent="0.55000000000000004">
      <c r="A698" s="171"/>
      <c r="B698" s="172"/>
      <c r="C698" s="173"/>
      <c r="D698" s="173"/>
      <c r="E698" s="173"/>
      <c r="F698" s="173"/>
      <c r="G698" s="174"/>
      <c r="H698" s="175"/>
      <c r="I698" s="176"/>
      <c r="J698" s="176"/>
      <c r="K698" s="177"/>
      <c r="L698" s="178"/>
      <c r="M698" s="179"/>
      <c r="N698" s="133"/>
      <c r="O698" s="160" t="str">
        <f>IF(Q698 = "", "", COUNT(Q$4:$Q698))</f>
        <v/>
      </c>
      <c r="P698" s="160" t="str">
        <f t="shared" si="80"/>
        <v/>
      </c>
      <c r="Q698" s="161" t="str">
        <f t="shared" si="81"/>
        <v/>
      </c>
      <c r="R698" s="162" t="str">
        <f t="shared" si="82"/>
        <v/>
      </c>
      <c r="S698" s="163" t="str">
        <f t="shared" si="83"/>
        <v/>
      </c>
      <c r="T698" s="164" t="str">
        <f t="shared" si="84"/>
        <v/>
      </c>
      <c r="U698" s="165" t="str">
        <f t="shared" si="85"/>
        <v/>
      </c>
      <c r="V698" s="146"/>
      <c r="AR698" t="str">
        <f t="shared" si="86"/>
        <v/>
      </c>
      <c r="AS698" t="str">
        <f t="shared" si="87"/>
        <v/>
      </c>
    </row>
    <row r="699" spans="1:45" x14ac:dyDescent="0.55000000000000004">
      <c r="A699" s="171"/>
      <c r="B699" s="172"/>
      <c r="C699" s="173"/>
      <c r="D699" s="173"/>
      <c r="E699" s="173"/>
      <c r="F699" s="173"/>
      <c r="G699" s="174"/>
      <c r="H699" s="175"/>
      <c r="I699" s="176"/>
      <c r="J699" s="176"/>
      <c r="K699" s="177"/>
      <c r="L699" s="178"/>
      <c r="M699" s="179"/>
      <c r="N699" s="133"/>
      <c r="O699" s="160" t="str">
        <f>IF(Q699 = "", "", COUNT(Q$4:$Q699))</f>
        <v/>
      </c>
      <c r="P699" s="160" t="str">
        <f t="shared" si="80"/>
        <v/>
      </c>
      <c r="Q699" s="161" t="str">
        <f t="shared" si="81"/>
        <v/>
      </c>
      <c r="R699" s="162" t="str">
        <f t="shared" si="82"/>
        <v/>
      </c>
      <c r="S699" s="163" t="str">
        <f t="shared" si="83"/>
        <v/>
      </c>
      <c r="T699" s="164" t="str">
        <f t="shared" si="84"/>
        <v/>
      </c>
      <c r="U699" s="165" t="str">
        <f t="shared" si="85"/>
        <v/>
      </c>
      <c r="V699" s="146"/>
      <c r="AR699" t="str">
        <f t="shared" si="86"/>
        <v/>
      </c>
      <c r="AS699" t="str">
        <f t="shared" si="87"/>
        <v/>
      </c>
    </row>
    <row r="700" spans="1:45" x14ac:dyDescent="0.55000000000000004">
      <c r="A700" s="171"/>
      <c r="B700" s="172"/>
      <c r="C700" s="173"/>
      <c r="D700" s="173"/>
      <c r="E700" s="173"/>
      <c r="F700" s="173"/>
      <c r="G700" s="174"/>
      <c r="H700" s="175"/>
      <c r="I700" s="176"/>
      <c r="J700" s="176"/>
      <c r="K700" s="177"/>
      <c r="L700" s="178"/>
      <c r="M700" s="179"/>
      <c r="N700" s="133"/>
      <c r="O700" s="160" t="str">
        <f>IF(Q700 = "", "", COUNT(Q$4:$Q700))</f>
        <v/>
      </c>
      <c r="P700" s="160" t="str">
        <f t="shared" si="80"/>
        <v/>
      </c>
      <c r="Q700" s="161" t="str">
        <f t="shared" si="81"/>
        <v/>
      </c>
      <c r="R700" s="162" t="str">
        <f t="shared" si="82"/>
        <v/>
      </c>
      <c r="S700" s="163" t="str">
        <f t="shared" si="83"/>
        <v/>
      </c>
      <c r="T700" s="164" t="str">
        <f t="shared" si="84"/>
        <v/>
      </c>
      <c r="U700" s="165" t="str">
        <f t="shared" si="85"/>
        <v/>
      </c>
      <c r="V700" s="146"/>
      <c r="AR700" t="str">
        <f t="shared" si="86"/>
        <v/>
      </c>
      <c r="AS700" t="str">
        <f t="shared" si="87"/>
        <v/>
      </c>
    </row>
    <row r="701" spans="1:45" x14ac:dyDescent="0.55000000000000004">
      <c r="A701" s="171"/>
      <c r="B701" s="172"/>
      <c r="C701" s="173"/>
      <c r="D701" s="173"/>
      <c r="E701" s="173"/>
      <c r="F701" s="173"/>
      <c r="G701" s="174"/>
      <c r="H701" s="175"/>
      <c r="I701" s="176"/>
      <c r="J701" s="176"/>
      <c r="K701" s="177"/>
      <c r="L701" s="178"/>
      <c r="M701" s="179"/>
      <c r="N701" s="133"/>
      <c r="O701" s="160" t="str">
        <f>IF(Q701 = "", "", COUNT(Q$4:$Q701))</f>
        <v/>
      </c>
      <c r="P701" s="160" t="str">
        <f t="shared" si="80"/>
        <v/>
      </c>
      <c r="Q701" s="161" t="str">
        <f t="shared" si="81"/>
        <v/>
      </c>
      <c r="R701" s="162" t="str">
        <f t="shared" si="82"/>
        <v/>
      </c>
      <c r="S701" s="163" t="str">
        <f t="shared" si="83"/>
        <v/>
      </c>
      <c r="T701" s="164" t="str">
        <f t="shared" si="84"/>
        <v/>
      </c>
      <c r="U701" s="165" t="str">
        <f t="shared" si="85"/>
        <v/>
      </c>
      <c r="V701" s="146"/>
      <c r="AR701" t="str">
        <f t="shared" si="86"/>
        <v/>
      </c>
      <c r="AS701" t="str">
        <f t="shared" si="87"/>
        <v/>
      </c>
    </row>
    <row r="702" spans="1:45" x14ac:dyDescent="0.55000000000000004">
      <c r="A702" s="171"/>
      <c r="B702" s="172"/>
      <c r="C702" s="173"/>
      <c r="D702" s="173"/>
      <c r="E702" s="173"/>
      <c r="F702" s="173"/>
      <c r="G702" s="174"/>
      <c r="H702" s="175"/>
      <c r="I702" s="176"/>
      <c r="J702" s="176"/>
      <c r="K702" s="177"/>
      <c r="L702" s="178"/>
      <c r="M702" s="179"/>
      <c r="N702" s="133"/>
      <c r="O702" s="160" t="str">
        <f>IF(Q702 = "", "", COUNT(Q$4:$Q702))</f>
        <v/>
      </c>
      <c r="P702" s="160" t="str">
        <f t="shared" si="80"/>
        <v/>
      </c>
      <c r="Q702" s="161" t="str">
        <f t="shared" si="81"/>
        <v/>
      </c>
      <c r="R702" s="162" t="str">
        <f t="shared" si="82"/>
        <v/>
      </c>
      <c r="S702" s="163" t="str">
        <f t="shared" si="83"/>
        <v/>
      </c>
      <c r="T702" s="164" t="str">
        <f t="shared" si="84"/>
        <v/>
      </c>
      <c r="U702" s="165" t="str">
        <f t="shared" si="85"/>
        <v/>
      </c>
      <c r="V702" s="146"/>
      <c r="AR702" t="str">
        <f t="shared" si="86"/>
        <v/>
      </c>
      <c r="AS702" t="str">
        <f t="shared" si="87"/>
        <v/>
      </c>
    </row>
    <row r="703" spans="1:45" x14ac:dyDescent="0.55000000000000004">
      <c r="A703" s="171"/>
      <c r="B703" s="172"/>
      <c r="C703" s="173"/>
      <c r="D703" s="173"/>
      <c r="E703" s="173"/>
      <c r="F703" s="173"/>
      <c r="G703" s="174"/>
      <c r="H703" s="175"/>
      <c r="I703" s="176"/>
      <c r="J703" s="176"/>
      <c r="K703" s="177"/>
      <c r="L703" s="178"/>
      <c r="M703" s="179"/>
      <c r="N703" s="133"/>
      <c r="O703" s="160" t="str">
        <f>IF(Q703 = "", "", COUNT(Q$4:$Q703))</f>
        <v/>
      </c>
      <c r="P703" s="160" t="str">
        <f t="shared" si="80"/>
        <v/>
      </c>
      <c r="Q703" s="161" t="str">
        <f t="shared" si="81"/>
        <v/>
      </c>
      <c r="R703" s="162" t="str">
        <f t="shared" si="82"/>
        <v/>
      </c>
      <c r="S703" s="163" t="str">
        <f t="shared" si="83"/>
        <v/>
      </c>
      <c r="T703" s="164" t="str">
        <f t="shared" si="84"/>
        <v/>
      </c>
      <c r="U703" s="165" t="str">
        <f t="shared" si="85"/>
        <v/>
      </c>
      <c r="V703" s="146"/>
      <c r="AR703" t="str">
        <f t="shared" si="86"/>
        <v/>
      </c>
      <c r="AS703" t="str">
        <f t="shared" si="87"/>
        <v/>
      </c>
    </row>
    <row r="704" spans="1:45" x14ac:dyDescent="0.55000000000000004">
      <c r="A704" s="171"/>
      <c r="B704" s="172"/>
      <c r="C704" s="173"/>
      <c r="D704" s="173"/>
      <c r="E704" s="173"/>
      <c r="F704" s="173"/>
      <c r="G704" s="174"/>
      <c r="H704" s="175"/>
      <c r="I704" s="176"/>
      <c r="J704" s="176"/>
      <c r="K704" s="177"/>
      <c r="L704" s="178"/>
      <c r="M704" s="179"/>
      <c r="N704" s="133"/>
      <c r="O704" s="160" t="str">
        <f>IF(Q704 = "", "", COUNT(Q$4:$Q704))</f>
        <v/>
      </c>
      <c r="P704" s="160" t="str">
        <f t="shared" si="80"/>
        <v/>
      </c>
      <c r="Q704" s="161" t="str">
        <f t="shared" si="81"/>
        <v/>
      </c>
      <c r="R704" s="162" t="str">
        <f t="shared" si="82"/>
        <v/>
      </c>
      <c r="S704" s="163" t="str">
        <f t="shared" si="83"/>
        <v/>
      </c>
      <c r="T704" s="164" t="str">
        <f t="shared" si="84"/>
        <v/>
      </c>
      <c r="U704" s="165" t="str">
        <f t="shared" si="85"/>
        <v/>
      </c>
      <c r="V704" s="146"/>
      <c r="AR704" t="str">
        <f t="shared" si="86"/>
        <v/>
      </c>
      <c r="AS704" t="str">
        <f t="shared" si="87"/>
        <v/>
      </c>
    </row>
    <row r="705" spans="1:45" x14ac:dyDescent="0.55000000000000004">
      <c r="A705" s="171"/>
      <c r="B705" s="172"/>
      <c r="C705" s="173"/>
      <c r="D705" s="173"/>
      <c r="E705" s="173"/>
      <c r="F705" s="173"/>
      <c r="G705" s="174"/>
      <c r="H705" s="175"/>
      <c r="I705" s="176"/>
      <c r="J705" s="176"/>
      <c r="K705" s="177"/>
      <c r="L705" s="178"/>
      <c r="M705" s="179"/>
      <c r="N705" s="133"/>
      <c r="O705" s="160" t="str">
        <f>IF(Q705 = "", "", COUNT(Q$4:$Q705))</f>
        <v/>
      </c>
      <c r="P705" s="160" t="str">
        <f t="shared" si="80"/>
        <v/>
      </c>
      <c r="Q705" s="161" t="str">
        <f t="shared" si="81"/>
        <v/>
      </c>
      <c r="R705" s="162" t="str">
        <f t="shared" si="82"/>
        <v/>
      </c>
      <c r="S705" s="163" t="str">
        <f t="shared" si="83"/>
        <v/>
      </c>
      <c r="T705" s="164" t="str">
        <f t="shared" si="84"/>
        <v/>
      </c>
      <c r="U705" s="165" t="str">
        <f t="shared" si="85"/>
        <v/>
      </c>
      <c r="V705" s="146"/>
      <c r="AR705" t="str">
        <f t="shared" si="86"/>
        <v/>
      </c>
      <c r="AS705" t="str">
        <f t="shared" si="87"/>
        <v/>
      </c>
    </row>
    <row r="706" spans="1:45" x14ac:dyDescent="0.55000000000000004">
      <c r="A706" s="171"/>
      <c r="B706" s="172"/>
      <c r="C706" s="173"/>
      <c r="D706" s="173"/>
      <c r="E706" s="173"/>
      <c r="F706" s="173"/>
      <c r="G706" s="174"/>
      <c r="H706" s="175"/>
      <c r="I706" s="176"/>
      <c r="J706" s="176"/>
      <c r="K706" s="177"/>
      <c r="L706" s="178"/>
      <c r="M706" s="179"/>
      <c r="N706" s="133"/>
      <c r="O706" s="160" t="str">
        <f>IF(Q706 = "", "", COUNT(Q$4:$Q706))</f>
        <v/>
      </c>
      <c r="P706" s="160" t="str">
        <f t="shared" si="80"/>
        <v/>
      </c>
      <c r="Q706" s="161" t="str">
        <f t="shared" si="81"/>
        <v/>
      </c>
      <c r="R706" s="162" t="str">
        <f t="shared" si="82"/>
        <v/>
      </c>
      <c r="S706" s="163" t="str">
        <f t="shared" si="83"/>
        <v/>
      </c>
      <c r="T706" s="164" t="str">
        <f t="shared" si="84"/>
        <v/>
      </c>
      <c r="U706" s="165" t="str">
        <f t="shared" si="85"/>
        <v/>
      </c>
      <c r="V706" s="146"/>
      <c r="AR706" t="str">
        <f t="shared" si="86"/>
        <v/>
      </c>
      <c r="AS706" t="str">
        <f t="shared" si="87"/>
        <v/>
      </c>
    </row>
    <row r="707" spans="1:45" x14ac:dyDescent="0.55000000000000004">
      <c r="A707" s="171"/>
      <c r="B707" s="172"/>
      <c r="C707" s="173"/>
      <c r="D707" s="173"/>
      <c r="E707" s="173"/>
      <c r="F707" s="173"/>
      <c r="G707" s="174"/>
      <c r="H707" s="175"/>
      <c r="I707" s="176"/>
      <c r="J707" s="176"/>
      <c r="K707" s="177"/>
      <c r="L707" s="178"/>
      <c r="M707" s="179"/>
      <c r="N707" s="133"/>
      <c r="O707" s="160" t="str">
        <f>IF(Q707 = "", "", COUNT(Q$4:$Q707))</f>
        <v/>
      </c>
      <c r="P707" s="160" t="str">
        <f t="shared" si="80"/>
        <v/>
      </c>
      <c r="Q707" s="161" t="str">
        <f t="shared" si="81"/>
        <v/>
      </c>
      <c r="R707" s="162" t="str">
        <f t="shared" si="82"/>
        <v/>
      </c>
      <c r="S707" s="163" t="str">
        <f t="shared" si="83"/>
        <v/>
      </c>
      <c r="T707" s="164" t="str">
        <f t="shared" si="84"/>
        <v/>
      </c>
      <c r="U707" s="165" t="str">
        <f t="shared" si="85"/>
        <v/>
      </c>
      <c r="V707" s="146"/>
      <c r="AR707" t="str">
        <f t="shared" si="86"/>
        <v/>
      </c>
      <c r="AS707" t="str">
        <f t="shared" si="87"/>
        <v/>
      </c>
    </row>
    <row r="708" spans="1:45" x14ac:dyDescent="0.55000000000000004">
      <c r="A708" s="171"/>
      <c r="B708" s="172"/>
      <c r="C708" s="173"/>
      <c r="D708" s="173"/>
      <c r="E708" s="173"/>
      <c r="F708" s="173"/>
      <c r="G708" s="174"/>
      <c r="H708" s="175"/>
      <c r="I708" s="176"/>
      <c r="J708" s="176"/>
      <c r="K708" s="177"/>
      <c r="L708" s="178"/>
      <c r="M708" s="179"/>
      <c r="N708" s="133"/>
      <c r="O708" s="160" t="str">
        <f>IF(Q708 = "", "", COUNT(Q$4:$Q708))</f>
        <v/>
      </c>
      <c r="P708" s="160" t="str">
        <f t="shared" ref="P708:P771" si="88">IF(C708 &gt; 0, YEAR(B708), "")</f>
        <v/>
      </c>
      <c r="Q708" s="161" t="str">
        <f t="shared" ref="Q708:Q771" si="89">IF(A708="", "", IF(G708="",1,IF(G708="O",1,IF(G708="C",8.4,IF(G708="B",8.4,IF(G708="A",76.8,IF(G708="K",76.8,"ERR")))))))</f>
        <v/>
      </c>
      <c r="R708" s="162" t="str">
        <f t="shared" ref="R708:R771" si="90">IF(L708&lt;&gt;"",Q708,"")</f>
        <v/>
      </c>
      <c r="S708" s="163" t="str">
        <f t="shared" ref="S708:S771" si="91">IF(IF(L708&lt;&gt;"",G708,"")=0, "O", IF(L708&lt;&gt;"",G708,""))</f>
        <v/>
      </c>
      <c r="T708" s="164" t="str">
        <f t="shared" ref="T708:T771" si="92">IF(M708&lt;&gt;"",Q708,"")</f>
        <v/>
      </c>
      <c r="U708" s="165" t="str">
        <f t="shared" ref="U708:U771" si="93">IF(IF(M708&lt;&gt;"",G708,"")=0, "O", IF(M708&lt;&gt;"",G708,""))</f>
        <v/>
      </c>
      <c r="V708" s="146"/>
      <c r="AR708" t="str">
        <f t="shared" ref="AR708:AR771" si="94">IF(O708&gt;0, O708, "")</f>
        <v/>
      </c>
      <c r="AS708" t="str">
        <f t="shared" ref="AS708:AS771" si="95">IF(OR(L708="Y",M708="Y"),"Y","")</f>
        <v/>
      </c>
    </row>
    <row r="709" spans="1:45" x14ac:dyDescent="0.55000000000000004">
      <c r="A709" s="171"/>
      <c r="B709" s="172"/>
      <c r="C709" s="173"/>
      <c r="D709" s="173"/>
      <c r="E709" s="173"/>
      <c r="F709" s="173"/>
      <c r="G709" s="174"/>
      <c r="H709" s="175"/>
      <c r="I709" s="176"/>
      <c r="J709" s="176"/>
      <c r="K709" s="177"/>
      <c r="L709" s="178"/>
      <c r="M709" s="179"/>
      <c r="N709" s="133"/>
      <c r="O709" s="160" t="str">
        <f>IF(Q709 = "", "", COUNT(Q$4:$Q709))</f>
        <v/>
      </c>
      <c r="P709" s="160" t="str">
        <f t="shared" si="88"/>
        <v/>
      </c>
      <c r="Q709" s="161" t="str">
        <f t="shared" si="89"/>
        <v/>
      </c>
      <c r="R709" s="162" t="str">
        <f t="shared" si="90"/>
        <v/>
      </c>
      <c r="S709" s="163" t="str">
        <f t="shared" si="91"/>
        <v/>
      </c>
      <c r="T709" s="164" t="str">
        <f t="shared" si="92"/>
        <v/>
      </c>
      <c r="U709" s="165" t="str">
        <f t="shared" si="93"/>
        <v/>
      </c>
      <c r="V709" s="146"/>
      <c r="AR709" t="str">
        <f t="shared" si="94"/>
        <v/>
      </c>
      <c r="AS709" t="str">
        <f t="shared" si="95"/>
        <v/>
      </c>
    </row>
    <row r="710" spans="1:45" x14ac:dyDescent="0.55000000000000004">
      <c r="A710" s="171"/>
      <c r="B710" s="172"/>
      <c r="C710" s="173"/>
      <c r="D710" s="173"/>
      <c r="E710" s="173"/>
      <c r="F710" s="173"/>
      <c r="G710" s="174"/>
      <c r="H710" s="175"/>
      <c r="I710" s="176"/>
      <c r="J710" s="176"/>
      <c r="K710" s="177"/>
      <c r="L710" s="178"/>
      <c r="M710" s="179"/>
      <c r="N710" s="133"/>
      <c r="O710" s="160" t="str">
        <f>IF(Q710 = "", "", COUNT(Q$4:$Q710))</f>
        <v/>
      </c>
      <c r="P710" s="160" t="str">
        <f t="shared" si="88"/>
        <v/>
      </c>
      <c r="Q710" s="161" t="str">
        <f t="shared" si="89"/>
        <v/>
      </c>
      <c r="R710" s="162" t="str">
        <f t="shared" si="90"/>
        <v/>
      </c>
      <c r="S710" s="163" t="str">
        <f t="shared" si="91"/>
        <v/>
      </c>
      <c r="T710" s="164" t="str">
        <f t="shared" si="92"/>
        <v/>
      </c>
      <c r="U710" s="165" t="str">
        <f t="shared" si="93"/>
        <v/>
      </c>
      <c r="V710" s="146"/>
      <c r="AR710" t="str">
        <f t="shared" si="94"/>
        <v/>
      </c>
      <c r="AS710" t="str">
        <f t="shared" si="95"/>
        <v/>
      </c>
    </row>
    <row r="711" spans="1:45" x14ac:dyDescent="0.55000000000000004">
      <c r="A711" s="171"/>
      <c r="B711" s="172"/>
      <c r="C711" s="173"/>
      <c r="D711" s="173"/>
      <c r="E711" s="173"/>
      <c r="F711" s="173"/>
      <c r="G711" s="174"/>
      <c r="H711" s="175"/>
      <c r="I711" s="176"/>
      <c r="J711" s="176"/>
      <c r="K711" s="177"/>
      <c r="L711" s="178"/>
      <c r="M711" s="179"/>
      <c r="N711" s="133"/>
      <c r="O711" s="160" t="str">
        <f>IF(Q711 = "", "", COUNT(Q$4:$Q711))</f>
        <v/>
      </c>
      <c r="P711" s="160" t="str">
        <f t="shared" si="88"/>
        <v/>
      </c>
      <c r="Q711" s="161" t="str">
        <f t="shared" si="89"/>
        <v/>
      </c>
      <c r="R711" s="162" t="str">
        <f t="shared" si="90"/>
        <v/>
      </c>
      <c r="S711" s="163" t="str">
        <f t="shared" si="91"/>
        <v/>
      </c>
      <c r="T711" s="164" t="str">
        <f t="shared" si="92"/>
        <v/>
      </c>
      <c r="U711" s="165" t="str">
        <f t="shared" si="93"/>
        <v/>
      </c>
      <c r="V711" s="146"/>
      <c r="AR711" t="str">
        <f t="shared" si="94"/>
        <v/>
      </c>
      <c r="AS711" t="str">
        <f t="shared" si="95"/>
        <v/>
      </c>
    </row>
    <row r="712" spans="1:45" x14ac:dyDescent="0.55000000000000004">
      <c r="A712" s="171"/>
      <c r="B712" s="172"/>
      <c r="C712" s="173"/>
      <c r="D712" s="173"/>
      <c r="E712" s="173"/>
      <c r="F712" s="173"/>
      <c r="G712" s="174"/>
      <c r="H712" s="175"/>
      <c r="I712" s="176"/>
      <c r="J712" s="176"/>
      <c r="K712" s="177"/>
      <c r="L712" s="178"/>
      <c r="M712" s="179"/>
      <c r="N712" s="133"/>
      <c r="O712" s="160" t="str">
        <f>IF(Q712 = "", "", COUNT(Q$4:$Q712))</f>
        <v/>
      </c>
      <c r="P712" s="160" t="str">
        <f t="shared" si="88"/>
        <v/>
      </c>
      <c r="Q712" s="161" t="str">
        <f t="shared" si="89"/>
        <v/>
      </c>
      <c r="R712" s="162" t="str">
        <f t="shared" si="90"/>
        <v/>
      </c>
      <c r="S712" s="163" t="str">
        <f t="shared" si="91"/>
        <v/>
      </c>
      <c r="T712" s="164" t="str">
        <f t="shared" si="92"/>
        <v/>
      </c>
      <c r="U712" s="165" t="str">
        <f t="shared" si="93"/>
        <v/>
      </c>
      <c r="V712" s="146"/>
      <c r="AR712" t="str">
        <f t="shared" si="94"/>
        <v/>
      </c>
      <c r="AS712" t="str">
        <f t="shared" si="95"/>
        <v/>
      </c>
    </row>
    <row r="713" spans="1:45" x14ac:dyDescent="0.55000000000000004">
      <c r="A713" s="171"/>
      <c r="B713" s="172"/>
      <c r="C713" s="173"/>
      <c r="D713" s="173"/>
      <c r="E713" s="173"/>
      <c r="F713" s="173"/>
      <c r="G713" s="174"/>
      <c r="H713" s="175"/>
      <c r="I713" s="176"/>
      <c r="J713" s="176"/>
      <c r="K713" s="177"/>
      <c r="L713" s="178"/>
      <c r="M713" s="179"/>
      <c r="N713" s="133"/>
      <c r="O713" s="160" t="str">
        <f>IF(Q713 = "", "", COUNT(Q$4:$Q713))</f>
        <v/>
      </c>
      <c r="P713" s="160" t="str">
        <f t="shared" si="88"/>
        <v/>
      </c>
      <c r="Q713" s="161" t="str">
        <f t="shared" si="89"/>
        <v/>
      </c>
      <c r="R713" s="162" t="str">
        <f t="shared" si="90"/>
        <v/>
      </c>
      <c r="S713" s="163" t="str">
        <f t="shared" si="91"/>
        <v/>
      </c>
      <c r="T713" s="164" t="str">
        <f t="shared" si="92"/>
        <v/>
      </c>
      <c r="U713" s="165" t="str">
        <f t="shared" si="93"/>
        <v/>
      </c>
      <c r="V713" s="146"/>
      <c r="AR713" t="str">
        <f t="shared" si="94"/>
        <v/>
      </c>
      <c r="AS713" t="str">
        <f t="shared" si="95"/>
        <v/>
      </c>
    </row>
    <row r="714" spans="1:45" x14ac:dyDescent="0.55000000000000004">
      <c r="A714" s="171"/>
      <c r="B714" s="172"/>
      <c r="C714" s="173"/>
      <c r="D714" s="173"/>
      <c r="E714" s="173"/>
      <c r="F714" s="173"/>
      <c r="G714" s="174"/>
      <c r="H714" s="175"/>
      <c r="I714" s="176"/>
      <c r="J714" s="176"/>
      <c r="K714" s="177"/>
      <c r="L714" s="178"/>
      <c r="M714" s="179"/>
      <c r="N714" s="133"/>
      <c r="O714" s="160" t="str">
        <f>IF(Q714 = "", "", COUNT(Q$4:$Q714))</f>
        <v/>
      </c>
      <c r="P714" s="160" t="str">
        <f t="shared" si="88"/>
        <v/>
      </c>
      <c r="Q714" s="161" t="str">
        <f t="shared" si="89"/>
        <v/>
      </c>
      <c r="R714" s="162" t="str">
        <f t="shared" si="90"/>
        <v/>
      </c>
      <c r="S714" s="163" t="str">
        <f t="shared" si="91"/>
        <v/>
      </c>
      <c r="T714" s="164" t="str">
        <f t="shared" si="92"/>
        <v/>
      </c>
      <c r="U714" s="165" t="str">
        <f t="shared" si="93"/>
        <v/>
      </c>
      <c r="V714" s="146"/>
      <c r="AR714" t="str">
        <f t="shared" si="94"/>
        <v/>
      </c>
      <c r="AS714" t="str">
        <f t="shared" si="95"/>
        <v/>
      </c>
    </row>
    <row r="715" spans="1:45" x14ac:dyDescent="0.55000000000000004">
      <c r="A715" s="171"/>
      <c r="B715" s="172"/>
      <c r="C715" s="173"/>
      <c r="D715" s="173"/>
      <c r="E715" s="173"/>
      <c r="F715" s="173"/>
      <c r="G715" s="174"/>
      <c r="H715" s="175"/>
      <c r="I715" s="176"/>
      <c r="J715" s="176"/>
      <c r="K715" s="177"/>
      <c r="L715" s="178"/>
      <c r="M715" s="179"/>
      <c r="N715" s="133"/>
      <c r="O715" s="160" t="str">
        <f>IF(Q715 = "", "", COUNT(Q$4:$Q715))</f>
        <v/>
      </c>
      <c r="P715" s="160" t="str">
        <f t="shared" si="88"/>
        <v/>
      </c>
      <c r="Q715" s="161" t="str">
        <f t="shared" si="89"/>
        <v/>
      </c>
      <c r="R715" s="162" t="str">
        <f t="shared" si="90"/>
        <v/>
      </c>
      <c r="S715" s="163" t="str">
        <f t="shared" si="91"/>
        <v/>
      </c>
      <c r="T715" s="164" t="str">
        <f t="shared" si="92"/>
        <v/>
      </c>
      <c r="U715" s="165" t="str">
        <f t="shared" si="93"/>
        <v/>
      </c>
      <c r="V715" s="146"/>
      <c r="AR715" t="str">
        <f t="shared" si="94"/>
        <v/>
      </c>
      <c r="AS715" t="str">
        <f t="shared" si="95"/>
        <v/>
      </c>
    </row>
    <row r="716" spans="1:45" x14ac:dyDescent="0.55000000000000004">
      <c r="A716" s="171"/>
      <c r="B716" s="172"/>
      <c r="C716" s="173"/>
      <c r="D716" s="173"/>
      <c r="E716" s="173"/>
      <c r="F716" s="173"/>
      <c r="G716" s="174"/>
      <c r="H716" s="175"/>
      <c r="I716" s="176"/>
      <c r="J716" s="176"/>
      <c r="K716" s="177"/>
      <c r="L716" s="178"/>
      <c r="M716" s="179"/>
      <c r="N716" s="133"/>
      <c r="O716" s="160" t="str">
        <f>IF(Q716 = "", "", COUNT(Q$4:$Q716))</f>
        <v/>
      </c>
      <c r="P716" s="160" t="str">
        <f t="shared" si="88"/>
        <v/>
      </c>
      <c r="Q716" s="161" t="str">
        <f t="shared" si="89"/>
        <v/>
      </c>
      <c r="R716" s="162" t="str">
        <f t="shared" si="90"/>
        <v/>
      </c>
      <c r="S716" s="163" t="str">
        <f t="shared" si="91"/>
        <v/>
      </c>
      <c r="T716" s="164" t="str">
        <f t="shared" si="92"/>
        <v/>
      </c>
      <c r="U716" s="165" t="str">
        <f t="shared" si="93"/>
        <v/>
      </c>
      <c r="V716" s="146"/>
      <c r="AR716" t="str">
        <f t="shared" si="94"/>
        <v/>
      </c>
      <c r="AS716" t="str">
        <f t="shared" si="95"/>
        <v/>
      </c>
    </row>
    <row r="717" spans="1:45" x14ac:dyDescent="0.55000000000000004">
      <c r="A717" s="171"/>
      <c r="B717" s="172"/>
      <c r="C717" s="173"/>
      <c r="D717" s="173"/>
      <c r="E717" s="173"/>
      <c r="F717" s="173"/>
      <c r="G717" s="174"/>
      <c r="H717" s="175"/>
      <c r="I717" s="176"/>
      <c r="J717" s="176"/>
      <c r="K717" s="177"/>
      <c r="L717" s="178"/>
      <c r="M717" s="179"/>
      <c r="N717" s="133"/>
      <c r="O717" s="160" t="str">
        <f>IF(Q717 = "", "", COUNT(Q$4:$Q717))</f>
        <v/>
      </c>
      <c r="P717" s="160" t="str">
        <f t="shared" si="88"/>
        <v/>
      </c>
      <c r="Q717" s="161" t="str">
        <f t="shared" si="89"/>
        <v/>
      </c>
      <c r="R717" s="162" t="str">
        <f t="shared" si="90"/>
        <v/>
      </c>
      <c r="S717" s="163" t="str">
        <f t="shared" si="91"/>
        <v/>
      </c>
      <c r="T717" s="164" t="str">
        <f t="shared" si="92"/>
        <v/>
      </c>
      <c r="U717" s="165" t="str">
        <f t="shared" si="93"/>
        <v/>
      </c>
      <c r="V717" s="146"/>
      <c r="AR717" t="str">
        <f t="shared" si="94"/>
        <v/>
      </c>
      <c r="AS717" t="str">
        <f t="shared" si="95"/>
        <v/>
      </c>
    </row>
    <row r="718" spans="1:45" x14ac:dyDescent="0.55000000000000004">
      <c r="A718" s="171"/>
      <c r="B718" s="172"/>
      <c r="C718" s="173"/>
      <c r="D718" s="173"/>
      <c r="E718" s="173"/>
      <c r="F718" s="173"/>
      <c r="G718" s="174"/>
      <c r="H718" s="175"/>
      <c r="I718" s="176"/>
      <c r="J718" s="176"/>
      <c r="K718" s="177"/>
      <c r="L718" s="178"/>
      <c r="M718" s="179"/>
      <c r="N718" s="133"/>
      <c r="O718" s="160" t="str">
        <f>IF(Q718 = "", "", COUNT(Q$4:$Q718))</f>
        <v/>
      </c>
      <c r="P718" s="160" t="str">
        <f t="shared" si="88"/>
        <v/>
      </c>
      <c r="Q718" s="161" t="str">
        <f t="shared" si="89"/>
        <v/>
      </c>
      <c r="R718" s="162" t="str">
        <f t="shared" si="90"/>
        <v/>
      </c>
      <c r="S718" s="163" t="str">
        <f t="shared" si="91"/>
        <v/>
      </c>
      <c r="T718" s="164" t="str">
        <f t="shared" si="92"/>
        <v/>
      </c>
      <c r="U718" s="165" t="str">
        <f t="shared" si="93"/>
        <v/>
      </c>
      <c r="V718" s="146"/>
      <c r="AR718" t="str">
        <f t="shared" si="94"/>
        <v/>
      </c>
      <c r="AS718" t="str">
        <f t="shared" si="95"/>
        <v/>
      </c>
    </row>
    <row r="719" spans="1:45" x14ac:dyDescent="0.55000000000000004">
      <c r="A719" s="171"/>
      <c r="B719" s="172"/>
      <c r="C719" s="173"/>
      <c r="D719" s="173"/>
      <c r="E719" s="173"/>
      <c r="F719" s="173"/>
      <c r="G719" s="174"/>
      <c r="H719" s="175"/>
      <c r="I719" s="176"/>
      <c r="J719" s="176"/>
      <c r="K719" s="177"/>
      <c r="L719" s="178"/>
      <c r="M719" s="179"/>
      <c r="N719" s="133"/>
      <c r="O719" s="160" t="str">
        <f>IF(Q719 = "", "", COUNT(Q$4:$Q719))</f>
        <v/>
      </c>
      <c r="P719" s="160" t="str">
        <f t="shared" si="88"/>
        <v/>
      </c>
      <c r="Q719" s="161" t="str">
        <f t="shared" si="89"/>
        <v/>
      </c>
      <c r="R719" s="162" t="str">
        <f t="shared" si="90"/>
        <v/>
      </c>
      <c r="S719" s="163" t="str">
        <f t="shared" si="91"/>
        <v/>
      </c>
      <c r="T719" s="164" t="str">
        <f t="shared" si="92"/>
        <v/>
      </c>
      <c r="U719" s="165" t="str">
        <f t="shared" si="93"/>
        <v/>
      </c>
      <c r="V719" s="146"/>
      <c r="AR719" t="str">
        <f t="shared" si="94"/>
        <v/>
      </c>
      <c r="AS719" t="str">
        <f t="shared" si="95"/>
        <v/>
      </c>
    </row>
    <row r="720" spans="1:45" x14ac:dyDescent="0.55000000000000004">
      <c r="A720" s="171"/>
      <c r="B720" s="172"/>
      <c r="C720" s="173"/>
      <c r="D720" s="173"/>
      <c r="E720" s="173"/>
      <c r="F720" s="173"/>
      <c r="G720" s="174"/>
      <c r="H720" s="175"/>
      <c r="I720" s="176"/>
      <c r="J720" s="176"/>
      <c r="K720" s="177"/>
      <c r="L720" s="178"/>
      <c r="M720" s="179"/>
      <c r="N720" s="133"/>
      <c r="O720" s="160" t="str">
        <f>IF(Q720 = "", "", COUNT(Q$4:$Q720))</f>
        <v/>
      </c>
      <c r="P720" s="160" t="str">
        <f t="shared" si="88"/>
        <v/>
      </c>
      <c r="Q720" s="161" t="str">
        <f t="shared" si="89"/>
        <v/>
      </c>
      <c r="R720" s="162" t="str">
        <f t="shared" si="90"/>
        <v/>
      </c>
      <c r="S720" s="163" t="str">
        <f t="shared" si="91"/>
        <v/>
      </c>
      <c r="T720" s="164" t="str">
        <f t="shared" si="92"/>
        <v/>
      </c>
      <c r="U720" s="165" t="str">
        <f t="shared" si="93"/>
        <v/>
      </c>
      <c r="V720" s="146"/>
      <c r="AR720" t="str">
        <f t="shared" si="94"/>
        <v/>
      </c>
      <c r="AS720" t="str">
        <f t="shared" si="95"/>
        <v/>
      </c>
    </row>
    <row r="721" spans="1:45" x14ac:dyDescent="0.55000000000000004">
      <c r="A721" s="171"/>
      <c r="B721" s="172"/>
      <c r="C721" s="173"/>
      <c r="D721" s="173"/>
      <c r="E721" s="173"/>
      <c r="F721" s="173"/>
      <c r="G721" s="174"/>
      <c r="H721" s="175"/>
      <c r="I721" s="176"/>
      <c r="J721" s="176"/>
      <c r="K721" s="177"/>
      <c r="L721" s="178"/>
      <c r="M721" s="179"/>
      <c r="N721" s="133"/>
      <c r="O721" s="160" t="str">
        <f>IF(Q721 = "", "", COUNT(Q$4:$Q721))</f>
        <v/>
      </c>
      <c r="P721" s="160" t="str">
        <f t="shared" si="88"/>
        <v/>
      </c>
      <c r="Q721" s="161" t="str">
        <f t="shared" si="89"/>
        <v/>
      </c>
      <c r="R721" s="162" t="str">
        <f t="shared" si="90"/>
        <v/>
      </c>
      <c r="S721" s="163" t="str">
        <f t="shared" si="91"/>
        <v/>
      </c>
      <c r="T721" s="164" t="str">
        <f t="shared" si="92"/>
        <v/>
      </c>
      <c r="U721" s="165" t="str">
        <f t="shared" si="93"/>
        <v/>
      </c>
      <c r="V721" s="146"/>
      <c r="AR721" t="str">
        <f t="shared" si="94"/>
        <v/>
      </c>
      <c r="AS721" t="str">
        <f t="shared" si="95"/>
        <v/>
      </c>
    </row>
    <row r="722" spans="1:45" x14ac:dyDescent="0.55000000000000004">
      <c r="A722" s="171"/>
      <c r="B722" s="172"/>
      <c r="C722" s="173"/>
      <c r="D722" s="173"/>
      <c r="E722" s="173"/>
      <c r="F722" s="173"/>
      <c r="G722" s="174"/>
      <c r="H722" s="175"/>
      <c r="I722" s="176"/>
      <c r="J722" s="176"/>
      <c r="K722" s="177"/>
      <c r="L722" s="178"/>
      <c r="M722" s="179"/>
      <c r="N722" s="133"/>
      <c r="O722" s="160" t="str">
        <f>IF(Q722 = "", "", COUNT(Q$4:$Q722))</f>
        <v/>
      </c>
      <c r="P722" s="160" t="str">
        <f t="shared" si="88"/>
        <v/>
      </c>
      <c r="Q722" s="161" t="str">
        <f t="shared" si="89"/>
        <v/>
      </c>
      <c r="R722" s="162" t="str">
        <f t="shared" si="90"/>
        <v/>
      </c>
      <c r="S722" s="163" t="str">
        <f t="shared" si="91"/>
        <v/>
      </c>
      <c r="T722" s="164" t="str">
        <f t="shared" si="92"/>
        <v/>
      </c>
      <c r="U722" s="165" t="str">
        <f t="shared" si="93"/>
        <v/>
      </c>
      <c r="V722" s="146"/>
      <c r="AR722" t="str">
        <f t="shared" si="94"/>
        <v/>
      </c>
      <c r="AS722" t="str">
        <f t="shared" si="95"/>
        <v/>
      </c>
    </row>
    <row r="723" spans="1:45" x14ac:dyDescent="0.55000000000000004">
      <c r="A723" s="171"/>
      <c r="B723" s="172"/>
      <c r="C723" s="173"/>
      <c r="D723" s="173"/>
      <c r="E723" s="173"/>
      <c r="F723" s="173"/>
      <c r="G723" s="174"/>
      <c r="H723" s="175"/>
      <c r="I723" s="176"/>
      <c r="J723" s="176"/>
      <c r="K723" s="177"/>
      <c r="L723" s="178"/>
      <c r="M723" s="179"/>
      <c r="N723" s="133"/>
      <c r="O723" s="160" t="str">
        <f>IF(Q723 = "", "", COUNT(Q$4:$Q723))</f>
        <v/>
      </c>
      <c r="P723" s="160" t="str">
        <f t="shared" si="88"/>
        <v/>
      </c>
      <c r="Q723" s="161" t="str">
        <f t="shared" si="89"/>
        <v/>
      </c>
      <c r="R723" s="162" t="str">
        <f t="shared" si="90"/>
        <v/>
      </c>
      <c r="S723" s="163" t="str">
        <f t="shared" si="91"/>
        <v/>
      </c>
      <c r="T723" s="164" t="str">
        <f t="shared" si="92"/>
        <v/>
      </c>
      <c r="U723" s="165" t="str">
        <f t="shared" si="93"/>
        <v/>
      </c>
      <c r="V723" s="146"/>
      <c r="AR723" t="str">
        <f t="shared" si="94"/>
        <v/>
      </c>
      <c r="AS723" t="str">
        <f t="shared" si="95"/>
        <v/>
      </c>
    </row>
    <row r="724" spans="1:45" x14ac:dyDescent="0.55000000000000004">
      <c r="A724" s="171"/>
      <c r="B724" s="172"/>
      <c r="C724" s="173"/>
      <c r="D724" s="173"/>
      <c r="E724" s="173"/>
      <c r="F724" s="173"/>
      <c r="G724" s="174"/>
      <c r="H724" s="175"/>
      <c r="I724" s="176"/>
      <c r="J724" s="176"/>
      <c r="K724" s="177"/>
      <c r="L724" s="178"/>
      <c r="M724" s="179"/>
      <c r="N724" s="133"/>
      <c r="O724" s="160" t="str">
        <f>IF(Q724 = "", "", COUNT(Q$4:$Q724))</f>
        <v/>
      </c>
      <c r="P724" s="160" t="str">
        <f t="shared" si="88"/>
        <v/>
      </c>
      <c r="Q724" s="161" t="str">
        <f t="shared" si="89"/>
        <v/>
      </c>
      <c r="R724" s="162" t="str">
        <f t="shared" si="90"/>
        <v/>
      </c>
      <c r="S724" s="163" t="str">
        <f t="shared" si="91"/>
        <v/>
      </c>
      <c r="T724" s="164" t="str">
        <f t="shared" si="92"/>
        <v/>
      </c>
      <c r="U724" s="165" t="str">
        <f t="shared" si="93"/>
        <v/>
      </c>
      <c r="V724" s="146"/>
      <c r="AR724" t="str">
        <f t="shared" si="94"/>
        <v/>
      </c>
      <c r="AS724" t="str">
        <f t="shared" si="95"/>
        <v/>
      </c>
    </row>
    <row r="725" spans="1:45" x14ac:dyDescent="0.55000000000000004">
      <c r="A725" s="171"/>
      <c r="B725" s="172"/>
      <c r="C725" s="173"/>
      <c r="D725" s="173"/>
      <c r="E725" s="173"/>
      <c r="F725" s="173"/>
      <c r="G725" s="174"/>
      <c r="H725" s="175"/>
      <c r="I725" s="176"/>
      <c r="J725" s="176"/>
      <c r="K725" s="177"/>
      <c r="L725" s="178"/>
      <c r="M725" s="179"/>
      <c r="N725" s="133"/>
      <c r="O725" s="160" t="str">
        <f>IF(Q725 = "", "", COUNT(Q$4:$Q725))</f>
        <v/>
      </c>
      <c r="P725" s="160" t="str">
        <f t="shared" si="88"/>
        <v/>
      </c>
      <c r="Q725" s="161" t="str">
        <f t="shared" si="89"/>
        <v/>
      </c>
      <c r="R725" s="162" t="str">
        <f t="shared" si="90"/>
        <v/>
      </c>
      <c r="S725" s="163" t="str">
        <f t="shared" si="91"/>
        <v/>
      </c>
      <c r="T725" s="164" t="str">
        <f t="shared" si="92"/>
        <v/>
      </c>
      <c r="U725" s="165" t="str">
        <f t="shared" si="93"/>
        <v/>
      </c>
      <c r="V725" s="146"/>
      <c r="AR725" t="str">
        <f t="shared" si="94"/>
        <v/>
      </c>
      <c r="AS725" t="str">
        <f t="shared" si="95"/>
        <v/>
      </c>
    </row>
    <row r="726" spans="1:45" x14ac:dyDescent="0.55000000000000004">
      <c r="A726" s="171"/>
      <c r="B726" s="172"/>
      <c r="C726" s="173"/>
      <c r="D726" s="173"/>
      <c r="E726" s="173"/>
      <c r="F726" s="173"/>
      <c r="G726" s="174"/>
      <c r="H726" s="175"/>
      <c r="I726" s="176"/>
      <c r="J726" s="176"/>
      <c r="K726" s="177"/>
      <c r="L726" s="178"/>
      <c r="M726" s="179"/>
      <c r="N726" s="133"/>
      <c r="O726" s="160" t="str">
        <f>IF(Q726 = "", "", COUNT(Q$4:$Q726))</f>
        <v/>
      </c>
      <c r="P726" s="160" t="str">
        <f t="shared" si="88"/>
        <v/>
      </c>
      <c r="Q726" s="161" t="str">
        <f t="shared" si="89"/>
        <v/>
      </c>
      <c r="R726" s="162" t="str">
        <f t="shared" si="90"/>
        <v/>
      </c>
      <c r="S726" s="163" t="str">
        <f t="shared" si="91"/>
        <v/>
      </c>
      <c r="T726" s="164" t="str">
        <f t="shared" si="92"/>
        <v/>
      </c>
      <c r="U726" s="165" t="str">
        <f t="shared" si="93"/>
        <v/>
      </c>
      <c r="V726" s="146"/>
      <c r="AR726" t="str">
        <f t="shared" si="94"/>
        <v/>
      </c>
      <c r="AS726" t="str">
        <f t="shared" si="95"/>
        <v/>
      </c>
    </row>
    <row r="727" spans="1:45" x14ac:dyDescent="0.55000000000000004">
      <c r="A727" s="171"/>
      <c r="B727" s="172"/>
      <c r="C727" s="173"/>
      <c r="D727" s="173"/>
      <c r="E727" s="173"/>
      <c r="F727" s="173"/>
      <c r="G727" s="174"/>
      <c r="H727" s="175"/>
      <c r="I727" s="176"/>
      <c r="J727" s="176"/>
      <c r="K727" s="177"/>
      <c r="L727" s="178"/>
      <c r="M727" s="179"/>
      <c r="N727" s="133"/>
      <c r="O727" s="160" t="str">
        <f>IF(Q727 = "", "", COUNT(Q$4:$Q727))</f>
        <v/>
      </c>
      <c r="P727" s="160" t="str">
        <f t="shared" si="88"/>
        <v/>
      </c>
      <c r="Q727" s="161" t="str">
        <f t="shared" si="89"/>
        <v/>
      </c>
      <c r="R727" s="162" t="str">
        <f t="shared" si="90"/>
        <v/>
      </c>
      <c r="S727" s="163" t="str">
        <f t="shared" si="91"/>
        <v/>
      </c>
      <c r="T727" s="164" t="str">
        <f t="shared" si="92"/>
        <v/>
      </c>
      <c r="U727" s="165" t="str">
        <f t="shared" si="93"/>
        <v/>
      </c>
      <c r="V727" s="146"/>
      <c r="AR727" t="str">
        <f t="shared" si="94"/>
        <v/>
      </c>
      <c r="AS727" t="str">
        <f t="shared" si="95"/>
        <v/>
      </c>
    </row>
    <row r="728" spans="1:45" x14ac:dyDescent="0.55000000000000004">
      <c r="A728" s="171"/>
      <c r="B728" s="172"/>
      <c r="C728" s="173"/>
      <c r="D728" s="173"/>
      <c r="E728" s="173"/>
      <c r="F728" s="173"/>
      <c r="G728" s="174"/>
      <c r="H728" s="175"/>
      <c r="I728" s="176"/>
      <c r="J728" s="176"/>
      <c r="K728" s="177"/>
      <c r="L728" s="178"/>
      <c r="M728" s="179"/>
      <c r="N728" s="133"/>
      <c r="O728" s="160" t="str">
        <f>IF(Q728 = "", "", COUNT(Q$4:$Q728))</f>
        <v/>
      </c>
      <c r="P728" s="160" t="str">
        <f t="shared" si="88"/>
        <v/>
      </c>
      <c r="Q728" s="161" t="str">
        <f t="shared" si="89"/>
        <v/>
      </c>
      <c r="R728" s="162" t="str">
        <f t="shared" si="90"/>
        <v/>
      </c>
      <c r="S728" s="163" t="str">
        <f t="shared" si="91"/>
        <v/>
      </c>
      <c r="T728" s="164" t="str">
        <f t="shared" si="92"/>
        <v/>
      </c>
      <c r="U728" s="165" t="str">
        <f t="shared" si="93"/>
        <v/>
      </c>
      <c r="V728" s="146"/>
      <c r="AR728" t="str">
        <f t="shared" si="94"/>
        <v/>
      </c>
      <c r="AS728" t="str">
        <f t="shared" si="95"/>
        <v/>
      </c>
    </row>
    <row r="729" spans="1:45" x14ac:dyDescent="0.55000000000000004">
      <c r="A729" s="171"/>
      <c r="B729" s="172"/>
      <c r="C729" s="173"/>
      <c r="D729" s="173"/>
      <c r="E729" s="173"/>
      <c r="F729" s="173"/>
      <c r="G729" s="174"/>
      <c r="H729" s="175"/>
      <c r="I729" s="176"/>
      <c r="J729" s="176"/>
      <c r="K729" s="177"/>
      <c r="L729" s="178"/>
      <c r="M729" s="179"/>
      <c r="N729" s="133"/>
      <c r="O729" s="160" t="str">
        <f>IF(Q729 = "", "", COUNT(Q$4:$Q729))</f>
        <v/>
      </c>
      <c r="P729" s="160" t="str">
        <f t="shared" si="88"/>
        <v/>
      </c>
      <c r="Q729" s="161" t="str">
        <f t="shared" si="89"/>
        <v/>
      </c>
      <c r="R729" s="162" t="str">
        <f t="shared" si="90"/>
        <v/>
      </c>
      <c r="S729" s="163" t="str">
        <f t="shared" si="91"/>
        <v/>
      </c>
      <c r="T729" s="164" t="str">
        <f t="shared" si="92"/>
        <v/>
      </c>
      <c r="U729" s="165" t="str">
        <f t="shared" si="93"/>
        <v/>
      </c>
      <c r="V729" s="146"/>
      <c r="AR729" t="str">
        <f t="shared" si="94"/>
        <v/>
      </c>
      <c r="AS729" t="str">
        <f t="shared" si="95"/>
        <v/>
      </c>
    </row>
    <row r="730" spans="1:45" x14ac:dyDescent="0.55000000000000004">
      <c r="A730" s="171"/>
      <c r="B730" s="172"/>
      <c r="C730" s="173"/>
      <c r="D730" s="173"/>
      <c r="E730" s="173"/>
      <c r="F730" s="173"/>
      <c r="G730" s="174"/>
      <c r="H730" s="175"/>
      <c r="I730" s="176"/>
      <c r="J730" s="176"/>
      <c r="K730" s="177"/>
      <c r="L730" s="178"/>
      <c r="M730" s="179"/>
      <c r="N730" s="133"/>
      <c r="O730" s="160" t="str">
        <f>IF(Q730 = "", "", COUNT(Q$4:$Q730))</f>
        <v/>
      </c>
      <c r="P730" s="160" t="str">
        <f t="shared" si="88"/>
        <v/>
      </c>
      <c r="Q730" s="161" t="str">
        <f t="shared" si="89"/>
        <v/>
      </c>
      <c r="R730" s="162" t="str">
        <f t="shared" si="90"/>
        <v/>
      </c>
      <c r="S730" s="163" t="str">
        <f t="shared" si="91"/>
        <v/>
      </c>
      <c r="T730" s="164" t="str">
        <f t="shared" si="92"/>
        <v/>
      </c>
      <c r="U730" s="165" t="str">
        <f t="shared" si="93"/>
        <v/>
      </c>
      <c r="V730" s="146"/>
      <c r="AR730" t="str">
        <f t="shared" si="94"/>
        <v/>
      </c>
      <c r="AS730" t="str">
        <f t="shared" si="95"/>
        <v/>
      </c>
    </row>
    <row r="731" spans="1:45" x14ac:dyDescent="0.55000000000000004">
      <c r="A731" s="171"/>
      <c r="B731" s="172"/>
      <c r="C731" s="173"/>
      <c r="D731" s="173"/>
      <c r="E731" s="173"/>
      <c r="F731" s="173"/>
      <c r="G731" s="174"/>
      <c r="H731" s="175"/>
      <c r="I731" s="176"/>
      <c r="J731" s="176"/>
      <c r="K731" s="177"/>
      <c r="L731" s="178"/>
      <c r="M731" s="179"/>
      <c r="N731" s="133"/>
      <c r="O731" s="160" t="str">
        <f>IF(Q731 = "", "", COUNT(Q$4:$Q731))</f>
        <v/>
      </c>
      <c r="P731" s="160" t="str">
        <f t="shared" si="88"/>
        <v/>
      </c>
      <c r="Q731" s="161" t="str">
        <f t="shared" si="89"/>
        <v/>
      </c>
      <c r="R731" s="162" t="str">
        <f t="shared" si="90"/>
        <v/>
      </c>
      <c r="S731" s="163" t="str">
        <f t="shared" si="91"/>
        <v/>
      </c>
      <c r="T731" s="164" t="str">
        <f t="shared" si="92"/>
        <v/>
      </c>
      <c r="U731" s="165" t="str">
        <f t="shared" si="93"/>
        <v/>
      </c>
      <c r="V731" s="146"/>
      <c r="AR731" t="str">
        <f t="shared" si="94"/>
        <v/>
      </c>
      <c r="AS731" t="str">
        <f t="shared" si="95"/>
        <v/>
      </c>
    </row>
    <row r="732" spans="1:45" x14ac:dyDescent="0.55000000000000004">
      <c r="A732" s="171"/>
      <c r="B732" s="172"/>
      <c r="C732" s="173"/>
      <c r="D732" s="173"/>
      <c r="E732" s="173"/>
      <c r="F732" s="173"/>
      <c r="G732" s="174"/>
      <c r="H732" s="175"/>
      <c r="I732" s="176"/>
      <c r="J732" s="176"/>
      <c r="K732" s="177"/>
      <c r="L732" s="178"/>
      <c r="M732" s="179"/>
      <c r="N732" s="133"/>
      <c r="O732" s="160" t="str">
        <f>IF(Q732 = "", "", COUNT(Q$4:$Q732))</f>
        <v/>
      </c>
      <c r="P732" s="160" t="str">
        <f t="shared" si="88"/>
        <v/>
      </c>
      <c r="Q732" s="161" t="str">
        <f t="shared" si="89"/>
        <v/>
      </c>
      <c r="R732" s="162" t="str">
        <f t="shared" si="90"/>
        <v/>
      </c>
      <c r="S732" s="163" t="str">
        <f t="shared" si="91"/>
        <v/>
      </c>
      <c r="T732" s="164" t="str">
        <f t="shared" si="92"/>
        <v/>
      </c>
      <c r="U732" s="165" t="str">
        <f t="shared" si="93"/>
        <v/>
      </c>
      <c r="V732" s="146"/>
      <c r="AR732" t="str">
        <f t="shared" si="94"/>
        <v/>
      </c>
      <c r="AS732" t="str">
        <f t="shared" si="95"/>
        <v/>
      </c>
    </row>
    <row r="733" spans="1:45" x14ac:dyDescent="0.55000000000000004">
      <c r="A733" s="171"/>
      <c r="B733" s="172"/>
      <c r="C733" s="173"/>
      <c r="D733" s="173"/>
      <c r="E733" s="173"/>
      <c r="F733" s="173"/>
      <c r="G733" s="174"/>
      <c r="H733" s="175"/>
      <c r="I733" s="176"/>
      <c r="J733" s="176"/>
      <c r="K733" s="177"/>
      <c r="L733" s="178"/>
      <c r="M733" s="179"/>
      <c r="N733" s="133"/>
      <c r="O733" s="160" t="str">
        <f>IF(Q733 = "", "", COUNT(Q$4:$Q733))</f>
        <v/>
      </c>
      <c r="P733" s="160" t="str">
        <f t="shared" si="88"/>
        <v/>
      </c>
      <c r="Q733" s="161" t="str">
        <f t="shared" si="89"/>
        <v/>
      </c>
      <c r="R733" s="162" t="str">
        <f t="shared" si="90"/>
        <v/>
      </c>
      <c r="S733" s="163" t="str">
        <f t="shared" si="91"/>
        <v/>
      </c>
      <c r="T733" s="164" t="str">
        <f t="shared" si="92"/>
        <v/>
      </c>
      <c r="U733" s="165" t="str">
        <f t="shared" si="93"/>
        <v/>
      </c>
      <c r="V733" s="146"/>
      <c r="AR733" t="str">
        <f t="shared" si="94"/>
        <v/>
      </c>
      <c r="AS733" t="str">
        <f t="shared" si="95"/>
        <v/>
      </c>
    </row>
    <row r="734" spans="1:45" x14ac:dyDescent="0.55000000000000004">
      <c r="A734" s="171"/>
      <c r="B734" s="172"/>
      <c r="C734" s="173"/>
      <c r="D734" s="173"/>
      <c r="E734" s="173"/>
      <c r="F734" s="173"/>
      <c r="G734" s="174"/>
      <c r="H734" s="175"/>
      <c r="I734" s="176"/>
      <c r="J734" s="176"/>
      <c r="K734" s="177"/>
      <c r="L734" s="178"/>
      <c r="M734" s="179"/>
      <c r="N734" s="133"/>
      <c r="O734" s="160" t="str">
        <f>IF(Q734 = "", "", COUNT(Q$4:$Q734))</f>
        <v/>
      </c>
      <c r="P734" s="160" t="str">
        <f t="shared" si="88"/>
        <v/>
      </c>
      <c r="Q734" s="161" t="str">
        <f t="shared" si="89"/>
        <v/>
      </c>
      <c r="R734" s="162" t="str">
        <f t="shared" si="90"/>
        <v/>
      </c>
      <c r="S734" s="163" t="str">
        <f t="shared" si="91"/>
        <v/>
      </c>
      <c r="T734" s="164" t="str">
        <f t="shared" si="92"/>
        <v/>
      </c>
      <c r="U734" s="165" t="str">
        <f t="shared" si="93"/>
        <v/>
      </c>
      <c r="V734" s="146"/>
      <c r="AR734" t="str">
        <f t="shared" si="94"/>
        <v/>
      </c>
      <c r="AS734" t="str">
        <f t="shared" si="95"/>
        <v/>
      </c>
    </row>
    <row r="735" spans="1:45" x14ac:dyDescent="0.55000000000000004">
      <c r="A735" s="171"/>
      <c r="B735" s="172"/>
      <c r="C735" s="173"/>
      <c r="D735" s="173"/>
      <c r="E735" s="173"/>
      <c r="F735" s="173"/>
      <c r="G735" s="174"/>
      <c r="H735" s="175"/>
      <c r="I735" s="176"/>
      <c r="J735" s="176"/>
      <c r="K735" s="177"/>
      <c r="L735" s="178"/>
      <c r="M735" s="179"/>
      <c r="N735" s="133"/>
      <c r="O735" s="160" t="str">
        <f>IF(Q735 = "", "", COUNT(Q$4:$Q735))</f>
        <v/>
      </c>
      <c r="P735" s="160" t="str">
        <f t="shared" si="88"/>
        <v/>
      </c>
      <c r="Q735" s="161" t="str">
        <f t="shared" si="89"/>
        <v/>
      </c>
      <c r="R735" s="162" t="str">
        <f t="shared" si="90"/>
        <v/>
      </c>
      <c r="S735" s="163" t="str">
        <f t="shared" si="91"/>
        <v/>
      </c>
      <c r="T735" s="164" t="str">
        <f t="shared" si="92"/>
        <v/>
      </c>
      <c r="U735" s="165" t="str">
        <f t="shared" si="93"/>
        <v/>
      </c>
      <c r="V735" s="146"/>
      <c r="AR735" t="str">
        <f t="shared" si="94"/>
        <v/>
      </c>
      <c r="AS735" t="str">
        <f t="shared" si="95"/>
        <v/>
      </c>
    </row>
    <row r="736" spans="1:45" x14ac:dyDescent="0.55000000000000004">
      <c r="A736" s="171"/>
      <c r="B736" s="172"/>
      <c r="C736" s="173"/>
      <c r="D736" s="173"/>
      <c r="E736" s="173"/>
      <c r="F736" s="173"/>
      <c r="G736" s="174"/>
      <c r="H736" s="175"/>
      <c r="I736" s="176"/>
      <c r="J736" s="176"/>
      <c r="K736" s="177"/>
      <c r="L736" s="178"/>
      <c r="M736" s="179"/>
      <c r="N736" s="133"/>
      <c r="O736" s="160" t="str">
        <f>IF(Q736 = "", "", COUNT(Q$4:$Q736))</f>
        <v/>
      </c>
      <c r="P736" s="160" t="str">
        <f t="shared" si="88"/>
        <v/>
      </c>
      <c r="Q736" s="161" t="str">
        <f t="shared" si="89"/>
        <v/>
      </c>
      <c r="R736" s="162" t="str">
        <f t="shared" si="90"/>
        <v/>
      </c>
      <c r="S736" s="163" t="str">
        <f t="shared" si="91"/>
        <v/>
      </c>
      <c r="T736" s="164" t="str">
        <f t="shared" si="92"/>
        <v/>
      </c>
      <c r="U736" s="165" t="str">
        <f t="shared" si="93"/>
        <v/>
      </c>
      <c r="V736" s="146"/>
      <c r="AR736" t="str">
        <f t="shared" si="94"/>
        <v/>
      </c>
      <c r="AS736" t="str">
        <f t="shared" si="95"/>
        <v/>
      </c>
    </row>
    <row r="737" spans="1:45" x14ac:dyDescent="0.55000000000000004">
      <c r="A737" s="171"/>
      <c r="B737" s="172"/>
      <c r="C737" s="173"/>
      <c r="D737" s="173"/>
      <c r="E737" s="173"/>
      <c r="F737" s="173"/>
      <c r="G737" s="174"/>
      <c r="H737" s="175"/>
      <c r="I737" s="176"/>
      <c r="J737" s="176"/>
      <c r="K737" s="177"/>
      <c r="L737" s="178"/>
      <c r="M737" s="179"/>
      <c r="N737" s="133"/>
      <c r="O737" s="160" t="str">
        <f>IF(Q737 = "", "", COUNT(Q$4:$Q737))</f>
        <v/>
      </c>
      <c r="P737" s="160" t="str">
        <f t="shared" si="88"/>
        <v/>
      </c>
      <c r="Q737" s="161" t="str">
        <f t="shared" si="89"/>
        <v/>
      </c>
      <c r="R737" s="162" t="str">
        <f t="shared" si="90"/>
        <v/>
      </c>
      <c r="S737" s="163" t="str">
        <f t="shared" si="91"/>
        <v/>
      </c>
      <c r="T737" s="164" t="str">
        <f t="shared" si="92"/>
        <v/>
      </c>
      <c r="U737" s="165" t="str">
        <f t="shared" si="93"/>
        <v/>
      </c>
      <c r="V737" s="146"/>
      <c r="AR737" t="str">
        <f t="shared" si="94"/>
        <v/>
      </c>
      <c r="AS737" t="str">
        <f t="shared" si="95"/>
        <v/>
      </c>
    </row>
    <row r="738" spans="1:45" x14ac:dyDescent="0.55000000000000004">
      <c r="A738" s="171"/>
      <c r="B738" s="172"/>
      <c r="C738" s="173"/>
      <c r="D738" s="173"/>
      <c r="E738" s="173"/>
      <c r="F738" s="173"/>
      <c r="G738" s="174"/>
      <c r="H738" s="175"/>
      <c r="I738" s="176"/>
      <c r="J738" s="176"/>
      <c r="K738" s="177"/>
      <c r="L738" s="178"/>
      <c r="M738" s="179"/>
      <c r="N738" s="133"/>
      <c r="O738" s="160" t="str">
        <f>IF(Q738 = "", "", COUNT(Q$4:$Q738))</f>
        <v/>
      </c>
      <c r="P738" s="160" t="str">
        <f t="shared" si="88"/>
        <v/>
      </c>
      <c r="Q738" s="161" t="str">
        <f t="shared" si="89"/>
        <v/>
      </c>
      <c r="R738" s="162" t="str">
        <f t="shared" si="90"/>
        <v/>
      </c>
      <c r="S738" s="163" t="str">
        <f t="shared" si="91"/>
        <v/>
      </c>
      <c r="T738" s="164" t="str">
        <f t="shared" si="92"/>
        <v/>
      </c>
      <c r="U738" s="165" t="str">
        <f t="shared" si="93"/>
        <v/>
      </c>
      <c r="V738" s="146"/>
      <c r="AR738" t="str">
        <f t="shared" si="94"/>
        <v/>
      </c>
      <c r="AS738" t="str">
        <f t="shared" si="95"/>
        <v/>
      </c>
    </row>
    <row r="739" spans="1:45" x14ac:dyDescent="0.55000000000000004">
      <c r="A739" s="171"/>
      <c r="B739" s="172"/>
      <c r="C739" s="173"/>
      <c r="D739" s="173"/>
      <c r="E739" s="173"/>
      <c r="F739" s="173"/>
      <c r="G739" s="174"/>
      <c r="H739" s="175"/>
      <c r="I739" s="176"/>
      <c r="J739" s="176"/>
      <c r="K739" s="177"/>
      <c r="L739" s="178"/>
      <c r="M739" s="179"/>
      <c r="N739" s="133"/>
      <c r="O739" s="160" t="str">
        <f>IF(Q739 = "", "", COUNT(Q$4:$Q739))</f>
        <v/>
      </c>
      <c r="P739" s="160" t="str">
        <f t="shared" si="88"/>
        <v/>
      </c>
      <c r="Q739" s="161" t="str">
        <f t="shared" si="89"/>
        <v/>
      </c>
      <c r="R739" s="162" t="str">
        <f t="shared" si="90"/>
        <v/>
      </c>
      <c r="S739" s="163" t="str">
        <f t="shared" si="91"/>
        <v/>
      </c>
      <c r="T739" s="164" t="str">
        <f t="shared" si="92"/>
        <v/>
      </c>
      <c r="U739" s="165" t="str">
        <f t="shared" si="93"/>
        <v/>
      </c>
      <c r="V739" s="146"/>
      <c r="AR739" t="str">
        <f t="shared" si="94"/>
        <v/>
      </c>
      <c r="AS739" t="str">
        <f t="shared" si="95"/>
        <v/>
      </c>
    </row>
    <row r="740" spans="1:45" x14ac:dyDescent="0.55000000000000004">
      <c r="A740" s="171"/>
      <c r="B740" s="172"/>
      <c r="C740" s="173"/>
      <c r="D740" s="173"/>
      <c r="E740" s="173"/>
      <c r="F740" s="173"/>
      <c r="G740" s="174"/>
      <c r="H740" s="175"/>
      <c r="I740" s="176"/>
      <c r="J740" s="176"/>
      <c r="K740" s="177"/>
      <c r="L740" s="178"/>
      <c r="M740" s="179"/>
      <c r="N740" s="133"/>
      <c r="O740" s="160" t="str">
        <f>IF(Q740 = "", "", COUNT(Q$4:$Q740))</f>
        <v/>
      </c>
      <c r="P740" s="160" t="str">
        <f t="shared" si="88"/>
        <v/>
      </c>
      <c r="Q740" s="161" t="str">
        <f t="shared" si="89"/>
        <v/>
      </c>
      <c r="R740" s="162" t="str">
        <f t="shared" si="90"/>
        <v/>
      </c>
      <c r="S740" s="163" t="str">
        <f t="shared" si="91"/>
        <v/>
      </c>
      <c r="T740" s="164" t="str">
        <f t="shared" si="92"/>
        <v/>
      </c>
      <c r="U740" s="165" t="str">
        <f t="shared" si="93"/>
        <v/>
      </c>
      <c r="V740" s="146"/>
      <c r="AR740" t="str">
        <f t="shared" si="94"/>
        <v/>
      </c>
      <c r="AS740" t="str">
        <f t="shared" si="95"/>
        <v/>
      </c>
    </row>
    <row r="741" spans="1:45" x14ac:dyDescent="0.55000000000000004">
      <c r="A741" s="171"/>
      <c r="B741" s="172"/>
      <c r="C741" s="173"/>
      <c r="D741" s="173"/>
      <c r="E741" s="173"/>
      <c r="F741" s="173"/>
      <c r="G741" s="174"/>
      <c r="H741" s="175"/>
      <c r="I741" s="176"/>
      <c r="J741" s="176"/>
      <c r="K741" s="177"/>
      <c r="L741" s="178"/>
      <c r="M741" s="179"/>
      <c r="N741" s="133"/>
      <c r="O741" s="160" t="str">
        <f>IF(Q741 = "", "", COUNT(Q$4:$Q741))</f>
        <v/>
      </c>
      <c r="P741" s="160" t="str">
        <f t="shared" si="88"/>
        <v/>
      </c>
      <c r="Q741" s="161" t="str">
        <f t="shared" si="89"/>
        <v/>
      </c>
      <c r="R741" s="162" t="str">
        <f t="shared" si="90"/>
        <v/>
      </c>
      <c r="S741" s="163" t="str">
        <f t="shared" si="91"/>
        <v/>
      </c>
      <c r="T741" s="164" t="str">
        <f t="shared" si="92"/>
        <v/>
      </c>
      <c r="U741" s="165" t="str">
        <f t="shared" si="93"/>
        <v/>
      </c>
      <c r="V741" s="146"/>
      <c r="AR741" t="str">
        <f t="shared" si="94"/>
        <v/>
      </c>
      <c r="AS741" t="str">
        <f t="shared" si="95"/>
        <v/>
      </c>
    </row>
    <row r="742" spans="1:45" x14ac:dyDescent="0.55000000000000004">
      <c r="A742" s="171"/>
      <c r="B742" s="172"/>
      <c r="C742" s="173"/>
      <c r="D742" s="173"/>
      <c r="E742" s="173"/>
      <c r="F742" s="173"/>
      <c r="G742" s="174"/>
      <c r="H742" s="175"/>
      <c r="I742" s="176"/>
      <c r="J742" s="176"/>
      <c r="K742" s="177"/>
      <c r="L742" s="178"/>
      <c r="M742" s="179"/>
      <c r="N742" s="133"/>
      <c r="O742" s="160" t="str">
        <f>IF(Q742 = "", "", COUNT(Q$4:$Q742))</f>
        <v/>
      </c>
      <c r="P742" s="160" t="str">
        <f t="shared" si="88"/>
        <v/>
      </c>
      <c r="Q742" s="161" t="str">
        <f t="shared" si="89"/>
        <v/>
      </c>
      <c r="R742" s="162" t="str">
        <f t="shared" si="90"/>
        <v/>
      </c>
      <c r="S742" s="163" t="str">
        <f t="shared" si="91"/>
        <v/>
      </c>
      <c r="T742" s="164" t="str">
        <f t="shared" si="92"/>
        <v/>
      </c>
      <c r="U742" s="165" t="str">
        <f t="shared" si="93"/>
        <v/>
      </c>
      <c r="V742" s="146"/>
      <c r="AR742" t="str">
        <f t="shared" si="94"/>
        <v/>
      </c>
      <c r="AS742" t="str">
        <f t="shared" si="95"/>
        <v/>
      </c>
    </row>
    <row r="743" spans="1:45" x14ac:dyDescent="0.55000000000000004">
      <c r="A743" s="171"/>
      <c r="B743" s="172"/>
      <c r="C743" s="173"/>
      <c r="D743" s="173"/>
      <c r="E743" s="173"/>
      <c r="F743" s="173"/>
      <c r="G743" s="174"/>
      <c r="H743" s="175"/>
      <c r="I743" s="176"/>
      <c r="J743" s="176"/>
      <c r="K743" s="177"/>
      <c r="L743" s="178"/>
      <c r="M743" s="179"/>
      <c r="N743" s="133"/>
      <c r="O743" s="160" t="str">
        <f>IF(Q743 = "", "", COUNT(Q$4:$Q743))</f>
        <v/>
      </c>
      <c r="P743" s="160" t="str">
        <f t="shared" si="88"/>
        <v/>
      </c>
      <c r="Q743" s="161" t="str">
        <f t="shared" si="89"/>
        <v/>
      </c>
      <c r="R743" s="162" t="str">
        <f t="shared" si="90"/>
        <v/>
      </c>
      <c r="S743" s="163" t="str">
        <f t="shared" si="91"/>
        <v/>
      </c>
      <c r="T743" s="164" t="str">
        <f t="shared" si="92"/>
        <v/>
      </c>
      <c r="U743" s="165" t="str">
        <f t="shared" si="93"/>
        <v/>
      </c>
      <c r="V743" s="146"/>
      <c r="AR743" t="str">
        <f t="shared" si="94"/>
        <v/>
      </c>
      <c r="AS743" t="str">
        <f t="shared" si="95"/>
        <v/>
      </c>
    </row>
    <row r="744" spans="1:45" x14ac:dyDescent="0.55000000000000004">
      <c r="A744" s="171"/>
      <c r="B744" s="172"/>
      <c r="C744" s="173"/>
      <c r="D744" s="173"/>
      <c r="E744" s="173"/>
      <c r="F744" s="173"/>
      <c r="G744" s="174"/>
      <c r="H744" s="175"/>
      <c r="I744" s="176"/>
      <c r="J744" s="176"/>
      <c r="K744" s="177"/>
      <c r="L744" s="178"/>
      <c r="M744" s="179"/>
      <c r="N744" s="133"/>
      <c r="O744" s="160" t="str">
        <f>IF(Q744 = "", "", COUNT(Q$4:$Q744))</f>
        <v/>
      </c>
      <c r="P744" s="160" t="str">
        <f t="shared" si="88"/>
        <v/>
      </c>
      <c r="Q744" s="161" t="str">
        <f t="shared" si="89"/>
        <v/>
      </c>
      <c r="R744" s="162" t="str">
        <f t="shared" si="90"/>
        <v/>
      </c>
      <c r="S744" s="163" t="str">
        <f t="shared" si="91"/>
        <v/>
      </c>
      <c r="T744" s="164" t="str">
        <f t="shared" si="92"/>
        <v/>
      </c>
      <c r="U744" s="165" t="str">
        <f t="shared" si="93"/>
        <v/>
      </c>
      <c r="V744" s="146"/>
      <c r="AR744" t="str">
        <f t="shared" si="94"/>
        <v/>
      </c>
      <c r="AS744" t="str">
        <f t="shared" si="95"/>
        <v/>
      </c>
    </row>
    <row r="745" spans="1:45" x14ac:dyDescent="0.55000000000000004">
      <c r="A745" s="171"/>
      <c r="B745" s="172"/>
      <c r="C745" s="173"/>
      <c r="D745" s="173"/>
      <c r="E745" s="173"/>
      <c r="F745" s="173"/>
      <c r="G745" s="174"/>
      <c r="H745" s="175"/>
      <c r="I745" s="176"/>
      <c r="J745" s="176"/>
      <c r="K745" s="177"/>
      <c r="L745" s="178"/>
      <c r="M745" s="179"/>
      <c r="N745" s="133"/>
      <c r="O745" s="160" t="str">
        <f>IF(Q745 = "", "", COUNT(Q$4:$Q745))</f>
        <v/>
      </c>
      <c r="P745" s="160" t="str">
        <f t="shared" si="88"/>
        <v/>
      </c>
      <c r="Q745" s="161" t="str">
        <f t="shared" si="89"/>
        <v/>
      </c>
      <c r="R745" s="162" t="str">
        <f t="shared" si="90"/>
        <v/>
      </c>
      <c r="S745" s="163" t="str">
        <f t="shared" si="91"/>
        <v/>
      </c>
      <c r="T745" s="164" t="str">
        <f t="shared" si="92"/>
        <v/>
      </c>
      <c r="U745" s="165" t="str">
        <f t="shared" si="93"/>
        <v/>
      </c>
      <c r="V745" s="146"/>
      <c r="AR745" t="str">
        <f t="shared" si="94"/>
        <v/>
      </c>
      <c r="AS745" t="str">
        <f t="shared" si="95"/>
        <v/>
      </c>
    </row>
    <row r="746" spans="1:45" x14ac:dyDescent="0.55000000000000004">
      <c r="A746" s="171"/>
      <c r="B746" s="172"/>
      <c r="C746" s="173"/>
      <c r="D746" s="173"/>
      <c r="E746" s="173"/>
      <c r="F746" s="173"/>
      <c r="G746" s="174"/>
      <c r="H746" s="175"/>
      <c r="I746" s="176"/>
      <c r="J746" s="176"/>
      <c r="K746" s="177"/>
      <c r="L746" s="178"/>
      <c r="M746" s="179"/>
      <c r="N746" s="133"/>
      <c r="O746" s="160" t="str">
        <f>IF(Q746 = "", "", COUNT(Q$4:$Q746))</f>
        <v/>
      </c>
      <c r="P746" s="160" t="str">
        <f t="shared" si="88"/>
        <v/>
      </c>
      <c r="Q746" s="161" t="str">
        <f t="shared" si="89"/>
        <v/>
      </c>
      <c r="R746" s="162" t="str">
        <f t="shared" si="90"/>
        <v/>
      </c>
      <c r="S746" s="163" t="str">
        <f t="shared" si="91"/>
        <v/>
      </c>
      <c r="T746" s="164" t="str">
        <f t="shared" si="92"/>
        <v/>
      </c>
      <c r="U746" s="165" t="str">
        <f t="shared" si="93"/>
        <v/>
      </c>
      <c r="V746" s="146"/>
      <c r="AR746" t="str">
        <f t="shared" si="94"/>
        <v/>
      </c>
      <c r="AS746" t="str">
        <f t="shared" si="95"/>
        <v/>
      </c>
    </row>
    <row r="747" spans="1:45" x14ac:dyDescent="0.55000000000000004">
      <c r="A747" s="171"/>
      <c r="B747" s="172"/>
      <c r="C747" s="173"/>
      <c r="D747" s="173"/>
      <c r="E747" s="173"/>
      <c r="F747" s="173"/>
      <c r="G747" s="174"/>
      <c r="H747" s="175"/>
      <c r="I747" s="176"/>
      <c r="J747" s="176"/>
      <c r="K747" s="177"/>
      <c r="L747" s="178"/>
      <c r="M747" s="179"/>
      <c r="N747" s="133"/>
      <c r="O747" s="160" t="str">
        <f>IF(Q747 = "", "", COUNT(Q$4:$Q747))</f>
        <v/>
      </c>
      <c r="P747" s="160" t="str">
        <f t="shared" si="88"/>
        <v/>
      </c>
      <c r="Q747" s="161" t="str">
        <f t="shared" si="89"/>
        <v/>
      </c>
      <c r="R747" s="162" t="str">
        <f t="shared" si="90"/>
        <v/>
      </c>
      <c r="S747" s="163" t="str">
        <f t="shared" si="91"/>
        <v/>
      </c>
      <c r="T747" s="164" t="str">
        <f t="shared" si="92"/>
        <v/>
      </c>
      <c r="U747" s="165" t="str">
        <f t="shared" si="93"/>
        <v/>
      </c>
      <c r="V747" s="146"/>
      <c r="AR747" t="str">
        <f t="shared" si="94"/>
        <v/>
      </c>
      <c r="AS747" t="str">
        <f t="shared" si="95"/>
        <v/>
      </c>
    </row>
    <row r="748" spans="1:45" x14ac:dyDescent="0.55000000000000004">
      <c r="A748" s="171"/>
      <c r="B748" s="172"/>
      <c r="C748" s="173"/>
      <c r="D748" s="173"/>
      <c r="E748" s="173"/>
      <c r="F748" s="173"/>
      <c r="G748" s="174"/>
      <c r="H748" s="175"/>
      <c r="I748" s="176"/>
      <c r="J748" s="176"/>
      <c r="K748" s="177"/>
      <c r="L748" s="178"/>
      <c r="M748" s="179"/>
      <c r="N748" s="133"/>
      <c r="O748" s="160" t="str">
        <f>IF(Q748 = "", "", COUNT(Q$4:$Q748))</f>
        <v/>
      </c>
      <c r="P748" s="160" t="str">
        <f t="shared" si="88"/>
        <v/>
      </c>
      <c r="Q748" s="161" t="str">
        <f t="shared" si="89"/>
        <v/>
      </c>
      <c r="R748" s="162" t="str">
        <f t="shared" si="90"/>
        <v/>
      </c>
      <c r="S748" s="163" t="str">
        <f t="shared" si="91"/>
        <v/>
      </c>
      <c r="T748" s="164" t="str">
        <f t="shared" si="92"/>
        <v/>
      </c>
      <c r="U748" s="165" t="str">
        <f t="shared" si="93"/>
        <v/>
      </c>
      <c r="V748" s="146"/>
      <c r="AR748" t="str">
        <f t="shared" si="94"/>
        <v/>
      </c>
      <c r="AS748" t="str">
        <f t="shared" si="95"/>
        <v/>
      </c>
    </row>
    <row r="749" spans="1:45" x14ac:dyDescent="0.55000000000000004">
      <c r="A749" s="171"/>
      <c r="B749" s="172"/>
      <c r="C749" s="173"/>
      <c r="D749" s="173"/>
      <c r="E749" s="173"/>
      <c r="F749" s="173"/>
      <c r="G749" s="174"/>
      <c r="H749" s="175"/>
      <c r="I749" s="176"/>
      <c r="J749" s="176"/>
      <c r="K749" s="177"/>
      <c r="L749" s="178"/>
      <c r="M749" s="179"/>
      <c r="N749" s="133"/>
      <c r="O749" s="160" t="str">
        <f>IF(Q749 = "", "", COUNT(Q$4:$Q749))</f>
        <v/>
      </c>
      <c r="P749" s="160" t="str">
        <f t="shared" si="88"/>
        <v/>
      </c>
      <c r="Q749" s="161" t="str">
        <f t="shared" si="89"/>
        <v/>
      </c>
      <c r="R749" s="162" t="str">
        <f t="shared" si="90"/>
        <v/>
      </c>
      <c r="S749" s="163" t="str">
        <f t="shared" si="91"/>
        <v/>
      </c>
      <c r="T749" s="164" t="str">
        <f t="shared" si="92"/>
        <v/>
      </c>
      <c r="U749" s="165" t="str">
        <f t="shared" si="93"/>
        <v/>
      </c>
      <c r="V749" s="146"/>
      <c r="AR749" t="str">
        <f t="shared" si="94"/>
        <v/>
      </c>
      <c r="AS749" t="str">
        <f t="shared" si="95"/>
        <v/>
      </c>
    </row>
    <row r="750" spans="1:45" x14ac:dyDescent="0.55000000000000004">
      <c r="A750" s="171"/>
      <c r="B750" s="172"/>
      <c r="C750" s="173"/>
      <c r="D750" s="173"/>
      <c r="E750" s="173"/>
      <c r="F750" s="173"/>
      <c r="G750" s="174"/>
      <c r="H750" s="175"/>
      <c r="I750" s="176"/>
      <c r="J750" s="176"/>
      <c r="K750" s="177"/>
      <c r="L750" s="178"/>
      <c r="M750" s="179"/>
      <c r="N750" s="133"/>
      <c r="O750" s="160" t="str">
        <f>IF(Q750 = "", "", COUNT(Q$4:$Q750))</f>
        <v/>
      </c>
      <c r="P750" s="160" t="str">
        <f t="shared" si="88"/>
        <v/>
      </c>
      <c r="Q750" s="161" t="str">
        <f t="shared" si="89"/>
        <v/>
      </c>
      <c r="R750" s="162" t="str">
        <f t="shared" si="90"/>
        <v/>
      </c>
      <c r="S750" s="163" t="str">
        <f t="shared" si="91"/>
        <v/>
      </c>
      <c r="T750" s="164" t="str">
        <f t="shared" si="92"/>
        <v/>
      </c>
      <c r="U750" s="165" t="str">
        <f t="shared" si="93"/>
        <v/>
      </c>
      <c r="V750" s="146"/>
      <c r="AR750" t="str">
        <f t="shared" si="94"/>
        <v/>
      </c>
      <c r="AS750" t="str">
        <f t="shared" si="95"/>
        <v/>
      </c>
    </row>
    <row r="751" spans="1:45" x14ac:dyDescent="0.55000000000000004">
      <c r="A751" s="171"/>
      <c r="B751" s="172"/>
      <c r="C751" s="173"/>
      <c r="D751" s="173"/>
      <c r="E751" s="173"/>
      <c r="F751" s="173"/>
      <c r="G751" s="174"/>
      <c r="H751" s="175"/>
      <c r="I751" s="176"/>
      <c r="J751" s="176"/>
      <c r="K751" s="177"/>
      <c r="L751" s="178"/>
      <c r="M751" s="179"/>
      <c r="N751" s="133"/>
      <c r="O751" s="160" t="str">
        <f>IF(Q751 = "", "", COUNT(Q$4:$Q751))</f>
        <v/>
      </c>
      <c r="P751" s="160" t="str">
        <f t="shared" si="88"/>
        <v/>
      </c>
      <c r="Q751" s="161" t="str">
        <f t="shared" si="89"/>
        <v/>
      </c>
      <c r="R751" s="162" t="str">
        <f t="shared" si="90"/>
        <v/>
      </c>
      <c r="S751" s="163" t="str">
        <f t="shared" si="91"/>
        <v/>
      </c>
      <c r="T751" s="164" t="str">
        <f t="shared" si="92"/>
        <v/>
      </c>
      <c r="U751" s="165" t="str">
        <f t="shared" si="93"/>
        <v/>
      </c>
      <c r="V751" s="146"/>
      <c r="AR751" t="str">
        <f t="shared" si="94"/>
        <v/>
      </c>
      <c r="AS751" t="str">
        <f t="shared" si="95"/>
        <v/>
      </c>
    </row>
    <row r="752" spans="1:45" x14ac:dyDescent="0.55000000000000004">
      <c r="A752" s="171"/>
      <c r="B752" s="172"/>
      <c r="C752" s="173"/>
      <c r="D752" s="173"/>
      <c r="E752" s="173"/>
      <c r="F752" s="173"/>
      <c r="G752" s="174"/>
      <c r="H752" s="175"/>
      <c r="I752" s="176"/>
      <c r="J752" s="176"/>
      <c r="K752" s="177"/>
      <c r="L752" s="178"/>
      <c r="M752" s="179"/>
      <c r="N752" s="133"/>
      <c r="O752" s="160" t="str">
        <f>IF(Q752 = "", "", COUNT(Q$4:$Q752))</f>
        <v/>
      </c>
      <c r="P752" s="160" t="str">
        <f t="shared" si="88"/>
        <v/>
      </c>
      <c r="Q752" s="161" t="str">
        <f t="shared" si="89"/>
        <v/>
      </c>
      <c r="R752" s="162" t="str">
        <f t="shared" si="90"/>
        <v/>
      </c>
      <c r="S752" s="163" t="str">
        <f t="shared" si="91"/>
        <v/>
      </c>
      <c r="T752" s="164" t="str">
        <f t="shared" si="92"/>
        <v/>
      </c>
      <c r="U752" s="165" t="str">
        <f t="shared" si="93"/>
        <v/>
      </c>
      <c r="V752" s="146"/>
      <c r="AR752" t="str">
        <f t="shared" si="94"/>
        <v/>
      </c>
      <c r="AS752" t="str">
        <f t="shared" si="95"/>
        <v/>
      </c>
    </row>
    <row r="753" spans="1:45" x14ac:dyDescent="0.55000000000000004">
      <c r="A753" s="171"/>
      <c r="B753" s="172"/>
      <c r="C753" s="173"/>
      <c r="D753" s="173"/>
      <c r="E753" s="173"/>
      <c r="F753" s="173"/>
      <c r="G753" s="174"/>
      <c r="H753" s="175"/>
      <c r="I753" s="176"/>
      <c r="J753" s="176"/>
      <c r="K753" s="177"/>
      <c r="L753" s="178"/>
      <c r="M753" s="179"/>
      <c r="N753" s="133"/>
      <c r="O753" s="160" t="str">
        <f>IF(Q753 = "", "", COUNT(Q$4:$Q753))</f>
        <v/>
      </c>
      <c r="P753" s="160" t="str">
        <f t="shared" si="88"/>
        <v/>
      </c>
      <c r="Q753" s="161" t="str">
        <f t="shared" si="89"/>
        <v/>
      </c>
      <c r="R753" s="162" t="str">
        <f t="shared" si="90"/>
        <v/>
      </c>
      <c r="S753" s="163" t="str">
        <f t="shared" si="91"/>
        <v/>
      </c>
      <c r="T753" s="164" t="str">
        <f t="shared" si="92"/>
        <v/>
      </c>
      <c r="U753" s="165" t="str">
        <f t="shared" si="93"/>
        <v/>
      </c>
      <c r="V753" s="146"/>
      <c r="AR753" t="str">
        <f t="shared" si="94"/>
        <v/>
      </c>
      <c r="AS753" t="str">
        <f t="shared" si="95"/>
        <v/>
      </c>
    </row>
    <row r="754" spans="1:45" x14ac:dyDescent="0.55000000000000004">
      <c r="A754" s="171"/>
      <c r="B754" s="172"/>
      <c r="C754" s="173"/>
      <c r="D754" s="173"/>
      <c r="E754" s="173"/>
      <c r="F754" s="173"/>
      <c r="G754" s="174"/>
      <c r="H754" s="175"/>
      <c r="I754" s="176"/>
      <c r="J754" s="176"/>
      <c r="K754" s="177"/>
      <c r="L754" s="178"/>
      <c r="M754" s="179"/>
      <c r="N754" s="133"/>
      <c r="O754" s="160" t="str">
        <f>IF(Q754 = "", "", COUNT(Q$4:$Q754))</f>
        <v/>
      </c>
      <c r="P754" s="160" t="str">
        <f t="shared" si="88"/>
        <v/>
      </c>
      <c r="Q754" s="161" t="str">
        <f t="shared" si="89"/>
        <v/>
      </c>
      <c r="R754" s="162" t="str">
        <f t="shared" si="90"/>
        <v/>
      </c>
      <c r="S754" s="163" t="str">
        <f t="shared" si="91"/>
        <v/>
      </c>
      <c r="T754" s="164" t="str">
        <f t="shared" si="92"/>
        <v/>
      </c>
      <c r="U754" s="165" t="str">
        <f t="shared" si="93"/>
        <v/>
      </c>
      <c r="V754" s="146"/>
      <c r="AR754" t="str">
        <f t="shared" si="94"/>
        <v/>
      </c>
      <c r="AS754" t="str">
        <f t="shared" si="95"/>
        <v/>
      </c>
    </row>
    <row r="755" spans="1:45" x14ac:dyDescent="0.55000000000000004">
      <c r="A755" s="171"/>
      <c r="B755" s="172"/>
      <c r="C755" s="173"/>
      <c r="D755" s="173"/>
      <c r="E755" s="173"/>
      <c r="F755" s="173"/>
      <c r="G755" s="174"/>
      <c r="H755" s="175"/>
      <c r="I755" s="176"/>
      <c r="J755" s="176"/>
      <c r="K755" s="177"/>
      <c r="L755" s="178"/>
      <c r="M755" s="179"/>
      <c r="N755" s="133"/>
      <c r="O755" s="160" t="str">
        <f>IF(Q755 = "", "", COUNT(Q$4:$Q755))</f>
        <v/>
      </c>
      <c r="P755" s="160" t="str">
        <f t="shared" si="88"/>
        <v/>
      </c>
      <c r="Q755" s="161" t="str">
        <f t="shared" si="89"/>
        <v/>
      </c>
      <c r="R755" s="162" t="str">
        <f t="shared" si="90"/>
        <v/>
      </c>
      <c r="S755" s="163" t="str">
        <f t="shared" si="91"/>
        <v/>
      </c>
      <c r="T755" s="164" t="str">
        <f t="shared" si="92"/>
        <v/>
      </c>
      <c r="U755" s="165" t="str">
        <f t="shared" si="93"/>
        <v/>
      </c>
      <c r="V755" s="146"/>
      <c r="AR755" t="str">
        <f t="shared" si="94"/>
        <v/>
      </c>
      <c r="AS755" t="str">
        <f t="shared" si="95"/>
        <v/>
      </c>
    </row>
    <row r="756" spans="1:45" x14ac:dyDescent="0.55000000000000004">
      <c r="A756" s="171"/>
      <c r="B756" s="172"/>
      <c r="C756" s="173"/>
      <c r="D756" s="173"/>
      <c r="E756" s="173"/>
      <c r="F756" s="173"/>
      <c r="G756" s="174"/>
      <c r="H756" s="175"/>
      <c r="I756" s="176"/>
      <c r="J756" s="176"/>
      <c r="K756" s="177"/>
      <c r="L756" s="178"/>
      <c r="M756" s="179"/>
      <c r="N756" s="133"/>
      <c r="O756" s="160" t="str">
        <f>IF(Q756 = "", "", COUNT(Q$4:$Q756))</f>
        <v/>
      </c>
      <c r="P756" s="160" t="str">
        <f t="shared" si="88"/>
        <v/>
      </c>
      <c r="Q756" s="161" t="str">
        <f t="shared" si="89"/>
        <v/>
      </c>
      <c r="R756" s="162" t="str">
        <f t="shared" si="90"/>
        <v/>
      </c>
      <c r="S756" s="163" t="str">
        <f t="shared" si="91"/>
        <v/>
      </c>
      <c r="T756" s="164" t="str">
        <f t="shared" si="92"/>
        <v/>
      </c>
      <c r="U756" s="165" t="str">
        <f t="shared" si="93"/>
        <v/>
      </c>
      <c r="V756" s="146"/>
      <c r="AR756" t="str">
        <f t="shared" si="94"/>
        <v/>
      </c>
      <c r="AS756" t="str">
        <f t="shared" si="95"/>
        <v/>
      </c>
    </row>
    <row r="757" spans="1:45" x14ac:dyDescent="0.55000000000000004">
      <c r="A757" s="171"/>
      <c r="B757" s="172"/>
      <c r="C757" s="173"/>
      <c r="D757" s="173"/>
      <c r="E757" s="173"/>
      <c r="F757" s="173"/>
      <c r="G757" s="174"/>
      <c r="H757" s="175"/>
      <c r="I757" s="176"/>
      <c r="J757" s="176"/>
      <c r="K757" s="177"/>
      <c r="L757" s="178"/>
      <c r="M757" s="179"/>
      <c r="N757" s="133"/>
      <c r="O757" s="160" t="str">
        <f>IF(Q757 = "", "", COUNT(Q$4:$Q757))</f>
        <v/>
      </c>
      <c r="P757" s="160" t="str">
        <f t="shared" si="88"/>
        <v/>
      </c>
      <c r="Q757" s="161" t="str">
        <f t="shared" si="89"/>
        <v/>
      </c>
      <c r="R757" s="162" t="str">
        <f t="shared" si="90"/>
        <v/>
      </c>
      <c r="S757" s="163" t="str">
        <f t="shared" si="91"/>
        <v/>
      </c>
      <c r="T757" s="164" t="str">
        <f t="shared" si="92"/>
        <v/>
      </c>
      <c r="U757" s="165" t="str">
        <f t="shared" si="93"/>
        <v/>
      </c>
      <c r="V757" s="146"/>
      <c r="AR757" t="str">
        <f t="shared" si="94"/>
        <v/>
      </c>
      <c r="AS757" t="str">
        <f t="shared" si="95"/>
        <v/>
      </c>
    </row>
    <row r="758" spans="1:45" x14ac:dyDescent="0.55000000000000004">
      <c r="A758" s="171"/>
      <c r="B758" s="172"/>
      <c r="C758" s="173"/>
      <c r="D758" s="173"/>
      <c r="E758" s="173"/>
      <c r="F758" s="173"/>
      <c r="G758" s="174"/>
      <c r="H758" s="175"/>
      <c r="I758" s="176"/>
      <c r="J758" s="176"/>
      <c r="K758" s="177"/>
      <c r="L758" s="178"/>
      <c r="M758" s="179"/>
      <c r="N758" s="133"/>
      <c r="O758" s="160" t="str">
        <f>IF(Q758 = "", "", COUNT(Q$4:$Q758))</f>
        <v/>
      </c>
      <c r="P758" s="160" t="str">
        <f t="shared" si="88"/>
        <v/>
      </c>
      <c r="Q758" s="161" t="str">
        <f t="shared" si="89"/>
        <v/>
      </c>
      <c r="R758" s="162" t="str">
        <f t="shared" si="90"/>
        <v/>
      </c>
      <c r="S758" s="163" t="str">
        <f t="shared" si="91"/>
        <v/>
      </c>
      <c r="T758" s="164" t="str">
        <f t="shared" si="92"/>
        <v/>
      </c>
      <c r="U758" s="165" t="str">
        <f t="shared" si="93"/>
        <v/>
      </c>
      <c r="V758" s="146"/>
      <c r="AR758" t="str">
        <f t="shared" si="94"/>
        <v/>
      </c>
      <c r="AS758" t="str">
        <f t="shared" si="95"/>
        <v/>
      </c>
    </row>
    <row r="759" spans="1:45" x14ac:dyDescent="0.55000000000000004">
      <c r="A759" s="171"/>
      <c r="B759" s="172"/>
      <c r="C759" s="173"/>
      <c r="D759" s="173"/>
      <c r="E759" s="173"/>
      <c r="F759" s="173"/>
      <c r="G759" s="174"/>
      <c r="H759" s="175"/>
      <c r="I759" s="176"/>
      <c r="J759" s="176"/>
      <c r="K759" s="177"/>
      <c r="L759" s="178"/>
      <c r="M759" s="179"/>
      <c r="N759" s="133"/>
      <c r="O759" s="160" t="str">
        <f>IF(Q759 = "", "", COUNT(Q$4:$Q759))</f>
        <v/>
      </c>
      <c r="P759" s="160" t="str">
        <f t="shared" si="88"/>
        <v/>
      </c>
      <c r="Q759" s="161" t="str">
        <f t="shared" si="89"/>
        <v/>
      </c>
      <c r="R759" s="162" t="str">
        <f t="shared" si="90"/>
        <v/>
      </c>
      <c r="S759" s="163" t="str">
        <f t="shared" si="91"/>
        <v/>
      </c>
      <c r="T759" s="164" t="str">
        <f t="shared" si="92"/>
        <v/>
      </c>
      <c r="U759" s="165" t="str">
        <f t="shared" si="93"/>
        <v/>
      </c>
      <c r="V759" s="146"/>
      <c r="AR759" t="str">
        <f t="shared" si="94"/>
        <v/>
      </c>
      <c r="AS759" t="str">
        <f t="shared" si="95"/>
        <v/>
      </c>
    </row>
    <row r="760" spans="1:45" x14ac:dyDescent="0.55000000000000004">
      <c r="A760" s="171"/>
      <c r="B760" s="172"/>
      <c r="C760" s="173"/>
      <c r="D760" s="173"/>
      <c r="E760" s="173"/>
      <c r="F760" s="173"/>
      <c r="G760" s="174"/>
      <c r="H760" s="175"/>
      <c r="I760" s="176"/>
      <c r="J760" s="176"/>
      <c r="K760" s="177"/>
      <c r="L760" s="178"/>
      <c r="M760" s="179"/>
      <c r="N760" s="133"/>
      <c r="O760" s="160" t="str">
        <f>IF(Q760 = "", "", COUNT(Q$4:$Q760))</f>
        <v/>
      </c>
      <c r="P760" s="160" t="str">
        <f t="shared" si="88"/>
        <v/>
      </c>
      <c r="Q760" s="161" t="str">
        <f t="shared" si="89"/>
        <v/>
      </c>
      <c r="R760" s="162" t="str">
        <f t="shared" si="90"/>
        <v/>
      </c>
      <c r="S760" s="163" t="str">
        <f t="shared" si="91"/>
        <v/>
      </c>
      <c r="T760" s="164" t="str">
        <f t="shared" si="92"/>
        <v/>
      </c>
      <c r="U760" s="165" t="str">
        <f t="shared" si="93"/>
        <v/>
      </c>
      <c r="V760" s="146"/>
      <c r="AR760" t="str">
        <f t="shared" si="94"/>
        <v/>
      </c>
      <c r="AS760" t="str">
        <f t="shared" si="95"/>
        <v/>
      </c>
    </row>
    <row r="761" spans="1:45" x14ac:dyDescent="0.55000000000000004">
      <c r="A761" s="171"/>
      <c r="B761" s="172"/>
      <c r="C761" s="173"/>
      <c r="D761" s="173"/>
      <c r="E761" s="173"/>
      <c r="F761" s="173"/>
      <c r="G761" s="174"/>
      <c r="H761" s="175"/>
      <c r="I761" s="176"/>
      <c r="J761" s="176"/>
      <c r="K761" s="177"/>
      <c r="L761" s="178"/>
      <c r="M761" s="179"/>
      <c r="N761" s="133"/>
      <c r="O761" s="160" t="str">
        <f>IF(Q761 = "", "", COUNT(Q$4:$Q761))</f>
        <v/>
      </c>
      <c r="P761" s="160" t="str">
        <f t="shared" si="88"/>
        <v/>
      </c>
      <c r="Q761" s="161" t="str">
        <f t="shared" si="89"/>
        <v/>
      </c>
      <c r="R761" s="162" t="str">
        <f t="shared" si="90"/>
        <v/>
      </c>
      <c r="S761" s="163" t="str">
        <f t="shared" si="91"/>
        <v/>
      </c>
      <c r="T761" s="164" t="str">
        <f t="shared" si="92"/>
        <v/>
      </c>
      <c r="U761" s="165" t="str">
        <f t="shared" si="93"/>
        <v/>
      </c>
      <c r="V761" s="146"/>
      <c r="AR761" t="str">
        <f t="shared" si="94"/>
        <v/>
      </c>
      <c r="AS761" t="str">
        <f t="shared" si="95"/>
        <v/>
      </c>
    </row>
    <row r="762" spans="1:45" x14ac:dyDescent="0.55000000000000004">
      <c r="A762" s="171"/>
      <c r="B762" s="172"/>
      <c r="C762" s="173"/>
      <c r="D762" s="173"/>
      <c r="E762" s="173"/>
      <c r="F762" s="173"/>
      <c r="G762" s="174"/>
      <c r="H762" s="175"/>
      <c r="I762" s="176"/>
      <c r="J762" s="176"/>
      <c r="K762" s="177"/>
      <c r="L762" s="178"/>
      <c r="M762" s="179"/>
      <c r="N762" s="133"/>
      <c r="O762" s="160" t="str">
        <f>IF(Q762 = "", "", COUNT(Q$4:$Q762))</f>
        <v/>
      </c>
      <c r="P762" s="160" t="str">
        <f t="shared" si="88"/>
        <v/>
      </c>
      <c r="Q762" s="161" t="str">
        <f t="shared" si="89"/>
        <v/>
      </c>
      <c r="R762" s="162" t="str">
        <f t="shared" si="90"/>
        <v/>
      </c>
      <c r="S762" s="163" t="str">
        <f t="shared" si="91"/>
        <v/>
      </c>
      <c r="T762" s="164" t="str">
        <f t="shared" si="92"/>
        <v/>
      </c>
      <c r="U762" s="165" t="str">
        <f t="shared" si="93"/>
        <v/>
      </c>
      <c r="V762" s="146"/>
      <c r="AR762" t="str">
        <f t="shared" si="94"/>
        <v/>
      </c>
      <c r="AS762" t="str">
        <f t="shared" si="95"/>
        <v/>
      </c>
    </row>
    <row r="763" spans="1:45" x14ac:dyDescent="0.55000000000000004">
      <c r="A763" s="171"/>
      <c r="B763" s="172"/>
      <c r="C763" s="173"/>
      <c r="D763" s="173"/>
      <c r="E763" s="173"/>
      <c r="F763" s="173"/>
      <c r="G763" s="174"/>
      <c r="H763" s="175"/>
      <c r="I763" s="176"/>
      <c r="J763" s="176"/>
      <c r="K763" s="177"/>
      <c r="L763" s="178"/>
      <c r="M763" s="179"/>
      <c r="N763" s="133"/>
      <c r="O763" s="160" t="str">
        <f>IF(Q763 = "", "", COUNT(Q$4:$Q763))</f>
        <v/>
      </c>
      <c r="P763" s="160" t="str">
        <f t="shared" si="88"/>
        <v/>
      </c>
      <c r="Q763" s="161" t="str">
        <f t="shared" si="89"/>
        <v/>
      </c>
      <c r="R763" s="162" t="str">
        <f t="shared" si="90"/>
        <v/>
      </c>
      <c r="S763" s="163" t="str">
        <f t="shared" si="91"/>
        <v/>
      </c>
      <c r="T763" s="164" t="str">
        <f t="shared" si="92"/>
        <v/>
      </c>
      <c r="U763" s="165" t="str">
        <f t="shared" si="93"/>
        <v/>
      </c>
      <c r="V763" s="146"/>
      <c r="AR763" t="str">
        <f t="shared" si="94"/>
        <v/>
      </c>
      <c r="AS763" t="str">
        <f t="shared" si="95"/>
        <v/>
      </c>
    </row>
    <row r="764" spans="1:45" x14ac:dyDescent="0.55000000000000004">
      <c r="A764" s="171"/>
      <c r="B764" s="172"/>
      <c r="C764" s="173"/>
      <c r="D764" s="173"/>
      <c r="E764" s="173"/>
      <c r="F764" s="173"/>
      <c r="G764" s="174"/>
      <c r="H764" s="175"/>
      <c r="I764" s="176"/>
      <c r="J764" s="176"/>
      <c r="K764" s="177"/>
      <c r="L764" s="178"/>
      <c r="M764" s="179"/>
      <c r="N764" s="133"/>
      <c r="O764" s="160" t="str">
        <f>IF(Q764 = "", "", COUNT(Q$4:$Q764))</f>
        <v/>
      </c>
      <c r="P764" s="160" t="str">
        <f t="shared" si="88"/>
        <v/>
      </c>
      <c r="Q764" s="161" t="str">
        <f t="shared" si="89"/>
        <v/>
      </c>
      <c r="R764" s="162" t="str">
        <f t="shared" si="90"/>
        <v/>
      </c>
      <c r="S764" s="163" t="str">
        <f t="shared" si="91"/>
        <v/>
      </c>
      <c r="T764" s="164" t="str">
        <f t="shared" si="92"/>
        <v/>
      </c>
      <c r="U764" s="165" t="str">
        <f t="shared" si="93"/>
        <v/>
      </c>
      <c r="V764" s="146"/>
      <c r="AR764" t="str">
        <f t="shared" si="94"/>
        <v/>
      </c>
      <c r="AS764" t="str">
        <f t="shared" si="95"/>
        <v/>
      </c>
    </row>
    <row r="765" spans="1:45" x14ac:dyDescent="0.55000000000000004">
      <c r="A765" s="171"/>
      <c r="B765" s="172"/>
      <c r="C765" s="173"/>
      <c r="D765" s="173"/>
      <c r="E765" s="173"/>
      <c r="F765" s="173"/>
      <c r="G765" s="174"/>
      <c r="H765" s="175"/>
      <c r="I765" s="176"/>
      <c r="J765" s="176"/>
      <c r="K765" s="177"/>
      <c r="L765" s="178"/>
      <c r="M765" s="179"/>
      <c r="N765" s="133"/>
      <c r="O765" s="160" t="str">
        <f>IF(Q765 = "", "", COUNT(Q$4:$Q765))</f>
        <v/>
      </c>
      <c r="P765" s="160" t="str">
        <f t="shared" si="88"/>
        <v/>
      </c>
      <c r="Q765" s="161" t="str">
        <f t="shared" si="89"/>
        <v/>
      </c>
      <c r="R765" s="162" t="str">
        <f t="shared" si="90"/>
        <v/>
      </c>
      <c r="S765" s="163" t="str">
        <f t="shared" si="91"/>
        <v/>
      </c>
      <c r="T765" s="164" t="str">
        <f t="shared" si="92"/>
        <v/>
      </c>
      <c r="U765" s="165" t="str">
        <f t="shared" si="93"/>
        <v/>
      </c>
      <c r="V765" s="146"/>
      <c r="AR765" t="str">
        <f t="shared" si="94"/>
        <v/>
      </c>
      <c r="AS765" t="str">
        <f t="shared" si="95"/>
        <v/>
      </c>
    </row>
    <row r="766" spans="1:45" x14ac:dyDescent="0.55000000000000004">
      <c r="A766" s="171"/>
      <c r="B766" s="172"/>
      <c r="C766" s="173"/>
      <c r="D766" s="173"/>
      <c r="E766" s="173"/>
      <c r="F766" s="173"/>
      <c r="G766" s="174"/>
      <c r="H766" s="175"/>
      <c r="I766" s="176"/>
      <c r="J766" s="176"/>
      <c r="K766" s="177"/>
      <c r="L766" s="178"/>
      <c r="M766" s="179"/>
      <c r="N766" s="133"/>
      <c r="O766" s="160" t="str">
        <f>IF(Q766 = "", "", COUNT(Q$4:$Q766))</f>
        <v/>
      </c>
      <c r="P766" s="160" t="str">
        <f t="shared" si="88"/>
        <v/>
      </c>
      <c r="Q766" s="161" t="str">
        <f t="shared" si="89"/>
        <v/>
      </c>
      <c r="R766" s="162" t="str">
        <f t="shared" si="90"/>
        <v/>
      </c>
      <c r="S766" s="163" t="str">
        <f t="shared" si="91"/>
        <v/>
      </c>
      <c r="T766" s="164" t="str">
        <f t="shared" si="92"/>
        <v/>
      </c>
      <c r="U766" s="165" t="str">
        <f t="shared" si="93"/>
        <v/>
      </c>
      <c r="V766" s="146"/>
      <c r="AR766" t="str">
        <f t="shared" si="94"/>
        <v/>
      </c>
      <c r="AS766" t="str">
        <f t="shared" si="95"/>
        <v/>
      </c>
    </row>
    <row r="767" spans="1:45" x14ac:dyDescent="0.55000000000000004">
      <c r="A767" s="171"/>
      <c r="B767" s="172"/>
      <c r="C767" s="173"/>
      <c r="D767" s="173"/>
      <c r="E767" s="173"/>
      <c r="F767" s="173"/>
      <c r="G767" s="174"/>
      <c r="H767" s="175"/>
      <c r="I767" s="176"/>
      <c r="J767" s="176"/>
      <c r="K767" s="177"/>
      <c r="L767" s="178"/>
      <c r="M767" s="179"/>
      <c r="N767" s="133"/>
      <c r="O767" s="160" t="str">
        <f>IF(Q767 = "", "", COUNT(Q$4:$Q767))</f>
        <v/>
      </c>
      <c r="P767" s="160" t="str">
        <f t="shared" si="88"/>
        <v/>
      </c>
      <c r="Q767" s="161" t="str">
        <f t="shared" si="89"/>
        <v/>
      </c>
      <c r="R767" s="162" t="str">
        <f t="shared" si="90"/>
        <v/>
      </c>
      <c r="S767" s="163" t="str">
        <f t="shared" si="91"/>
        <v/>
      </c>
      <c r="T767" s="164" t="str">
        <f t="shared" si="92"/>
        <v/>
      </c>
      <c r="U767" s="165" t="str">
        <f t="shared" si="93"/>
        <v/>
      </c>
      <c r="V767" s="146"/>
      <c r="AR767" t="str">
        <f t="shared" si="94"/>
        <v/>
      </c>
      <c r="AS767" t="str">
        <f t="shared" si="95"/>
        <v/>
      </c>
    </row>
    <row r="768" spans="1:45" x14ac:dyDescent="0.55000000000000004">
      <c r="A768" s="171"/>
      <c r="B768" s="172"/>
      <c r="C768" s="173"/>
      <c r="D768" s="173"/>
      <c r="E768" s="173"/>
      <c r="F768" s="173"/>
      <c r="G768" s="174"/>
      <c r="H768" s="175"/>
      <c r="I768" s="176"/>
      <c r="J768" s="176"/>
      <c r="K768" s="177"/>
      <c r="L768" s="178"/>
      <c r="M768" s="179"/>
      <c r="N768" s="133"/>
      <c r="O768" s="160" t="str">
        <f>IF(Q768 = "", "", COUNT(Q$4:$Q768))</f>
        <v/>
      </c>
      <c r="P768" s="160" t="str">
        <f t="shared" si="88"/>
        <v/>
      </c>
      <c r="Q768" s="161" t="str">
        <f t="shared" si="89"/>
        <v/>
      </c>
      <c r="R768" s="162" t="str">
        <f t="shared" si="90"/>
        <v/>
      </c>
      <c r="S768" s="163" t="str">
        <f t="shared" si="91"/>
        <v/>
      </c>
      <c r="T768" s="164" t="str">
        <f t="shared" si="92"/>
        <v/>
      </c>
      <c r="U768" s="165" t="str">
        <f t="shared" si="93"/>
        <v/>
      </c>
      <c r="V768" s="146"/>
      <c r="AR768" t="str">
        <f t="shared" si="94"/>
        <v/>
      </c>
      <c r="AS768" t="str">
        <f t="shared" si="95"/>
        <v/>
      </c>
    </row>
    <row r="769" spans="1:45" x14ac:dyDescent="0.55000000000000004">
      <c r="A769" s="171"/>
      <c r="B769" s="172"/>
      <c r="C769" s="173"/>
      <c r="D769" s="173"/>
      <c r="E769" s="173"/>
      <c r="F769" s="173"/>
      <c r="G769" s="174"/>
      <c r="H769" s="175"/>
      <c r="I769" s="176"/>
      <c r="J769" s="176"/>
      <c r="K769" s="177"/>
      <c r="L769" s="178"/>
      <c r="M769" s="179"/>
      <c r="N769" s="133"/>
      <c r="O769" s="160" t="str">
        <f>IF(Q769 = "", "", COUNT(Q$4:$Q769))</f>
        <v/>
      </c>
      <c r="P769" s="160" t="str">
        <f t="shared" si="88"/>
        <v/>
      </c>
      <c r="Q769" s="161" t="str">
        <f t="shared" si="89"/>
        <v/>
      </c>
      <c r="R769" s="162" t="str">
        <f t="shared" si="90"/>
        <v/>
      </c>
      <c r="S769" s="163" t="str">
        <f t="shared" si="91"/>
        <v/>
      </c>
      <c r="T769" s="164" t="str">
        <f t="shared" si="92"/>
        <v/>
      </c>
      <c r="U769" s="165" t="str">
        <f t="shared" si="93"/>
        <v/>
      </c>
      <c r="V769" s="146"/>
      <c r="AR769" t="str">
        <f t="shared" si="94"/>
        <v/>
      </c>
      <c r="AS769" t="str">
        <f t="shared" si="95"/>
        <v/>
      </c>
    </row>
    <row r="770" spans="1:45" x14ac:dyDescent="0.55000000000000004">
      <c r="A770" s="171"/>
      <c r="B770" s="172"/>
      <c r="C770" s="173"/>
      <c r="D770" s="173"/>
      <c r="E770" s="173"/>
      <c r="F770" s="173"/>
      <c r="G770" s="174"/>
      <c r="H770" s="175"/>
      <c r="I770" s="176"/>
      <c r="J770" s="176"/>
      <c r="K770" s="177"/>
      <c r="L770" s="178"/>
      <c r="M770" s="179"/>
      <c r="N770" s="133"/>
      <c r="O770" s="160" t="str">
        <f>IF(Q770 = "", "", COUNT(Q$4:$Q770))</f>
        <v/>
      </c>
      <c r="P770" s="160" t="str">
        <f t="shared" si="88"/>
        <v/>
      </c>
      <c r="Q770" s="161" t="str">
        <f t="shared" si="89"/>
        <v/>
      </c>
      <c r="R770" s="162" t="str">
        <f t="shared" si="90"/>
        <v/>
      </c>
      <c r="S770" s="163" t="str">
        <f t="shared" si="91"/>
        <v/>
      </c>
      <c r="T770" s="164" t="str">
        <f t="shared" si="92"/>
        <v/>
      </c>
      <c r="U770" s="165" t="str">
        <f t="shared" si="93"/>
        <v/>
      </c>
      <c r="V770" s="146"/>
      <c r="AR770" t="str">
        <f t="shared" si="94"/>
        <v/>
      </c>
      <c r="AS770" t="str">
        <f t="shared" si="95"/>
        <v/>
      </c>
    </row>
    <row r="771" spans="1:45" x14ac:dyDescent="0.55000000000000004">
      <c r="A771" s="171"/>
      <c r="B771" s="172"/>
      <c r="C771" s="173"/>
      <c r="D771" s="173"/>
      <c r="E771" s="173"/>
      <c r="F771" s="173"/>
      <c r="G771" s="174"/>
      <c r="H771" s="175"/>
      <c r="I771" s="176"/>
      <c r="J771" s="176"/>
      <c r="K771" s="177"/>
      <c r="L771" s="178"/>
      <c r="M771" s="179"/>
      <c r="N771" s="133"/>
      <c r="O771" s="160" t="str">
        <f>IF(Q771 = "", "", COUNT(Q$4:$Q771))</f>
        <v/>
      </c>
      <c r="P771" s="160" t="str">
        <f t="shared" si="88"/>
        <v/>
      </c>
      <c r="Q771" s="161" t="str">
        <f t="shared" si="89"/>
        <v/>
      </c>
      <c r="R771" s="162" t="str">
        <f t="shared" si="90"/>
        <v/>
      </c>
      <c r="S771" s="163" t="str">
        <f t="shared" si="91"/>
        <v/>
      </c>
      <c r="T771" s="164" t="str">
        <f t="shared" si="92"/>
        <v/>
      </c>
      <c r="U771" s="165" t="str">
        <f t="shared" si="93"/>
        <v/>
      </c>
      <c r="V771" s="146"/>
      <c r="AR771" t="str">
        <f t="shared" si="94"/>
        <v/>
      </c>
      <c r="AS771" t="str">
        <f t="shared" si="95"/>
        <v/>
      </c>
    </row>
    <row r="772" spans="1:45" x14ac:dyDescent="0.55000000000000004">
      <c r="A772" s="171"/>
      <c r="B772" s="172"/>
      <c r="C772" s="173"/>
      <c r="D772" s="173"/>
      <c r="E772" s="173"/>
      <c r="F772" s="173"/>
      <c r="G772" s="174"/>
      <c r="H772" s="175"/>
      <c r="I772" s="176"/>
      <c r="J772" s="176"/>
      <c r="K772" s="177"/>
      <c r="L772" s="178"/>
      <c r="M772" s="179"/>
      <c r="N772" s="133"/>
      <c r="O772" s="160" t="str">
        <f>IF(Q772 = "", "", COUNT(Q$4:$Q772))</f>
        <v/>
      </c>
      <c r="P772" s="160" t="str">
        <f t="shared" ref="P772:P835" si="96">IF(C772 &gt; 0, YEAR(B772), "")</f>
        <v/>
      </c>
      <c r="Q772" s="161" t="str">
        <f t="shared" ref="Q772:Q835" si="97">IF(A772="", "", IF(G772="",1,IF(G772="O",1,IF(G772="C",8.4,IF(G772="B",8.4,IF(G772="A",76.8,IF(G772="K",76.8,"ERR")))))))</f>
        <v/>
      </c>
      <c r="R772" s="162" t="str">
        <f t="shared" ref="R772:R835" si="98">IF(L772&lt;&gt;"",Q772,"")</f>
        <v/>
      </c>
      <c r="S772" s="163" t="str">
        <f t="shared" ref="S772:S835" si="99">IF(IF(L772&lt;&gt;"",G772,"")=0, "O", IF(L772&lt;&gt;"",G772,""))</f>
        <v/>
      </c>
      <c r="T772" s="164" t="str">
        <f t="shared" ref="T772:T835" si="100">IF(M772&lt;&gt;"",Q772,"")</f>
        <v/>
      </c>
      <c r="U772" s="165" t="str">
        <f t="shared" ref="U772:U835" si="101">IF(IF(M772&lt;&gt;"",G772,"")=0, "O", IF(M772&lt;&gt;"",G772,""))</f>
        <v/>
      </c>
      <c r="V772" s="146"/>
      <c r="AR772" t="str">
        <f t="shared" ref="AR772:AR835" si="102">IF(O772&gt;0, O772, "")</f>
        <v/>
      </c>
      <c r="AS772" t="str">
        <f t="shared" ref="AS772:AS835" si="103">IF(OR(L772="Y",M772="Y"),"Y","")</f>
        <v/>
      </c>
    </row>
    <row r="773" spans="1:45" x14ac:dyDescent="0.55000000000000004">
      <c r="A773" s="171"/>
      <c r="B773" s="172"/>
      <c r="C773" s="173"/>
      <c r="D773" s="173"/>
      <c r="E773" s="173"/>
      <c r="F773" s="173"/>
      <c r="G773" s="174"/>
      <c r="H773" s="175"/>
      <c r="I773" s="176"/>
      <c r="J773" s="176"/>
      <c r="K773" s="177"/>
      <c r="L773" s="178"/>
      <c r="M773" s="179"/>
      <c r="N773" s="133"/>
      <c r="O773" s="160" t="str">
        <f>IF(Q773 = "", "", COUNT(Q$4:$Q773))</f>
        <v/>
      </c>
      <c r="P773" s="160" t="str">
        <f t="shared" si="96"/>
        <v/>
      </c>
      <c r="Q773" s="161" t="str">
        <f t="shared" si="97"/>
        <v/>
      </c>
      <c r="R773" s="162" t="str">
        <f t="shared" si="98"/>
        <v/>
      </c>
      <c r="S773" s="163" t="str">
        <f t="shared" si="99"/>
        <v/>
      </c>
      <c r="T773" s="164" t="str">
        <f t="shared" si="100"/>
        <v/>
      </c>
      <c r="U773" s="165" t="str">
        <f t="shared" si="101"/>
        <v/>
      </c>
      <c r="V773" s="146"/>
      <c r="AR773" t="str">
        <f t="shared" si="102"/>
        <v/>
      </c>
      <c r="AS773" t="str">
        <f t="shared" si="103"/>
        <v/>
      </c>
    </row>
    <row r="774" spans="1:45" x14ac:dyDescent="0.55000000000000004">
      <c r="A774" s="171"/>
      <c r="B774" s="172"/>
      <c r="C774" s="173"/>
      <c r="D774" s="173"/>
      <c r="E774" s="173"/>
      <c r="F774" s="173"/>
      <c r="G774" s="174"/>
      <c r="H774" s="175"/>
      <c r="I774" s="176"/>
      <c r="J774" s="176"/>
      <c r="K774" s="177"/>
      <c r="L774" s="178"/>
      <c r="M774" s="179"/>
      <c r="N774" s="133"/>
      <c r="O774" s="160" t="str">
        <f>IF(Q774 = "", "", COUNT(Q$4:$Q774))</f>
        <v/>
      </c>
      <c r="P774" s="160" t="str">
        <f t="shared" si="96"/>
        <v/>
      </c>
      <c r="Q774" s="161" t="str">
        <f t="shared" si="97"/>
        <v/>
      </c>
      <c r="R774" s="162" t="str">
        <f t="shared" si="98"/>
        <v/>
      </c>
      <c r="S774" s="163" t="str">
        <f t="shared" si="99"/>
        <v/>
      </c>
      <c r="T774" s="164" t="str">
        <f t="shared" si="100"/>
        <v/>
      </c>
      <c r="U774" s="165" t="str">
        <f t="shared" si="101"/>
        <v/>
      </c>
      <c r="V774" s="146"/>
      <c r="AR774" t="str">
        <f t="shared" si="102"/>
        <v/>
      </c>
      <c r="AS774" t="str">
        <f t="shared" si="103"/>
        <v/>
      </c>
    </row>
    <row r="775" spans="1:45" x14ac:dyDescent="0.55000000000000004">
      <c r="A775" s="171"/>
      <c r="B775" s="172"/>
      <c r="C775" s="173"/>
      <c r="D775" s="173"/>
      <c r="E775" s="173"/>
      <c r="F775" s="173"/>
      <c r="G775" s="174"/>
      <c r="H775" s="175"/>
      <c r="I775" s="176"/>
      <c r="J775" s="176"/>
      <c r="K775" s="177"/>
      <c r="L775" s="178"/>
      <c r="M775" s="179"/>
      <c r="N775" s="133"/>
      <c r="O775" s="160" t="str">
        <f>IF(Q775 = "", "", COUNT(Q$4:$Q775))</f>
        <v/>
      </c>
      <c r="P775" s="160" t="str">
        <f t="shared" si="96"/>
        <v/>
      </c>
      <c r="Q775" s="161" t="str">
        <f t="shared" si="97"/>
        <v/>
      </c>
      <c r="R775" s="162" t="str">
        <f t="shared" si="98"/>
        <v/>
      </c>
      <c r="S775" s="163" t="str">
        <f t="shared" si="99"/>
        <v/>
      </c>
      <c r="T775" s="164" t="str">
        <f t="shared" si="100"/>
        <v/>
      </c>
      <c r="U775" s="165" t="str">
        <f t="shared" si="101"/>
        <v/>
      </c>
      <c r="V775" s="146"/>
      <c r="AR775" t="str">
        <f t="shared" si="102"/>
        <v/>
      </c>
      <c r="AS775" t="str">
        <f t="shared" si="103"/>
        <v/>
      </c>
    </row>
    <row r="776" spans="1:45" x14ac:dyDescent="0.55000000000000004">
      <c r="A776" s="171"/>
      <c r="B776" s="172"/>
      <c r="C776" s="173"/>
      <c r="D776" s="173"/>
      <c r="E776" s="173"/>
      <c r="F776" s="173"/>
      <c r="G776" s="174"/>
      <c r="H776" s="175"/>
      <c r="I776" s="176"/>
      <c r="J776" s="176"/>
      <c r="K776" s="177"/>
      <c r="L776" s="178"/>
      <c r="M776" s="179"/>
      <c r="N776" s="133"/>
      <c r="O776" s="160" t="str">
        <f>IF(Q776 = "", "", COUNT(Q$4:$Q776))</f>
        <v/>
      </c>
      <c r="P776" s="160" t="str">
        <f t="shared" si="96"/>
        <v/>
      </c>
      <c r="Q776" s="161" t="str">
        <f t="shared" si="97"/>
        <v/>
      </c>
      <c r="R776" s="162" t="str">
        <f t="shared" si="98"/>
        <v/>
      </c>
      <c r="S776" s="163" t="str">
        <f t="shared" si="99"/>
        <v/>
      </c>
      <c r="T776" s="164" t="str">
        <f t="shared" si="100"/>
        <v/>
      </c>
      <c r="U776" s="165" t="str">
        <f t="shared" si="101"/>
        <v/>
      </c>
      <c r="V776" s="146"/>
      <c r="AR776" t="str">
        <f t="shared" si="102"/>
        <v/>
      </c>
      <c r="AS776" t="str">
        <f t="shared" si="103"/>
        <v/>
      </c>
    </row>
    <row r="777" spans="1:45" x14ac:dyDescent="0.55000000000000004">
      <c r="A777" s="171"/>
      <c r="B777" s="172"/>
      <c r="C777" s="173"/>
      <c r="D777" s="173"/>
      <c r="E777" s="173"/>
      <c r="F777" s="173"/>
      <c r="G777" s="174"/>
      <c r="H777" s="175"/>
      <c r="I777" s="176"/>
      <c r="J777" s="176"/>
      <c r="K777" s="177"/>
      <c r="L777" s="178"/>
      <c r="M777" s="179"/>
      <c r="N777" s="133"/>
      <c r="O777" s="160" t="str">
        <f>IF(Q777 = "", "", COUNT(Q$4:$Q777))</f>
        <v/>
      </c>
      <c r="P777" s="160" t="str">
        <f t="shared" si="96"/>
        <v/>
      </c>
      <c r="Q777" s="161" t="str">
        <f t="shared" si="97"/>
        <v/>
      </c>
      <c r="R777" s="162" t="str">
        <f t="shared" si="98"/>
        <v/>
      </c>
      <c r="S777" s="163" t="str">
        <f t="shared" si="99"/>
        <v/>
      </c>
      <c r="T777" s="164" t="str">
        <f t="shared" si="100"/>
        <v/>
      </c>
      <c r="U777" s="165" t="str">
        <f t="shared" si="101"/>
        <v/>
      </c>
      <c r="V777" s="146"/>
      <c r="AR777" t="str">
        <f t="shared" si="102"/>
        <v/>
      </c>
      <c r="AS777" t="str">
        <f t="shared" si="103"/>
        <v/>
      </c>
    </row>
    <row r="778" spans="1:45" x14ac:dyDescent="0.55000000000000004">
      <c r="A778" s="171"/>
      <c r="B778" s="172"/>
      <c r="C778" s="173"/>
      <c r="D778" s="173"/>
      <c r="E778" s="173"/>
      <c r="F778" s="173"/>
      <c r="G778" s="174"/>
      <c r="H778" s="175"/>
      <c r="I778" s="176"/>
      <c r="J778" s="176"/>
      <c r="K778" s="177"/>
      <c r="L778" s="178"/>
      <c r="M778" s="179"/>
      <c r="N778" s="133"/>
      <c r="O778" s="160" t="str">
        <f>IF(Q778 = "", "", COUNT(Q$4:$Q778))</f>
        <v/>
      </c>
      <c r="P778" s="160" t="str">
        <f t="shared" si="96"/>
        <v/>
      </c>
      <c r="Q778" s="161" t="str">
        <f t="shared" si="97"/>
        <v/>
      </c>
      <c r="R778" s="162" t="str">
        <f t="shared" si="98"/>
        <v/>
      </c>
      <c r="S778" s="163" t="str">
        <f t="shared" si="99"/>
        <v/>
      </c>
      <c r="T778" s="164" t="str">
        <f t="shared" si="100"/>
        <v/>
      </c>
      <c r="U778" s="165" t="str">
        <f t="shared" si="101"/>
        <v/>
      </c>
      <c r="V778" s="146"/>
      <c r="AR778" t="str">
        <f t="shared" si="102"/>
        <v/>
      </c>
      <c r="AS778" t="str">
        <f t="shared" si="103"/>
        <v/>
      </c>
    </row>
    <row r="779" spans="1:45" x14ac:dyDescent="0.55000000000000004">
      <c r="A779" s="171"/>
      <c r="B779" s="172"/>
      <c r="C779" s="173"/>
      <c r="D779" s="173"/>
      <c r="E779" s="173"/>
      <c r="F779" s="173"/>
      <c r="G779" s="174"/>
      <c r="H779" s="175"/>
      <c r="I779" s="176"/>
      <c r="J779" s="176"/>
      <c r="K779" s="177"/>
      <c r="L779" s="178"/>
      <c r="M779" s="179"/>
      <c r="N779" s="133"/>
      <c r="O779" s="160" t="str">
        <f>IF(Q779 = "", "", COUNT(Q$4:$Q779))</f>
        <v/>
      </c>
      <c r="P779" s="160" t="str">
        <f t="shared" si="96"/>
        <v/>
      </c>
      <c r="Q779" s="161" t="str">
        <f t="shared" si="97"/>
        <v/>
      </c>
      <c r="R779" s="162" t="str">
        <f t="shared" si="98"/>
        <v/>
      </c>
      <c r="S779" s="163" t="str">
        <f t="shared" si="99"/>
        <v/>
      </c>
      <c r="T779" s="164" t="str">
        <f t="shared" si="100"/>
        <v/>
      </c>
      <c r="U779" s="165" t="str">
        <f t="shared" si="101"/>
        <v/>
      </c>
      <c r="V779" s="146"/>
      <c r="AR779" t="str">
        <f t="shared" si="102"/>
        <v/>
      </c>
      <c r="AS779" t="str">
        <f t="shared" si="103"/>
        <v/>
      </c>
    </row>
    <row r="780" spans="1:45" x14ac:dyDescent="0.55000000000000004">
      <c r="A780" s="171"/>
      <c r="B780" s="172"/>
      <c r="C780" s="173"/>
      <c r="D780" s="173"/>
      <c r="E780" s="173"/>
      <c r="F780" s="173"/>
      <c r="G780" s="174"/>
      <c r="H780" s="175"/>
      <c r="I780" s="176"/>
      <c r="J780" s="176"/>
      <c r="K780" s="177"/>
      <c r="L780" s="178"/>
      <c r="M780" s="179"/>
      <c r="N780" s="133"/>
      <c r="O780" s="160" t="str">
        <f>IF(Q780 = "", "", COUNT(Q$4:$Q780))</f>
        <v/>
      </c>
      <c r="P780" s="160" t="str">
        <f t="shared" si="96"/>
        <v/>
      </c>
      <c r="Q780" s="161" t="str">
        <f t="shared" si="97"/>
        <v/>
      </c>
      <c r="R780" s="162" t="str">
        <f t="shared" si="98"/>
        <v/>
      </c>
      <c r="S780" s="163" t="str">
        <f t="shared" si="99"/>
        <v/>
      </c>
      <c r="T780" s="164" t="str">
        <f t="shared" si="100"/>
        <v/>
      </c>
      <c r="U780" s="165" t="str">
        <f t="shared" si="101"/>
        <v/>
      </c>
      <c r="V780" s="146"/>
      <c r="AR780" t="str">
        <f t="shared" si="102"/>
        <v/>
      </c>
      <c r="AS780" t="str">
        <f t="shared" si="103"/>
        <v/>
      </c>
    </row>
    <row r="781" spans="1:45" x14ac:dyDescent="0.55000000000000004">
      <c r="A781" s="171"/>
      <c r="B781" s="172"/>
      <c r="C781" s="173"/>
      <c r="D781" s="173"/>
      <c r="E781" s="173"/>
      <c r="F781" s="173"/>
      <c r="G781" s="174"/>
      <c r="H781" s="175"/>
      <c r="I781" s="176"/>
      <c r="J781" s="176"/>
      <c r="K781" s="177"/>
      <c r="L781" s="178"/>
      <c r="M781" s="179"/>
      <c r="N781" s="133"/>
      <c r="O781" s="160" t="str">
        <f>IF(Q781 = "", "", COUNT(Q$4:$Q781))</f>
        <v/>
      </c>
      <c r="P781" s="160" t="str">
        <f t="shared" si="96"/>
        <v/>
      </c>
      <c r="Q781" s="161" t="str">
        <f t="shared" si="97"/>
        <v/>
      </c>
      <c r="R781" s="162" t="str">
        <f t="shared" si="98"/>
        <v/>
      </c>
      <c r="S781" s="163" t="str">
        <f t="shared" si="99"/>
        <v/>
      </c>
      <c r="T781" s="164" t="str">
        <f t="shared" si="100"/>
        <v/>
      </c>
      <c r="U781" s="165" t="str">
        <f t="shared" si="101"/>
        <v/>
      </c>
      <c r="V781" s="146"/>
      <c r="AR781" t="str">
        <f t="shared" si="102"/>
        <v/>
      </c>
      <c r="AS781" t="str">
        <f t="shared" si="103"/>
        <v/>
      </c>
    </row>
    <row r="782" spans="1:45" x14ac:dyDescent="0.55000000000000004">
      <c r="A782" s="171"/>
      <c r="B782" s="172"/>
      <c r="C782" s="173"/>
      <c r="D782" s="173"/>
      <c r="E782" s="173"/>
      <c r="F782" s="173"/>
      <c r="G782" s="174"/>
      <c r="H782" s="175"/>
      <c r="I782" s="176"/>
      <c r="J782" s="176"/>
      <c r="K782" s="177"/>
      <c r="L782" s="178"/>
      <c r="M782" s="179"/>
      <c r="N782" s="133"/>
      <c r="O782" s="160" t="str">
        <f>IF(Q782 = "", "", COUNT(Q$4:$Q782))</f>
        <v/>
      </c>
      <c r="P782" s="160" t="str">
        <f t="shared" si="96"/>
        <v/>
      </c>
      <c r="Q782" s="161" t="str">
        <f t="shared" si="97"/>
        <v/>
      </c>
      <c r="R782" s="162" t="str">
        <f t="shared" si="98"/>
        <v/>
      </c>
      <c r="S782" s="163" t="str">
        <f t="shared" si="99"/>
        <v/>
      </c>
      <c r="T782" s="164" t="str">
        <f t="shared" si="100"/>
        <v/>
      </c>
      <c r="U782" s="165" t="str">
        <f t="shared" si="101"/>
        <v/>
      </c>
      <c r="V782" s="146"/>
      <c r="AR782" t="str">
        <f t="shared" si="102"/>
        <v/>
      </c>
      <c r="AS782" t="str">
        <f t="shared" si="103"/>
        <v/>
      </c>
    </row>
    <row r="783" spans="1:45" x14ac:dyDescent="0.55000000000000004">
      <c r="A783" s="171"/>
      <c r="B783" s="172"/>
      <c r="C783" s="173"/>
      <c r="D783" s="173"/>
      <c r="E783" s="173"/>
      <c r="F783" s="173"/>
      <c r="G783" s="174"/>
      <c r="H783" s="175"/>
      <c r="I783" s="176"/>
      <c r="J783" s="176"/>
      <c r="K783" s="177"/>
      <c r="L783" s="178"/>
      <c r="M783" s="179"/>
      <c r="N783" s="133"/>
      <c r="O783" s="160" t="str">
        <f>IF(Q783 = "", "", COUNT(Q$4:$Q783))</f>
        <v/>
      </c>
      <c r="P783" s="160" t="str">
        <f t="shared" si="96"/>
        <v/>
      </c>
      <c r="Q783" s="161" t="str">
        <f t="shared" si="97"/>
        <v/>
      </c>
      <c r="R783" s="162" t="str">
        <f t="shared" si="98"/>
        <v/>
      </c>
      <c r="S783" s="163" t="str">
        <f t="shared" si="99"/>
        <v/>
      </c>
      <c r="T783" s="164" t="str">
        <f t="shared" si="100"/>
        <v/>
      </c>
      <c r="U783" s="165" t="str">
        <f t="shared" si="101"/>
        <v/>
      </c>
      <c r="V783" s="146"/>
      <c r="AR783" t="str">
        <f t="shared" si="102"/>
        <v/>
      </c>
      <c r="AS783" t="str">
        <f t="shared" si="103"/>
        <v/>
      </c>
    </row>
    <row r="784" spans="1:45" x14ac:dyDescent="0.55000000000000004">
      <c r="A784" s="171"/>
      <c r="B784" s="172"/>
      <c r="C784" s="173"/>
      <c r="D784" s="173"/>
      <c r="E784" s="173"/>
      <c r="F784" s="173"/>
      <c r="G784" s="174"/>
      <c r="H784" s="175"/>
      <c r="I784" s="176"/>
      <c r="J784" s="176"/>
      <c r="K784" s="177"/>
      <c r="L784" s="178"/>
      <c r="M784" s="179"/>
      <c r="N784" s="133"/>
      <c r="O784" s="160" t="str">
        <f>IF(Q784 = "", "", COUNT(Q$4:$Q784))</f>
        <v/>
      </c>
      <c r="P784" s="160" t="str">
        <f t="shared" si="96"/>
        <v/>
      </c>
      <c r="Q784" s="161" t="str">
        <f t="shared" si="97"/>
        <v/>
      </c>
      <c r="R784" s="162" t="str">
        <f t="shared" si="98"/>
        <v/>
      </c>
      <c r="S784" s="163" t="str">
        <f t="shared" si="99"/>
        <v/>
      </c>
      <c r="T784" s="164" t="str">
        <f t="shared" si="100"/>
        <v/>
      </c>
      <c r="U784" s="165" t="str">
        <f t="shared" si="101"/>
        <v/>
      </c>
      <c r="V784" s="146"/>
      <c r="AR784" t="str">
        <f t="shared" si="102"/>
        <v/>
      </c>
      <c r="AS784" t="str">
        <f t="shared" si="103"/>
        <v/>
      </c>
    </row>
    <row r="785" spans="1:45" x14ac:dyDescent="0.55000000000000004">
      <c r="A785" s="171"/>
      <c r="B785" s="172"/>
      <c r="C785" s="173"/>
      <c r="D785" s="173"/>
      <c r="E785" s="173"/>
      <c r="F785" s="173"/>
      <c r="G785" s="174"/>
      <c r="H785" s="175"/>
      <c r="I785" s="176"/>
      <c r="J785" s="176"/>
      <c r="K785" s="177"/>
      <c r="L785" s="178"/>
      <c r="M785" s="179"/>
      <c r="N785" s="133"/>
      <c r="O785" s="160" t="str">
        <f>IF(Q785 = "", "", COUNT(Q$4:$Q785))</f>
        <v/>
      </c>
      <c r="P785" s="160" t="str">
        <f t="shared" si="96"/>
        <v/>
      </c>
      <c r="Q785" s="161" t="str">
        <f t="shared" si="97"/>
        <v/>
      </c>
      <c r="R785" s="162" t="str">
        <f t="shared" si="98"/>
        <v/>
      </c>
      <c r="S785" s="163" t="str">
        <f t="shared" si="99"/>
        <v/>
      </c>
      <c r="T785" s="164" t="str">
        <f t="shared" si="100"/>
        <v/>
      </c>
      <c r="U785" s="165" t="str">
        <f t="shared" si="101"/>
        <v/>
      </c>
      <c r="V785" s="146"/>
      <c r="AR785" t="str">
        <f t="shared" si="102"/>
        <v/>
      </c>
      <c r="AS785" t="str">
        <f t="shared" si="103"/>
        <v/>
      </c>
    </row>
    <row r="786" spans="1:45" x14ac:dyDescent="0.55000000000000004">
      <c r="A786" s="171"/>
      <c r="B786" s="172"/>
      <c r="C786" s="173"/>
      <c r="D786" s="173"/>
      <c r="E786" s="173"/>
      <c r="F786" s="173"/>
      <c r="G786" s="174"/>
      <c r="H786" s="175"/>
      <c r="I786" s="176"/>
      <c r="J786" s="176"/>
      <c r="K786" s="177"/>
      <c r="L786" s="178"/>
      <c r="M786" s="179"/>
      <c r="N786" s="133"/>
      <c r="O786" s="160" t="str">
        <f>IF(Q786 = "", "", COUNT(Q$4:$Q786))</f>
        <v/>
      </c>
      <c r="P786" s="160" t="str">
        <f t="shared" si="96"/>
        <v/>
      </c>
      <c r="Q786" s="161" t="str">
        <f t="shared" si="97"/>
        <v/>
      </c>
      <c r="R786" s="162" t="str">
        <f t="shared" si="98"/>
        <v/>
      </c>
      <c r="S786" s="163" t="str">
        <f t="shared" si="99"/>
        <v/>
      </c>
      <c r="T786" s="164" t="str">
        <f t="shared" si="100"/>
        <v/>
      </c>
      <c r="U786" s="165" t="str">
        <f t="shared" si="101"/>
        <v/>
      </c>
      <c r="V786" s="146"/>
      <c r="AR786" t="str">
        <f t="shared" si="102"/>
        <v/>
      </c>
      <c r="AS786" t="str">
        <f t="shared" si="103"/>
        <v/>
      </c>
    </row>
    <row r="787" spans="1:45" x14ac:dyDescent="0.55000000000000004">
      <c r="A787" s="171"/>
      <c r="B787" s="172"/>
      <c r="C787" s="173"/>
      <c r="D787" s="173"/>
      <c r="E787" s="173"/>
      <c r="F787" s="173"/>
      <c r="G787" s="174"/>
      <c r="H787" s="175"/>
      <c r="I787" s="176"/>
      <c r="J787" s="176"/>
      <c r="K787" s="177"/>
      <c r="L787" s="178"/>
      <c r="M787" s="179"/>
      <c r="N787" s="133"/>
      <c r="O787" s="160" t="str">
        <f>IF(Q787 = "", "", COUNT(Q$4:$Q787))</f>
        <v/>
      </c>
      <c r="P787" s="160" t="str">
        <f t="shared" si="96"/>
        <v/>
      </c>
      <c r="Q787" s="161" t="str">
        <f t="shared" si="97"/>
        <v/>
      </c>
      <c r="R787" s="162" t="str">
        <f t="shared" si="98"/>
        <v/>
      </c>
      <c r="S787" s="163" t="str">
        <f t="shared" si="99"/>
        <v/>
      </c>
      <c r="T787" s="164" t="str">
        <f t="shared" si="100"/>
        <v/>
      </c>
      <c r="U787" s="165" t="str">
        <f t="shared" si="101"/>
        <v/>
      </c>
      <c r="V787" s="146"/>
      <c r="AR787" t="str">
        <f t="shared" si="102"/>
        <v/>
      </c>
      <c r="AS787" t="str">
        <f t="shared" si="103"/>
        <v/>
      </c>
    </row>
    <row r="788" spans="1:45" x14ac:dyDescent="0.55000000000000004">
      <c r="A788" s="171"/>
      <c r="B788" s="172"/>
      <c r="C788" s="173"/>
      <c r="D788" s="173"/>
      <c r="E788" s="173"/>
      <c r="F788" s="173"/>
      <c r="G788" s="174"/>
      <c r="H788" s="175"/>
      <c r="I788" s="176"/>
      <c r="J788" s="176"/>
      <c r="K788" s="177"/>
      <c r="L788" s="178"/>
      <c r="M788" s="179"/>
      <c r="N788" s="133"/>
      <c r="O788" s="160" t="str">
        <f>IF(Q788 = "", "", COUNT(Q$4:$Q788))</f>
        <v/>
      </c>
      <c r="P788" s="160" t="str">
        <f t="shared" si="96"/>
        <v/>
      </c>
      <c r="Q788" s="161" t="str">
        <f t="shared" si="97"/>
        <v/>
      </c>
      <c r="R788" s="162" t="str">
        <f t="shared" si="98"/>
        <v/>
      </c>
      <c r="S788" s="163" t="str">
        <f t="shared" si="99"/>
        <v/>
      </c>
      <c r="T788" s="164" t="str">
        <f t="shared" si="100"/>
        <v/>
      </c>
      <c r="U788" s="165" t="str">
        <f t="shared" si="101"/>
        <v/>
      </c>
      <c r="V788" s="146"/>
      <c r="AR788" t="str">
        <f t="shared" si="102"/>
        <v/>
      </c>
      <c r="AS788" t="str">
        <f t="shared" si="103"/>
        <v/>
      </c>
    </row>
    <row r="789" spans="1:45" x14ac:dyDescent="0.55000000000000004">
      <c r="A789" s="171"/>
      <c r="B789" s="172"/>
      <c r="C789" s="173"/>
      <c r="D789" s="173"/>
      <c r="E789" s="173"/>
      <c r="F789" s="173"/>
      <c r="G789" s="174"/>
      <c r="H789" s="175"/>
      <c r="I789" s="176"/>
      <c r="J789" s="176"/>
      <c r="K789" s="177"/>
      <c r="L789" s="178"/>
      <c r="M789" s="179"/>
      <c r="N789" s="133"/>
      <c r="O789" s="160" t="str">
        <f>IF(Q789 = "", "", COUNT(Q$4:$Q789))</f>
        <v/>
      </c>
      <c r="P789" s="160" t="str">
        <f t="shared" si="96"/>
        <v/>
      </c>
      <c r="Q789" s="161" t="str">
        <f t="shared" si="97"/>
        <v/>
      </c>
      <c r="R789" s="162" t="str">
        <f t="shared" si="98"/>
        <v/>
      </c>
      <c r="S789" s="163" t="str">
        <f t="shared" si="99"/>
        <v/>
      </c>
      <c r="T789" s="164" t="str">
        <f t="shared" si="100"/>
        <v/>
      </c>
      <c r="U789" s="165" t="str">
        <f t="shared" si="101"/>
        <v/>
      </c>
      <c r="V789" s="146"/>
      <c r="AR789" t="str">
        <f t="shared" si="102"/>
        <v/>
      </c>
      <c r="AS789" t="str">
        <f t="shared" si="103"/>
        <v/>
      </c>
    </row>
    <row r="790" spans="1:45" x14ac:dyDescent="0.55000000000000004">
      <c r="A790" s="171"/>
      <c r="B790" s="172"/>
      <c r="C790" s="173"/>
      <c r="D790" s="173"/>
      <c r="E790" s="173"/>
      <c r="F790" s="173"/>
      <c r="G790" s="174"/>
      <c r="H790" s="175"/>
      <c r="I790" s="176"/>
      <c r="J790" s="176"/>
      <c r="K790" s="177"/>
      <c r="L790" s="178"/>
      <c r="M790" s="179"/>
      <c r="N790" s="133"/>
      <c r="O790" s="160" t="str">
        <f>IF(Q790 = "", "", COUNT(Q$4:$Q790))</f>
        <v/>
      </c>
      <c r="P790" s="160" t="str">
        <f t="shared" si="96"/>
        <v/>
      </c>
      <c r="Q790" s="161" t="str">
        <f t="shared" si="97"/>
        <v/>
      </c>
      <c r="R790" s="162" t="str">
        <f t="shared" si="98"/>
        <v/>
      </c>
      <c r="S790" s="163" t="str">
        <f t="shared" si="99"/>
        <v/>
      </c>
      <c r="T790" s="164" t="str">
        <f t="shared" si="100"/>
        <v/>
      </c>
      <c r="U790" s="165" t="str">
        <f t="shared" si="101"/>
        <v/>
      </c>
      <c r="V790" s="146"/>
      <c r="AR790" t="str">
        <f t="shared" si="102"/>
        <v/>
      </c>
      <c r="AS790" t="str">
        <f t="shared" si="103"/>
        <v/>
      </c>
    </row>
    <row r="791" spans="1:45" x14ac:dyDescent="0.55000000000000004">
      <c r="A791" s="171"/>
      <c r="B791" s="172"/>
      <c r="C791" s="173"/>
      <c r="D791" s="173"/>
      <c r="E791" s="173"/>
      <c r="F791" s="173"/>
      <c r="G791" s="174"/>
      <c r="H791" s="175"/>
      <c r="I791" s="176"/>
      <c r="J791" s="176"/>
      <c r="K791" s="177"/>
      <c r="L791" s="178"/>
      <c r="M791" s="179"/>
      <c r="N791" s="133"/>
      <c r="O791" s="160" t="str">
        <f>IF(Q791 = "", "", COUNT(Q$4:$Q791))</f>
        <v/>
      </c>
      <c r="P791" s="160" t="str">
        <f t="shared" si="96"/>
        <v/>
      </c>
      <c r="Q791" s="161" t="str">
        <f t="shared" si="97"/>
        <v/>
      </c>
      <c r="R791" s="162" t="str">
        <f t="shared" si="98"/>
        <v/>
      </c>
      <c r="S791" s="163" t="str">
        <f t="shared" si="99"/>
        <v/>
      </c>
      <c r="T791" s="164" t="str">
        <f t="shared" si="100"/>
        <v/>
      </c>
      <c r="U791" s="165" t="str">
        <f t="shared" si="101"/>
        <v/>
      </c>
      <c r="V791" s="146"/>
      <c r="AR791" t="str">
        <f t="shared" si="102"/>
        <v/>
      </c>
      <c r="AS791" t="str">
        <f t="shared" si="103"/>
        <v/>
      </c>
    </row>
    <row r="792" spans="1:45" x14ac:dyDescent="0.55000000000000004">
      <c r="A792" s="171"/>
      <c r="B792" s="172"/>
      <c r="C792" s="173"/>
      <c r="D792" s="173"/>
      <c r="E792" s="173"/>
      <c r="F792" s="173"/>
      <c r="G792" s="174"/>
      <c r="H792" s="175"/>
      <c r="I792" s="176"/>
      <c r="J792" s="176"/>
      <c r="K792" s="177"/>
      <c r="L792" s="178"/>
      <c r="M792" s="179"/>
      <c r="N792" s="133"/>
      <c r="O792" s="160" t="str">
        <f>IF(Q792 = "", "", COUNT(Q$4:$Q792))</f>
        <v/>
      </c>
      <c r="P792" s="160" t="str">
        <f t="shared" si="96"/>
        <v/>
      </c>
      <c r="Q792" s="161" t="str">
        <f t="shared" si="97"/>
        <v/>
      </c>
      <c r="R792" s="162" t="str">
        <f t="shared" si="98"/>
        <v/>
      </c>
      <c r="S792" s="163" t="str">
        <f t="shared" si="99"/>
        <v/>
      </c>
      <c r="T792" s="164" t="str">
        <f t="shared" si="100"/>
        <v/>
      </c>
      <c r="U792" s="165" t="str">
        <f t="shared" si="101"/>
        <v/>
      </c>
      <c r="V792" s="146"/>
      <c r="AR792" t="str">
        <f t="shared" si="102"/>
        <v/>
      </c>
      <c r="AS792" t="str">
        <f t="shared" si="103"/>
        <v/>
      </c>
    </row>
    <row r="793" spans="1:45" x14ac:dyDescent="0.55000000000000004">
      <c r="A793" s="171"/>
      <c r="B793" s="172"/>
      <c r="C793" s="173"/>
      <c r="D793" s="173"/>
      <c r="E793" s="173"/>
      <c r="F793" s="173"/>
      <c r="G793" s="174"/>
      <c r="H793" s="175"/>
      <c r="I793" s="176"/>
      <c r="J793" s="176"/>
      <c r="K793" s="177"/>
      <c r="L793" s="178"/>
      <c r="M793" s="179"/>
      <c r="N793" s="133"/>
      <c r="O793" s="160" t="str">
        <f>IF(Q793 = "", "", COUNT(Q$4:$Q793))</f>
        <v/>
      </c>
      <c r="P793" s="160" t="str">
        <f t="shared" si="96"/>
        <v/>
      </c>
      <c r="Q793" s="161" t="str">
        <f t="shared" si="97"/>
        <v/>
      </c>
      <c r="R793" s="162" t="str">
        <f t="shared" si="98"/>
        <v/>
      </c>
      <c r="S793" s="163" t="str">
        <f t="shared" si="99"/>
        <v/>
      </c>
      <c r="T793" s="164" t="str">
        <f t="shared" si="100"/>
        <v/>
      </c>
      <c r="U793" s="165" t="str">
        <f t="shared" si="101"/>
        <v/>
      </c>
      <c r="V793" s="146"/>
      <c r="AR793" t="str">
        <f t="shared" si="102"/>
        <v/>
      </c>
      <c r="AS793" t="str">
        <f t="shared" si="103"/>
        <v/>
      </c>
    </row>
    <row r="794" spans="1:45" x14ac:dyDescent="0.55000000000000004">
      <c r="A794" s="171"/>
      <c r="B794" s="172"/>
      <c r="C794" s="173"/>
      <c r="D794" s="173"/>
      <c r="E794" s="173"/>
      <c r="F794" s="173"/>
      <c r="G794" s="174"/>
      <c r="H794" s="175"/>
      <c r="I794" s="176"/>
      <c r="J794" s="176"/>
      <c r="K794" s="177"/>
      <c r="L794" s="178"/>
      <c r="M794" s="179"/>
      <c r="N794" s="133"/>
      <c r="O794" s="160" t="str">
        <f>IF(Q794 = "", "", COUNT(Q$4:$Q794))</f>
        <v/>
      </c>
      <c r="P794" s="160" t="str">
        <f t="shared" si="96"/>
        <v/>
      </c>
      <c r="Q794" s="161" t="str">
        <f t="shared" si="97"/>
        <v/>
      </c>
      <c r="R794" s="162" t="str">
        <f t="shared" si="98"/>
        <v/>
      </c>
      <c r="S794" s="163" t="str">
        <f t="shared" si="99"/>
        <v/>
      </c>
      <c r="T794" s="164" t="str">
        <f t="shared" si="100"/>
        <v/>
      </c>
      <c r="U794" s="165" t="str">
        <f t="shared" si="101"/>
        <v/>
      </c>
      <c r="V794" s="146"/>
      <c r="AR794" t="str">
        <f t="shared" si="102"/>
        <v/>
      </c>
      <c r="AS794" t="str">
        <f t="shared" si="103"/>
        <v/>
      </c>
    </row>
    <row r="795" spans="1:45" x14ac:dyDescent="0.55000000000000004">
      <c r="A795" s="171"/>
      <c r="B795" s="172"/>
      <c r="C795" s="173"/>
      <c r="D795" s="173"/>
      <c r="E795" s="173"/>
      <c r="F795" s="173"/>
      <c r="G795" s="174"/>
      <c r="H795" s="175"/>
      <c r="I795" s="176"/>
      <c r="J795" s="176"/>
      <c r="K795" s="177"/>
      <c r="L795" s="178"/>
      <c r="M795" s="179"/>
      <c r="N795" s="133"/>
      <c r="O795" s="160" t="str">
        <f>IF(Q795 = "", "", COUNT(Q$4:$Q795))</f>
        <v/>
      </c>
      <c r="P795" s="160" t="str">
        <f t="shared" si="96"/>
        <v/>
      </c>
      <c r="Q795" s="161" t="str">
        <f t="shared" si="97"/>
        <v/>
      </c>
      <c r="R795" s="162" t="str">
        <f t="shared" si="98"/>
        <v/>
      </c>
      <c r="S795" s="163" t="str">
        <f t="shared" si="99"/>
        <v/>
      </c>
      <c r="T795" s="164" t="str">
        <f t="shared" si="100"/>
        <v/>
      </c>
      <c r="U795" s="165" t="str">
        <f t="shared" si="101"/>
        <v/>
      </c>
      <c r="V795" s="146"/>
      <c r="AR795" t="str">
        <f t="shared" si="102"/>
        <v/>
      </c>
      <c r="AS795" t="str">
        <f t="shared" si="103"/>
        <v/>
      </c>
    </row>
    <row r="796" spans="1:45" x14ac:dyDescent="0.55000000000000004">
      <c r="A796" s="171"/>
      <c r="B796" s="172"/>
      <c r="C796" s="173"/>
      <c r="D796" s="173"/>
      <c r="E796" s="173"/>
      <c r="F796" s="173"/>
      <c r="G796" s="174"/>
      <c r="H796" s="175"/>
      <c r="I796" s="176"/>
      <c r="J796" s="176"/>
      <c r="K796" s="177"/>
      <c r="L796" s="178"/>
      <c r="M796" s="179"/>
      <c r="N796" s="133"/>
      <c r="O796" s="160" t="str">
        <f>IF(Q796 = "", "", COUNT(Q$4:$Q796))</f>
        <v/>
      </c>
      <c r="P796" s="160" t="str">
        <f t="shared" si="96"/>
        <v/>
      </c>
      <c r="Q796" s="161" t="str">
        <f t="shared" si="97"/>
        <v/>
      </c>
      <c r="R796" s="162" t="str">
        <f t="shared" si="98"/>
        <v/>
      </c>
      <c r="S796" s="163" t="str">
        <f t="shared" si="99"/>
        <v/>
      </c>
      <c r="T796" s="164" t="str">
        <f t="shared" si="100"/>
        <v/>
      </c>
      <c r="U796" s="165" t="str">
        <f t="shared" si="101"/>
        <v/>
      </c>
      <c r="V796" s="146"/>
      <c r="AR796" t="str">
        <f t="shared" si="102"/>
        <v/>
      </c>
      <c r="AS796" t="str">
        <f t="shared" si="103"/>
        <v/>
      </c>
    </row>
    <row r="797" spans="1:45" x14ac:dyDescent="0.55000000000000004">
      <c r="A797" s="171"/>
      <c r="B797" s="172"/>
      <c r="C797" s="173"/>
      <c r="D797" s="173"/>
      <c r="E797" s="173"/>
      <c r="F797" s="173"/>
      <c r="G797" s="174"/>
      <c r="H797" s="175"/>
      <c r="I797" s="176"/>
      <c r="J797" s="176"/>
      <c r="K797" s="177"/>
      <c r="L797" s="178"/>
      <c r="M797" s="179"/>
      <c r="N797" s="133"/>
      <c r="O797" s="160" t="str">
        <f>IF(Q797 = "", "", COUNT(Q$4:$Q797))</f>
        <v/>
      </c>
      <c r="P797" s="160" t="str">
        <f t="shared" si="96"/>
        <v/>
      </c>
      <c r="Q797" s="161" t="str">
        <f t="shared" si="97"/>
        <v/>
      </c>
      <c r="R797" s="162" t="str">
        <f t="shared" si="98"/>
        <v/>
      </c>
      <c r="S797" s="163" t="str">
        <f t="shared" si="99"/>
        <v/>
      </c>
      <c r="T797" s="164" t="str">
        <f t="shared" si="100"/>
        <v/>
      </c>
      <c r="U797" s="165" t="str">
        <f t="shared" si="101"/>
        <v/>
      </c>
      <c r="V797" s="146"/>
      <c r="AR797" t="str">
        <f t="shared" si="102"/>
        <v/>
      </c>
      <c r="AS797" t="str">
        <f t="shared" si="103"/>
        <v/>
      </c>
    </row>
    <row r="798" spans="1:45" x14ac:dyDescent="0.55000000000000004">
      <c r="A798" s="171"/>
      <c r="B798" s="172"/>
      <c r="C798" s="173"/>
      <c r="D798" s="173"/>
      <c r="E798" s="173"/>
      <c r="F798" s="173"/>
      <c r="G798" s="174"/>
      <c r="H798" s="175"/>
      <c r="I798" s="176"/>
      <c r="J798" s="176"/>
      <c r="K798" s="177"/>
      <c r="L798" s="178"/>
      <c r="M798" s="179"/>
      <c r="N798" s="133"/>
      <c r="O798" s="160" t="str">
        <f>IF(Q798 = "", "", COUNT(Q$4:$Q798))</f>
        <v/>
      </c>
      <c r="P798" s="160" t="str">
        <f t="shared" si="96"/>
        <v/>
      </c>
      <c r="Q798" s="161" t="str">
        <f t="shared" si="97"/>
        <v/>
      </c>
      <c r="R798" s="162" t="str">
        <f t="shared" si="98"/>
        <v/>
      </c>
      <c r="S798" s="163" t="str">
        <f t="shared" si="99"/>
        <v/>
      </c>
      <c r="T798" s="164" t="str">
        <f t="shared" si="100"/>
        <v/>
      </c>
      <c r="U798" s="165" t="str">
        <f t="shared" si="101"/>
        <v/>
      </c>
      <c r="V798" s="146"/>
      <c r="AR798" t="str">
        <f t="shared" si="102"/>
        <v/>
      </c>
      <c r="AS798" t="str">
        <f t="shared" si="103"/>
        <v/>
      </c>
    </row>
    <row r="799" spans="1:45" x14ac:dyDescent="0.55000000000000004">
      <c r="A799" s="171"/>
      <c r="B799" s="172"/>
      <c r="C799" s="173"/>
      <c r="D799" s="173"/>
      <c r="E799" s="173"/>
      <c r="F799" s="173"/>
      <c r="G799" s="174"/>
      <c r="H799" s="175"/>
      <c r="I799" s="176"/>
      <c r="J799" s="176"/>
      <c r="K799" s="177"/>
      <c r="L799" s="178"/>
      <c r="M799" s="179"/>
      <c r="N799" s="133"/>
      <c r="O799" s="160" t="str">
        <f>IF(Q799 = "", "", COUNT(Q$4:$Q799))</f>
        <v/>
      </c>
      <c r="P799" s="160" t="str">
        <f t="shared" si="96"/>
        <v/>
      </c>
      <c r="Q799" s="161" t="str">
        <f t="shared" si="97"/>
        <v/>
      </c>
      <c r="R799" s="162" t="str">
        <f t="shared" si="98"/>
        <v/>
      </c>
      <c r="S799" s="163" t="str">
        <f t="shared" si="99"/>
        <v/>
      </c>
      <c r="T799" s="164" t="str">
        <f t="shared" si="100"/>
        <v/>
      </c>
      <c r="U799" s="165" t="str">
        <f t="shared" si="101"/>
        <v/>
      </c>
      <c r="V799" s="146"/>
      <c r="AR799" t="str">
        <f t="shared" si="102"/>
        <v/>
      </c>
      <c r="AS799" t="str">
        <f t="shared" si="103"/>
        <v/>
      </c>
    </row>
    <row r="800" spans="1:45" x14ac:dyDescent="0.55000000000000004">
      <c r="A800" s="171"/>
      <c r="B800" s="172"/>
      <c r="C800" s="173"/>
      <c r="D800" s="173"/>
      <c r="E800" s="173"/>
      <c r="F800" s="173"/>
      <c r="G800" s="174"/>
      <c r="H800" s="175"/>
      <c r="I800" s="176"/>
      <c r="J800" s="176"/>
      <c r="K800" s="177"/>
      <c r="L800" s="178"/>
      <c r="M800" s="179"/>
      <c r="N800" s="133"/>
      <c r="O800" s="160" t="str">
        <f>IF(Q800 = "", "", COUNT(Q$4:$Q800))</f>
        <v/>
      </c>
      <c r="P800" s="160" t="str">
        <f t="shared" si="96"/>
        <v/>
      </c>
      <c r="Q800" s="161" t="str">
        <f t="shared" si="97"/>
        <v/>
      </c>
      <c r="R800" s="162" t="str">
        <f t="shared" si="98"/>
        <v/>
      </c>
      <c r="S800" s="163" t="str">
        <f t="shared" si="99"/>
        <v/>
      </c>
      <c r="T800" s="164" t="str">
        <f t="shared" si="100"/>
        <v/>
      </c>
      <c r="U800" s="165" t="str">
        <f t="shared" si="101"/>
        <v/>
      </c>
      <c r="V800" s="146"/>
      <c r="AR800" t="str">
        <f t="shared" si="102"/>
        <v/>
      </c>
      <c r="AS800" t="str">
        <f t="shared" si="103"/>
        <v/>
      </c>
    </row>
    <row r="801" spans="1:45" x14ac:dyDescent="0.55000000000000004">
      <c r="A801" s="171"/>
      <c r="B801" s="172"/>
      <c r="C801" s="173"/>
      <c r="D801" s="173"/>
      <c r="E801" s="173"/>
      <c r="F801" s="173"/>
      <c r="G801" s="174"/>
      <c r="H801" s="175"/>
      <c r="I801" s="176"/>
      <c r="J801" s="176"/>
      <c r="K801" s="177"/>
      <c r="L801" s="178"/>
      <c r="M801" s="179"/>
      <c r="N801" s="133"/>
      <c r="O801" s="160" t="str">
        <f>IF(Q801 = "", "", COUNT(Q$4:$Q801))</f>
        <v/>
      </c>
      <c r="P801" s="160" t="str">
        <f t="shared" si="96"/>
        <v/>
      </c>
      <c r="Q801" s="161" t="str">
        <f t="shared" si="97"/>
        <v/>
      </c>
      <c r="R801" s="162" t="str">
        <f t="shared" si="98"/>
        <v/>
      </c>
      <c r="S801" s="163" t="str">
        <f t="shared" si="99"/>
        <v/>
      </c>
      <c r="T801" s="164" t="str">
        <f t="shared" si="100"/>
        <v/>
      </c>
      <c r="U801" s="165" t="str">
        <f t="shared" si="101"/>
        <v/>
      </c>
      <c r="V801" s="146"/>
      <c r="AR801" t="str">
        <f t="shared" si="102"/>
        <v/>
      </c>
      <c r="AS801" t="str">
        <f t="shared" si="103"/>
        <v/>
      </c>
    </row>
    <row r="802" spans="1:45" x14ac:dyDescent="0.55000000000000004">
      <c r="A802" s="171"/>
      <c r="B802" s="172"/>
      <c r="C802" s="173"/>
      <c r="D802" s="173"/>
      <c r="E802" s="173"/>
      <c r="F802" s="173"/>
      <c r="G802" s="174"/>
      <c r="H802" s="175"/>
      <c r="I802" s="176"/>
      <c r="J802" s="176"/>
      <c r="K802" s="177"/>
      <c r="L802" s="178"/>
      <c r="M802" s="179"/>
      <c r="N802" s="133"/>
      <c r="O802" s="160" t="str">
        <f>IF(Q802 = "", "", COUNT(Q$4:$Q802))</f>
        <v/>
      </c>
      <c r="P802" s="160" t="str">
        <f t="shared" si="96"/>
        <v/>
      </c>
      <c r="Q802" s="161" t="str">
        <f t="shared" si="97"/>
        <v/>
      </c>
      <c r="R802" s="162" t="str">
        <f t="shared" si="98"/>
        <v/>
      </c>
      <c r="S802" s="163" t="str">
        <f t="shared" si="99"/>
        <v/>
      </c>
      <c r="T802" s="164" t="str">
        <f t="shared" si="100"/>
        <v/>
      </c>
      <c r="U802" s="165" t="str">
        <f t="shared" si="101"/>
        <v/>
      </c>
      <c r="V802" s="146"/>
      <c r="AR802" t="str">
        <f t="shared" si="102"/>
        <v/>
      </c>
      <c r="AS802" t="str">
        <f t="shared" si="103"/>
        <v/>
      </c>
    </row>
    <row r="803" spans="1:45" x14ac:dyDescent="0.55000000000000004">
      <c r="A803" s="171"/>
      <c r="B803" s="172"/>
      <c r="C803" s="173"/>
      <c r="D803" s="173"/>
      <c r="E803" s="173"/>
      <c r="F803" s="173"/>
      <c r="G803" s="174"/>
      <c r="H803" s="175"/>
      <c r="I803" s="176"/>
      <c r="J803" s="176"/>
      <c r="K803" s="177"/>
      <c r="L803" s="178"/>
      <c r="M803" s="179"/>
      <c r="N803" s="133"/>
      <c r="O803" s="160" t="str">
        <f>IF(Q803 = "", "", COUNT(Q$4:$Q803))</f>
        <v/>
      </c>
      <c r="P803" s="160" t="str">
        <f t="shared" si="96"/>
        <v/>
      </c>
      <c r="Q803" s="161" t="str">
        <f t="shared" si="97"/>
        <v/>
      </c>
      <c r="R803" s="162" t="str">
        <f t="shared" si="98"/>
        <v/>
      </c>
      <c r="S803" s="163" t="str">
        <f t="shared" si="99"/>
        <v/>
      </c>
      <c r="T803" s="164" t="str">
        <f t="shared" si="100"/>
        <v/>
      </c>
      <c r="U803" s="165" t="str">
        <f t="shared" si="101"/>
        <v/>
      </c>
      <c r="V803" s="146"/>
      <c r="AR803" t="str">
        <f t="shared" si="102"/>
        <v/>
      </c>
      <c r="AS803" t="str">
        <f t="shared" si="103"/>
        <v/>
      </c>
    </row>
    <row r="804" spans="1:45" x14ac:dyDescent="0.55000000000000004">
      <c r="A804" s="171"/>
      <c r="B804" s="172"/>
      <c r="C804" s="173"/>
      <c r="D804" s="173"/>
      <c r="E804" s="173"/>
      <c r="F804" s="173"/>
      <c r="G804" s="174"/>
      <c r="H804" s="175"/>
      <c r="I804" s="176"/>
      <c r="J804" s="176"/>
      <c r="K804" s="177"/>
      <c r="L804" s="178"/>
      <c r="M804" s="179"/>
      <c r="N804" s="133"/>
      <c r="O804" s="160" t="str">
        <f>IF(Q804 = "", "", COUNT(Q$4:$Q804))</f>
        <v/>
      </c>
      <c r="P804" s="160" t="str">
        <f t="shared" si="96"/>
        <v/>
      </c>
      <c r="Q804" s="161" t="str">
        <f t="shared" si="97"/>
        <v/>
      </c>
      <c r="R804" s="162" t="str">
        <f t="shared" si="98"/>
        <v/>
      </c>
      <c r="S804" s="163" t="str">
        <f t="shared" si="99"/>
        <v/>
      </c>
      <c r="T804" s="164" t="str">
        <f t="shared" si="100"/>
        <v/>
      </c>
      <c r="U804" s="165" t="str">
        <f t="shared" si="101"/>
        <v/>
      </c>
      <c r="V804" s="146"/>
      <c r="AR804" t="str">
        <f t="shared" si="102"/>
        <v/>
      </c>
      <c r="AS804" t="str">
        <f t="shared" si="103"/>
        <v/>
      </c>
    </row>
    <row r="805" spans="1:45" x14ac:dyDescent="0.55000000000000004">
      <c r="A805" s="171"/>
      <c r="B805" s="172"/>
      <c r="C805" s="173"/>
      <c r="D805" s="173"/>
      <c r="E805" s="173"/>
      <c r="F805" s="173"/>
      <c r="G805" s="174"/>
      <c r="H805" s="175"/>
      <c r="I805" s="176"/>
      <c r="J805" s="176"/>
      <c r="K805" s="177"/>
      <c r="L805" s="178"/>
      <c r="M805" s="179"/>
      <c r="N805" s="133"/>
      <c r="O805" s="160" t="str">
        <f>IF(Q805 = "", "", COUNT(Q$4:$Q805))</f>
        <v/>
      </c>
      <c r="P805" s="160" t="str">
        <f t="shared" si="96"/>
        <v/>
      </c>
      <c r="Q805" s="161" t="str">
        <f t="shared" si="97"/>
        <v/>
      </c>
      <c r="R805" s="162" t="str">
        <f t="shared" si="98"/>
        <v/>
      </c>
      <c r="S805" s="163" t="str">
        <f t="shared" si="99"/>
        <v/>
      </c>
      <c r="T805" s="164" t="str">
        <f t="shared" si="100"/>
        <v/>
      </c>
      <c r="U805" s="165" t="str">
        <f t="shared" si="101"/>
        <v/>
      </c>
      <c r="V805" s="146"/>
      <c r="AR805" t="str">
        <f t="shared" si="102"/>
        <v/>
      </c>
      <c r="AS805" t="str">
        <f t="shared" si="103"/>
        <v/>
      </c>
    </row>
    <row r="806" spans="1:45" x14ac:dyDescent="0.55000000000000004">
      <c r="A806" s="171"/>
      <c r="B806" s="172"/>
      <c r="C806" s="173"/>
      <c r="D806" s="173"/>
      <c r="E806" s="173"/>
      <c r="F806" s="173"/>
      <c r="G806" s="174"/>
      <c r="H806" s="175"/>
      <c r="I806" s="176"/>
      <c r="J806" s="176"/>
      <c r="K806" s="177"/>
      <c r="L806" s="178"/>
      <c r="M806" s="179"/>
      <c r="N806" s="133"/>
      <c r="O806" s="160" t="str">
        <f>IF(Q806 = "", "", COUNT(Q$4:$Q806))</f>
        <v/>
      </c>
      <c r="P806" s="160" t="str">
        <f t="shared" si="96"/>
        <v/>
      </c>
      <c r="Q806" s="161" t="str">
        <f t="shared" si="97"/>
        <v/>
      </c>
      <c r="R806" s="162" t="str">
        <f t="shared" si="98"/>
        <v/>
      </c>
      <c r="S806" s="163" t="str">
        <f t="shared" si="99"/>
        <v/>
      </c>
      <c r="T806" s="164" t="str">
        <f t="shared" si="100"/>
        <v/>
      </c>
      <c r="U806" s="165" t="str">
        <f t="shared" si="101"/>
        <v/>
      </c>
      <c r="V806" s="146"/>
      <c r="AR806" t="str">
        <f t="shared" si="102"/>
        <v/>
      </c>
      <c r="AS806" t="str">
        <f t="shared" si="103"/>
        <v/>
      </c>
    </row>
    <row r="807" spans="1:45" x14ac:dyDescent="0.55000000000000004">
      <c r="A807" s="171"/>
      <c r="B807" s="172"/>
      <c r="C807" s="173"/>
      <c r="D807" s="173"/>
      <c r="E807" s="173"/>
      <c r="F807" s="173"/>
      <c r="G807" s="174"/>
      <c r="H807" s="175"/>
      <c r="I807" s="176"/>
      <c r="J807" s="176"/>
      <c r="K807" s="177"/>
      <c r="L807" s="178"/>
      <c r="M807" s="179"/>
      <c r="N807" s="133"/>
      <c r="O807" s="160" t="str">
        <f>IF(Q807 = "", "", COUNT(Q$4:$Q807))</f>
        <v/>
      </c>
      <c r="P807" s="160" t="str">
        <f t="shared" si="96"/>
        <v/>
      </c>
      <c r="Q807" s="161" t="str">
        <f t="shared" si="97"/>
        <v/>
      </c>
      <c r="R807" s="162" t="str">
        <f t="shared" si="98"/>
        <v/>
      </c>
      <c r="S807" s="163" t="str">
        <f t="shared" si="99"/>
        <v/>
      </c>
      <c r="T807" s="164" t="str">
        <f t="shared" si="100"/>
        <v/>
      </c>
      <c r="U807" s="165" t="str">
        <f t="shared" si="101"/>
        <v/>
      </c>
      <c r="V807" s="146"/>
      <c r="AR807" t="str">
        <f t="shared" si="102"/>
        <v/>
      </c>
      <c r="AS807" t="str">
        <f t="shared" si="103"/>
        <v/>
      </c>
    </row>
    <row r="808" spans="1:45" x14ac:dyDescent="0.55000000000000004">
      <c r="A808" s="171"/>
      <c r="B808" s="172"/>
      <c r="C808" s="173"/>
      <c r="D808" s="173"/>
      <c r="E808" s="173"/>
      <c r="F808" s="173"/>
      <c r="G808" s="174"/>
      <c r="H808" s="175"/>
      <c r="I808" s="176"/>
      <c r="J808" s="176"/>
      <c r="K808" s="177"/>
      <c r="L808" s="178"/>
      <c r="M808" s="179"/>
      <c r="N808" s="133"/>
      <c r="O808" s="160" t="str">
        <f>IF(Q808 = "", "", COUNT(Q$4:$Q808))</f>
        <v/>
      </c>
      <c r="P808" s="160" t="str">
        <f t="shared" si="96"/>
        <v/>
      </c>
      <c r="Q808" s="161" t="str">
        <f t="shared" si="97"/>
        <v/>
      </c>
      <c r="R808" s="162" t="str">
        <f t="shared" si="98"/>
        <v/>
      </c>
      <c r="S808" s="163" t="str">
        <f t="shared" si="99"/>
        <v/>
      </c>
      <c r="T808" s="164" t="str">
        <f t="shared" si="100"/>
        <v/>
      </c>
      <c r="U808" s="165" t="str">
        <f t="shared" si="101"/>
        <v/>
      </c>
      <c r="V808" s="146"/>
      <c r="AR808" t="str">
        <f t="shared" si="102"/>
        <v/>
      </c>
      <c r="AS808" t="str">
        <f t="shared" si="103"/>
        <v/>
      </c>
    </row>
    <row r="809" spans="1:45" x14ac:dyDescent="0.55000000000000004">
      <c r="A809" s="171"/>
      <c r="B809" s="172"/>
      <c r="C809" s="173"/>
      <c r="D809" s="173"/>
      <c r="E809" s="173"/>
      <c r="F809" s="173"/>
      <c r="G809" s="174"/>
      <c r="H809" s="175"/>
      <c r="I809" s="176"/>
      <c r="J809" s="176"/>
      <c r="K809" s="177"/>
      <c r="L809" s="178"/>
      <c r="M809" s="179"/>
      <c r="N809" s="133"/>
      <c r="O809" s="160" t="str">
        <f>IF(Q809 = "", "", COUNT(Q$4:$Q809))</f>
        <v/>
      </c>
      <c r="P809" s="160" t="str">
        <f t="shared" si="96"/>
        <v/>
      </c>
      <c r="Q809" s="161" t="str">
        <f t="shared" si="97"/>
        <v/>
      </c>
      <c r="R809" s="162" t="str">
        <f t="shared" si="98"/>
        <v/>
      </c>
      <c r="S809" s="163" t="str">
        <f t="shared" si="99"/>
        <v/>
      </c>
      <c r="T809" s="164" t="str">
        <f t="shared" si="100"/>
        <v/>
      </c>
      <c r="U809" s="165" t="str">
        <f t="shared" si="101"/>
        <v/>
      </c>
      <c r="V809" s="146"/>
      <c r="AR809" t="str">
        <f t="shared" si="102"/>
        <v/>
      </c>
      <c r="AS809" t="str">
        <f t="shared" si="103"/>
        <v/>
      </c>
    </row>
    <row r="810" spans="1:45" x14ac:dyDescent="0.55000000000000004">
      <c r="A810" s="171"/>
      <c r="B810" s="172"/>
      <c r="C810" s="173"/>
      <c r="D810" s="173"/>
      <c r="E810" s="173"/>
      <c r="F810" s="173"/>
      <c r="G810" s="174"/>
      <c r="H810" s="175"/>
      <c r="I810" s="176"/>
      <c r="J810" s="176"/>
      <c r="K810" s="177"/>
      <c r="L810" s="178"/>
      <c r="M810" s="179"/>
      <c r="N810" s="133"/>
      <c r="O810" s="160" t="str">
        <f>IF(Q810 = "", "", COUNT(Q$4:$Q810))</f>
        <v/>
      </c>
      <c r="P810" s="160" t="str">
        <f t="shared" si="96"/>
        <v/>
      </c>
      <c r="Q810" s="161" t="str">
        <f t="shared" si="97"/>
        <v/>
      </c>
      <c r="R810" s="162" t="str">
        <f t="shared" si="98"/>
        <v/>
      </c>
      <c r="S810" s="163" t="str">
        <f t="shared" si="99"/>
        <v/>
      </c>
      <c r="T810" s="164" t="str">
        <f t="shared" si="100"/>
        <v/>
      </c>
      <c r="U810" s="165" t="str">
        <f t="shared" si="101"/>
        <v/>
      </c>
      <c r="V810" s="146"/>
      <c r="AR810" t="str">
        <f t="shared" si="102"/>
        <v/>
      </c>
      <c r="AS810" t="str">
        <f t="shared" si="103"/>
        <v/>
      </c>
    </row>
    <row r="811" spans="1:45" x14ac:dyDescent="0.55000000000000004">
      <c r="A811" s="171"/>
      <c r="B811" s="172"/>
      <c r="C811" s="173"/>
      <c r="D811" s="173"/>
      <c r="E811" s="173"/>
      <c r="F811" s="173"/>
      <c r="G811" s="174"/>
      <c r="H811" s="175"/>
      <c r="I811" s="176"/>
      <c r="J811" s="176"/>
      <c r="K811" s="177"/>
      <c r="L811" s="178"/>
      <c r="M811" s="179"/>
      <c r="N811" s="133"/>
      <c r="O811" s="160" t="str">
        <f>IF(Q811 = "", "", COUNT(Q$4:$Q811))</f>
        <v/>
      </c>
      <c r="P811" s="160" t="str">
        <f t="shared" si="96"/>
        <v/>
      </c>
      <c r="Q811" s="161" t="str">
        <f t="shared" si="97"/>
        <v/>
      </c>
      <c r="R811" s="162" t="str">
        <f t="shared" si="98"/>
        <v/>
      </c>
      <c r="S811" s="163" t="str">
        <f t="shared" si="99"/>
        <v/>
      </c>
      <c r="T811" s="164" t="str">
        <f t="shared" si="100"/>
        <v/>
      </c>
      <c r="U811" s="165" t="str">
        <f t="shared" si="101"/>
        <v/>
      </c>
      <c r="V811" s="146"/>
      <c r="AR811" t="str">
        <f t="shared" si="102"/>
        <v/>
      </c>
      <c r="AS811" t="str">
        <f t="shared" si="103"/>
        <v/>
      </c>
    </row>
    <row r="812" spans="1:45" x14ac:dyDescent="0.55000000000000004">
      <c r="A812" s="171"/>
      <c r="B812" s="172"/>
      <c r="C812" s="173"/>
      <c r="D812" s="173"/>
      <c r="E812" s="173"/>
      <c r="F812" s="173"/>
      <c r="G812" s="174"/>
      <c r="H812" s="175"/>
      <c r="I812" s="176"/>
      <c r="J812" s="176"/>
      <c r="K812" s="177"/>
      <c r="L812" s="178"/>
      <c r="M812" s="179"/>
      <c r="N812" s="133"/>
      <c r="O812" s="160" t="str">
        <f>IF(Q812 = "", "", COUNT(Q$4:$Q812))</f>
        <v/>
      </c>
      <c r="P812" s="160" t="str">
        <f t="shared" si="96"/>
        <v/>
      </c>
      <c r="Q812" s="161" t="str">
        <f t="shared" si="97"/>
        <v/>
      </c>
      <c r="R812" s="162" t="str">
        <f t="shared" si="98"/>
        <v/>
      </c>
      <c r="S812" s="163" t="str">
        <f t="shared" si="99"/>
        <v/>
      </c>
      <c r="T812" s="164" t="str">
        <f t="shared" si="100"/>
        <v/>
      </c>
      <c r="U812" s="165" t="str">
        <f t="shared" si="101"/>
        <v/>
      </c>
      <c r="V812" s="146"/>
      <c r="AR812" t="str">
        <f t="shared" si="102"/>
        <v/>
      </c>
      <c r="AS812" t="str">
        <f t="shared" si="103"/>
        <v/>
      </c>
    </row>
    <row r="813" spans="1:45" x14ac:dyDescent="0.55000000000000004">
      <c r="A813" s="171"/>
      <c r="B813" s="172"/>
      <c r="C813" s="173"/>
      <c r="D813" s="173"/>
      <c r="E813" s="173"/>
      <c r="F813" s="173"/>
      <c r="G813" s="174"/>
      <c r="H813" s="175"/>
      <c r="I813" s="176"/>
      <c r="J813" s="176"/>
      <c r="K813" s="177"/>
      <c r="L813" s="178"/>
      <c r="M813" s="179"/>
      <c r="N813" s="133"/>
      <c r="O813" s="160" t="str">
        <f>IF(Q813 = "", "", COUNT(Q$4:$Q813))</f>
        <v/>
      </c>
      <c r="P813" s="160" t="str">
        <f t="shared" si="96"/>
        <v/>
      </c>
      <c r="Q813" s="161" t="str">
        <f t="shared" si="97"/>
        <v/>
      </c>
      <c r="R813" s="162" t="str">
        <f t="shared" si="98"/>
        <v/>
      </c>
      <c r="S813" s="163" t="str">
        <f t="shared" si="99"/>
        <v/>
      </c>
      <c r="T813" s="164" t="str">
        <f t="shared" si="100"/>
        <v/>
      </c>
      <c r="U813" s="165" t="str">
        <f t="shared" si="101"/>
        <v/>
      </c>
      <c r="V813" s="146"/>
      <c r="AR813" t="str">
        <f t="shared" si="102"/>
        <v/>
      </c>
      <c r="AS813" t="str">
        <f t="shared" si="103"/>
        <v/>
      </c>
    </row>
    <row r="814" spans="1:45" x14ac:dyDescent="0.55000000000000004">
      <c r="A814" s="171"/>
      <c r="B814" s="172"/>
      <c r="C814" s="173"/>
      <c r="D814" s="173"/>
      <c r="E814" s="173"/>
      <c r="F814" s="173"/>
      <c r="G814" s="174"/>
      <c r="H814" s="175"/>
      <c r="I814" s="176"/>
      <c r="J814" s="176"/>
      <c r="K814" s="177"/>
      <c r="L814" s="178"/>
      <c r="M814" s="179"/>
      <c r="N814" s="133"/>
      <c r="O814" s="160" t="str">
        <f>IF(Q814 = "", "", COUNT(Q$4:$Q814))</f>
        <v/>
      </c>
      <c r="P814" s="160" t="str">
        <f t="shared" si="96"/>
        <v/>
      </c>
      <c r="Q814" s="161" t="str">
        <f t="shared" si="97"/>
        <v/>
      </c>
      <c r="R814" s="162" t="str">
        <f t="shared" si="98"/>
        <v/>
      </c>
      <c r="S814" s="163" t="str">
        <f t="shared" si="99"/>
        <v/>
      </c>
      <c r="T814" s="164" t="str">
        <f t="shared" si="100"/>
        <v/>
      </c>
      <c r="U814" s="165" t="str">
        <f t="shared" si="101"/>
        <v/>
      </c>
      <c r="V814" s="146"/>
      <c r="AR814" t="str">
        <f t="shared" si="102"/>
        <v/>
      </c>
      <c r="AS814" t="str">
        <f t="shared" si="103"/>
        <v/>
      </c>
    </row>
    <row r="815" spans="1:45" x14ac:dyDescent="0.55000000000000004">
      <c r="A815" s="171"/>
      <c r="B815" s="172"/>
      <c r="C815" s="173"/>
      <c r="D815" s="173"/>
      <c r="E815" s="173"/>
      <c r="F815" s="173"/>
      <c r="G815" s="174"/>
      <c r="H815" s="175"/>
      <c r="I815" s="176"/>
      <c r="J815" s="176"/>
      <c r="K815" s="177"/>
      <c r="L815" s="178"/>
      <c r="M815" s="179"/>
      <c r="N815" s="133"/>
      <c r="O815" s="160" t="str">
        <f>IF(Q815 = "", "", COUNT(Q$4:$Q815))</f>
        <v/>
      </c>
      <c r="P815" s="160" t="str">
        <f t="shared" si="96"/>
        <v/>
      </c>
      <c r="Q815" s="161" t="str">
        <f t="shared" si="97"/>
        <v/>
      </c>
      <c r="R815" s="162" t="str">
        <f t="shared" si="98"/>
        <v/>
      </c>
      <c r="S815" s="163" t="str">
        <f t="shared" si="99"/>
        <v/>
      </c>
      <c r="T815" s="164" t="str">
        <f t="shared" si="100"/>
        <v/>
      </c>
      <c r="U815" s="165" t="str">
        <f t="shared" si="101"/>
        <v/>
      </c>
      <c r="V815" s="146"/>
      <c r="AR815" t="str">
        <f t="shared" si="102"/>
        <v/>
      </c>
      <c r="AS815" t="str">
        <f t="shared" si="103"/>
        <v/>
      </c>
    </row>
    <row r="816" spans="1:45" x14ac:dyDescent="0.55000000000000004">
      <c r="A816" s="171"/>
      <c r="B816" s="172"/>
      <c r="C816" s="173"/>
      <c r="D816" s="173"/>
      <c r="E816" s="173"/>
      <c r="F816" s="173"/>
      <c r="G816" s="174"/>
      <c r="H816" s="175"/>
      <c r="I816" s="176"/>
      <c r="J816" s="176"/>
      <c r="K816" s="177"/>
      <c r="L816" s="178"/>
      <c r="M816" s="179"/>
      <c r="N816" s="133"/>
      <c r="O816" s="160" t="str">
        <f>IF(Q816 = "", "", COUNT(Q$4:$Q816))</f>
        <v/>
      </c>
      <c r="P816" s="160" t="str">
        <f t="shared" si="96"/>
        <v/>
      </c>
      <c r="Q816" s="161" t="str">
        <f t="shared" si="97"/>
        <v/>
      </c>
      <c r="R816" s="162" t="str">
        <f t="shared" si="98"/>
        <v/>
      </c>
      <c r="S816" s="163" t="str">
        <f t="shared" si="99"/>
        <v/>
      </c>
      <c r="T816" s="164" t="str">
        <f t="shared" si="100"/>
        <v/>
      </c>
      <c r="U816" s="165" t="str">
        <f t="shared" si="101"/>
        <v/>
      </c>
      <c r="V816" s="146"/>
      <c r="AR816" t="str">
        <f t="shared" si="102"/>
        <v/>
      </c>
      <c r="AS816" t="str">
        <f t="shared" si="103"/>
        <v/>
      </c>
    </row>
    <row r="817" spans="1:45" x14ac:dyDescent="0.55000000000000004">
      <c r="A817" s="171"/>
      <c r="B817" s="172"/>
      <c r="C817" s="173"/>
      <c r="D817" s="173"/>
      <c r="E817" s="173"/>
      <c r="F817" s="173"/>
      <c r="G817" s="174"/>
      <c r="H817" s="175"/>
      <c r="I817" s="176"/>
      <c r="J817" s="176"/>
      <c r="K817" s="177"/>
      <c r="L817" s="178"/>
      <c r="M817" s="179"/>
      <c r="N817" s="133"/>
      <c r="O817" s="160" t="str">
        <f>IF(Q817 = "", "", COUNT(Q$4:$Q817))</f>
        <v/>
      </c>
      <c r="P817" s="160" t="str">
        <f t="shared" si="96"/>
        <v/>
      </c>
      <c r="Q817" s="161" t="str">
        <f t="shared" si="97"/>
        <v/>
      </c>
      <c r="R817" s="162" t="str">
        <f t="shared" si="98"/>
        <v/>
      </c>
      <c r="S817" s="163" t="str">
        <f t="shared" si="99"/>
        <v/>
      </c>
      <c r="T817" s="164" t="str">
        <f t="shared" si="100"/>
        <v/>
      </c>
      <c r="U817" s="165" t="str">
        <f t="shared" si="101"/>
        <v/>
      </c>
      <c r="V817" s="146"/>
      <c r="AR817" t="str">
        <f t="shared" si="102"/>
        <v/>
      </c>
      <c r="AS817" t="str">
        <f t="shared" si="103"/>
        <v/>
      </c>
    </row>
    <row r="818" spans="1:45" x14ac:dyDescent="0.55000000000000004">
      <c r="A818" s="171"/>
      <c r="B818" s="172"/>
      <c r="C818" s="173"/>
      <c r="D818" s="173"/>
      <c r="E818" s="173"/>
      <c r="F818" s="173"/>
      <c r="G818" s="174"/>
      <c r="H818" s="175"/>
      <c r="I818" s="176"/>
      <c r="J818" s="176"/>
      <c r="K818" s="177"/>
      <c r="L818" s="178"/>
      <c r="M818" s="179"/>
      <c r="N818" s="133"/>
      <c r="O818" s="160" t="str">
        <f>IF(Q818 = "", "", COUNT(Q$4:$Q818))</f>
        <v/>
      </c>
      <c r="P818" s="160" t="str">
        <f t="shared" si="96"/>
        <v/>
      </c>
      <c r="Q818" s="161" t="str">
        <f t="shared" si="97"/>
        <v/>
      </c>
      <c r="R818" s="162" t="str">
        <f t="shared" si="98"/>
        <v/>
      </c>
      <c r="S818" s="163" t="str">
        <f t="shared" si="99"/>
        <v/>
      </c>
      <c r="T818" s="164" t="str">
        <f t="shared" si="100"/>
        <v/>
      </c>
      <c r="U818" s="165" t="str">
        <f t="shared" si="101"/>
        <v/>
      </c>
      <c r="V818" s="146"/>
      <c r="AR818" t="str">
        <f t="shared" si="102"/>
        <v/>
      </c>
      <c r="AS818" t="str">
        <f t="shared" si="103"/>
        <v/>
      </c>
    </row>
    <row r="819" spans="1:45" x14ac:dyDescent="0.55000000000000004">
      <c r="A819" s="171"/>
      <c r="B819" s="172"/>
      <c r="C819" s="173"/>
      <c r="D819" s="173"/>
      <c r="E819" s="173"/>
      <c r="F819" s="173"/>
      <c r="G819" s="174"/>
      <c r="H819" s="175"/>
      <c r="I819" s="176"/>
      <c r="J819" s="176"/>
      <c r="K819" s="177"/>
      <c r="L819" s="178"/>
      <c r="M819" s="179"/>
      <c r="N819" s="133"/>
      <c r="O819" s="160" t="str">
        <f>IF(Q819 = "", "", COUNT(Q$4:$Q819))</f>
        <v/>
      </c>
      <c r="P819" s="160" t="str">
        <f t="shared" si="96"/>
        <v/>
      </c>
      <c r="Q819" s="161" t="str">
        <f t="shared" si="97"/>
        <v/>
      </c>
      <c r="R819" s="162" t="str">
        <f t="shared" si="98"/>
        <v/>
      </c>
      <c r="S819" s="163" t="str">
        <f t="shared" si="99"/>
        <v/>
      </c>
      <c r="T819" s="164" t="str">
        <f t="shared" si="100"/>
        <v/>
      </c>
      <c r="U819" s="165" t="str">
        <f t="shared" si="101"/>
        <v/>
      </c>
      <c r="V819" s="146"/>
      <c r="AR819" t="str">
        <f t="shared" si="102"/>
        <v/>
      </c>
      <c r="AS819" t="str">
        <f t="shared" si="103"/>
        <v/>
      </c>
    </row>
    <row r="820" spans="1:45" x14ac:dyDescent="0.55000000000000004">
      <c r="A820" s="171"/>
      <c r="B820" s="172"/>
      <c r="C820" s="173"/>
      <c r="D820" s="173"/>
      <c r="E820" s="173"/>
      <c r="F820" s="173"/>
      <c r="G820" s="174"/>
      <c r="H820" s="175"/>
      <c r="I820" s="176"/>
      <c r="J820" s="176"/>
      <c r="K820" s="177"/>
      <c r="L820" s="178"/>
      <c r="M820" s="179"/>
      <c r="N820" s="133"/>
      <c r="O820" s="160" t="str">
        <f>IF(Q820 = "", "", COUNT(Q$4:$Q820))</f>
        <v/>
      </c>
      <c r="P820" s="160" t="str">
        <f t="shared" si="96"/>
        <v/>
      </c>
      <c r="Q820" s="161" t="str">
        <f t="shared" si="97"/>
        <v/>
      </c>
      <c r="R820" s="162" t="str">
        <f t="shared" si="98"/>
        <v/>
      </c>
      <c r="S820" s="163" t="str">
        <f t="shared" si="99"/>
        <v/>
      </c>
      <c r="T820" s="164" t="str">
        <f t="shared" si="100"/>
        <v/>
      </c>
      <c r="U820" s="165" t="str">
        <f t="shared" si="101"/>
        <v/>
      </c>
      <c r="V820" s="146"/>
      <c r="AR820" t="str">
        <f t="shared" si="102"/>
        <v/>
      </c>
      <c r="AS820" t="str">
        <f t="shared" si="103"/>
        <v/>
      </c>
    </row>
    <row r="821" spans="1:45" x14ac:dyDescent="0.55000000000000004">
      <c r="A821" s="171"/>
      <c r="B821" s="172"/>
      <c r="C821" s="173"/>
      <c r="D821" s="173"/>
      <c r="E821" s="173"/>
      <c r="F821" s="173"/>
      <c r="G821" s="174"/>
      <c r="H821" s="175"/>
      <c r="I821" s="176"/>
      <c r="J821" s="176"/>
      <c r="K821" s="177"/>
      <c r="L821" s="178"/>
      <c r="M821" s="179"/>
      <c r="N821" s="133"/>
      <c r="O821" s="160" t="str">
        <f>IF(Q821 = "", "", COUNT(Q$4:$Q821))</f>
        <v/>
      </c>
      <c r="P821" s="160" t="str">
        <f t="shared" si="96"/>
        <v/>
      </c>
      <c r="Q821" s="161" t="str">
        <f t="shared" si="97"/>
        <v/>
      </c>
      <c r="R821" s="162" t="str">
        <f t="shared" si="98"/>
        <v/>
      </c>
      <c r="S821" s="163" t="str">
        <f t="shared" si="99"/>
        <v/>
      </c>
      <c r="T821" s="164" t="str">
        <f t="shared" si="100"/>
        <v/>
      </c>
      <c r="U821" s="165" t="str">
        <f t="shared" si="101"/>
        <v/>
      </c>
      <c r="V821" s="146"/>
      <c r="AR821" t="str">
        <f t="shared" si="102"/>
        <v/>
      </c>
      <c r="AS821" t="str">
        <f t="shared" si="103"/>
        <v/>
      </c>
    </row>
    <row r="822" spans="1:45" x14ac:dyDescent="0.55000000000000004">
      <c r="A822" s="171"/>
      <c r="B822" s="172"/>
      <c r="C822" s="173"/>
      <c r="D822" s="173"/>
      <c r="E822" s="173"/>
      <c r="F822" s="173"/>
      <c r="G822" s="174"/>
      <c r="H822" s="175"/>
      <c r="I822" s="176"/>
      <c r="J822" s="176"/>
      <c r="K822" s="177"/>
      <c r="L822" s="178"/>
      <c r="M822" s="179"/>
      <c r="N822" s="133"/>
      <c r="O822" s="160" t="str">
        <f>IF(Q822 = "", "", COUNT(Q$4:$Q822))</f>
        <v/>
      </c>
      <c r="P822" s="160" t="str">
        <f t="shared" si="96"/>
        <v/>
      </c>
      <c r="Q822" s="161" t="str">
        <f t="shared" si="97"/>
        <v/>
      </c>
      <c r="R822" s="162" t="str">
        <f t="shared" si="98"/>
        <v/>
      </c>
      <c r="S822" s="163" t="str">
        <f t="shared" si="99"/>
        <v/>
      </c>
      <c r="T822" s="164" t="str">
        <f t="shared" si="100"/>
        <v/>
      </c>
      <c r="U822" s="165" t="str">
        <f t="shared" si="101"/>
        <v/>
      </c>
      <c r="V822" s="146"/>
      <c r="AR822" t="str">
        <f t="shared" si="102"/>
        <v/>
      </c>
      <c r="AS822" t="str">
        <f t="shared" si="103"/>
        <v/>
      </c>
    </row>
    <row r="823" spans="1:45" x14ac:dyDescent="0.55000000000000004">
      <c r="A823" s="171"/>
      <c r="B823" s="172"/>
      <c r="C823" s="173"/>
      <c r="D823" s="173"/>
      <c r="E823" s="173"/>
      <c r="F823" s="173"/>
      <c r="G823" s="174"/>
      <c r="H823" s="175"/>
      <c r="I823" s="176"/>
      <c r="J823" s="176"/>
      <c r="K823" s="177"/>
      <c r="L823" s="178"/>
      <c r="M823" s="179"/>
      <c r="N823" s="133"/>
      <c r="O823" s="160" t="str">
        <f>IF(Q823 = "", "", COUNT(Q$4:$Q823))</f>
        <v/>
      </c>
      <c r="P823" s="160" t="str">
        <f t="shared" si="96"/>
        <v/>
      </c>
      <c r="Q823" s="161" t="str">
        <f t="shared" si="97"/>
        <v/>
      </c>
      <c r="R823" s="162" t="str">
        <f t="shared" si="98"/>
        <v/>
      </c>
      <c r="S823" s="163" t="str">
        <f t="shared" si="99"/>
        <v/>
      </c>
      <c r="T823" s="164" t="str">
        <f t="shared" si="100"/>
        <v/>
      </c>
      <c r="U823" s="165" t="str">
        <f t="shared" si="101"/>
        <v/>
      </c>
      <c r="V823" s="146"/>
      <c r="AR823" t="str">
        <f t="shared" si="102"/>
        <v/>
      </c>
      <c r="AS823" t="str">
        <f t="shared" si="103"/>
        <v/>
      </c>
    </row>
    <row r="824" spans="1:45" x14ac:dyDescent="0.55000000000000004">
      <c r="A824" s="171"/>
      <c r="B824" s="172"/>
      <c r="C824" s="173"/>
      <c r="D824" s="173"/>
      <c r="E824" s="173"/>
      <c r="F824" s="173"/>
      <c r="G824" s="174"/>
      <c r="H824" s="175"/>
      <c r="I824" s="176"/>
      <c r="J824" s="176"/>
      <c r="K824" s="177"/>
      <c r="L824" s="178"/>
      <c r="M824" s="179"/>
      <c r="N824" s="133"/>
      <c r="O824" s="160" t="str">
        <f>IF(Q824 = "", "", COUNT(Q$4:$Q824))</f>
        <v/>
      </c>
      <c r="P824" s="160" t="str">
        <f t="shared" si="96"/>
        <v/>
      </c>
      <c r="Q824" s="161" t="str">
        <f t="shared" si="97"/>
        <v/>
      </c>
      <c r="R824" s="162" t="str">
        <f t="shared" si="98"/>
        <v/>
      </c>
      <c r="S824" s="163" t="str">
        <f t="shared" si="99"/>
        <v/>
      </c>
      <c r="T824" s="164" t="str">
        <f t="shared" si="100"/>
        <v/>
      </c>
      <c r="U824" s="165" t="str">
        <f t="shared" si="101"/>
        <v/>
      </c>
      <c r="V824" s="146"/>
      <c r="AR824" t="str">
        <f t="shared" si="102"/>
        <v/>
      </c>
      <c r="AS824" t="str">
        <f t="shared" si="103"/>
        <v/>
      </c>
    </row>
    <row r="825" spans="1:45" x14ac:dyDescent="0.55000000000000004">
      <c r="A825" s="171"/>
      <c r="B825" s="172"/>
      <c r="C825" s="173"/>
      <c r="D825" s="173"/>
      <c r="E825" s="173"/>
      <c r="F825" s="173"/>
      <c r="G825" s="174"/>
      <c r="H825" s="175"/>
      <c r="I825" s="176"/>
      <c r="J825" s="176"/>
      <c r="K825" s="177"/>
      <c r="L825" s="178"/>
      <c r="M825" s="179"/>
      <c r="N825" s="133"/>
      <c r="O825" s="160" t="str">
        <f>IF(Q825 = "", "", COUNT(Q$4:$Q825))</f>
        <v/>
      </c>
      <c r="P825" s="160" t="str">
        <f t="shared" si="96"/>
        <v/>
      </c>
      <c r="Q825" s="161" t="str">
        <f t="shared" si="97"/>
        <v/>
      </c>
      <c r="R825" s="162" t="str">
        <f t="shared" si="98"/>
        <v/>
      </c>
      <c r="S825" s="163" t="str">
        <f t="shared" si="99"/>
        <v/>
      </c>
      <c r="T825" s="164" t="str">
        <f t="shared" si="100"/>
        <v/>
      </c>
      <c r="U825" s="165" t="str">
        <f t="shared" si="101"/>
        <v/>
      </c>
      <c r="V825" s="146"/>
      <c r="AR825" t="str">
        <f t="shared" si="102"/>
        <v/>
      </c>
      <c r="AS825" t="str">
        <f t="shared" si="103"/>
        <v/>
      </c>
    </row>
    <row r="826" spans="1:45" x14ac:dyDescent="0.55000000000000004">
      <c r="A826" s="171"/>
      <c r="B826" s="172"/>
      <c r="C826" s="173"/>
      <c r="D826" s="173"/>
      <c r="E826" s="173"/>
      <c r="F826" s="173"/>
      <c r="G826" s="174"/>
      <c r="H826" s="175"/>
      <c r="I826" s="176"/>
      <c r="J826" s="176"/>
      <c r="K826" s="177"/>
      <c r="L826" s="178"/>
      <c r="M826" s="179"/>
      <c r="N826" s="133"/>
      <c r="O826" s="160" t="str">
        <f>IF(Q826 = "", "", COUNT(Q$4:$Q826))</f>
        <v/>
      </c>
      <c r="P826" s="160" t="str">
        <f t="shared" si="96"/>
        <v/>
      </c>
      <c r="Q826" s="161" t="str">
        <f t="shared" si="97"/>
        <v/>
      </c>
      <c r="R826" s="162" t="str">
        <f t="shared" si="98"/>
        <v/>
      </c>
      <c r="S826" s="163" t="str">
        <f t="shared" si="99"/>
        <v/>
      </c>
      <c r="T826" s="164" t="str">
        <f t="shared" si="100"/>
        <v/>
      </c>
      <c r="U826" s="165" t="str">
        <f t="shared" si="101"/>
        <v/>
      </c>
      <c r="V826" s="146"/>
      <c r="AR826" t="str">
        <f t="shared" si="102"/>
        <v/>
      </c>
      <c r="AS826" t="str">
        <f t="shared" si="103"/>
        <v/>
      </c>
    </row>
    <row r="827" spans="1:45" x14ac:dyDescent="0.55000000000000004">
      <c r="A827" s="171"/>
      <c r="B827" s="172"/>
      <c r="C827" s="173"/>
      <c r="D827" s="173"/>
      <c r="E827" s="173"/>
      <c r="F827" s="173"/>
      <c r="G827" s="174"/>
      <c r="H827" s="175"/>
      <c r="I827" s="176"/>
      <c r="J827" s="176"/>
      <c r="K827" s="177"/>
      <c r="L827" s="178"/>
      <c r="M827" s="179"/>
      <c r="N827" s="133"/>
      <c r="O827" s="160" t="str">
        <f>IF(Q827 = "", "", COUNT(Q$4:$Q827))</f>
        <v/>
      </c>
      <c r="P827" s="160" t="str">
        <f t="shared" si="96"/>
        <v/>
      </c>
      <c r="Q827" s="161" t="str">
        <f t="shared" si="97"/>
        <v/>
      </c>
      <c r="R827" s="162" t="str">
        <f t="shared" si="98"/>
        <v/>
      </c>
      <c r="S827" s="163" t="str">
        <f t="shared" si="99"/>
        <v/>
      </c>
      <c r="T827" s="164" t="str">
        <f t="shared" si="100"/>
        <v/>
      </c>
      <c r="U827" s="165" t="str">
        <f t="shared" si="101"/>
        <v/>
      </c>
      <c r="V827" s="146"/>
      <c r="AR827" t="str">
        <f t="shared" si="102"/>
        <v/>
      </c>
      <c r="AS827" t="str">
        <f t="shared" si="103"/>
        <v/>
      </c>
    </row>
    <row r="828" spans="1:45" x14ac:dyDescent="0.55000000000000004">
      <c r="A828" s="171"/>
      <c r="B828" s="172"/>
      <c r="C828" s="173"/>
      <c r="D828" s="173"/>
      <c r="E828" s="173"/>
      <c r="F828" s="173"/>
      <c r="G828" s="174"/>
      <c r="H828" s="175"/>
      <c r="I828" s="176"/>
      <c r="J828" s="176"/>
      <c r="K828" s="177"/>
      <c r="L828" s="178"/>
      <c r="M828" s="179"/>
      <c r="N828" s="133"/>
      <c r="O828" s="160" t="str">
        <f>IF(Q828 = "", "", COUNT(Q$4:$Q828))</f>
        <v/>
      </c>
      <c r="P828" s="160" t="str">
        <f t="shared" si="96"/>
        <v/>
      </c>
      <c r="Q828" s="161" t="str">
        <f t="shared" si="97"/>
        <v/>
      </c>
      <c r="R828" s="162" t="str">
        <f t="shared" si="98"/>
        <v/>
      </c>
      <c r="S828" s="163" t="str">
        <f t="shared" si="99"/>
        <v/>
      </c>
      <c r="T828" s="164" t="str">
        <f t="shared" si="100"/>
        <v/>
      </c>
      <c r="U828" s="165" t="str">
        <f t="shared" si="101"/>
        <v/>
      </c>
      <c r="V828" s="146"/>
      <c r="AR828" t="str">
        <f t="shared" si="102"/>
        <v/>
      </c>
      <c r="AS828" t="str">
        <f t="shared" si="103"/>
        <v/>
      </c>
    </row>
    <row r="829" spans="1:45" x14ac:dyDescent="0.55000000000000004">
      <c r="A829" s="171"/>
      <c r="B829" s="172"/>
      <c r="C829" s="173"/>
      <c r="D829" s="173"/>
      <c r="E829" s="173"/>
      <c r="F829" s="173"/>
      <c r="G829" s="174"/>
      <c r="H829" s="175"/>
      <c r="I829" s="176"/>
      <c r="J829" s="176"/>
      <c r="K829" s="177"/>
      <c r="L829" s="178"/>
      <c r="M829" s="179"/>
      <c r="N829" s="133"/>
      <c r="O829" s="160" t="str">
        <f>IF(Q829 = "", "", COUNT(Q$4:$Q829))</f>
        <v/>
      </c>
      <c r="P829" s="160" t="str">
        <f t="shared" si="96"/>
        <v/>
      </c>
      <c r="Q829" s="161" t="str">
        <f t="shared" si="97"/>
        <v/>
      </c>
      <c r="R829" s="162" t="str">
        <f t="shared" si="98"/>
        <v/>
      </c>
      <c r="S829" s="163" t="str">
        <f t="shared" si="99"/>
        <v/>
      </c>
      <c r="T829" s="164" t="str">
        <f t="shared" si="100"/>
        <v/>
      </c>
      <c r="U829" s="165" t="str">
        <f t="shared" si="101"/>
        <v/>
      </c>
      <c r="V829" s="146"/>
      <c r="AR829" t="str">
        <f t="shared" si="102"/>
        <v/>
      </c>
      <c r="AS829" t="str">
        <f t="shared" si="103"/>
        <v/>
      </c>
    </row>
    <row r="830" spans="1:45" x14ac:dyDescent="0.55000000000000004">
      <c r="A830" s="171"/>
      <c r="B830" s="172"/>
      <c r="C830" s="173"/>
      <c r="D830" s="173"/>
      <c r="E830" s="173"/>
      <c r="F830" s="173"/>
      <c r="G830" s="174"/>
      <c r="H830" s="175"/>
      <c r="I830" s="176"/>
      <c r="J830" s="176"/>
      <c r="K830" s="177"/>
      <c r="L830" s="178"/>
      <c r="M830" s="179"/>
      <c r="N830" s="133"/>
      <c r="O830" s="160" t="str">
        <f>IF(Q830 = "", "", COUNT(Q$4:$Q830))</f>
        <v/>
      </c>
      <c r="P830" s="160" t="str">
        <f t="shared" si="96"/>
        <v/>
      </c>
      <c r="Q830" s="161" t="str">
        <f t="shared" si="97"/>
        <v/>
      </c>
      <c r="R830" s="162" t="str">
        <f t="shared" si="98"/>
        <v/>
      </c>
      <c r="S830" s="163" t="str">
        <f t="shared" si="99"/>
        <v/>
      </c>
      <c r="T830" s="164" t="str">
        <f t="shared" si="100"/>
        <v/>
      </c>
      <c r="U830" s="165" t="str">
        <f t="shared" si="101"/>
        <v/>
      </c>
      <c r="V830" s="146"/>
      <c r="AR830" t="str">
        <f t="shared" si="102"/>
        <v/>
      </c>
      <c r="AS830" t="str">
        <f t="shared" si="103"/>
        <v/>
      </c>
    </row>
    <row r="831" spans="1:45" x14ac:dyDescent="0.55000000000000004">
      <c r="A831" s="171"/>
      <c r="B831" s="172"/>
      <c r="C831" s="173"/>
      <c r="D831" s="173"/>
      <c r="E831" s="173"/>
      <c r="F831" s="173"/>
      <c r="G831" s="174"/>
      <c r="H831" s="175"/>
      <c r="I831" s="176"/>
      <c r="J831" s="176"/>
      <c r="K831" s="177"/>
      <c r="L831" s="178"/>
      <c r="M831" s="179"/>
      <c r="N831" s="133"/>
      <c r="O831" s="160" t="str">
        <f>IF(Q831 = "", "", COUNT(Q$4:$Q831))</f>
        <v/>
      </c>
      <c r="P831" s="160" t="str">
        <f t="shared" si="96"/>
        <v/>
      </c>
      <c r="Q831" s="161" t="str">
        <f t="shared" si="97"/>
        <v/>
      </c>
      <c r="R831" s="162" t="str">
        <f t="shared" si="98"/>
        <v/>
      </c>
      <c r="S831" s="163" t="str">
        <f t="shared" si="99"/>
        <v/>
      </c>
      <c r="T831" s="164" t="str">
        <f t="shared" si="100"/>
        <v/>
      </c>
      <c r="U831" s="165" t="str">
        <f t="shared" si="101"/>
        <v/>
      </c>
      <c r="V831" s="146"/>
      <c r="AR831" t="str">
        <f t="shared" si="102"/>
        <v/>
      </c>
      <c r="AS831" t="str">
        <f t="shared" si="103"/>
        <v/>
      </c>
    </row>
    <row r="832" spans="1:45" x14ac:dyDescent="0.55000000000000004">
      <c r="A832" s="171"/>
      <c r="B832" s="172"/>
      <c r="C832" s="173"/>
      <c r="D832" s="173"/>
      <c r="E832" s="173"/>
      <c r="F832" s="173"/>
      <c r="G832" s="174"/>
      <c r="H832" s="175"/>
      <c r="I832" s="176"/>
      <c r="J832" s="176"/>
      <c r="K832" s="177"/>
      <c r="L832" s="178"/>
      <c r="M832" s="179"/>
      <c r="N832" s="133"/>
      <c r="O832" s="160" t="str">
        <f>IF(Q832 = "", "", COUNT(Q$4:$Q832))</f>
        <v/>
      </c>
      <c r="P832" s="160" t="str">
        <f t="shared" si="96"/>
        <v/>
      </c>
      <c r="Q832" s="161" t="str">
        <f t="shared" si="97"/>
        <v/>
      </c>
      <c r="R832" s="162" t="str">
        <f t="shared" si="98"/>
        <v/>
      </c>
      <c r="S832" s="163" t="str">
        <f t="shared" si="99"/>
        <v/>
      </c>
      <c r="T832" s="164" t="str">
        <f t="shared" si="100"/>
        <v/>
      </c>
      <c r="U832" s="165" t="str">
        <f t="shared" si="101"/>
        <v/>
      </c>
      <c r="V832" s="146"/>
      <c r="AR832" t="str">
        <f t="shared" si="102"/>
        <v/>
      </c>
      <c r="AS832" t="str">
        <f t="shared" si="103"/>
        <v/>
      </c>
    </row>
    <row r="833" spans="1:45" x14ac:dyDescent="0.55000000000000004">
      <c r="A833" s="171"/>
      <c r="B833" s="172"/>
      <c r="C833" s="173"/>
      <c r="D833" s="173"/>
      <c r="E833" s="173"/>
      <c r="F833" s="173"/>
      <c r="G833" s="174"/>
      <c r="H833" s="175"/>
      <c r="I833" s="176"/>
      <c r="J833" s="176"/>
      <c r="K833" s="177"/>
      <c r="L833" s="178"/>
      <c r="M833" s="179"/>
      <c r="N833" s="133"/>
      <c r="O833" s="160" t="str">
        <f>IF(Q833 = "", "", COUNT(Q$4:$Q833))</f>
        <v/>
      </c>
      <c r="P833" s="160" t="str">
        <f t="shared" si="96"/>
        <v/>
      </c>
      <c r="Q833" s="161" t="str">
        <f t="shared" si="97"/>
        <v/>
      </c>
      <c r="R833" s="162" t="str">
        <f t="shared" si="98"/>
        <v/>
      </c>
      <c r="S833" s="163" t="str">
        <f t="shared" si="99"/>
        <v/>
      </c>
      <c r="T833" s="164" t="str">
        <f t="shared" si="100"/>
        <v/>
      </c>
      <c r="U833" s="165" t="str">
        <f t="shared" si="101"/>
        <v/>
      </c>
      <c r="V833" s="146"/>
      <c r="AR833" t="str">
        <f t="shared" si="102"/>
        <v/>
      </c>
      <c r="AS833" t="str">
        <f t="shared" si="103"/>
        <v/>
      </c>
    </row>
    <row r="834" spans="1:45" x14ac:dyDescent="0.55000000000000004">
      <c r="A834" s="171"/>
      <c r="B834" s="172"/>
      <c r="C834" s="173"/>
      <c r="D834" s="173"/>
      <c r="E834" s="173"/>
      <c r="F834" s="173"/>
      <c r="G834" s="174"/>
      <c r="H834" s="175"/>
      <c r="I834" s="176"/>
      <c r="J834" s="176"/>
      <c r="K834" s="177"/>
      <c r="L834" s="178"/>
      <c r="M834" s="179"/>
      <c r="N834" s="133"/>
      <c r="O834" s="160" t="str">
        <f>IF(Q834 = "", "", COUNT(Q$4:$Q834))</f>
        <v/>
      </c>
      <c r="P834" s="160" t="str">
        <f t="shared" si="96"/>
        <v/>
      </c>
      <c r="Q834" s="161" t="str">
        <f t="shared" si="97"/>
        <v/>
      </c>
      <c r="R834" s="162" t="str">
        <f t="shared" si="98"/>
        <v/>
      </c>
      <c r="S834" s="163" t="str">
        <f t="shared" si="99"/>
        <v/>
      </c>
      <c r="T834" s="164" t="str">
        <f t="shared" si="100"/>
        <v/>
      </c>
      <c r="U834" s="165" t="str">
        <f t="shared" si="101"/>
        <v/>
      </c>
      <c r="V834" s="146"/>
      <c r="AR834" t="str">
        <f t="shared" si="102"/>
        <v/>
      </c>
      <c r="AS834" t="str">
        <f t="shared" si="103"/>
        <v/>
      </c>
    </row>
    <row r="835" spans="1:45" x14ac:dyDescent="0.55000000000000004">
      <c r="A835" s="171"/>
      <c r="B835" s="172"/>
      <c r="C835" s="173"/>
      <c r="D835" s="173"/>
      <c r="E835" s="173"/>
      <c r="F835" s="173"/>
      <c r="G835" s="174"/>
      <c r="H835" s="175"/>
      <c r="I835" s="176"/>
      <c r="J835" s="176"/>
      <c r="K835" s="177"/>
      <c r="L835" s="178"/>
      <c r="M835" s="179"/>
      <c r="N835" s="133"/>
      <c r="O835" s="160" t="str">
        <f>IF(Q835 = "", "", COUNT(Q$4:$Q835))</f>
        <v/>
      </c>
      <c r="P835" s="160" t="str">
        <f t="shared" si="96"/>
        <v/>
      </c>
      <c r="Q835" s="161" t="str">
        <f t="shared" si="97"/>
        <v/>
      </c>
      <c r="R835" s="162" t="str">
        <f t="shared" si="98"/>
        <v/>
      </c>
      <c r="S835" s="163" t="str">
        <f t="shared" si="99"/>
        <v/>
      </c>
      <c r="T835" s="164" t="str">
        <f t="shared" si="100"/>
        <v/>
      </c>
      <c r="U835" s="165" t="str">
        <f t="shared" si="101"/>
        <v/>
      </c>
      <c r="V835" s="146"/>
      <c r="AR835" t="str">
        <f t="shared" si="102"/>
        <v/>
      </c>
      <c r="AS835" t="str">
        <f t="shared" si="103"/>
        <v/>
      </c>
    </row>
    <row r="836" spans="1:45" x14ac:dyDescent="0.55000000000000004">
      <c r="A836" s="171"/>
      <c r="B836" s="172"/>
      <c r="C836" s="173"/>
      <c r="D836" s="173"/>
      <c r="E836" s="173"/>
      <c r="F836" s="173"/>
      <c r="G836" s="174"/>
      <c r="H836" s="175"/>
      <c r="I836" s="176"/>
      <c r="J836" s="176"/>
      <c r="K836" s="177"/>
      <c r="L836" s="178"/>
      <c r="M836" s="179"/>
      <c r="N836" s="133"/>
      <c r="O836" s="160" t="str">
        <f>IF(Q836 = "", "", COUNT(Q$4:$Q836))</f>
        <v/>
      </c>
      <c r="P836" s="160" t="str">
        <f t="shared" ref="P836:P899" si="104">IF(C836 &gt; 0, YEAR(B836), "")</f>
        <v/>
      </c>
      <c r="Q836" s="161" t="str">
        <f t="shared" ref="Q836:Q899" si="105">IF(A836="", "", IF(G836="",1,IF(G836="O",1,IF(G836="C",8.4,IF(G836="B",8.4,IF(G836="A",76.8,IF(G836="K",76.8,"ERR")))))))</f>
        <v/>
      </c>
      <c r="R836" s="162" t="str">
        <f t="shared" ref="R836:R899" si="106">IF(L836&lt;&gt;"",Q836,"")</f>
        <v/>
      </c>
      <c r="S836" s="163" t="str">
        <f t="shared" ref="S836:S899" si="107">IF(IF(L836&lt;&gt;"",G836,"")=0, "O", IF(L836&lt;&gt;"",G836,""))</f>
        <v/>
      </c>
      <c r="T836" s="164" t="str">
        <f t="shared" ref="T836:T899" si="108">IF(M836&lt;&gt;"",Q836,"")</f>
        <v/>
      </c>
      <c r="U836" s="165" t="str">
        <f t="shared" ref="U836:U899" si="109">IF(IF(M836&lt;&gt;"",G836,"")=0, "O", IF(M836&lt;&gt;"",G836,""))</f>
        <v/>
      </c>
      <c r="V836" s="146"/>
      <c r="AR836" t="str">
        <f t="shared" ref="AR836:AR899" si="110">IF(O836&gt;0, O836, "")</f>
        <v/>
      </c>
      <c r="AS836" t="str">
        <f t="shared" ref="AS836:AS899" si="111">IF(OR(L836="Y",M836="Y"),"Y","")</f>
        <v/>
      </c>
    </row>
    <row r="837" spans="1:45" x14ac:dyDescent="0.55000000000000004">
      <c r="A837" s="171"/>
      <c r="B837" s="172"/>
      <c r="C837" s="173"/>
      <c r="D837" s="173"/>
      <c r="E837" s="173"/>
      <c r="F837" s="173"/>
      <c r="G837" s="174"/>
      <c r="H837" s="175"/>
      <c r="I837" s="176"/>
      <c r="J837" s="176"/>
      <c r="K837" s="177"/>
      <c r="L837" s="178"/>
      <c r="M837" s="179"/>
      <c r="N837" s="133"/>
      <c r="O837" s="160" t="str">
        <f>IF(Q837 = "", "", COUNT(Q$4:$Q837))</f>
        <v/>
      </c>
      <c r="P837" s="160" t="str">
        <f t="shared" si="104"/>
        <v/>
      </c>
      <c r="Q837" s="161" t="str">
        <f t="shared" si="105"/>
        <v/>
      </c>
      <c r="R837" s="162" t="str">
        <f t="shared" si="106"/>
        <v/>
      </c>
      <c r="S837" s="163" t="str">
        <f t="shared" si="107"/>
        <v/>
      </c>
      <c r="T837" s="164" t="str">
        <f t="shared" si="108"/>
        <v/>
      </c>
      <c r="U837" s="165" t="str">
        <f t="shared" si="109"/>
        <v/>
      </c>
      <c r="V837" s="146"/>
      <c r="AR837" t="str">
        <f t="shared" si="110"/>
        <v/>
      </c>
      <c r="AS837" t="str">
        <f t="shared" si="111"/>
        <v/>
      </c>
    </row>
    <row r="838" spans="1:45" x14ac:dyDescent="0.55000000000000004">
      <c r="A838" s="171"/>
      <c r="B838" s="172"/>
      <c r="C838" s="173"/>
      <c r="D838" s="173"/>
      <c r="E838" s="173"/>
      <c r="F838" s="173"/>
      <c r="G838" s="174"/>
      <c r="H838" s="175"/>
      <c r="I838" s="176"/>
      <c r="J838" s="176"/>
      <c r="K838" s="177"/>
      <c r="L838" s="178"/>
      <c r="M838" s="179"/>
      <c r="N838" s="133"/>
      <c r="O838" s="160" t="str">
        <f>IF(Q838 = "", "", COUNT(Q$4:$Q838))</f>
        <v/>
      </c>
      <c r="P838" s="160" t="str">
        <f t="shared" si="104"/>
        <v/>
      </c>
      <c r="Q838" s="161" t="str">
        <f t="shared" si="105"/>
        <v/>
      </c>
      <c r="R838" s="162" t="str">
        <f t="shared" si="106"/>
        <v/>
      </c>
      <c r="S838" s="163" t="str">
        <f t="shared" si="107"/>
        <v/>
      </c>
      <c r="T838" s="164" t="str">
        <f t="shared" si="108"/>
        <v/>
      </c>
      <c r="U838" s="165" t="str">
        <f t="shared" si="109"/>
        <v/>
      </c>
      <c r="V838" s="146"/>
      <c r="AR838" t="str">
        <f t="shared" si="110"/>
        <v/>
      </c>
      <c r="AS838" t="str">
        <f t="shared" si="111"/>
        <v/>
      </c>
    </row>
    <row r="839" spans="1:45" x14ac:dyDescent="0.55000000000000004">
      <c r="A839" s="171"/>
      <c r="B839" s="172"/>
      <c r="C839" s="173"/>
      <c r="D839" s="173"/>
      <c r="E839" s="173"/>
      <c r="F839" s="173"/>
      <c r="G839" s="174"/>
      <c r="H839" s="175"/>
      <c r="I839" s="176"/>
      <c r="J839" s="176"/>
      <c r="K839" s="177"/>
      <c r="L839" s="178"/>
      <c r="M839" s="179"/>
      <c r="N839" s="133"/>
      <c r="O839" s="160" t="str">
        <f>IF(Q839 = "", "", COUNT(Q$4:$Q839))</f>
        <v/>
      </c>
      <c r="P839" s="160" t="str">
        <f t="shared" si="104"/>
        <v/>
      </c>
      <c r="Q839" s="161" t="str">
        <f t="shared" si="105"/>
        <v/>
      </c>
      <c r="R839" s="162" t="str">
        <f t="shared" si="106"/>
        <v/>
      </c>
      <c r="S839" s="163" t="str">
        <f t="shared" si="107"/>
        <v/>
      </c>
      <c r="T839" s="164" t="str">
        <f t="shared" si="108"/>
        <v/>
      </c>
      <c r="U839" s="165" t="str">
        <f t="shared" si="109"/>
        <v/>
      </c>
      <c r="V839" s="146"/>
      <c r="AR839" t="str">
        <f t="shared" si="110"/>
        <v/>
      </c>
      <c r="AS839" t="str">
        <f t="shared" si="111"/>
        <v/>
      </c>
    </row>
    <row r="840" spans="1:45" x14ac:dyDescent="0.55000000000000004">
      <c r="A840" s="171"/>
      <c r="B840" s="172"/>
      <c r="C840" s="173"/>
      <c r="D840" s="173"/>
      <c r="E840" s="173"/>
      <c r="F840" s="173"/>
      <c r="G840" s="174"/>
      <c r="H840" s="175"/>
      <c r="I840" s="176"/>
      <c r="J840" s="176"/>
      <c r="K840" s="177"/>
      <c r="L840" s="178"/>
      <c r="M840" s="179"/>
      <c r="N840" s="133"/>
      <c r="O840" s="160" t="str">
        <f>IF(Q840 = "", "", COUNT(Q$4:$Q840))</f>
        <v/>
      </c>
      <c r="P840" s="160" t="str">
        <f t="shared" si="104"/>
        <v/>
      </c>
      <c r="Q840" s="161" t="str">
        <f t="shared" si="105"/>
        <v/>
      </c>
      <c r="R840" s="162" t="str">
        <f t="shared" si="106"/>
        <v/>
      </c>
      <c r="S840" s="163" t="str">
        <f t="shared" si="107"/>
        <v/>
      </c>
      <c r="T840" s="164" t="str">
        <f t="shared" si="108"/>
        <v/>
      </c>
      <c r="U840" s="165" t="str">
        <f t="shared" si="109"/>
        <v/>
      </c>
      <c r="V840" s="146"/>
      <c r="AR840" t="str">
        <f t="shared" si="110"/>
        <v/>
      </c>
      <c r="AS840" t="str">
        <f t="shared" si="111"/>
        <v/>
      </c>
    </row>
    <row r="841" spans="1:45" x14ac:dyDescent="0.55000000000000004">
      <c r="A841" s="171"/>
      <c r="B841" s="172"/>
      <c r="C841" s="173"/>
      <c r="D841" s="173"/>
      <c r="E841" s="173"/>
      <c r="F841" s="173"/>
      <c r="G841" s="174"/>
      <c r="H841" s="175"/>
      <c r="I841" s="176"/>
      <c r="J841" s="176"/>
      <c r="K841" s="177"/>
      <c r="L841" s="178"/>
      <c r="M841" s="179"/>
      <c r="N841" s="133"/>
      <c r="O841" s="160" t="str">
        <f>IF(Q841 = "", "", COUNT(Q$4:$Q841))</f>
        <v/>
      </c>
      <c r="P841" s="160" t="str">
        <f t="shared" si="104"/>
        <v/>
      </c>
      <c r="Q841" s="161" t="str">
        <f t="shared" si="105"/>
        <v/>
      </c>
      <c r="R841" s="162" t="str">
        <f t="shared" si="106"/>
        <v/>
      </c>
      <c r="S841" s="163" t="str">
        <f t="shared" si="107"/>
        <v/>
      </c>
      <c r="T841" s="164" t="str">
        <f t="shared" si="108"/>
        <v/>
      </c>
      <c r="U841" s="165" t="str">
        <f t="shared" si="109"/>
        <v/>
      </c>
      <c r="V841" s="146"/>
      <c r="AR841" t="str">
        <f t="shared" si="110"/>
        <v/>
      </c>
      <c r="AS841" t="str">
        <f t="shared" si="111"/>
        <v/>
      </c>
    </row>
    <row r="842" spans="1:45" x14ac:dyDescent="0.55000000000000004">
      <c r="A842" s="171"/>
      <c r="B842" s="172"/>
      <c r="C842" s="173"/>
      <c r="D842" s="173"/>
      <c r="E842" s="173"/>
      <c r="F842" s="173"/>
      <c r="G842" s="174"/>
      <c r="H842" s="175"/>
      <c r="I842" s="176"/>
      <c r="J842" s="176"/>
      <c r="K842" s="177"/>
      <c r="L842" s="178"/>
      <c r="M842" s="179"/>
      <c r="N842" s="133"/>
      <c r="O842" s="160" t="str">
        <f>IF(Q842 = "", "", COUNT(Q$4:$Q842))</f>
        <v/>
      </c>
      <c r="P842" s="160" t="str">
        <f t="shared" si="104"/>
        <v/>
      </c>
      <c r="Q842" s="161" t="str">
        <f t="shared" si="105"/>
        <v/>
      </c>
      <c r="R842" s="162" t="str">
        <f t="shared" si="106"/>
        <v/>
      </c>
      <c r="S842" s="163" t="str">
        <f t="shared" si="107"/>
        <v/>
      </c>
      <c r="T842" s="164" t="str">
        <f t="shared" si="108"/>
        <v/>
      </c>
      <c r="U842" s="165" t="str">
        <f t="shared" si="109"/>
        <v/>
      </c>
      <c r="V842" s="146"/>
      <c r="AR842" t="str">
        <f t="shared" si="110"/>
        <v/>
      </c>
      <c r="AS842" t="str">
        <f t="shared" si="111"/>
        <v/>
      </c>
    </row>
    <row r="843" spans="1:45" x14ac:dyDescent="0.55000000000000004">
      <c r="A843" s="171"/>
      <c r="B843" s="172"/>
      <c r="C843" s="173"/>
      <c r="D843" s="173"/>
      <c r="E843" s="173"/>
      <c r="F843" s="173"/>
      <c r="G843" s="174"/>
      <c r="H843" s="175"/>
      <c r="I843" s="176"/>
      <c r="J843" s="176"/>
      <c r="K843" s="177"/>
      <c r="L843" s="178"/>
      <c r="M843" s="179"/>
      <c r="N843" s="133"/>
      <c r="O843" s="160" t="str">
        <f>IF(Q843 = "", "", COUNT(Q$4:$Q843))</f>
        <v/>
      </c>
      <c r="P843" s="160" t="str">
        <f t="shared" si="104"/>
        <v/>
      </c>
      <c r="Q843" s="161" t="str">
        <f t="shared" si="105"/>
        <v/>
      </c>
      <c r="R843" s="162" t="str">
        <f t="shared" si="106"/>
        <v/>
      </c>
      <c r="S843" s="163" t="str">
        <f t="shared" si="107"/>
        <v/>
      </c>
      <c r="T843" s="164" t="str">
        <f t="shared" si="108"/>
        <v/>
      </c>
      <c r="U843" s="165" t="str">
        <f t="shared" si="109"/>
        <v/>
      </c>
      <c r="V843" s="146"/>
      <c r="AR843" t="str">
        <f t="shared" si="110"/>
        <v/>
      </c>
      <c r="AS843" t="str">
        <f t="shared" si="111"/>
        <v/>
      </c>
    </row>
    <row r="844" spans="1:45" x14ac:dyDescent="0.55000000000000004">
      <c r="A844" s="171"/>
      <c r="B844" s="172"/>
      <c r="C844" s="173"/>
      <c r="D844" s="173"/>
      <c r="E844" s="173"/>
      <c r="F844" s="173"/>
      <c r="G844" s="174"/>
      <c r="H844" s="175"/>
      <c r="I844" s="176"/>
      <c r="J844" s="176"/>
      <c r="K844" s="177"/>
      <c r="L844" s="178"/>
      <c r="M844" s="179"/>
      <c r="N844" s="133"/>
      <c r="O844" s="160" t="str">
        <f>IF(Q844 = "", "", COUNT(Q$4:$Q844))</f>
        <v/>
      </c>
      <c r="P844" s="160" t="str">
        <f t="shared" si="104"/>
        <v/>
      </c>
      <c r="Q844" s="161" t="str">
        <f t="shared" si="105"/>
        <v/>
      </c>
      <c r="R844" s="162" t="str">
        <f t="shared" si="106"/>
        <v/>
      </c>
      <c r="S844" s="163" t="str">
        <f t="shared" si="107"/>
        <v/>
      </c>
      <c r="T844" s="164" t="str">
        <f t="shared" si="108"/>
        <v/>
      </c>
      <c r="U844" s="165" t="str">
        <f t="shared" si="109"/>
        <v/>
      </c>
      <c r="V844" s="146"/>
      <c r="AR844" t="str">
        <f t="shared" si="110"/>
        <v/>
      </c>
      <c r="AS844" t="str">
        <f t="shared" si="111"/>
        <v/>
      </c>
    </row>
    <row r="845" spans="1:45" x14ac:dyDescent="0.55000000000000004">
      <c r="A845" s="171"/>
      <c r="B845" s="172"/>
      <c r="C845" s="173"/>
      <c r="D845" s="173"/>
      <c r="E845" s="173"/>
      <c r="F845" s="173"/>
      <c r="G845" s="174"/>
      <c r="H845" s="175"/>
      <c r="I845" s="176"/>
      <c r="J845" s="176"/>
      <c r="K845" s="177"/>
      <c r="L845" s="178"/>
      <c r="M845" s="179"/>
      <c r="N845" s="133"/>
      <c r="O845" s="160" t="str">
        <f>IF(Q845 = "", "", COUNT(Q$4:$Q845))</f>
        <v/>
      </c>
      <c r="P845" s="160" t="str">
        <f t="shared" si="104"/>
        <v/>
      </c>
      <c r="Q845" s="161" t="str">
        <f t="shared" si="105"/>
        <v/>
      </c>
      <c r="R845" s="162" t="str">
        <f t="shared" si="106"/>
        <v/>
      </c>
      <c r="S845" s="163" t="str">
        <f t="shared" si="107"/>
        <v/>
      </c>
      <c r="T845" s="164" t="str">
        <f t="shared" si="108"/>
        <v/>
      </c>
      <c r="U845" s="165" t="str">
        <f t="shared" si="109"/>
        <v/>
      </c>
      <c r="V845" s="146"/>
      <c r="AR845" t="str">
        <f t="shared" si="110"/>
        <v/>
      </c>
      <c r="AS845" t="str">
        <f t="shared" si="111"/>
        <v/>
      </c>
    </row>
    <row r="846" spans="1:45" x14ac:dyDescent="0.55000000000000004">
      <c r="A846" s="171"/>
      <c r="B846" s="172"/>
      <c r="C846" s="173"/>
      <c r="D846" s="173"/>
      <c r="E846" s="173"/>
      <c r="F846" s="173"/>
      <c r="G846" s="174"/>
      <c r="H846" s="175"/>
      <c r="I846" s="176"/>
      <c r="J846" s="176"/>
      <c r="K846" s="177"/>
      <c r="L846" s="178"/>
      <c r="M846" s="179"/>
      <c r="N846" s="133"/>
      <c r="O846" s="160" t="str">
        <f>IF(Q846 = "", "", COUNT(Q$4:$Q846))</f>
        <v/>
      </c>
      <c r="P846" s="160" t="str">
        <f t="shared" si="104"/>
        <v/>
      </c>
      <c r="Q846" s="161" t="str">
        <f t="shared" si="105"/>
        <v/>
      </c>
      <c r="R846" s="162" t="str">
        <f t="shared" si="106"/>
        <v/>
      </c>
      <c r="S846" s="163" t="str">
        <f t="shared" si="107"/>
        <v/>
      </c>
      <c r="T846" s="164" t="str">
        <f t="shared" si="108"/>
        <v/>
      </c>
      <c r="U846" s="165" t="str">
        <f t="shared" si="109"/>
        <v/>
      </c>
      <c r="V846" s="146"/>
      <c r="AR846" t="str">
        <f t="shared" si="110"/>
        <v/>
      </c>
      <c r="AS846" t="str">
        <f t="shared" si="111"/>
        <v/>
      </c>
    </row>
    <row r="847" spans="1:45" x14ac:dyDescent="0.55000000000000004">
      <c r="A847" s="171"/>
      <c r="B847" s="172"/>
      <c r="C847" s="173"/>
      <c r="D847" s="173"/>
      <c r="E847" s="173"/>
      <c r="F847" s="173"/>
      <c r="G847" s="174"/>
      <c r="H847" s="175"/>
      <c r="I847" s="176"/>
      <c r="J847" s="176"/>
      <c r="K847" s="177"/>
      <c r="L847" s="178"/>
      <c r="M847" s="179"/>
      <c r="N847" s="133"/>
      <c r="O847" s="160" t="str">
        <f>IF(Q847 = "", "", COUNT(Q$4:$Q847))</f>
        <v/>
      </c>
      <c r="P847" s="160" t="str">
        <f t="shared" si="104"/>
        <v/>
      </c>
      <c r="Q847" s="161" t="str">
        <f t="shared" si="105"/>
        <v/>
      </c>
      <c r="R847" s="162" t="str">
        <f t="shared" si="106"/>
        <v/>
      </c>
      <c r="S847" s="163" t="str">
        <f t="shared" si="107"/>
        <v/>
      </c>
      <c r="T847" s="164" t="str">
        <f t="shared" si="108"/>
        <v/>
      </c>
      <c r="U847" s="165" t="str">
        <f t="shared" si="109"/>
        <v/>
      </c>
      <c r="V847" s="146"/>
      <c r="AR847" t="str">
        <f t="shared" si="110"/>
        <v/>
      </c>
      <c r="AS847" t="str">
        <f t="shared" si="111"/>
        <v/>
      </c>
    </row>
    <row r="848" spans="1:45" x14ac:dyDescent="0.55000000000000004">
      <c r="A848" s="171"/>
      <c r="B848" s="172"/>
      <c r="C848" s="173"/>
      <c r="D848" s="173"/>
      <c r="E848" s="173"/>
      <c r="F848" s="173"/>
      <c r="G848" s="174"/>
      <c r="H848" s="175"/>
      <c r="I848" s="176"/>
      <c r="J848" s="176"/>
      <c r="K848" s="177"/>
      <c r="L848" s="178"/>
      <c r="M848" s="179"/>
      <c r="N848" s="133"/>
      <c r="O848" s="160" t="str">
        <f>IF(Q848 = "", "", COUNT(Q$4:$Q848))</f>
        <v/>
      </c>
      <c r="P848" s="160" t="str">
        <f t="shared" si="104"/>
        <v/>
      </c>
      <c r="Q848" s="161" t="str">
        <f t="shared" si="105"/>
        <v/>
      </c>
      <c r="R848" s="162" t="str">
        <f t="shared" si="106"/>
        <v/>
      </c>
      <c r="S848" s="163" t="str">
        <f t="shared" si="107"/>
        <v/>
      </c>
      <c r="T848" s="164" t="str">
        <f t="shared" si="108"/>
        <v/>
      </c>
      <c r="U848" s="165" t="str">
        <f t="shared" si="109"/>
        <v/>
      </c>
      <c r="V848" s="146"/>
      <c r="AR848" t="str">
        <f t="shared" si="110"/>
        <v/>
      </c>
      <c r="AS848" t="str">
        <f t="shared" si="111"/>
        <v/>
      </c>
    </row>
    <row r="849" spans="1:45" x14ac:dyDescent="0.55000000000000004">
      <c r="A849" s="171"/>
      <c r="B849" s="172"/>
      <c r="C849" s="173"/>
      <c r="D849" s="173"/>
      <c r="E849" s="173"/>
      <c r="F849" s="173"/>
      <c r="G849" s="174"/>
      <c r="H849" s="175"/>
      <c r="I849" s="176"/>
      <c r="J849" s="176"/>
      <c r="K849" s="177"/>
      <c r="L849" s="178"/>
      <c r="M849" s="179"/>
      <c r="N849" s="133"/>
      <c r="O849" s="160" t="str">
        <f>IF(Q849 = "", "", COUNT(Q$4:$Q849))</f>
        <v/>
      </c>
      <c r="P849" s="160" t="str">
        <f t="shared" si="104"/>
        <v/>
      </c>
      <c r="Q849" s="161" t="str">
        <f t="shared" si="105"/>
        <v/>
      </c>
      <c r="R849" s="162" t="str">
        <f t="shared" si="106"/>
        <v/>
      </c>
      <c r="S849" s="163" t="str">
        <f t="shared" si="107"/>
        <v/>
      </c>
      <c r="T849" s="164" t="str">
        <f t="shared" si="108"/>
        <v/>
      </c>
      <c r="U849" s="165" t="str">
        <f t="shared" si="109"/>
        <v/>
      </c>
      <c r="V849" s="146"/>
      <c r="AR849" t="str">
        <f t="shared" si="110"/>
        <v/>
      </c>
      <c r="AS849" t="str">
        <f t="shared" si="111"/>
        <v/>
      </c>
    </row>
    <row r="850" spans="1:45" x14ac:dyDescent="0.55000000000000004">
      <c r="A850" s="171"/>
      <c r="B850" s="172"/>
      <c r="C850" s="173"/>
      <c r="D850" s="173"/>
      <c r="E850" s="173"/>
      <c r="F850" s="173"/>
      <c r="G850" s="174"/>
      <c r="H850" s="175"/>
      <c r="I850" s="176"/>
      <c r="J850" s="176"/>
      <c r="K850" s="177"/>
      <c r="L850" s="178"/>
      <c r="M850" s="179"/>
      <c r="N850" s="133"/>
      <c r="O850" s="160" t="str">
        <f>IF(Q850 = "", "", COUNT(Q$4:$Q850))</f>
        <v/>
      </c>
      <c r="P850" s="160" t="str">
        <f t="shared" si="104"/>
        <v/>
      </c>
      <c r="Q850" s="161" t="str">
        <f t="shared" si="105"/>
        <v/>
      </c>
      <c r="R850" s="162" t="str">
        <f t="shared" si="106"/>
        <v/>
      </c>
      <c r="S850" s="163" t="str">
        <f t="shared" si="107"/>
        <v/>
      </c>
      <c r="T850" s="164" t="str">
        <f t="shared" si="108"/>
        <v/>
      </c>
      <c r="U850" s="165" t="str">
        <f t="shared" si="109"/>
        <v/>
      </c>
      <c r="V850" s="146"/>
      <c r="AR850" t="str">
        <f t="shared" si="110"/>
        <v/>
      </c>
      <c r="AS850" t="str">
        <f t="shared" si="111"/>
        <v/>
      </c>
    </row>
    <row r="851" spans="1:45" x14ac:dyDescent="0.55000000000000004">
      <c r="A851" s="171"/>
      <c r="B851" s="172"/>
      <c r="C851" s="173"/>
      <c r="D851" s="173"/>
      <c r="E851" s="173"/>
      <c r="F851" s="173"/>
      <c r="G851" s="174"/>
      <c r="H851" s="175"/>
      <c r="I851" s="176"/>
      <c r="J851" s="176"/>
      <c r="K851" s="177"/>
      <c r="L851" s="178"/>
      <c r="M851" s="179"/>
      <c r="N851" s="133"/>
      <c r="O851" s="160" t="str">
        <f>IF(Q851 = "", "", COUNT(Q$4:$Q851))</f>
        <v/>
      </c>
      <c r="P851" s="160" t="str">
        <f t="shared" si="104"/>
        <v/>
      </c>
      <c r="Q851" s="161" t="str">
        <f t="shared" si="105"/>
        <v/>
      </c>
      <c r="R851" s="162" t="str">
        <f t="shared" si="106"/>
        <v/>
      </c>
      <c r="S851" s="163" t="str">
        <f t="shared" si="107"/>
        <v/>
      </c>
      <c r="T851" s="164" t="str">
        <f t="shared" si="108"/>
        <v/>
      </c>
      <c r="U851" s="165" t="str">
        <f t="shared" si="109"/>
        <v/>
      </c>
      <c r="V851" s="146"/>
      <c r="AR851" t="str">
        <f t="shared" si="110"/>
        <v/>
      </c>
      <c r="AS851" t="str">
        <f t="shared" si="111"/>
        <v/>
      </c>
    </row>
    <row r="852" spans="1:45" x14ac:dyDescent="0.55000000000000004">
      <c r="A852" s="171"/>
      <c r="B852" s="172"/>
      <c r="C852" s="173"/>
      <c r="D852" s="173"/>
      <c r="E852" s="173"/>
      <c r="F852" s="173"/>
      <c r="G852" s="174"/>
      <c r="H852" s="175"/>
      <c r="I852" s="176"/>
      <c r="J852" s="176"/>
      <c r="K852" s="177"/>
      <c r="L852" s="178"/>
      <c r="M852" s="179"/>
      <c r="N852" s="133"/>
      <c r="O852" s="160" t="str">
        <f>IF(Q852 = "", "", COUNT(Q$4:$Q852))</f>
        <v/>
      </c>
      <c r="P852" s="160" t="str">
        <f t="shared" si="104"/>
        <v/>
      </c>
      <c r="Q852" s="161" t="str">
        <f t="shared" si="105"/>
        <v/>
      </c>
      <c r="R852" s="162" t="str">
        <f t="shared" si="106"/>
        <v/>
      </c>
      <c r="S852" s="163" t="str">
        <f t="shared" si="107"/>
        <v/>
      </c>
      <c r="T852" s="164" t="str">
        <f t="shared" si="108"/>
        <v/>
      </c>
      <c r="U852" s="165" t="str">
        <f t="shared" si="109"/>
        <v/>
      </c>
      <c r="V852" s="146"/>
      <c r="AR852" t="str">
        <f t="shared" si="110"/>
        <v/>
      </c>
      <c r="AS852" t="str">
        <f t="shared" si="111"/>
        <v/>
      </c>
    </row>
    <row r="853" spans="1:45" x14ac:dyDescent="0.55000000000000004">
      <c r="A853" s="171"/>
      <c r="B853" s="172"/>
      <c r="C853" s="173"/>
      <c r="D853" s="173"/>
      <c r="E853" s="173"/>
      <c r="F853" s="173"/>
      <c r="G853" s="174"/>
      <c r="H853" s="175"/>
      <c r="I853" s="176"/>
      <c r="J853" s="176"/>
      <c r="K853" s="177"/>
      <c r="L853" s="178"/>
      <c r="M853" s="179"/>
      <c r="N853" s="133"/>
      <c r="O853" s="160" t="str">
        <f>IF(Q853 = "", "", COUNT(Q$4:$Q853))</f>
        <v/>
      </c>
      <c r="P853" s="160" t="str">
        <f t="shared" si="104"/>
        <v/>
      </c>
      <c r="Q853" s="161" t="str">
        <f t="shared" si="105"/>
        <v/>
      </c>
      <c r="R853" s="162" t="str">
        <f t="shared" si="106"/>
        <v/>
      </c>
      <c r="S853" s="163" t="str">
        <f t="shared" si="107"/>
        <v/>
      </c>
      <c r="T853" s="164" t="str">
        <f t="shared" si="108"/>
        <v/>
      </c>
      <c r="U853" s="165" t="str">
        <f t="shared" si="109"/>
        <v/>
      </c>
      <c r="V853" s="146"/>
      <c r="AR853" t="str">
        <f t="shared" si="110"/>
        <v/>
      </c>
      <c r="AS853" t="str">
        <f t="shared" si="111"/>
        <v/>
      </c>
    </row>
    <row r="854" spans="1:45" x14ac:dyDescent="0.55000000000000004">
      <c r="A854" s="171"/>
      <c r="B854" s="172"/>
      <c r="C854" s="173"/>
      <c r="D854" s="173"/>
      <c r="E854" s="173"/>
      <c r="F854" s="173"/>
      <c r="G854" s="174"/>
      <c r="H854" s="175"/>
      <c r="I854" s="176"/>
      <c r="J854" s="176"/>
      <c r="K854" s="177"/>
      <c r="L854" s="178"/>
      <c r="M854" s="179"/>
      <c r="N854" s="133"/>
      <c r="O854" s="160" t="str">
        <f>IF(Q854 = "", "", COUNT(Q$4:$Q854))</f>
        <v/>
      </c>
      <c r="P854" s="160" t="str">
        <f t="shared" si="104"/>
        <v/>
      </c>
      <c r="Q854" s="161" t="str">
        <f t="shared" si="105"/>
        <v/>
      </c>
      <c r="R854" s="162" t="str">
        <f t="shared" si="106"/>
        <v/>
      </c>
      <c r="S854" s="163" t="str">
        <f t="shared" si="107"/>
        <v/>
      </c>
      <c r="T854" s="164" t="str">
        <f t="shared" si="108"/>
        <v/>
      </c>
      <c r="U854" s="165" t="str">
        <f t="shared" si="109"/>
        <v/>
      </c>
      <c r="V854" s="146"/>
      <c r="AR854" t="str">
        <f t="shared" si="110"/>
        <v/>
      </c>
      <c r="AS854" t="str">
        <f t="shared" si="111"/>
        <v/>
      </c>
    </row>
    <row r="855" spans="1:45" x14ac:dyDescent="0.55000000000000004">
      <c r="A855" s="171"/>
      <c r="B855" s="172"/>
      <c r="C855" s="173"/>
      <c r="D855" s="173"/>
      <c r="E855" s="173"/>
      <c r="F855" s="173"/>
      <c r="G855" s="174"/>
      <c r="H855" s="175"/>
      <c r="I855" s="176"/>
      <c r="J855" s="176"/>
      <c r="K855" s="177"/>
      <c r="L855" s="178"/>
      <c r="M855" s="179"/>
      <c r="N855" s="133"/>
      <c r="O855" s="160" t="str">
        <f>IF(Q855 = "", "", COUNT(Q$4:$Q855))</f>
        <v/>
      </c>
      <c r="P855" s="160" t="str">
        <f t="shared" si="104"/>
        <v/>
      </c>
      <c r="Q855" s="161" t="str">
        <f t="shared" si="105"/>
        <v/>
      </c>
      <c r="R855" s="162" t="str">
        <f t="shared" si="106"/>
        <v/>
      </c>
      <c r="S855" s="163" t="str">
        <f t="shared" si="107"/>
        <v/>
      </c>
      <c r="T855" s="164" t="str">
        <f t="shared" si="108"/>
        <v/>
      </c>
      <c r="U855" s="165" t="str">
        <f t="shared" si="109"/>
        <v/>
      </c>
      <c r="V855" s="146"/>
      <c r="AR855" t="str">
        <f t="shared" si="110"/>
        <v/>
      </c>
      <c r="AS855" t="str">
        <f t="shared" si="111"/>
        <v/>
      </c>
    </row>
    <row r="856" spans="1:45" x14ac:dyDescent="0.55000000000000004">
      <c r="A856" s="171"/>
      <c r="B856" s="172"/>
      <c r="C856" s="173"/>
      <c r="D856" s="173"/>
      <c r="E856" s="173"/>
      <c r="F856" s="173"/>
      <c r="G856" s="174"/>
      <c r="H856" s="175"/>
      <c r="I856" s="176"/>
      <c r="J856" s="176"/>
      <c r="K856" s="177"/>
      <c r="L856" s="178"/>
      <c r="M856" s="179"/>
      <c r="N856" s="133"/>
      <c r="O856" s="160" t="str">
        <f>IF(Q856 = "", "", COUNT(Q$4:$Q856))</f>
        <v/>
      </c>
      <c r="P856" s="160" t="str">
        <f t="shared" si="104"/>
        <v/>
      </c>
      <c r="Q856" s="161" t="str">
        <f t="shared" si="105"/>
        <v/>
      </c>
      <c r="R856" s="162" t="str">
        <f t="shared" si="106"/>
        <v/>
      </c>
      <c r="S856" s="163" t="str">
        <f t="shared" si="107"/>
        <v/>
      </c>
      <c r="T856" s="164" t="str">
        <f t="shared" si="108"/>
        <v/>
      </c>
      <c r="U856" s="165" t="str">
        <f t="shared" si="109"/>
        <v/>
      </c>
      <c r="V856" s="146"/>
      <c r="AR856" t="str">
        <f t="shared" si="110"/>
        <v/>
      </c>
      <c r="AS856" t="str">
        <f t="shared" si="111"/>
        <v/>
      </c>
    </row>
    <row r="857" spans="1:45" x14ac:dyDescent="0.55000000000000004">
      <c r="A857" s="171"/>
      <c r="B857" s="172"/>
      <c r="C857" s="173"/>
      <c r="D857" s="173"/>
      <c r="E857" s="173"/>
      <c r="F857" s="173"/>
      <c r="G857" s="174"/>
      <c r="H857" s="175"/>
      <c r="I857" s="176"/>
      <c r="J857" s="176"/>
      <c r="K857" s="177"/>
      <c r="L857" s="178"/>
      <c r="M857" s="179"/>
      <c r="N857" s="133"/>
      <c r="O857" s="160" t="str">
        <f>IF(Q857 = "", "", COUNT(Q$4:$Q857))</f>
        <v/>
      </c>
      <c r="P857" s="160" t="str">
        <f t="shared" si="104"/>
        <v/>
      </c>
      <c r="Q857" s="161" t="str">
        <f t="shared" si="105"/>
        <v/>
      </c>
      <c r="R857" s="162" t="str">
        <f t="shared" si="106"/>
        <v/>
      </c>
      <c r="S857" s="163" t="str">
        <f t="shared" si="107"/>
        <v/>
      </c>
      <c r="T857" s="164" t="str">
        <f t="shared" si="108"/>
        <v/>
      </c>
      <c r="U857" s="165" t="str">
        <f t="shared" si="109"/>
        <v/>
      </c>
      <c r="V857" s="146"/>
      <c r="AR857" t="str">
        <f t="shared" si="110"/>
        <v/>
      </c>
      <c r="AS857" t="str">
        <f t="shared" si="111"/>
        <v/>
      </c>
    </row>
    <row r="858" spans="1:45" x14ac:dyDescent="0.55000000000000004">
      <c r="A858" s="171"/>
      <c r="B858" s="172"/>
      <c r="C858" s="173"/>
      <c r="D858" s="173"/>
      <c r="E858" s="173"/>
      <c r="F858" s="173"/>
      <c r="G858" s="174"/>
      <c r="H858" s="175"/>
      <c r="I858" s="176"/>
      <c r="J858" s="176"/>
      <c r="K858" s="177"/>
      <c r="L858" s="178"/>
      <c r="M858" s="179"/>
      <c r="N858" s="133"/>
      <c r="O858" s="160" t="str">
        <f>IF(Q858 = "", "", COUNT(Q$4:$Q858))</f>
        <v/>
      </c>
      <c r="P858" s="160" t="str">
        <f t="shared" si="104"/>
        <v/>
      </c>
      <c r="Q858" s="161" t="str">
        <f t="shared" si="105"/>
        <v/>
      </c>
      <c r="R858" s="162" t="str">
        <f t="shared" si="106"/>
        <v/>
      </c>
      <c r="S858" s="163" t="str">
        <f t="shared" si="107"/>
        <v/>
      </c>
      <c r="T858" s="164" t="str">
        <f t="shared" si="108"/>
        <v/>
      </c>
      <c r="U858" s="165" t="str">
        <f t="shared" si="109"/>
        <v/>
      </c>
      <c r="V858" s="146"/>
      <c r="AR858" t="str">
        <f t="shared" si="110"/>
        <v/>
      </c>
      <c r="AS858" t="str">
        <f t="shared" si="111"/>
        <v/>
      </c>
    </row>
    <row r="859" spans="1:45" x14ac:dyDescent="0.55000000000000004">
      <c r="A859" s="171"/>
      <c r="B859" s="172"/>
      <c r="C859" s="173"/>
      <c r="D859" s="173"/>
      <c r="E859" s="173"/>
      <c r="F859" s="173"/>
      <c r="G859" s="174"/>
      <c r="H859" s="175"/>
      <c r="I859" s="176"/>
      <c r="J859" s="176"/>
      <c r="K859" s="177"/>
      <c r="L859" s="178"/>
      <c r="M859" s="179"/>
      <c r="N859" s="133"/>
      <c r="O859" s="160" t="str">
        <f>IF(Q859 = "", "", COUNT(Q$4:$Q859))</f>
        <v/>
      </c>
      <c r="P859" s="160" t="str">
        <f t="shared" si="104"/>
        <v/>
      </c>
      <c r="Q859" s="161" t="str">
        <f t="shared" si="105"/>
        <v/>
      </c>
      <c r="R859" s="162" t="str">
        <f t="shared" si="106"/>
        <v/>
      </c>
      <c r="S859" s="163" t="str">
        <f t="shared" si="107"/>
        <v/>
      </c>
      <c r="T859" s="164" t="str">
        <f t="shared" si="108"/>
        <v/>
      </c>
      <c r="U859" s="165" t="str">
        <f t="shared" si="109"/>
        <v/>
      </c>
      <c r="V859" s="146"/>
      <c r="AR859" t="str">
        <f t="shared" si="110"/>
        <v/>
      </c>
      <c r="AS859" t="str">
        <f t="shared" si="111"/>
        <v/>
      </c>
    </row>
    <row r="860" spans="1:45" x14ac:dyDescent="0.55000000000000004">
      <c r="A860" s="171"/>
      <c r="B860" s="172"/>
      <c r="C860" s="173"/>
      <c r="D860" s="173"/>
      <c r="E860" s="173"/>
      <c r="F860" s="173"/>
      <c r="G860" s="174"/>
      <c r="H860" s="175"/>
      <c r="I860" s="176"/>
      <c r="J860" s="176"/>
      <c r="K860" s="177"/>
      <c r="L860" s="178"/>
      <c r="M860" s="179"/>
      <c r="N860" s="133"/>
      <c r="O860" s="160" t="str">
        <f>IF(Q860 = "", "", COUNT(Q$4:$Q860))</f>
        <v/>
      </c>
      <c r="P860" s="160" t="str">
        <f t="shared" si="104"/>
        <v/>
      </c>
      <c r="Q860" s="161" t="str">
        <f t="shared" si="105"/>
        <v/>
      </c>
      <c r="R860" s="162" t="str">
        <f t="shared" si="106"/>
        <v/>
      </c>
      <c r="S860" s="163" t="str">
        <f t="shared" si="107"/>
        <v/>
      </c>
      <c r="T860" s="164" t="str">
        <f t="shared" si="108"/>
        <v/>
      </c>
      <c r="U860" s="165" t="str">
        <f t="shared" si="109"/>
        <v/>
      </c>
      <c r="V860" s="146"/>
      <c r="AR860" t="str">
        <f t="shared" si="110"/>
        <v/>
      </c>
      <c r="AS860" t="str">
        <f t="shared" si="111"/>
        <v/>
      </c>
    </row>
    <row r="861" spans="1:45" x14ac:dyDescent="0.55000000000000004">
      <c r="A861" s="171"/>
      <c r="B861" s="172"/>
      <c r="C861" s="173"/>
      <c r="D861" s="173"/>
      <c r="E861" s="173"/>
      <c r="F861" s="173"/>
      <c r="G861" s="174"/>
      <c r="H861" s="175"/>
      <c r="I861" s="176"/>
      <c r="J861" s="176"/>
      <c r="K861" s="177"/>
      <c r="L861" s="178"/>
      <c r="M861" s="179"/>
      <c r="N861" s="133"/>
      <c r="O861" s="160" t="str">
        <f>IF(Q861 = "", "", COUNT(Q$4:$Q861))</f>
        <v/>
      </c>
      <c r="P861" s="160" t="str">
        <f t="shared" si="104"/>
        <v/>
      </c>
      <c r="Q861" s="161" t="str">
        <f t="shared" si="105"/>
        <v/>
      </c>
      <c r="R861" s="162" t="str">
        <f t="shared" si="106"/>
        <v/>
      </c>
      <c r="S861" s="163" t="str">
        <f t="shared" si="107"/>
        <v/>
      </c>
      <c r="T861" s="164" t="str">
        <f t="shared" si="108"/>
        <v/>
      </c>
      <c r="U861" s="165" t="str">
        <f t="shared" si="109"/>
        <v/>
      </c>
      <c r="V861" s="146"/>
      <c r="AR861" t="str">
        <f t="shared" si="110"/>
        <v/>
      </c>
      <c r="AS861" t="str">
        <f t="shared" si="111"/>
        <v/>
      </c>
    </row>
    <row r="862" spans="1:45" x14ac:dyDescent="0.55000000000000004">
      <c r="A862" s="171"/>
      <c r="B862" s="172"/>
      <c r="C862" s="173"/>
      <c r="D862" s="173"/>
      <c r="E862" s="173"/>
      <c r="F862" s="173"/>
      <c r="G862" s="174"/>
      <c r="H862" s="175"/>
      <c r="I862" s="176"/>
      <c r="J862" s="176"/>
      <c r="K862" s="177"/>
      <c r="L862" s="178"/>
      <c r="M862" s="179"/>
      <c r="N862" s="133"/>
      <c r="O862" s="160" t="str">
        <f>IF(Q862 = "", "", COUNT(Q$4:$Q862))</f>
        <v/>
      </c>
      <c r="P862" s="160" t="str">
        <f t="shared" si="104"/>
        <v/>
      </c>
      <c r="Q862" s="161" t="str">
        <f t="shared" si="105"/>
        <v/>
      </c>
      <c r="R862" s="162" t="str">
        <f t="shared" si="106"/>
        <v/>
      </c>
      <c r="S862" s="163" t="str">
        <f t="shared" si="107"/>
        <v/>
      </c>
      <c r="T862" s="164" t="str">
        <f t="shared" si="108"/>
        <v/>
      </c>
      <c r="U862" s="165" t="str">
        <f t="shared" si="109"/>
        <v/>
      </c>
      <c r="V862" s="146"/>
      <c r="AR862" t="str">
        <f t="shared" si="110"/>
        <v/>
      </c>
      <c r="AS862" t="str">
        <f t="shared" si="111"/>
        <v/>
      </c>
    </row>
    <row r="863" spans="1:45" x14ac:dyDescent="0.55000000000000004">
      <c r="A863" s="171"/>
      <c r="B863" s="172"/>
      <c r="C863" s="173"/>
      <c r="D863" s="173"/>
      <c r="E863" s="173"/>
      <c r="F863" s="173"/>
      <c r="G863" s="174"/>
      <c r="H863" s="175"/>
      <c r="I863" s="176"/>
      <c r="J863" s="176"/>
      <c r="K863" s="177"/>
      <c r="L863" s="178"/>
      <c r="M863" s="179"/>
      <c r="N863" s="133"/>
      <c r="O863" s="160" t="str">
        <f>IF(Q863 = "", "", COUNT(Q$4:$Q863))</f>
        <v/>
      </c>
      <c r="P863" s="160" t="str">
        <f t="shared" si="104"/>
        <v/>
      </c>
      <c r="Q863" s="161" t="str">
        <f t="shared" si="105"/>
        <v/>
      </c>
      <c r="R863" s="162" t="str">
        <f t="shared" si="106"/>
        <v/>
      </c>
      <c r="S863" s="163" t="str">
        <f t="shared" si="107"/>
        <v/>
      </c>
      <c r="T863" s="164" t="str">
        <f t="shared" si="108"/>
        <v/>
      </c>
      <c r="U863" s="165" t="str">
        <f t="shared" si="109"/>
        <v/>
      </c>
      <c r="V863" s="146"/>
      <c r="AR863" t="str">
        <f t="shared" si="110"/>
        <v/>
      </c>
      <c r="AS863" t="str">
        <f t="shared" si="111"/>
        <v/>
      </c>
    </row>
    <row r="864" spans="1:45" x14ac:dyDescent="0.55000000000000004">
      <c r="A864" s="171"/>
      <c r="B864" s="172"/>
      <c r="C864" s="173"/>
      <c r="D864" s="173"/>
      <c r="E864" s="173"/>
      <c r="F864" s="173"/>
      <c r="G864" s="174"/>
      <c r="H864" s="175"/>
      <c r="I864" s="176"/>
      <c r="J864" s="176"/>
      <c r="K864" s="177"/>
      <c r="L864" s="178"/>
      <c r="M864" s="179"/>
      <c r="N864" s="133"/>
      <c r="O864" s="160" t="str">
        <f>IF(Q864 = "", "", COUNT(Q$4:$Q864))</f>
        <v/>
      </c>
      <c r="P864" s="160" t="str">
        <f t="shared" si="104"/>
        <v/>
      </c>
      <c r="Q864" s="161" t="str">
        <f t="shared" si="105"/>
        <v/>
      </c>
      <c r="R864" s="162" t="str">
        <f t="shared" si="106"/>
        <v/>
      </c>
      <c r="S864" s="163" t="str">
        <f t="shared" si="107"/>
        <v/>
      </c>
      <c r="T864" s="164" t="str">
        <f t="shared" si="108"/>
        <v/>
      </c>
      <c r="U864" s="165" t="str">
        <f t="shared" si="109"/>
        <v/>
      </c>
      <c r="V864" s="146"/>
      <c r="AR864" t="str">
        <f t="shared" si="110"/>
        <v/>
      </c>
      <c r="AS864" t="str">
        <f t="shared" si="111"/>
        <v/>
      </c>
    </row>
    <row r="865" spans="1:45" x14ac:dyDescent="0.55000000000000004">
      <c r="A865" s="171"/>
      <c r="B865" s="172"/>
      <c r="C865" s="173"/>
      <c r="D865" s="173"/>
      <c r="E865" s="173"/>
      <c r="F865" s="173"/>
      <c r="G865" s="174"/>
      <c r="H865" s="175"/>
      <c r="I865" s="176"/>
      <c r="J865" s="176"/>
      <c r="K865" s="177"/>
      <c r="L865" s="178"/>
      <c r="M865" s="179"/>
      <c r="N865" s="133"/>
      <c r="O865" s="160" t="str">
        <f>IF(Q865 = "", "", COUNT(Q$4:$Q865))</f>
        <v/>
      </c>
      <c r="P865" s="160" t="str">
        <f t="shared" si="104"/>
        <v/>
      </c>
      <c r="Q865" s="161" t="str">
        <f t="shared" si="105"/>
        <v/>
      </c>
      <c r="R865" s="162" t="str">
        <f t="shared" si="106"/>
        <v/>
      </c>
      <c r="S865" s="163" t="str">
        <f t="shared" si="107"/>
        <v/>
      </c>
      <c r="T865" s="164" t="str">
        <f t="shared" si="108"/>
        <v/>
      </c>
      <c r="U865" s="165" t="str">
        <f t="shared" si="109"/>
        <v/>
      </c>
      <c r="V865" s="146"/>
      <c r="AR865" t="str">
        <f t="shared" si="110"/>
        <v/>
      </c>
      <c r="AS865" t="str">
        <f t="shared" si="111"/>
        <v/>
      </c>
    </row>
    <row r="866" spans="1:45" x14ac:dyDescent="0.55000000000000004">
      <c r="A866" s="171"/>
      <c r="B866" s="172"/>
      <c r="C866" s="173"/>
      <c r="D866" s="173"/>
      <c r="E866" s="173"/>
      <c r="F866" s="173"/>
      <c r="G866" s="174"/>
      <c r="H866" s="175"/>
      <c r="I866" s="176"/>
      <c r="J866" s="176"/>
      <c r="K866" s="177"/>
      <c r="L866" s="178"/>
      <c r="M866" s="179"/>
      <c r="N866" s="133"/>
      <c r="O866" s="160" t="str">
        <f>IF(Q866 = "", "", COUNT(Q$4:$Q866))</f>
        <v/>
      </c>
      <c r="P866" s="160" t="str">
        <f t="shared" si="104"/>
        <v/>
      </c>
      <c r="Q866" s="161" t="str">
        <f t="shared" si="105"/>
        <v/>
      </c>
      <c r="R866" s="162" t="str">
        <f t="shared" si="106"/>
        <v/>
      </c>
      <c r="S866" s="163" t="str">
        <f t="shared" si="107"/>
        <v/>
      </c>
      <c r="T866" s="164" t="str">
        <f t="shared" si="108"/>
        <v/>
      </c>
      <c r="U866" s="165" t="str">
        <f t="shared" si="109"/>
        <v/>
      </c>
      <c r="V866" s="146"/>
      <c r="AR866" t="str">
        <f t="shared" si="110"/>
        <v/>
      </c>
      <c r="AS866" t="str">
        <f t="shared" si="111"/>
        <v/>
      </c>
    </row>
    <row r="867" spans="1:45" x14ac:dyDescent="0.55000000000000004">
      <c r="A867" s="171"/>
      <c r="B867" s="172"/>
      <c r="C867" s="173"/>
      <c r="D867" s="173"/>
      <c r="E867" s="173"/>
      <c r="F867" s="173"/>
      <c r="G867" s="174"/>
      <c r="H867" s="175"/>
      <c r="I867" s="176"/>
      <c r="J867" s="176"/>
      <c r="K867" s="177"/>
      <c r="L867" s="178"/>
      <c r="M867" s="179"/>
      <c r="N867" s="133"/>
      <c r="O867" s="160" t="str">
        <f>IF(Q867 = "", "", COUNT(Q$4:$Q867))</f>
        <v/>
      </c>
      <c r="P867" s="160" t="str">
        <f t="shared" si="104"/>
        <v/>
      </c>
      <c r="Q867" s="161" t="str">
        <f t="shared" si="105"/>
        <v/>
      </c>
      <c r="R867" s="162" t="str">
        <f t="shared" si="106"/>
        <v/>
      </c>
      <c r="S867" s="163" t="str">
        <f t="shared" si="107"/>
        <v/>
      </c>
      <c r="T867" s="164" t="str">
        <f t="shared" si="108"/>
        <v/>
      </c>
      <c r="U867" s="165" t="str">
        <f t="shared" si="109"/>
        <v/>
      </c>
      <c r="V867" s="146"/>
      <c r="AR867" t="str">
        <f t="shared" si="110"/>
        <v/>
      </c>
      <c r="AS867" t="str">
        <f t="shared" si="111"/>
        <v/>
      </c>
    </row>
    <row r="868" spans="1:45" x14ac:dyDescent="0.55000000000000004">
      <c r="A868" s="171"/>
      <c r="B868" s="172"/>
      <c r="C868" s="173"/>
      <c r="D868" s="173"/>
      <c r="E868" s="173"/>
      <c r="F868" s="173"/>
      <c r="G868" s="174"/>
      <c r="H868" s="175"/>
      <c r="I868" s="176"/>
      <c r="J868" s="176"/>
      <c r="K868" s="177"/>
      <c r="L868" s="178"/>
      <c r="M868" s="179"/>
      <c r="N868" s="133"/>
      <c r="O868" s="160" t="str">
        <f>IF(Q868 = "", "", COUNT(Q$4:$Q868))</f>
        <v/>
      </c>
      <c r="P868" s="160" t="str">
        <f t="shared" si="104"/>
        <v/>
      </c>
      <c r="Q868" s="161" t="str">
        <f t="shared" si="105"/>
        <v/>
      </c>
      <c r="R868" s="162" t="str">
        <f t="shared" si="106"/>
        <v/>
      </c>
      <c r="S868" s="163" t="str">
        <f t="shared" si="107"/>
        <v/>
      </c>
      <c r="T868" s="164" t="str">
        <f t="shared" si="108"/>
        <v/>
      </c>
      <c r="U868" s="165" t="str">
        <f t="shared" si="109"/>
        <v/>
      </c>
      <c r="V868" s="146"/>
      <c r="AR868" t="str">
        <f t="shared" si="110"/>
        <v/>
      </c>
      <c r="AS868" t="str">
        <f t="shared" si="111"/>
        <v/>
      </c>
    </row>
    <row r="869" spans="1:45" x14ac:dyDescent="0.55000000000000004">
      <c r="A869" s="171"/>
      <c r="B869" s="172"/>
      <c r="C869" s="173"/>
      <c r="D869" s="173"/>
      <c r="E869" s="173"/>
      <c r="F869" s="173"/>
      <c r="G869" s="174"/>
      <c r="H869" s="175"/>
      <c r="I869" s="176"/>
      <c r="J869" s="176"/>
      <c r="K869" s="177"/>
      <c r="L869" s="178"/>
      <c r="M869" s="179"/>
      <c r="N869" s="133"/>
      <c r="O869" s="160" t="str">
        <f>IF(Q869 = "", "", COUNT(Q$4:$Q869))</f>
        <v/>
      </c>
      <c r="P869" s="160" t="str">
        <f t="shared" si="104"/>
        <v/>
      </c>
      <c r="Q869" s="161" t="str">
        <f t="shared" si="105"/>
        <v/>
      </c>
      <c r="R869" s="162" t="str">
        <f t="shared" si="106"/>
        <v/>
      </c>
      <c r="S869" s="163" t="str">
        <f t="shared" si="107"/>
        <v/>
      </c>
      <c r="T869" s="164" t="str">
        <f t="shared" si="108"/>
        <v/>
      </c>
      <c r="U869" s="165" t="str">
        <f t="shared" si="109"/>
        <v/>
      </c>
      <c r="V869" s="146"/>
      <c r="AR869" t="str">
        <f t="shared" si="110"/>
        <v/>
      </c>
      <c r="AS869" t="str">
        <f t="shared" si="111"/>
        <v/>
      </c>
    </row>
    <row r="870" spans="1:45" x14ac:dyDescent="0.55000000000000004">
      <c r="A870" s="171"/>
      <c r="B870" s="172"/>
      <c r="C870" s="173"/>
      <c r="D870" s="173"/>
      <c r="E870" s="173"/>
      <c r="F870" s="173"/>
      <c r="G870" s="174"/>
      <c r="H870" s="175"/>
      <c r="I870" s="176"/>
      <c r="J870" s="176"/>
      <c r="K870" s="177"/>
      <c r="L870" s="178"/>
      <c r="M870" s="179"/>
      <c r="N870" s="133"/>
      <c r="O870" s="160" t="str">
        <f>IF(Q870 = "", "", COUNT(Q$4:$Q870))</f>
        <v/>
      </c>
      <c r="P870" s="160" t="str">
        <f t="shared" si="104"/>
        <v/>
      </c>
      <c r="Q870" s="161" t="str">
        <f t="shared" si="105"/>
        <v/>
      </c>
      <c r="R870" s="162" t="str">
        <f t="shared" si="106"/>
        <v/>
      </c>
      <c r="S870" s="163" t="str">
        <f t="shared" si="107"/>
        <v/>
      </c>
      <c r="T870" s="164" t="str">
        <f t="shared" si="108"/>
        <v/>
      </c>
      <c r="U870" s="165" t="str">
        <f t="shared" si="109"/>
        <v/>
      </c>
      <c r="V870" s="146"/>
      <c r="AR870" t="str">
        <f t="shared" si="110"/>
        <v/>
      </c>
      <c r="AS870" t="str">
        <f t="shared" si="111"/>
        <v/>
      </c>
    </row>
    <row r="871" spans="1:45" x14ac:dyDescent="0.55000000000000004">
      <c r="A871" s="171"/>
      <c r="B871" s="172"/>
      <c r="C871" s="173"/>
      <c r="D871" s="173"/>
      <c r="E871" s="173"/>
      <c r="F871" s="173"/>
      <c r="G871" s="174"/>
      <c r="H871" s="175"/>
      <c r="I871" s="176"/>
      <c r="J871" s="176"/>
      <c r="K871" s="177"/>
      <c r="L871" s="178"/>
      <c r="M871" s="179"/>
      <c r="N871" s="133"/>
      <c r="O871" s="160" t="str">
        <f>IF(Q871 = "", "", COUNT(Q$4:$Q871))</f>
        <v/>
      </c>
      <c r="P871" s="160" t="str">
        <f t="shared" si="104"/>
        <v/>
      </c>
      <c r="Q871" s="161" t="str">
        <f t="shared" si="105"/>
        <v/>
      </c>
      <c r="R871" s="162" t="str">
        <f t="shared" si="106"/>
        <v/>
      </c>
      <c r="S871" s="163" t="str">
        <f t="shared" si="107"/>
        <v/>
      </c>
      <c r="T871" s="164" t="str">
        <f t="shared" si="108"/>
        <v/>
      </c>
      <c r="U871" s="165" t="str">
        <f t="shared" si="109"/>
        <v/>
      </c>
      <c r="V871" s="146"/>
      <c r="AR871" t="str">
        <f t="shared" si="110"/>
        <v/>
      </c>
      <c r="AS871" t="str">
        <f t="shared" si="111"/>
        <v/>
      </c>
    </row>
    <row r="872" spans="1:45" x14ac:dyDescent="0.55000000000000004">
      <c r="A872" s="171"/>
      <c r="B872" s="172"/>
      <c r="C872" s="173"/>
      <c r="D872" s="173"/>
      <c r="E872" s="173"/>
      <c r="F872" s="173"/>
      <c r="G872" s="174"/>
      <c r="H872" s="175"/>
      <c r="I872" s="176"/>
      <c r="J872" s="176"/>
      <c r="K872" s="177"/>
      <c r="L872" s="178"/>
      <c r="M872" s="179"/>
      <c r="N872" s="133"/>
      <c r="O872" s="160" t="str">
        <f>IF(Q872 = "", "", COUNT(Q$4:$Q872))</f>
        <v/>
      </c>
      <c r="P872" s="160" t="str">
        <f t="shared" si="104"/>
        <v/>
      </c>
      <c r="Q872" s="161" t="str">
        <f t="shared" si="105"/>
        <v/>
      </c>
      <c r="R872" s="162" t="str">
        <f t="shared" si="106"/>
        <v/>
      </c>
      <c r="S872" s="163" t="str">
        <f t="shared" si="107"/>
        <v/>
      </c>
      <c r="T872" s="164" t="str">
        <f t="shared" si="108"/>
        <v/>
      </c>
      <c r="U872" s="165" t="str">
        <f t="shared" si="109"/>
        <v/>
      </c>
      <c r="V872" s="146"/>
      <c r="AR872" t="str">
        <f t="shared" si="110"/>
        <v/>
      </c>
      <c r="AS872" t="str">
        <f t="shared" si="111"/>
        <v/>
      </c>
    </row>
    <row r="873" spans="1:45" x14ac:dyDescent="0.55000000000000004">
      <c r="A873" s="171"/>
      <c r="B873" s="172"/>
      <c r="C873" s="173"/>
      <c r="D873" s="173"/>
      <c r="E873" s="173"/>
      <c r="F873" s="173"/>
      <c r="G873" s="174"/>
      <c r="H873" s="175"/>
      <c r="I873" s="176"/>
      <c r="J873" s="176"/>
      <c r="K873" s="177"/>
      <c r="L873" s="178"/>
      <c r="M873" s="179"/>
      <c r="N873" s="133"/>
      <c r="O873" s="160" t="str">
        <f>IF(Q873 = "", "", COUNT(Q$4:$Q873))</f>
        <v/>
      </c>
      <c r="P873" s="160" t="str">
        <f t="shared" si="104"/>
        <v/>
      </c>
      <c r="Q873" s="161" t="str">
        <f t="shared" si="105"/>
        <v/>
      </c>
      <c r="R873" s="162" t="str">
        <f t="shared" si="106"/>
        <v/>
      </c>
      <c r="S873" s="163" t="str">
        <f t="shared" si="107"/>
        <v/>
      </c>
      <c r="T873" s="164" t="str">
        <f t="shared" si="108"/>
        <v/>
      </c>
      <c r="U873" s="165" t="str">
        <f t="shared" si="109"/>
        <v/>
      </c>
      <c r="V873" s="146"/>
      <c r="AR873" t="str">
        <f t="shared" si="110"/>
        <v/>
      </c>
      <c r="AS873" t="str">
        <f t="shared" si="111"/>
        <v/>
      </c>
    </row>
    <row r="874" spans="1:45" x14ac:dyDescent="0.55000000000000004">
      <c r="A874" s="171"/>
      <c r="B874" s="172"/>
      <c r="C874" s="173"/>
      <c r="D874" s="173"/>
      <c r="E874" s="173"/>
      <c r="F874" s="173"/>
      <c r="G874" s="174"/>
      <c r="H874" s="175"/>
      <c r="I874" s="176"/>
      <c r="J874" s="176"/>
      <c r="K874" s="177"/>
      <c r="L874" s="178"/>
      <c r="M874" s="179"/>
      <c r="N874" s="133"/>
      <c r="O874" s="160" t="str">
        <f>IF(Q874 = "", "", COUNT(Q$4:$Q874))</f>
        <v/>
      </c>
      <c r="P874" s="160" t="str">
        <f t="shared" si="104"/>
        <v/>
      </c>
      <c r="Q874" s="161" t="str">
        <f t="shared" si="105"/>
        <v/>
      </c>
      <c r="R874" s="162" t="str">
        <f t="shared" si="106"/>
        <v/>
      </c>
      <c r="S874" s="163" t="str">
        <f t="shared" si="107"/>
        <v/>
      </c>
      <c r="T874" s="164" t="str">
        <f t="shared" si="108"/>
        <v/>
      </c>
      <c r="U874" s="165" t="str">
        <f t="shared" si="109"/>
        <v/>
      </c>
      <c r="V874" s="146"/>
      <c r="AR874" t="str">
        <f t="shared" si="110"/>
        <v/>
      </c>
      <c r="AS874" t="str">
        <f t="shared" si="111"/>
        <v/>
      </c>
    </row>
    <row r="875" spans="1:45" x14ac:dyDescent="0.55000000000000004">
      <c r="A875" s="171"/>
      <c r="B875" s="172"/>
      <c r="C875" s="173"/>
      <c r="D875" s="173"/>
      <c r="E875" s="173"/>
      <c r="F875" s="173"/>
      <c r="G875" s="174"/>
      <c r="H875" s="175"/>
      <c r="I875" s="176"/>
      <c r="J875" s="176"/>
      <c r="K875" s="177"/>
      <c r="L875" s="178"/>
      <c r="M875" s="179"/>
      <c r="N875" s="133"/>
      <c r="O875" s="160" t="str">
        <f>IF(Q875 = "", "", COUNT(Q$4:$Q875))</f>
        <v/>
      </c>
      <c r="P875" s="160" t="str">
        <f t="shared" si="104"/>
        <v/>
      </c>
      <c r="Q875" s="161" t="str">
        <f t="shared" si="105"/>
        <v/>
      </c>
      <c r="R875" s="162" t="str">
        <f t="shared" si="106"/>
        <v/>
      </c>
      <c r="S875" s="163" t="str">
        <f t="shared" si="107"/>
        <v/>
      </c>
      <c r="T875" s="164" t="str">
        <f t="shared" si="108"/>
        <v/>
      </c>
      <c r="U875" s="165" t="str">
        <f t="shared" si="109"/>
        <v/>
      </c>
      <c r="V875" s="146"/>
      <c r="AR875" t="str">
        <f t="shared" si="110"/>
        <v/>
      </c>
      <c r="AS875" t="str">
        <f t="shared" si="111"/>
        <v/>
      </c>
    </row>
    <row r="876" spans="1:45" x14ac:dyDescent="0.55000000000000004">
      <c r="A876" s="171"/>
      <c r="B876" s="172"/>
      <c r="C876" s="173"/>
      <c r="D876" s="173"/>
      <c r="E876" s="173"/>
      <c r="F876" s="173"/>
      <c r="G876" s="174"/>
      <c r="H876" s="175"/>
      <c r="I876" s="176"/>
      <c r="J876" s="176"/>
      <c r="K876" s="177"/>
      <c r="L876" s="178"/>
      <c r="M876" s="179"/>
      <c r="N876" s="133"/>
      <c r="O876" s="160" t="str">
        <f>IF(Q876 = "", "", COUNT(Q$4:$Q876))</f>
        <v/>
      </c>
      <c r="P876" s="160" t="str">
        <f t="shared" si="104"/>
        <v/>
      </c>
      <c r="Q876" s="161" t="str">
        <f t="shared" si="105"/>
        <v/>
      </c>
      <c r="R876" s="162" t="str">
        <f t="shared" si="106"/>
        <v/>
      </c>
      <c r="S876" s="163" t="str">
        <f t="shared" si="107"/>
        <v/>
      </c>
      <c r="T876" s="164" t="str">
        <f t="shared" si="108"/>
        <v/>
      </c>
      <c r="U876" s="165" t="str">
        <f t="shared" si="109"/>
        <v/>
      </c>
      <c r="V876" s="146"/>
      <c r="AR876" t="str">
        <f t="shared" si="110"/>
        <v/>
      </c>
      <c r="AS876" t="str">
        <f t="shared" si="111"/>
        <v/>
      </c>
    </row>
    <row r="877" spans="1:45" x14ac:dyDescent="0.55000000000000004">
      <c r="A877" s="171"/>
      <c r="B877" s="172"/>
      <c r="C877" s="173"/>
      <c r="D877" s="173"/>
      <c r="E877" s="173"/>
      <c r="F877" s="173"/>
      <c r="G877" s="174"/>
      <c r="H877" s="175"/>
      <c r="I877" s="176"/>
      <c r="J877" s="176"/>
      <c r="K877" s="177"/>
      <c r="L877" s="178"/>
      <c r="M877" s="179"/>
      <c r="N877" s="133"/>
      <c r="O877" s="160" t="str">
        <f>IF(Q877 = "", "", COUNT(Q$4:$Q877))</f>
        <v/>
      </c>
      <c r="P877" s="160" t="str">
        <f t="shared" si="104"/>
        <v/>
      </c>
      <c r="Q877" s="161" t="str">
        <f t="shared" si="105"/>
        <v/>
      </c>
      <c r="R877" s="162" t="str">
        <f t="shared" si="106"/>
        <v/>
      </c>
      <c r="S877" s="163" t="str">
        <f t="shared" si="107"/>
        <v/>
      </c>
      <c r="T877" s="164" t="str">
        <f t="shared" si="108"/>
        <v/>
      </c>
      <c r="U877" s="165" t="str">
        <f t="shared" si="109"/>
        <v/>
      </c>
      <c r="V877" s="146"/>
      <c r="AR877" t="str">
        <f t="shared" si="110"/>
        <v/>
      </c>
      <c r="AS877" t="str">
        <f t="shared" si="111"/>
        <v/>
      </c>
    </row>
    <row r="878" spans="1:45" x14ac:dyDescent="0.55000000000000004">
      <c r="A878" s="171"/>
      <c r="B878" s="172"/>
      <c r="C878" s="173"/>
      <c r="D878" s="173"/>
      <c r="E878" s="173"/>
      <c r="F878" s="173"/>
      <c r="G878" s="174"/>
      <c r="H878" s="175"/>
      <c r="I878" s="176"/>
      <c r="J878" s="176"/>
      <c r="K878" s="177"/>
      <c r="L878" s="178"/>
      <c r="M878" s="179"/>
      <c r="N878" s="133"/>
      <c r="O878" s="160" t="str">
        <f>IF(Q878 = "", "", COUNT(Q$4:$Q878))</f>
        <v/>
      </c>
      <c r="P878" s="160" t="str">
        <f t="shared" si="104"/>
        <v/>
      </c>
      <c r="Q878" s="161" t="str">
        <f t="shared" si="105"/>
        <v/>
      </c>
      <c r="R878" s="162" t="str">
        <f t="shared" si="106"/>
        <v/>
      </c>
      <c r="S878" s="163" t="str">
        <f t="shared" si="107"/>
        <v/>
      </c>
      <c r="T878" s="164" t="str">
        <f t="shared" si="108"/>
        <v/>
      </c>
      <c r="U878" s="165" t="str">
        <f t="shared" si="109"/>
        <v/>
      </c>
      <c r="V878" s="146"/>
      <c r="AR878" t="str">
        <f t="shared" si="110"/>
        <v/>
      </c>
      <c r="AS878" t="str">
        <f t="shared" si="111"/>
        <v/>
      </c>
    </row>
    <row r="879" spans="1:45" x14ac:dyDescent="0.55000000000000004">
      <c r="A879" s="171"/>
      <c r="B879" s="172"/>
      <c r="C879" s="173"/>
      <c r="D879" s="173"/>
      <c r="E879" s="173"/>
      <c r="F879" s="173"/>
      <c r="G879" s="174"/>
      <c r="H879" s="175"/>
      <c r="I879" s="176"/>
      <c r="J879" s="176"/>
      <c r="K879" s="177"/>
      <c r="L879" s="178"/>
      <c r="M879" s="179"/>
      <c r="N879" s="133"/>
      <c r="O879" s="160" t="str">
        <f>IF(Q879 = "", "", COUNT(Q$4:$Q879))</f>
        <v/>
      </c>
      <c r="P879" s="160" t="str">
        <f t="shared" si="104"/>
        <v/>
      </c>
      <c r="Q879" s="161" t="str">
        <f t="shared" si="105"/>
        <v/>
      </c>
      <c r="R879" s="162" t="str">
        <f t="shared" si="106"/>
        <v/>
      </c>
      <c r="S879" s="163" t="str">
        <f t="shared" si="107"/>
        <v/>
      </c>
      <c r="T879" s="164" t="str">
        <f t="shared" si="108"/>
        <v/>
      </c>
      <c r="U879" s="165" t="str">
        <f t="shared" si="109"/>
        <v/>
      </c>
      <c r="V879" s="146"/>
      <c r="AR879" t="str">
        <f t="shared" si="110"/>
        <v/>
      </c>
      <c r="AS879" t="str">
        <f t="shared" si="111"/>
        <v/>
      </c>
    </row>
    <row r="880" spans="1:45" x14ac:dyDescent="0.55000000000000004">
      <c r="A880" s="171"/>
      <c r="B880" s="172"/>
      <c r="C880" s="173"/>
      <c r="D880" s="173"/>
      <c r="E880" s="173"/>
      <c r="F880" s="173"/>
      <c r="G880" s="174"/>
      <c r="H880" s="175"/>
      <c r="I880" s="176"/>
      <c r="J880" s="176"/>
      <c r="K880" s="177"/>
      <c r="L880" s="178"/>
      <c r="M880" s="179"/>
      <c r="N880" s="133"/>
      <c r="O880" s="160" t="str">
        <f>IF(Q880 = "", "", COUNT(Q$4:$Q880))</f>
        <v/>
      </c>
      <c r="P880" s="160" t="str">
        <f t="shared" si="104"/>
        <v/>
      </c>
      <c r="Q880" s="161" t="str">
        <f t="shared" si="105"/>
        <v/>
      </c>
      <c r="R880" s="162" t="str">
        <f t="shared" si="106"/>
        <v/>
      </c>
      <c r="S880" s="163" t="str">
        <f t="shared" si="107"/>
        <v/>
      </c>
      <c r="T880" s="164" t="str">
        <f t="shared" si="108"/>
        <v/>
      </c>
      <c r="U880" s="165" t="str">
        <f t="shared" si="109"/>
        <v/>
      </c>
      <c r="V880" s="146"/>
      <c r="AR880" t="str">
        <f t="shared" si="110"/>
        <v/>
      </c>
      <c r="AS880" t="str">
        <f t="shared" si="111"/>
        <v/>
      </c>
    </row>
    <row r="881" spans="1:45" x14ac:dyDescent="0.55000000000000004">
      <c r="A881" s="171"/>
      <c r="B881" s="172"/>
      <c r="C881" s="173"/>
      <c r="D881" s="173"/>
      <c r="E881" s="173"/>
      <c r="F881" s="173"/>
      <c r="G881" s="174"/>
      <c r="H881" s="175"/>
      <c r="I881" s="176"/>
      <c r="J881" s="176"/>
      <c r="K881" s="177"/>
      <c r="L881" s="178"/>
      <c r="M881" s="179"/>
      <c r="N881" s="133"/>
      <c r="O881" s="160" t="str">
        <f>IF(Q881 = "", "", COUNT(Q$4:$Q881))</f>
        <v/>
      </c>
      <c r="P881" s="160" t="str">
        <f t="shared" si="104"/>
        <v/>
      </c>
      <c r="Q881" s="161" t="str">
        <f t="shared" si="105"/>
        <v/>
      </c>
      <c r="R881" s="162" t="str">
        <f t="shared" si="106"/>
        <v/>
      </c>
      <c r="S881" s="163" t="str">
        <f t="shared" si="107"/>
        <v/>
      </c>
      <c r="T881" s="164" t="str">
        <f t="shared" si="108"/>
        <v/>
      </c>
      <c r="U881" s="165" t="str">
        <f t="shared" si="109"/>
        <v/>
      </c>
      <c r="V881" s="146"/>
      <c r="AR881" t="str">
        <f t="shared" si="110"/>
        <v/>
      </c>
      <c r="AS881" t="str">
        <f t="shared" si="111"/>
        <v/>
      </c>
    </row>
    <row r="882" spans="1:45" x14ac:dyDescent="0.55000000000000004">
      <c r="A882" s="171"/>
      <c r="B882" s="172"/>
      <c r="C882" s="173"/>
      <c r="D882" s="173"/>
      <c r="E882" s="173"/>
      <c r="F882" s="173"/>
      <c r="G882" s="174"/>
      <c r="H882" s="175"/>
      <c r="I882" s="176"/>
      <c r="J882" s="176"/>
      <c r="K882" s="177"/>
      <c r="L882" s="178"/>
      <c r="M882" s="179"/>
      <c r="N882" s="133"/>
      <c r="O882" s="160" t="str">
        <f>IF(Q882 = "", "", COUNT(Q$4:$Q882))</f>
        <v/>
      </c>
      <c r="P882" s="160" t="str">
        <f t="shared" si="104"/>
        <v/>
      </c>
      <c r="Q882" s="161" t="str">
        <f t="shared" si="105"/>
        <v/>
      </c>
      <c r="R882" s="162" t="str">
        <f t="shared" si="106"/>
        <v/>
      </c>
      <c r="S882" s="163" t="str">
        <f t="shared" si="107"/>
        <v/>
      </c>
      <c r="T882" s="164" t="str">
        <f t="shared" si="108"/>
        <v/>
      </c>
      <c r="U882" s="165" t="str">
        <f t="shared" si="109"/>
        <v/>
      </c>
      <c r="V882" s="146"/>
      <c r="AR882" t="str">
        <f t="shared" si="110"/>
        <v/>
      </c>
      <c r="AS882" t="str">
        <f t="shared" si="111"/>
        <v/>
      </c>
    </row>
    <row r="883" spans="1:45" x14ac:dyDescent="0.55000000000000004">
      <c r="A883" s="171"/>
      <c r="B883" s="172"/>
      <c r="C883" s="173"/>
      <c r="D883" s="173"/>
      <c r="E883" s="173"/>
      <c r="F883" s="173"/>
      <c r="G883" s="174"/>
      <c r="H883" s="175"/>
      <c r="I883" s="176"/>
      <c r="J883" s="176"/>
      <c r="K883" s="177"/>
      <c r="L883" s="178"/>
      <c r="M883" s="179"/>
      <c r="N883" s="133"/>
      <c r="O883" s="160" t="str">
        <f>IF(Q883 = "", "", COUNT(Q$4:$Q883))</f>
        <v/>
      </c>
      <c r="P883" s="160" t="str">
        <f t="shared" si="104"/>
        <v/>
      </c>
      <c r="Q883" s="161" t="str">
        <f t="shared" si="105"/>
        <v/>
      </c>
      <c r="R883" s="162" t="str">
        <f t="shared" si="106"/>
        <v/>
      </c>
      <c r="S883" s="163" t="str">
        <f t="shared" si="107"/>
        <v/>
      </c>
      <c r="T883" s="164" t="str">
        <f t="shared" si="108"/>
        <v/>
      </c>
      <c r="U883" s="165" t="str">
        <f t="shared" si="109"/>
        <v/>
      </c>
      <c r="V883" s="146"/>
      <c r="AR883" t="str">
        <f t="shared" si="110"/>
        <v/>
      </c>
      <c r="AS883" t="str">
        <f t="shared" si="111"/>
        <v/>
      </c>
    </row>
    <row r="884" spans="1:45" x14ac:dyDescent="0.55000000000000004">
      <c r="A884" s="171"/>
      <c r="B884" s="172"/>
      <c r="C884" s="173"/>
      <c r="D884" s="173"/>
      <c r="E884" s="173"/>
      <c r="F884" s="173"/>
      <c r="G884" s="174"/>
      <c r="H884" s="175"/>
      <c r="I884" s="176"/>
      <c r="J884" s="176"/>
      <c r="K884" s="177"/>
      <c r="L884" s="178"/>
      <c r="M884" s="179"/>
      <c r="N884" s="133"/>
      <c r="O884" s="160" t="str">
        <f>IF(Q884 = "", "", COUNT(Q$4:$Q884))</f>
        <v/>
      </c>
      <c r="P884" s="160" t="str">
        <f t="shared" si="104"/>
        <v/>
      </c>
      <c r="Q884" s="161" t="str">
        <f t="shared" si="105"/>
        <v/>
      </c>
      <c r="R884" s="162" t="str">
        <f t="shared" si="106"/>
        <v/>
      </c>
      <c r="S884" s="163" t="str">
        <f t="shared" si="107"/>
        <v/>
      </c>
      <c r="T884" s="164" t="str">
        <f t="shared" si="108"/>
        <v/>
      </c>
      <c r="U884" s="165" t="str">
        <f t="shared" si="109"/>
        <v/>
      </c>
      <c r="V884" s="146"/>
      <c r="AR884" t="str">
        <f t="shared" si="110"/>
        <v/>
      </c>
      <c r="AS884" t="str">
        <f t="shared" si="111"/>
        <v/>
      </c>
    </row>
    <row r="885" spans="1:45" x14ac:dyDescent="0.55000000000000004">
      <c r="A885" s="171"/>
      <c r="B885" s="172"/>
      <c r="C885" s="173"/>
      <c r="D885" s="173"/>
      <c r="E885" s="173"/>
      <c r="F885" s="173"/>
      <c r="G885" s="174"/>
      <c r="H885" s="175"/>
      <c r="I885" s="176"/>
      <c r="J885" s="176"/>
      <c r="K885" s="177"/>
      <c r="L885" s="178"/>
      <c r="M885" s="179"/>
      <c r="N885" s="133"/>
      <c r="O885" s="160" t="str">
        <f>IF(Q885 = "", "", COUNT(Q$4:$Q885))</f>
        <v/>
      </c>
      <c r="P885" s="160" t="str">
        <f t="shared" si="104"/>
        <v/>
      </c>
      <c r="Q885" s="161" t="str">
        <f t="shared" si="105"/>
        <v/>
      </c>
      <c r="R885" s="162" t="str">
        <f t="shared" si="106"/>
        <v/>
      </c>
      <c r="S885" s="163" t="str">
        <f t="shared" si="107"/>
        <v/>
      </c>
      <c r="T885" s="164" t="str">
        <f t="shared" si="108"/>
        <v/>
      </c>
      <c r="U885" s="165" t="str">
        <f t="shared" si="109"/>
        <v/>
      </c>
      <c r="V885" s="146"/>
      <c r="AR885" t="str">
        <f t="shared" si="110"/>
        <v/>
      </c>
      <c r="AS885" t="str">
        <f t="shared" si="111"/>
        <v/>
      </c>
    </row>
    <row r="886" spans="1:45" x14ac:dyDescent="0.55000000000000004">
      <c r="A886" s="171"/>
      <c r="B886" s="172"/>
      <c r="C886" s="173"/>
      <c r="D886" s="173"/>
      <c r="E886" s="173"/>
      <c r="F886" s="173"/>
      <c r="G886" s="174"/>
      <c r="H886" s="175"/>
      <c r="I886" s="176"/>
      <c r="J886" s="176"/>
      <c r="K886" s="177"/>
      <c r="L886" s="178"/>
      <c r="M886" s="179"/>
      <c r="N886" s="133"/>
      <c r="O886" s="160" t="str">
        <f>IF(Q886 = "", "", COUNT(Q$4:$Q886))</f>
        <v/>
      </c>
      <c r="P886" s="160" t="str">
        <f t="shared" si="104"/>
        <v/>
      </c>
      <c r="Q886" s="161" t="str">
        <f t="shared" si="105"/>
        <v/>
      </c>
      <c r="R886" s="162" t="str">
        <f t="shared" si="106"/>
        <v/>
      </c>
      <c r="S886" s="163" t="str">
        <f t="shared" si="107"/>
        <v/>
      </c>
      <c r="T886" s="164" t="str">
        <f t="shared" si="108"/>
        <v/>
      </c>
      <c r="U886" s="165" t="str">
        <f t="shared" si="109"/>
        <v/>
      </c>
      <c r="V886" s="146"/>
      <c r="AR886" t="str">
        <f t="shared" si="110"/>
        <v/>
      </c>
      <c r="AS886" t="str">
        <f t="shared" si="111"/>
        <v/>
      </c>
    </row>
    <row r="887" spans="1:45" x14ac:dyDescent="0.55000000000000004">
      <c r="A887" s="171"/>
      <c r="B887" s="172"/>
      <c r="C887" s="173"/>
      <c r="D887" s="173"/>
      <c r="E887" s="173"/>
      <c r="F887" s="173"/>
      <c r="G887" s="174"/>
      <c r="H887" s="175"/>
      <c r="I887" s="176"/>
      <c r="J887" s="176"/>
      <c r="K887" s="177"/>
      <c r="L887" s="178"/>
      <c r="M887" s="179"/>
      <c r="N887" s="133"/>
      <c r="O887" s="160" t="str">
        <f>IF(Q887 = "", "", COUNT(Q$4:$Q887))</f>
        <v/>
      </c>
      <c r="P887" s="160" t="str">
        <f t="shared" si="104"/>
        <v/>
      </c>
      <c r="Q887" s="161" t="str">
        <f t="shared" si="105"/>
        <v/>
      </c>
      <c r="R887" s="162" t="str">
        <f t="shared" si="106"/>
        <v/>
      </c>
      <c r="S887" s="163" t="str">
        <f t="shared" si="107"/>
        <v/>
      </c>
      <c r="T887" s="164" t="str">
        <f t="shared" si="108"/>
        <v/>
      </c>
      <c r="U887" s="165" t="str">
        <f t="shared" si="109"/>
        <v/>
      </c>
      <c r="V887" s="146"/>
      <c r="AR887" t="str">
        <f t="shared" si="110"/>
        <v/>
      </c>
      <c r="AS887" t="str">
        <f t="shared" si="111"/>
        <v/>
      </c>
    </row>
    <row r="888" spans="1:45" x14ac:dyDescent="0.55000000000000004">
      <c r="A888" s="171"/>
      <c r="B888" s="172"/>
      <c r="C888" s="173"/>
      <c r="D888" s="173"/>
      <c r="E888" s="173"/>
      <c r="F888" s="173"/>
      <c r="G888" s="174"/>
      <c r="H888" s="175"/>
      <c r="I888" s="176"/>
      <c r="J888" s="176"/>
      <c r="K888" s="177"/>
      <c r="L888" s="178"/>
      <c r="M888" s="179"/>
      <c r="N888" s="133"/>
      <c r="O888" s="160" t="str">
        <f>IF(Q888 = "", "", COUNT(Q$4:$Q888))</f>
        <v/>
      </c>
      <c r="P888" s="160" t="str">
        <f t="shared" si="104"/>
        <v/>
      </c>
      <c r="Q888" s="161" t="str">
        <f t="shared" si="105"/>
        <v/>
      </c>
      <c r="R888" s="162" t="str">
        <f t="shared" si="106"/>
        <v/>
      </c>
      <c r="S888" s="163" t="str">
        <f t="shared" si="107"/>
        <v/>
      </c>
      <c r="T888" s="164" t="str">
        <f t="shared" si="108"/>
        <v/>
      </c>
      <c r="U888" s="165" t="str">
        <f t="shared" si="109"/>
        <v/>
      </c>
      <c r="V888" s="146"/>
      <c r="AR888" t="str">
        <f t="shared" si="110"/>
        <v/>
      </c>
      <c r="AS888" t="str">
        <f t="shared" si="111"/>
        <v/>
      </c>
    </row>
    <row r="889" spans="1:45" x14ac:dyDescent="0.55000000000000004">
      <c r="A889" s="171"/>
      <c r="B889" s="172"/>
      <c r="C889" s="173"/>
      <c r="D889" s="173"/>
      <c r="E889" s="173"/>
      <c r="F889" s="173"/>
      <c r="G889" s="174"/>
      <c r="H889" s="175"/>
      <c r="I889" s="176"/>
      <c r="J889" s="176"/>
      <c r="K889" s="177"/>
      <c r="L889" s="178"/>
      <c r="M889" s="179"/>
      <c r="N889" s="133"/>
      <c r="O889" s="160" t="str">
        <f>IF(Q889 = "", "", COUNT(Q$4:$Q889))</f>
        <v/>
      </c>
      <c r="P889" s="160" t="str">
        <f t="shared" si="104"/>
        <v/>
      </c>
      <c r="Q889" s="161" t="str">
        <f t="shared" si="105"/>
        <v/>
      </c>
      <c r="R889" s="162" t="str">
        <f t="shared" si="106"/>
        <v/>
      </c>
      <c r="S889" s="163" t="str">
        <f t="shared" si="107"/>
        <v/>
      </c>
      <c r="T889" s="164" t="str">
        <f t="shared" si="108"/>
        <v/>
      </c>
      <c r="U889" s="165" t="str">
        <f t="shared" si="109"/>
        <v/>
      </c>
      <c r="V889" s="146"/>
      <c r="AR889" t="str">
        <f t="shared" si="110"/>
        <v/>
      </c>
      <c r="AS889" t="str">
        <f t="shared" si="111"/>
        <v/>
      </c>
    </row>
    <row r="890" spans="1:45" x14ac:dyDescent="0.55000000000000004">
      <c r="A890" s="171"/>
      <c r="B890" s="172"/>
      <c r="C890" s="173"/>
      <c r="D890" s="173"/>
      <c r="E890" s="173"/>
      <c r="F890" s="173"/>
      <c r="G890" s="174"/>
      <c r="H890" s="175"/>
      <c r="I890" s="176"/>
      <c r="J890" s="176"/>
      <c r="K890" s="177"/>
      <c r="L890" s="178"/>
      <c r="M890" s="179"/>
      <c r="N890" s="133"/>
      <c r="O890" s="160" t="str">
        <f>IF(Q890 = "", "", COUNT(Q$4:$Q890))</f>
        <v/>
      </c>
      <c r="P890" s="160" t="str">
        <f t="shared" si="104"/>
        <v/>
      </c>
      <c r="Q890" s="161" t="str">
        <f t="shared" si="105"/>
        <v/>
      </c>
      <c r="R890" s="162" t="str">
        <f t="shared" si="106"/>
        <v/>
      </c>
      <c r="S890" s="163" t="str">
        <f t="shared" si="107"/>
        <v/>
      </c>
      <c r="T890" s="164" t="str">
        <f t="shared" si="108"/>
        <v/>
      </c>
      <c r="U890" s="165" t="str">
        <f t="shared" si="109"/>
        <v/>
      </c>
      <c r="V890" s="146"/>
      <c r="AR890" t="str">
        <f t="shared" si="110"/>
        <v/>
      </c>
      <c r="AS890" t="str">
        <f t="shared" si="111"/>
        <v/>
      </c>
    </row>
    <row r="891" spans="1:45" x14ac:dyDescent="0.55000000000000004">
      <c r="A891" s="171"/>
      <c r="B891" s="172"/>
      <c r="C891" s="173"/>
      <c r="D891" s="173"/>
      <c r="E891" s="173"/>
      <c r="F891" s="173"/>
      <c r="G891" s="174"/>
      <c r="H891" s="175"/>
      <c r="I891" s="176"/>
      <c r="J891" s="176"/>
      <c r="K891" s="177"/>
      <c r="L891" s="178"/>
      <c r="M891" s="179"/>
      <c r="N891" s="133"/>
      <c r="O891" s="160" t="str">
        <f>IF(Q891 = "", "", COUNT(Q$4:$Q891))</f>
        <v/>
      </c>
      <c r="P891" s="160" t="str">
        <f t="shared" si="104"/>
        <v/>
      </c>
      <c r="Q891" s="161" t="str">
        <f t="shared" si="105"/>
        <v/>
      </c>
      <c r="R891" s="162" t="str">
        <f t="shared" si="106"/>
        <v/>
      </c>
      <c r="S891" s="163" t="str">
        <f t="shared" si="107"/>
        <v/>
      </c>
      <c r="T891" s="164" t="str">
        <f t="shared" si="108"/>
        <v/>
      </c>
      <c r="U891" s="165" t="str">
        <f t="shared" si="109"/>
        <v/>
      </c>
      <c r="V891" s="146"/>
      <c r="AR891" t="str">
        <f t="shared" si="110"/>
        <v/>
      </c>
      <c r="AS891" t="str">
        <f t="shared" si="111"/>
        <v/>
      </c>
    </row>
    <row r="892" spans="1:45" x14ac:dyDescent="0.55000000000000004">
      <c r="A892" s="171"/>
      <c r="B892" s="172"/>
      <c r="C892" s="173"/>
      <c r="D892" s="173"/>
      <c r="E892" s="173"/>
      <c r="F892" s="173"/>
      <c r="G892" s="174"/>
      <c r="H892" s="175"/>
      <c r="I892" s="176"/>
      <c r="J892" s="176"/>
      <c r="K892" s="177"/>
      <c r="L892" s="178"/>
      <c r="M892" s="179"/>
      <c r="N892" s="133"/>
      <c r="O892" s="160" t="str">
        <f>IF(Q892 = "", "", COUNT(Q$4:$Q892))</f>
        <v/>
      </c>
      <c r="P892" s="160" t="str">
        <f t="shared" si="104"/>
        <v/>
      </c>
      <c r="Q892" s="161" t="str">
        <f t="shared" si="105"/>
        <v/>
      </c>
      <c r="R892" s="162" t="str">
        <f t="shared" si="106"/>
        <v/>
      </c>
      <c r="S892" s="163" t="str">
        <f t="shared" si="107"/>
        <v/>
      </c>
      <c r="T892" s="164" t="str">
        <f t="shared" si="108"/>
        <v/>
      </c>
      <c r="U892" s="165" t="str">
        <f t="shared" si="109"/>
        <v/>
      </c>
      <c r="V892" s="146"/>
      <c r="AR892" t="str">
        <f t="shared" si="110"/>
        <v/>
      </c>
      <c r="AS892" t="str">
        <f t="shared" si="111"/>
        <v/>
      </c>
    </row>
    <row r="893" spans="1:45" x14ac:dyDescent="0.55000000000000004">
      <c r="A893" s="171"/>
      <c r="B893" s="172"/>
      <c r="C893" s="173"/>
      <c r="D893" s="173"/>
      <c r="E893" s="173"/>
      <c r="F893" s="173"/>
      <c r="G893" s="174"/>
      <c r="H893" s="175"/>
      <c r="I893" s="176"/>
      <c r="J893" s="176"/>
      <c r="K893" s="177"/>
      <c r="L893" s="178"/>
      <c r="M893" s="179"/>
      <c r="N893" s="133"/>
      <c r="O893" s="160" t="str">
        <f>IF(Q893 = "", "", COUNT(Q$4:$Q893))</f>
        <v/>
      </c>
      <c r="P893" s="160" t="str">
        <f t="shared" si="104"/>
        <v/>
      </c>
      <c r="Q893" s="161" t="str">
        <f t="shared" si="105"/>
        <v/>
      </c>
      <c r="R893" s="162" t="str">
        <f t="shared" si="106"/>
        <v/>
      </c>
      <c r="S893" s="163" t="str">
        <f t="shared" si="107"/>
        <v/>
      </c>
      <c r="T893" s="164" t="str">
        <f t="shared" si="108"/>
        <v/>
      </c>
      <c r="U893" s="165" t="str">
        <f t="shared" si="109"/>
        <v/>
      </c>
      <c r="V893" s="146"/>
      <c r="AR893" t="str">
        <f t="shared" si="110"/>
        <v/>
      </c>
      <c r="AS893" t="str">
        <f t="shared" si="111"/>
        <v/>
      </c>
    </row>
    <row r="894" spans="1:45" x14ac:dyDescent="0.55000000000000004">
      <c r="A894" s="171"/>
      <c r="B894" s="172"/>
      <c r="C894" s="173"/>
      <c r="D894" s="173"/>
      <c r="E894" s="173"/>
      <c r="F894" s="173"/>
      <c r="G894" s="174"/>
      <c r="H894" s="175"/>
      <c r="I894" s="176"/>
      <c r="J894" s="176"/>
      <c r="K894" s="177"/>
      <c r="L894" s="178"/>
      <c r="M894" s="179"/>
      <c r="N894" s="133"/>
      <c r="O894" s="160" t="str">
        <f>IF(Q894 = "", "", COUNT(Q$4:$Q894))</f>
        <v/>
      </c>
      <c r="P894" s="160" t="str">
        <f t="shared" si="104"/>
        <v/>
      </c>
      <c r="Q894" s="161" t="str">
        <f t="shared" si="105"/>
        <v/>
      </c>
      <c r="R894" s="162" t="str">
        <f t="shared" si="106"/>
        <v/>
      </c>
      <c r="S894" s="163" t="str">
        <f t="shared" si="107"/>
        <v/>
      </c>
      <c r="T894" s="164" t="str">
        <f t="shared" si="108"/>
        <v/>
      </c>
      <c r="U894" s="165" t="str">
        <f t="shared" si="109"/>
        <v/>
      </c>
      <c r="V894" s="146"/>
      <c r="AR894" t="str">
        <f t="shared" si="110"/>
        <v/>
      </c>
      <c r="AS894" t="str">
        <f t="shared" si="111"/>
        <v/>
      </c>
    </row>
    <row r="895" spans="1:45" x14ac:dyDescent="0.55000000000000004">
      <c r="A895" s="171"/>
      <c r="B895" s="172"/>
      <c r="C895" s="173"/>
      <c r="D895" s="173"/>
      <c r="E895" s="173"/>
      <c r="F895" s="173"/>
      <c r="G895" s="174"/>
      <c r="H895" s="175"/>
      <c r="I895" s="176"/>
      <c r="J895" s="176"/>
      <c r="K895" s="177"/>
      <c r="L895" s="178"/>
      <c r="M895" s="179"/>
      <c r="N895" s="133"/>
      <c r="O895" s="160" t="str">
        <f>IF(Q895 = "", "", COUNT(Q$4:$Q895))</f>
        <v/>
      </c>
      <c r="P895" s="160" t="str">
        <f t="shared" si="104"/>
        <v/>
      </c>
      <c r="Q895" s="161" t="str">
        <f t="shared" si="105"/>
        <v/>
      </c>
      <c r="R895" s="162" t="str">
        <f t="shared" si="106"/>
        <v/>
      </c>
      <c r="S895" s="163" t="str">
        <f t="shared" si="107"/>
        <v/>
      </c>
      <c r="T895" s="164" t="str">
        <f t="shared" si="108"/>
        <v/>
      </c>
      <c r="U895" s="165" t="str">
        <f t="shared" si="109"/>
        <v/>
      </c>
      <c r="V895" s="146"/>
      <c r="AR895" t="str">
        <f t="shared" si="110"/>
        <v/>
      </c>
      <c r="AS895" t="str">
        <f t="shared" si="111"/>
        <v/>
      </c>
    </row>
    <row r="896" spans="1:45" x14ac:dyDescent="0.55000000000000004">
      <c r="A896" s="171"/>
      <c r="B896" s="172"/>
      <c r="C896" s="173"/>
      <c r="D896" s="173"/>
      <c r="E896" s="173"/>
      <c r="F896" s="173"/>
      <c r="G896" s="174"/>
      <c r="H896" s="175"/>
      <c r="I896" s="176"/>
      <c r="J896" s="176"/>
      <c r="K896" s="177"/>
      <c r="L896" s="178"/>
      <c r="M896" s="179"/>
      <c r="N896" s="133"/>
      <c r="O896" s="160" t="str">
        <f>IF(Q896 = "", "", COUNT(Q$4:$Q896))</f>
        <v/>
      </c>
      <c r="P896" s="160" t="str">
        <f t="shared" si="104"/>
        <v/>
      </c>
      <c r="Q896" s="161" t="str">
        <f t="shared" si="105"/>
        <v/>
      </c>
      <c r="R896" s="162" t="str">
        <f t="shared" si="106"/>
        <v/>
      </c>
      <c r="S896" s="163" t="str">
        <f t="shared" si="107"/>
        <v/>
      </c>
      <c r="T896" s="164" t="str">
        <f t="shared" si="108"/>
        <v/>
      </c>
      <c r="U896" s="165" t="str">
        <f t="shared" si="109"/>
        <v/>
      </c>
      <c r="V896" s="146"/>
      <c r="AR896" t="str">
        <f t="shared" si="110"/>
        <v/>
      </c>
      <c r="AS896" t="str">
        <f t="shared" si="111"/>
        <v/>
      </c>
    </row>
    <row r="897" spans="1:45" x14ac:dyDescent="0.55000000000000004">
      <c r="A897" s="171"/>
      <c r="B897" s="172"/>
      <c r="C897" s="173"/>
      <c r="D897" s="173"/>
      <c r="E897" s="173"/>
      <c r="F897" s="173"/>
      <c r="G897" s="174"/>
      <c r="H897" s="175"/>
      <c r="I897" s="176"/>
      <c r="J897" s="176"/>
      <c r="K897" s="177"/>
      <c r="L897" s="178"/>
      <c r="M897" s="179"/>
      <c r="N897" s="133"/>
      <c r="O897" s="160" t="str">
        <f>IF(Q897 = "", "", COUNT(Q$4:$Q897))</f>
        <v/>
      </c>
      <c r="P897" s="160" t="str">
        <f t="shared" si="104"/>
        <v/>
      </c>
      <c r="Q897" s="161" t="str">
        <f t="shared" si="105"/>
        <v/>
      </c>
      <c r="R897" s="162" t="str">
        <f t="shared" si="106"/>
        <v/>
      </c>
      <c r="S897" s="163" t="str">
        <f t="shared" si="107"/>
        <v/>
      </c>
      <c r="T897" s="164" t="str">
        <f t="shared" si="108"/>
        <v/>
      </c>
      <c r="U897" s="165" t="str">
        <f t="shared" si="109"/>
        <v/>
      </c>
      <c r="V897" s="146"/>
      <c r="AR897" t="str">
        <f t="shared" si="110"/>
        <v/>
      </c>
      <c r="AS897" t="str">
        <f t="shared" si="111"/>
        <v/>
      </c>
    </row>
    <row r="898" spans="1:45" x14ac:dyDescent="0.55000000000000004">
      <c r="A898" s="171"/>
      <c r="B898" s="172"/>
      <c r="C898" s="173"/>
      <c r="D898" s="173"/>
      <c r="E898" s="173"/>
      <c r="F898" s="173"/>
      <c r="G898" s="174"/>
      <c r="H898" s="175"/>
      <c r="I898" s="176"/>
      <c r="J898" s="176"/>
      <c r="K898" s="177"/>
      <c r="L898" s="178"/>
      <c r="M898" s="179"/>
      <c r="N898" s="133"/>
      <c r="O898" s="160" t="str">
        <f>IF(Q898 = "", "", COUNT(Q$4:$Q898))</f>
        <v/>
      </c>
      <c r="P898" s="160" t="str">
        <f t="shared" si="104"/>
        <v/>
      </c>
      <c r="Q898" s="161" t="str">
        <f t="shared" si="105"/>
        <v/>
      </c>
      <c r="R898" s="162" t="str">
        <f t="shared" si="106"/>
        <v/>
      </c>
      <c r="S898" s="163" t="str">
        <f t="shared" si="107"/>
        <v/>
      </c>
      <c r="T898" s="164" t="str">
        <f t="shared" si="108"/>
        <v/>
      </c>
      <c r="U898" s="165" t="str">
        <f t="shared" si="109"/>
        <v/>
      </c>
      <c r="V898" s="146"/>
      <c r="AR898" t="str">
        <f t="shared" si="110"/>
        <v/>
      </c>
      <c r="AS898" t="str">
        <f t="shared" si="111"/>
        <v/>
      </c>
    </row>
    <row r="899" spans="1:45" x14ac:dyDescent="0.55000000000000004">
      <c r="A899" s="171"/>
      <c r="B899" s="172"/>
      <c r="C899" s="173"/>
      <c r="D899" s="173"/>
      <c r="E899" s="173"/>
      <c r="F899" s="173"/>
      <c r="G899" s="174"/>
      <c r="H899" s="175"/>
      <c r="I899" s="176"/>
      <c r="J899" s="176"/>
      <c r="K899" s="177"/>
      <c r="L899" s="178"/>
      <c r="M899" s="179"/>
      <c r="N899" s="133"/>
      <c r="O899" s="160" t="str">
        <f>IF(Q899 = "", "", COUNT(Q$4:$Q899))</f>
        <v/>
      </c>
      <c r="P899" s="160" t="str">
        <f t="shared" si="104"/>
        <v/>
      </c>
      <c r="Q899" s="161" t="str">
        <f t="shared" si="105"/>
        <v/>
      </c>
      <c r="R899" s="162" t="str">
        <f t="shared" si="106"/>
        <v/>
      </c>
      <c r="S899" s="163" t="str">
        <f t="shared" si="107"/>
        <v/>
      </c>
      <c r="T899" s="164" t="str">
        <f t="shared" si="108"/>
        <v/>
      </c>
      <c r="U899" s="165" t="str">
        <f t="shared" si="109"/>
        <v/>
      </c>
      <c r="V899" s="146"/>
      <c r="AR899" t="str">
        <f t="shared" si="110"/>
        <v/>
      </c>
      <c r="AS899" t="str">
        <f t="shared" si="111"/>
        <v/>
      </c>
    </row>
    <row r="900" spans="1:45" x14ac:dyDescent="0.55000000000000004">
      <c r="A900" s="171"/>
      <c r="B900" s="172"/>
      <c r="C900" s="173"/>
      <c r="D900" s="173"/>
      <c r="E900" s="173"/>
      <c r="F900" s="173"/>
      <c r="G900" s="174"/>
      <c r="H900" s="175"/>
      <c r="I900" s="176"/>
      <c r="J900" s="176"/>
      <c r="K900" s="177"/>
      <c r="L900" s="178"/>
      <c r="M900" s="179"/>
      <c r="N900" s="133"/>
      <c r="O900" s="160" t="str">
        <f>IF(Q900 = "", "", COUNT(Q$4:$Q900))</f>
        <v/>
      </c>
      <c r="P900" s="160" t="str">
        <f t="shared" ref="P900:P963" si="112">IF(C900 &gt; 0, YEAR(B900), "")</f>
        <v/>
      </c>
      <c r="Q900" s="161" t="str">
        <f t="shared" ref="Q900:Q963" si="113">IF(A900="", "", IF(G900="",1,IF(G900="O",1,IF(G900="C",8.4,IF(G900="B",8.4,IF(G900="A",76.8,IF(G900="K",76.8,"ERR")))))))</f>
        <v/>
      </c>
      <c r="R900" s="162" t="str">
        <f t="shared" ref="R900:R963" si="114">IF(L900&lt;&gt;"",Q900,"")</f>
        <v/>
      </c>
      <c r="S900" s="163" t="str">
        <f t="shared" ref="S900:S963" si="115">IF(IF(L900&lt;&gt;"",G900,"")=0, "O", IF(L900&lt;&gt;"",G900,""))</f>
        <v/>
      </c>
      <c r="T900" s="164" t="str">
        <f t="shared" ref="T900:T963" si="116">IF(M900&lt;&gt;"",Q900,"")</f>
        <v/>
      </c>
      <c r="U900" s="165" t="str">
        <f t="shared" ref="U900:U963" si="117">IF(IF(M900&lt;&gt;"",G900,"")=0, "O", IF(M900&lt;&gt;"",G900,""))</f>
        <v/>
      </c>
      <c r="V900" s="146"/>
      <c r="AR900" t="str">
        <f t="shared" ref="AR900:AR963" si="118">IF(O900&gt;0, O900, "")</f>
        <v/>
      </c>
      <c r="AS900" t="str">
        <f t="shared" ref="AS900:AS963" si="119">IF(OR(L900="Y",M900="Y"),"Y","")</f>
        <v/>
      </c>
    </row>
    <row r="901" spans="1:45" x14ac:dyDescent="0.55000000000000004">
      <c r="A901" s="171"/>
      <c r="B901" s="172"/>
      <c r="C901" s="173"/>
      <c r="D901" s="173"/>
      <c r="E901" s="173"/>
      <c r="F901" s="173"/>
      <c r="G901" s="174"/>
      <c r="H901" s="175"/>
      <c r="I901" s="176"/>
      <c r="J901" s="176"/>
      <c r="K901" s="177"/>
      <c r="L901" s="178"/>
      <c r="M901" s="179"/>
      <c r="N901" s="133"/>
      <c r="O901" s="160" t="str">
        <f>IF(Q901 = "", "", COUNT(Q$4:$Q901))</f>
        <v/>
      </c>
      <c r="P901" s="160" t="str">
        <f t="shared" si="112"/>
        <v/>
      </c>
      <c r="Q901" s="161" t="str">
        <f t="shared" si="113"/>
        <v/>
      </c>
      <c r="R901" s="162" t="str">
        <f t="shared" si="114"/>
        <v/>
      </c>
      <c r="S901" s="163" t="str">
        <f t="shared" si="115"/>
        <v/>
      </c>
      <c r="T901" s="164" t="str">
        <f t="shared" si="116"/>
        <v/>
      </c>
      <c r="U901" s="165" t="str">
        <f t="shared" si="117"/>
        <v/>
      </c>
      <c r="V901" s="146"/>
      <c r="AR901" t="str">
        <f t="shared" si="118"/>
        <v/>
      </c>
      <c r="AS901" t="str">
        <f t="shared" si="119"/>
        <v/>
      </c>
    </row>
    <row r="902" spans="1:45" x14ac:dyDescent="0.55000000000000004">
      <c r="A902" s="171"/>
      <c r="B902" s="172"/>
      <c r="C902" s="173"/>
      <c r="D902" s="173"/>
      <c r="E902" s="173"/>
      <c r="F902" s="173"/>
      <c r="G902" s="174"/>
      <c r="H902" s="175"/>
      <c r="I902" s="176"/>
      <c r="J902" s="176"/>
      <c r="K902" s="177"/>
      <c r="L902" s="178"/>
      <c r="M902" s="179"/>
      <c r="N902" s="133"/>
      <c r="O902" s="160" t="str">
        <f>IF(Q902 = "", "", COUNT(Q$4:$Q902))</f>
        <v/>
      </c>
      <c r="P902" s="160" t="str">
        <f t="shared" si="112"/>
        <v/>
      </c>
      <c r="Q902" s="161" t="str">
        <f t="shared" si="113"/>
        <v/>
      </c>
      <c r="R902" s="162" t="str">
        <f t="shared" si="114"/>
        <v/>
      </c>
      <c r="S902" s="163" t="str">
        <f t="shared" si="115"/>
        <v/>
      </c>
      <c r="T902" s="164" t="str">
        <f t="shared" si="116"/>
        <v/>
      </c>
      <c r="U902" s="165" t="str">
        <f t="shared" si="117"/>
        <v/>
      </c>
      <c r="V902" s="146"/>
      <c r="AR902" t="str">
        <f t="shared" si="118"/>
        <v/>
      </c>
      <c r="AS902" t="str">
        <f t="shared" si="119"/>
        <v/>
      </c>
    </row>
    <row r="903" spans="1:45" x14ac:dyDescent="0.55000000000000004">
      <c r="A903" s="171"/>
      <c r="B903" s="172"/>
      <c r="C903" s="173"/>
      <c r="D903" s="173"/>
      <c r="E903" s="173"/>
      <c r="F903" s="173"/>
      <c r="G903" s="174"/>
      <c r="H903" s="175"/>
      <c r="I903" s="176"/>
      <c r="J903" s="176"/>
      <c r="K903" s="177"/>
      <c r="L903" s="178"/>
      <c r="M903" s="179"/>
      <c r="N903" s="133"/>
      <c r="O903" s="160" t="str">
        <f>IF(Q903 = "", "", COUNT(Q$4:$Q903))</f>
        <v/>
      </c>
      <c r="P903" s="160" t="str">
        <f t="shared" si="112"/>
        <v/>
      </c>
      <c r="Q903" s="161" t="str">
        <f t="shared" si="113"/>
        <v/>
      </c>
      <c r="R903" s="162" t="str">
        <f t="shared" si="114"/>
        <v/>
      </c>
      <c r="S903" s="163" t="str">
        <f t="shared" si="115"/>
        <v/>
      </c>
      <c r="T903" s="164" t="str">
        <f t="shared" si="116"/>
        <v/>
      </c>
      <c r="U903" s="165" t="str">
        <f t="shared" si="117"/>
        <v/>
      </c>
      <c r="V903" s="146"/>
      <c r="AR903" t="str">
        <f t="shared" si="118"/>
        <v/>
      </c>
      <c r="AS903" t="str">
        <f t="shared" si="119"/>
        <v/>
      </c>
    </row>
    <row r="904" spans="1:45" x14ac:dyDescent="0.55000000000000004">
      <c r="A904" s="171"/>
      <c r="B904" s="172"/>
      <c r="C904" s="173"/>
      <c r="D904" s="173"/>
      <c r="E904" s="173"/>
      <c r="F904" s="173"/>
      <c r="G904" s="174"/>
      <c r="H904" s="175"/>
      <c r="I904" s="176"/>
      <c r="J904" s="176"/>
      <c r="K904" s="177"/>
      <c r="L904" s="178"/>
      <c r="M904" s="179"/>
      <c r="N904" s="133"/>
      <c r="O904" s="160" t="str">
        <f>IF(Q904 = "", "", COUNT(Q$4:$Q904))</f>
        <v/>
      </c>
      <c r="P904" s="160" t="str">
        <f t="shared" si="112"/>
        <v/>
      </c>
      <c r="Q904" s="161" t="str">
        <f t="shared" si="113"/>
        <v/>
      </c>
      <c r="R904" s="162" t="str">
        <f t="shared" si="114"/>
        <v/>
      </c>
      <c r="S904" s="163" t="str">
        <f t="shared" si="115"/>
        <v/>
      </c>
      <c r="T904" s="164" t="str">
        <f t="shared" si="116"/>
        <v/>
      </c>
      <c r="U904" s="165" t="str">
        <f t="shared" si="117"/>
        <v/>
      </c>
      <c r="V904" s="146"/>
      <c r="AR904" t="str">
        <f t="shared" si="118"/>
        <v/>
      </c>
      <c r="AS904" t="str">
        <f t="shared" si="119"/>
        <v/>
      </c>
    </row>
    <row r="905" spans="1:45" x14ac:dyDescent="0.55000000000000004">
      <c r="A905" s="171"/>
      <c r="B905" s="172"/>
      <c r="C905" s="173"/>
      <c r="D905" s="173"/>
      <c r="E905" s="173"/>
      <c r="F905" s="173"/>
      <c r="G905" s="174"/>
      <c r="H905" s="175"/>
      <c r="I905" s="176"/>
      <c r="J905" s="176"/>
      <c r="K905" s="177"/>
      <c r="L905" s="178"/>
      <c r="M905" s="179"/>
      <c r="N905" s="133"/>
      <c r="O905" s="160" t="str">
        <f>IF(Q905 = "", "", COUNT(Q$4:$Q905))</f>
        <v/>
      </c>
      <c r="P905" s="160" t="str">
        <f t="shared" si="112"/>
        <v/>
      </c>
      <c r="Q905" s="161" t="str">
        <f t="shared" si="113"/>
        <v/>
      </c>
      <c r="R905" s="162" t="str">
        <f t="shared" si="114"/>
        <v/>
      </c>
      <c r="S905" s="163" t="str">
        <f t="shared" si="115"/>
        <v/>
      </c>
      <c r="T905" s="164" t="str">
        <f t="shared" si="116"/>
        <v/>
      </c>
      <c r="U905" s="165" t="str">
        <f t="shared" si="117"/>
        <v/>
      </c>
      <c r="V905" s="146"/>
      <c r="AR905" t="str">
        <f t="shared" si="118"/>
        <v/>
      </c>
      <c r="AS905" t="str">
        <f t="shared" si="119"/>
        <v/>
      </c>
    </row>
    <row r="906" spans="1:45" x14ac:dyDescent="0.55000000000000004">
      <c r="A906" s="171"/>
      <c r="B906" s="172"/>
      <c r="C906" s="173"/>
      <c r="D906" s="173"/>
      <c r="E906" s="173"/>
      <c r="F906" s="173"/>
      <c r="G906" s="174"/>
      <c r="H906" s="175"/>
      <c r="I906" s="176"/>
      <c r="J906" s="176"/>
      <c r="K906" s="177"/>
      <c r="L906" s="178"/>
      <c r="M906" s="179"/>
      <c r="N906" s="133"/>
      <c r="O906" s="160" t="str">
        <f>IF(Q906 = "", "", COUNT(Q$4:$Q906))</f>
        <v/>
      </c>
      <c r="P906" s="160" t="str">
        <f t="shared" si="112"/>
        <v/>
      </c>
      <c r="Q906" s="161" t="str">
        <f t="shared" si="113"/>
        <v/>
      </c>
      <c r="R906" s="162" t="str">
        <f t="shared" si="114"/>
        <v/>
      </c>
      <c r="S906" s="163" t="str">
        <f t="shared" si="115"/>
        <v/>
      </c>
      <c r="T906" s="164" t="str">
        <f t="shared" si="116"/>
        <v/>
      </c>
      <c r="U906" s="165" t="str">
        <f t="shared" si="117"/>
        <v/>
      </c>
      <c r="V906" s="146"/>
      <c r="AR906" t="str">
        <f t="shared" si="118"/>
        <v/>
      </c>
      <c r="AS906" t="str">
        <f t="shared" si="119"/>
        <v/>
      </c>
    </row>
    <row r="907" spans="1:45" x14ac:dyDescent="0.55000000000000004">
      <c r="A907" s="171"/>
      <c r="B907" s="172"/>
      <c r="C907" s="173"/>
      <c r="D907" s="173"/>
      <c r="E907" s="173"/>
      <c r="F907" s="173"/>
      <c r="G907" s="174"/>
      <c r="H907" s="175"/>
      <c r="I907" s="176"/>
      <c r="J907" s="176"/>
      <c r="K907" s="177"/>
      <c r="L907" s="178"/>
      <c r="M907" s="179"/>
      <c r="N907" s="133"/>
      <c r="O907" s="160" t="str">
        <f>IF(Q907 = "", "", COUNT(Q$4:$Q907))</f>
        <v/>
      </c>
      <c r="P907" s="160" t="str">
        <f t="shared" si="112"/>
        <v/>
      </c>
      <c r="Q907" s="161" t="str">
        <f t="shared" si="113"/>
        <v/>
      </c>
      <c r="R907" s="162" t="str">
        <f t="shared" si="114"/>
        <v/>
      </c>
      <c r="S907" s="163" t="str">
        <f t="shared" si="115"/>
        <v/>
      </c>
      <c r="T907" s="164" t="str">
        <f t="shared" si="116"/>
        <v/>
      </c>
      <c r="U907" s="165" t="str">
        <f t="shared" si="117"/>
        <v/>
      </c>
      <c r="V907" s="146"/>
      <c r="AR907" t="str">
        <f t="shared" si="118"/>
        <v/>
      </c>
      <c r="AS907" t="str">
        <f t="shared" si="119"/>
        <v/>
      </c>
    </row>
    <row r="908" spans="1:45" x14ac:dyDescent="0.55000000000000004">
      <c r="A908" s="171"/>
      <c r="B908" s="172"/>
      <c r="C908" s="173"/>
      <c r="D908" s="173"/>
      <c r="E908" s="173"/>
      <c r="F908" s="173"/>
      <c r="G908" s="174"/>
      <c r="H908" s="175"/>
      <c r="I908" s="176"/>
      <c r="J908" s="176"/>
      <c r="K908" s="177"/>
      <c r="L908" s="178"/>
      <c r="M908" s="179"/>
      <c r="N908" s="133"/>
      <c r="O908" s="160" t="str">
        <f>IF(Q908 = "", "", COUNT(Q$4:$Q908))</f>
        <v/>
      </c>
      <c r="P908" s="160" t="str">
        <f t="shared" si="112"/>
        <v/>
      </c>
      <c r="Q908" s="161" t="str">
        <f t="shared" si="113"/>
        <v/>
      </c>
      <c r="R908" s="162" t="str">
        <f t="shared" si="114"/>
        <v/>
      </c>
      <c r="S908" s="163" t="str">
        <f t="shared" si="115"/>
        <v/>
      </c>
      <c r="T908" s="164" t="str">
        <f t="shared" si="116"/>
        <v/>
      </c>
      <c r="U908" s="165" t="str">
        <f t="shared" si="117"/>
        <v/>
      </c>
      <c r="V908" s="146"/>
      <c r="AR908" t="str">
        <f t="shared" si="118"/>
        <v/>
      </c>
      <c r="AS908" t="str">
        <f t="shared" si="119"/>
        <v/>
      </c>
    </row>
    <row r="909" spans="1:45" x14ac:dyDescent="0.55000000000000004">
      <c r="A909" s="171"/>
      <c r="B909" s="172"/>
      <c r="C909" s="173"/>
      <c r="D909" s="173"/>
      <c r="E909" s="173"/>
      <c r="F909" s="173"/>
      <c r="G909" s="174"/>
      <c r="H909" s="175"/>
      <c r="I909" s="176"/>
      <c r="J909" s="176"/>
      <c r="K909" s="177"/>
      <c r="L909" s="178"/>
      <c r="M909" s="179"/>
      <c r="N909" s="133"/>
      <c r="O909" s="160" t="str">
        <f>IF(Q909 = "", "", COUNT(Q$4:$Q909))</f>
        <v/>
      </c>
      <c r="P909" s="160" t="str">
        <f t="shared" si="112"/>
        <v/>
      </c>
      <c r="Q909" s="161" t="str">
        <f t="shared" si="113"/>
        <v/>
      </c>
      <c r="R909" s="162" t="str">
        <f t="shared" si="114"/>
        <v/>
      </c>
      <c r="S909" s="163" t="str">
        <f t="shared" si="115"/>
        <v/>
      </c>
      <c r="T909" s="164" t="str">
        <f t="shared" si="116"/>
        <v/>
      </c>
      <c r="U909" s="165" t="str">
        <f t="shared" si="117"/>
        <v/>
      </c>
      <c r="V909" s="146"/>
      <c r="AR909" t="str">
        <f t="shared" si="118"/>
        <v/>
      </c>
      <c r="AS909" t="str">
        <f t="shared" si="119"/>
        <v/>
      </c>
    </row>
    <row r="910" spans="1:45" x14ac:dyDescent="0.55000000000000004">
      <c r="A910" s="171"/>
      <c r="B910" s="172"/>
      <c r="C910" s="173"/>
      <c r="D910" s="173"/>
      <c r="E910" s="173"/>
      <c r="F910" s="173"/>
      <c r="G910" s="174"/>
      <c r="H910" s="175"/>
      <c r="I910" s="176"/>
      <c r="J910" s="176"/>
      <c r="K910" s="177"/>
      <c r="L910" s="178"/>
      <c r="M910" s="179"/>
      <c r="N910" s="133"/>
      <c r="O910" s="160" t="str">
        <f>IF(Q910 = "", "", COUNT(Q$4:$Q910))</f>
        <v/>
      </c>
      <c r="P910" s="160" t="str">
        <f t="shared" si="112"/>
        <v/>
      </c>
      <c r="Q910" s="161" t="str">
        <f t="shared" si="113"/>
        <v/>
      </c>
      <c r="R910" s="162" t="str">
        <f t="shared" si="114"/>
        <v/>
      </c>
      <c r="S910" s="163" t="str">
        <f t="shared" si="115"/>
        <v/>
      </c>
      <c r="T910" s="164" t="str">
        <f t="shared" si="116"/>
        <v/>
      </c>
      <c r="U910" s="165" t="str">
        <f t="shared" si="117"/>
        <v/>
      </c>
      <c r="V910" s="146"/>
      <c r="AR910" t="str">
        <f t="shared" si="118"/>
        <v/>
      </c>
      <c r="AS910" t="str">
        <f t="shared" si="119"/>
        <v/>
      </c>
    </row>
    <row r="911" spans="1:45" x14ac:dyDescent="0.55000000000000004">
      <c r="A911" s="171"/>
      <c r="B911" s="172"/>
      <c r="C911" s="173"/>
      <c r="D911" s="173"/>
      <c r="E911" s="173"/>
      <c r="F911" s="173"/>
      <c r="G911" s="174"/>
      <c r="H911" s="175"/>
      <c r="I911" s="176"/>
      <c r="J911" s="176"/>
      <c r="K911" s="177"/>
      <c r="L911" s="178"/>
      <c r="M911" s="179"/>
      <c r="N911" s="133"/>
      <c r="O911" s="160" t="str">
        <f>IF(Q911 = "", "", COUNT(Q$4:$Q911))</f>
        <v/>
      </c>
      <c r="P911" s="160" t="str">
        <f t="shared" si="112"/>
        <v/>
      </c>
      <c r="Q911" s="161" t="str">
        <f t="shared" si="113"/>
        <v/>
      </c>
      <c r="R911" s="162" t="str">
        <f t="shared" si="114"/>
        <v/>
      </c>
      <c r="S911" s="163" t="str">
        <f t="shared" si="115"/>
        <v/>
      </c>
      <c r="T911" s="164" t="str">
        <f t="shared" si="116"/>
        <v/>
      </c>
      <c r="U911" s="165" t="str">
        <f t="shared" si="117"/>
        <v/>
      </c>
      <c r="V911" s="146"/>
      <c r="AR911" t="str">
        <f t="shared" si="118"/>
        <v/>
      </c>
      <c r="AS911" t="str">
        <f t="shared" si="119"/>
        <v/>
      </c>
    </row>
    <row r="912" spans="1:45" x14ac:dyDescent="0.55000000000000004">
      <c r="A912" s="171"/>
      <c r="B912" s="172"/>
      <c r="C912" s="173"/>
      <c r="D912" s="173"/>
      <c r="E912" s="173"/>
      <c r="F912" s="173"/>
      <c r="G912" s="174"/>
      <c r="H912" s="175"/>
      <c r="I912" s="176"/>
      <c r="J912" s="176"/>
      <c r="K912" s="177"/>
      <c r="L912" s="178"/>
      <c r="M912" s="179"/>
      <c r="N912" s="133"/>
      <c r="O912" s="160" t="str">
        <f>IF(Q912 = "", "", COUNT(Q$4:$Q912))</f>
        <v/>
      </c>
      <c r="P912" s="160" t="str">
        <f t="shared" si="112"/>
        <v/>
      </c>
      <c r="Q912" s="161" t="str">
        <f t="shared" si="113"/>
        <v/>
      </c>
      <c r="R912" s="162" t="str">
        <f t="shared" si="114"/>
        <v/>
      </c>
      <c r="S912" s="163" t="str">
        <f t="shared" si="115"/>
        <v/>
      </c>
      <c r="T912" s="164" t="str">
        <f t="shared" si="116"/>
        <v/>
      </c>
      <c r="U912" s="165" t="str">
        <f t="shared" si="117"/>
        <v/>
      </c>
      <c r="V912" s="146"/>
      <c r="AR912" t="str">
        <f t="shared" si="118"/>
        <v/>
      </c>
      <c r="AS912" t="str">
        <f t="shared" si="119"/>
        <v/>
      </c>
    </row>
    <row r="913" spans="1:45" x14ac:dyDescent="0.55000000000000004">
      <c r="A913" s="171"/>
      <c r="B913" s="172"/>
      <c r="C913" s="173"/>
      <c r="D913" s="173"/>
      <c r="E913" s="173"/>
      <c r="F913" s="173"/>
      <c r="G913" s="174"/>
      <c r="H913" s="175"/>
      <c r="I913" s="176"/>
      <c r="J913" s="176"/>
      <c r="K913" s="177"/>
      <c r="L913" s="178"/>
      <c r="M913" s="179"/>
      <c r="N913" s="133"/>
      <c r="O913" s="160" t="str">
        <f>IF(Q913 = "", "", COUNT(Q$4:$Q913))</f>
        <v/>
      </c>
      <c r="P913" s="160" t="str">
        <f t="shared" si="112"/>
        <v/>
      </c>
      <c r="Q913" s="161" t="str">
        <f t="shared" si="113"/>
        <v/>
      </c>
      <c r="R913" s="162" t="str">
        <f t="shared" si="114"/>
        <v/>
      </c>
      <c r="S913" s="163" t="str">
        <f t="shared" si="115"/>
        <v/>
      </c>
      <c r="T913" s="164" t="str">
        <f t="shared" si="116"/>
        <v/>
      </c>
      <c r="U913" s="165" t="str">
        <f t="shared" si="117"/>
        <v/>
      </c>
      <c r="V913" s="146"/>
      <c r="AR913" t="str">
        <f t="shared" si="118"/>
        <v/>
      </c>
      <c r="AS913" t="str">
        <f t="shared" si="119"/>
        <v/>
      </c>
    </row>
    <row r="914" spans="1:45" x14ac:dyDescent="0.55000000000000004">
      <c r="A914" s="171"/>
      <c r="B914" s="172"/>
      <c r="C914" s="173"/>
      <c r="D914" s="173"/>
      <c r="E914" s="173"/>
      <c r="F914" s="173"/>
      <c r="G914" s="174"/>
      <c r="H914" s="175"/>
      <c r="I914" s="176"/>
      <c r="J914" s="176"/>
      <c r="K914" s="177"/>
      <c r="L914" s="178"/>
      <c r="M914" s="179"/>
      <c r="N914" s="133"/>
      <c r="O914" s="160" t="str">
        <f>IF(Q914 = "", "", COUNT(Q$4:$Q914))</f>
        <v/>
      </c>
      <c r="P914" s="160" t="str">
        <f t="shared" si="112"/>
        <v/>
      </c>
      <c r="Q914" s="161" t="str">
        <f t="shared" si="113"/>
        <v/>
      </c>
      <c r="R914" s="162" t="str">
        <f t="shared" si="114"/>
        <v/>
      </c>
      <c r="S914" s="163" t="str">
        <f t="shared" si="115"/>
        <v/>
      </c>
      <c r="T914" s="164" t="str">
        <f t="shared" si="116"/>
        <v/>
      </c>
      <c r="U914" s="165" t="str">
        <f t="shared" si="117"/>
        <v/>
      </c>
      <c r="V914" s="146"/>
      <c r="AR914" t="str">
        <f t="shared" si="118"/>
        <v/>
      </c>
      <c r="AS914" t="str">
        <f t="shared" si="119"/>
        <v/>
      </c>
    </row>
    <row r="915" spans="1:45" x14ac:dyDescent="0.55000000000000004">
      <c r="A915" s="171"/>
      <c r="B915" s="172"/>
      <c r="C915" s="173"/>
      <c r="D915" s="173"/>
      <c r="E915" s="173"/>
      <c r="F915" s="173"/>
      <c r="G915" s="174"/>
      <c r="H915" s="175"/>
      <c r="I915" s="176"/>
      <c r="J915" s="176"/>
      <c r="K915" s="177"/>
      <c r="L915" s="178"/>
      <c r="M915" s="179"/>
      <c r="N915" s="133"/>
      <c r="O915" s="160" t="str">
        <f>IF(Q915 = "", "", COUNT(Q$4:$Q915))</f>
        <v/>
      </c>
      <c r="P915" s="160" t="str">
        <f t="shared" si="112"/>
        <v/>
      </c>
      <c r="Q915" s="161" t="str">
        <f t="shared" si="113"/>
        <v/>
      </c>
      <c r="R915" s="162" t="str">
        <f t="shared" si="114"/>
        <v/>
      </c>
      <c r="S915" s="163" t="str">
        <f t="shared" si="115"/>
        <v/>
      </c>
      <c r="T915" s="164" t="str">
        <f t="shared" si="116"/>
        <v/>
      </c>
      <c r="U915" s="165" t="str">
        <f t="shared" si="117"/>
        <v/>
      </c>
      <c r="V915" s="146"/>
      <c r="AR915" t="str">
        <f t="shared" si="118"/>
        <v/>
      </c>
      <c r="AS915" t="str">
        <f t="shared" si="119"/>
        <v/>
      </c>
    </row>
    <row r="916" spans="1:45" x14ac:dyDescent="0.55000000000000004">
      <c r="A916" s="171"/>
      <c r="B916" s="172"/>
      <c r="C916" s="173"/>
      <c r="D916" s="173"/>
      <c r="E916" s="173"/>
      <c r="F916" s="173"/>
      <c r="G916" s="174"/>
      <c r="H916" s="175"/>
      <c r="I916" s="176"/>
      <c r="J916" s="176"/>
      <c r="K916" s="177"/>
      <c r="L916" s="178"/>
      <c r="M916" s="179"/>
      <c r="N916" s="133"/>
      <c r="O916" s="160" t="str">
        <f>IF(Q916 = "", "", COUNT(Q$4:$Q916))</f>
        <v/>
      </c>
      <c r="P916" s="160" t="str">
        <f t="shared" si="112"/>
        <v/>
      </c>
      <c r="Q916" s="161" t="str">
        <f t="shared" si="113"/>
        <v/>
      </c>
      <c r="R916" s="162" t="str">
        <f t="shared" si="114"/>
        <v/>
      </c>
      <c r="S916" s="163" t="str">
        <f t="shared" si="115"/>
        <v/>
      </c>
      <c r="T916" s="164" t="str">
        <f t="shared" si="116"/>
        <v/>
      </c>
      <c r="U916" s="165" t="str">
        <f t="shared" si="117"/>
        <v/>
      </c>
      <c r="V916" s="146"/>
      <c r="AR916" t="str">
        <f t="shared" si="118"/>
        <v/>
      </c>
      <c r="AS916" t="str">
        <f t="shared" si="119"/>
        <v/>
      </c>
    </row>
    <row r="917" spans="1:45" x14ac:dyDescent="0.55000000000000004">
      <c r="A917" s="171"/>
      <c r="B917" s="172"/>
      <c r="C917" s="173"/>
      <c r="D917" s="173"/>
      <c r="E917" s="173"/>
      <c r="F917" s="173"/>
      <c r="G917" s="174"/>
      <c r="H917" s="175"/>
      <c r="I917" s="176"/>
      <c r="J917" s="176"/>
      <c r="K917" s="177"/>
      <c r="L917" s="178"/>
      <c r="M917" s="179"/>
      <c r="N917" s="133"/>
      <c r="O917" s="160" t="str">
        <f>IF(Q917 = "", "", COUNT(Q$4:$Q917))</f>
        <v/>
      </c>
      <c r="P917" s="160" t="str">
        <f t="shared" si="112"/>
        <v/>
      </c>
      <c r="Q917" s="161" t="str">
        <f t="shared" si="113"/>
        <v/>
      </c>
      <c r="R917" s="162" t="str">
        <f t="shared" si="114"/>
        <v/>
      </c>
      <c r="S917" s="163" t="str">
        <f t="shared" si="115"/>
        <v/>
      </c>
      <c r="T917" s="164" t="str">
        <f t="shared" si="116"/>
        <v/>
      </c>
      <c r="U917" s="165" t="str">
        <f t="shared" si="117"/>
        <v/>
      </c>
      <c r="V917" s="146"/>
      <c r="AR917" t="str">
        <f t="shared" si="118"/>
        <v/>
      </c>
      <c r="AS917" t="str">
        <f t="shared" si="119"/>
        <v/>
      </c>
    </row>
    <row r="918" spans="1:45" x14ac:dyDescent="0.55000000000000004">
      <c r="A918" s="171"/>
      <c r="B918" s="172"/>
      <c r="C918" s="173"/>
      <c r="D918" s="173"/>
      <c r="E918" s="173"/>
      <c r="F918" s="173"/>
      <c r="G918" s="174"/>
      <c r="H918" s="175"/>
      <c r="I918" s="176"/>
      <c r="J918" s="176"/>
      <c r="K918" s="177"/>
      <c r="L918" s="178"/>
      <c r="M918" s="179"/>
      <c r="N918" s="133"/>
      <c r="O918" s="160" t="str">
        <f>IF(Q918 = "", "", COUNT(Q$4:$Q918))</f>
        <v/>
      </c>
      <c r="P918" s="160" t="str">
        <f t="shared" si="112"/>
        <v/>
      </c>
      <c r="Q918" s="161" t="str">
        <f t="shared" si="113"/>
        <v/>
      </c>
      <c r="R918" s="162" t="str">
        <f t="shared" si="114"/>
        <v/>
      </c>
      <c r="S918" s="163" t="str">
        <f t="shared" si="115"/>
        <v/>
      </c>
      <c r="T918" s="164" t="str">
        <f t="shared" si="116"/>
        <v/>
      </c>
      <c r="U918" s="165" t="str">
        <f t="shared" si="117"/>
        <v/>
      </c>
      <c r="V918" s="146"/>
      <c r="AR918" t="str">
        <f t="shared" si="118"/>
        <v/>
      </c>
      <c r="AS918" t="str">
        <f t="shared" si="119"/>
        <v/>
      </c>
    </row>
    <row r="919" spans="1:45" x14ac:dyDescent="0.55000000000000004">
      <c r="A919" s="171"/>
      <c r="B919" s="172"/>
      <c r="C919" s="173"/>
      <c r="D919" s="173"/>
      <c r="E919" s="173"/>
      <c r="F919" s="173"/>
      <c r="G919" s="174"/>
      <c r="H919" s="175"/>
      <c r="I919" s="176"/>
      <c r="J919" s="176"/>
      <c r="K919" s="177"/>
      <c r="L919" s="178"/>
      <c r="M919" s="179"/>
      <c r="N919" s="133"/>
      <c r="O919" s="160" t="str">
        <f>IF(Q919 = "", "", COUNT(Q$4:$Q919))</f>
        <v/>
      </c>
      <c r="P919" s="160" t="str">
        <f t="shared" si="112"/>
        <v/>
      </c>
      <c r="Q919" s="161" t="str">
        <f t="shared" si="113"/>
        <v/>
      </c>
      <c r="R919" s="162" t="str">
        <f t="shared" si="114"/>
        <v/>
      </c>
      <c r="S919" s="163" t="str">
        <f t="shared" si="115"/>
        <v/>
      </c>
      <c r="T919" s="164" t="str">
        <f t="shared" si="116"/>
        <v/>
      </c>
      <c r="U919" s="165" t="str">
        <f t="shared" si="117"/>
        <v/>
      </c>
      <c r="V919" s="146"/>
      <c r="AR919" t="str">
        <f t="shared" si="118"/>
        <v/>
      </c>
      <c r="AS919" t="str">
        <f t="shared" si="119"/>
        <v/>
      </c>
    </row>
    <row r="920" spans="1:45" x14ac:dyDescent="0.55000000000000004">
      <c r="A920" s="171"/>
      <c r="B920" s="172"/>
      <c r="C920" s="173"/>
      <c r="D920" s="173"/>
      <c r="E920" s="173"/>
      <c r="F920" s="173"/>
      <c r="G920" s="174"/>
      <c r="H920" s="175"/>
      <c r="I920" s="176"/>
      <c r="J920" s="176"/>
      <c r="K920" s="177"/>
      <c r="L920" s="178"/>
      <c r="M920" s="179"/>
      <c r="N920" s="133"/>
      <c r="O920" s="160" t="str">
        <f>IF(Q920 = "", "", COUNT(Q$4:$Q920))</f>
        <v/>
      </c>
      <c r="P920" s="160" t="str">
        <f t="shared" si="112"/>
        <v/>
      </c>
      <c r="Q920" s="161" t="str">
        <f t="shared" si="113"/>
        <v/>
      </c>
      <c r="R920" s="162" t="str">
        <f t="shared" si="114"/>
        <v/>
      </c>
      <c r="S920" s="163" t="str">
        <f t="shared" si="115"/>
        <v/>
      </c>
      <c r="T920" s="164" t="str">
        <f t="shared" si="116"/>
        <v/>
      </c>
      <c r="U920" s="165" t="str">
        <f t="shared" si="117"/>
        <v/>
      </c>
      <c r="V920" s="146"/>
      <c r="AR920" t="str">
        <f t="shared" si="118"/>
        <v/>
      </c>
      <c r="AS920" t="str">
        <f t="shared" si="119"/>
        <v/>
      </c>
    </row>
    <row r="921" spans="1:45" x14ac:dyDescent="0.55000000000000004">
      <c r="A921" s="171"/>
      <c r="B921" s="172"/>
      <c r="C921" s="173"/>
      <c r="D921" s="173"/>
      <c r="E921" s="173"/>
      <c r="F921" s="173"/>
      <c r="G921" s="174"/>
      <c r="H921" s="175"/>
      <c r="I921" s="176"/>
      <c r="J921" s="176"/>
      <c r="K921" s="177"/>
      <c r="L921" s="178"/>
      <c r="M921" s="179"/>
      <c r="N921" s="133"/>
      <c r="O921" s="160" t="str">
        <f>IF(Q921 = "", "", COUNT(Q$4:$Q921))</f>
        <v/>
      </c>
      <c r="P921" s="160" t="str">
        <f t="shared" si="112"/>
        <v/>
      </c>
      <c r="Q921" s="161" t="str">
        <f t="shared" si="113"/>
        <v/>
      </c>
      <c r="R921" s="162" t="str">
        <f t="shared" si="114"/>
        <v/>
      </c>
      <c r="S921" s="163" t="str">
        <f t="shared" si="115"/>
        <v/>
      </c>
      <c r="T921" s="164" t="str">
        <f t="shared" si="116"/>
        <v/>
      </c>
      <c r="U921" s="165" t="str">
        <f t="shared" si="117"/>
        <v/>
      </c>
      <c r="V921" s="146"/>
      <c r="AR921" t="str">
        <f t="shared" si="118"/>
        <v/>
      </c>
      <c r="AS921" t="str">
        <f t="shared" si="119"/>
        <v/>
      </c>
    </row>
    <row r="922" spans="1:45" x14ac:dyDescent="0.55000000000000004">
      <c r="A922" s="171"/>
      <c r="B922" s="172"/>
      <c r="C922" s="173"/>
      <c r="D922" s="173"/>
      <c r="E922" s="173"/>
      <c r="F922" s="173"/>
      <c r="G922" s="174"/>
      <c r="H922" s="175"/>
      <c r="I922" s="176"/>
      <c r="J922" s="176"/>
      <c r="K922" s="177"/>
      <c r="L922" s="178"/>
      <c r="M922" s="179"/>
      <c r="N922" s="133"/>
      <c r="O922" s="160" t="str">
        <f>IF(Q922 = "", "", COUNT(Q$4:$Q922))</f>
        <v/>
      </c>
      <c r="P922" s="160" t="str">
        <f t="shared" si="112"/>
        <v/>
      </c>
      <c r="Q922" s="161" t="str">
        <f t="shared" si="113"/>
        <v/>
      </c>
      <c r="R922" s="162" t="str">
        <f t="shared" si="114"/>
        <v/>
      </c>
      <c r="S922" s="163" t="str">
        <f t="shared" si="115"/>
        <v/>
      </c>
      <c r="T922" s="164" t="str">
        <f t="shared" si="116"/>
        <v/>
      </c>
      <c r="U922" s="165" t="str">
        <f t="shared" si="117"/>
        <v/>
      </c>
      <c r="V922" s="146"/>
      <c r="AR922" t="str">
        <f t="shared" si="118"/>
        <v/>
      </c>
      <c r="AS922" t="str">
        <f t="shared" si="119"/>
        <v/>
      </c>
    </row>
    <row r="923" spans="1:45" x14ac:dyDescent="0.55000000000000004">
      <c r="A923" s="171"/>
      <c r="B923" s="172"/>
      <c r="C923" s="173"/>
      <c r="D923" s="173"/>
      <c r="E923" s="173"/>
      <c r="F923" s="173"/>
      <c r="G923" s="174"/>
      <c r="H923" s="175"/>
      <c r="I923" s="176"/>
      <c r="J923" s="176"/>
      <c r="K923" s="177"/>
      <c r="L923" s="178"/>
      <c r="M923" s="179"/>
      <c r="N923" s="133"/>
      <c r="O923" s="160" t="str">
        <f>IF(Q923 = "", "", COUNT(Q$4:$Q923))</f>
        <v/>
      </c>
      <c r="P923" s="160" t="str">
        <f t="shared" si="112"/>
        <v/>
      </c>
      <c r="Q923" s="161" t="str">
        <f t="shared" si="113"/>
        <v/>
      </c>
      <c r="R923" s="162" t="str">
        <f t="shared" si="114"/>
        <v/>
      </c>
      <c r="S923" s="163" t="str">
        <f t="shared" si="115"/>
        <v/>
      </c>
      <c r="T923" s="164" t="str">
        <f t="shared" si="116"/>
        <v/>
      </c>
      <c r="U923" s="165" t="str">
        <f t="shared" si="117"/>
        <v/>
      </c>
      <c r="V923" s="146"/>
      <c r="AR923" t="str">
        <f t="shared" si="118"/>
        <v/>
      </c>
      <c r="AS923" t="str">
        <f t="shared" si="119"/>
        <v/>
      </c>
    </row>
    <row r="924" spans="1:45" x14ac:dyDescent="0.55000000000000004">
      <c r="A924" s="171"/>
      <c r="B924" s="172"/>
      <c r="C924" s="173"/>
      <c r="D924" s="173"/>
      <c r="E924" s="173"/>
      <c r="F924" s="173"/>
      <c r="G924" s="174"/>
      <c r="H924" s="175"/>
      <c r="I924" s="176"/>
      <c r="J924" s="176"/>
      <c r="K924" s="177"/>
      <c r="L924" s="178"/>
      <c r="M924" s="179"/>
      <c r="N924" s="133"/>
      <c r="O924" s="160" t="str">
        <f>IF(Q924 = "", "", COUNT(Q$4:$Q924))</f>
        <v/>
      </c>
      <c r="P924" s="160" t="str">
        <f t="shared" si="112"/>
        <v/>
      </c>
      <c r="Q924" s="161" t="str">
        <f t="shared" si="113"/>
        <v/>
      </c>
      <c r="R924" s="162" t="str">
        <f t="shared" si="114"/>
        <v/>
      </c>
      <c r="S924" s="163" t="str">
        <f t="shared" si="115"/>
        <v/>
      </c>
      <c r="T924" s="164" t="str">
        <f t="shared" si="116"/>
        <v/>
      </c>
      <c r="U924" s="165" t="str">
        <f t="shared" si="117"/>
        <v/>
      </c>
      <c r="V924" s="146"/>
      <c r="AR924" t="str">
        <f t="shared" si="118"/>
        <v/>
      </c>
      <c r="AS924" t="str">
        <f t="shared" si="119"/>
        <v/>
      </c>
    </row>
    <row r="925" spans="1:45" x14ac:dyDescent="0.55000000000000004">
      <c r="A925" s="171"/>
      <c r="B925" s="172"/>
      <c r="C925" s="173"/>
      <c r="D925" s="173"/>
      <c r="E925" s="173"/>
      <c r="F925" s="173"/>
      <c r="G925" s="174"/>
      <c r="H925" s="175"/>
      <c r="I925" s="176"/>
      <c r="J925" s="176"/>
      <c r="K925" s="177"/>
      <c r="L925" s="178"/>
      <c r="M925" s="179"/>
      <c r="N925" s="133"/>
      <c r="O925" s="160" t="str">
        <f>IF(Q925 = "", "", COUNT(Q$4:$Q925))</f>
        <v/>
      </c>
      <c r="P925" s="160" t="str">
        <f t="shared" si="112"/>
        <v/>
      </c>
      <c r="Q925" s="161" t="str">
        <f t="shared" si="113"/>
        <v/>
      </c>
      <c r="R925" s="162" t="str">
        <f t="shared" si="114"/>
        <v/>
      </c>
      <c r="S925" s="163" t="str">
        <f t="shared" si="115"/>
        <v/>
      </c>
      <c r="T925" s="164" t="str">
        <f t="shared" si="116"/>
        <v/>
      </c>
      <c r="U925" s="165" t="str">
        <f t="shared" si="117"/>
        <v/>
      </c>
      <c r="V925" s="146"/>
      <c r="AR925" t="str">
        <f t="shared" si="118"/>
        <v/>
      </c>
      <c r="AS925" t="str">
        <f t="shared" si="119"/>
        <v/>
      </c>
    </row>
    <row r="926" spans="1:45" x14ac:dyDescent="0.55000000000000004">
      <c r="A926" s="171"/>
      <c r="B926" s="172"/>
      <c r="C926" s="173"/>
      <c r="D926" s="173"/>
      <c r="E926" s="173"/>
      <c r="F926" s="173"/>
      <c r="G926" s="174"/>
      <c r="H926" s="175"/>
      <c r="I926" s="176"/>
      <c r="J926" s="176"/>
      <c r="K926" s="177"/>
      <c r="L926" s="178"/>
      <c r="M926" s="179"/>
      <c r="N926" s="133"/>
      <c r="O926" s="160" t="str">
        <f>IF(Q926 = "", "", COUNT(Q$4:$Q926))</f>
        <v/>
      </c>
      <c r="P926" s="160" t="str">
        <f t="shared" si="112"/>
        <v/>
      </c>
      <c r="Q926" s="161" t="str">
        <f t="shared" si="113"/>
        <v/>
      </c>
      <c r="R926" s="162" t="str">
        <f t="shared" si="114"/>
        <v/>
      </c>
      <c r="S926" s="163" t="str">
        <f t="shared" si="115"/>
        <v/>
      </c>
      <c r="T926" s="164" t="str">
        <f t="shared" si="116"/>
        <v/>
      </c>
      <c r="U926" s="165" t="str">
        <f t="shared" si="117"/>
        <v/>
      </c>
      <c r="V926" s="146"/>
      <c r="AR926" t="str">
        <f t="shared" si="118"/>
        <v/>
      </c>
      <c r="AS926" t="str">
        <f t="shared" si="119"/>
        <v/>
      </c>
    </row>
    <row r="927" spans="1:45" x14ac:dyDescent="0.55000000000000004">
      <c r="A927" s="171"/>
      <c r="B927" s="172"/>
      <c r="C927" s="173"/>
      <c r="D927" s="173"/>
      <c r="E927" s="173"/>
      <c r="F927" s="173"/>
      <c r="G927" s="174"/>
      <c r="H927" s="175"/>
      <c r="I927" s="176"/>
      <c r="J927" s="176"/>
      <c r="K927" s="177"/>
      <c r="L927" s="178"/>
      <c r="M927" s="179"/>
      <c r="N927" s="133"/>
      <c r="O927" s="160" t="str">
        <f>IF(Q927 = "", "", COUNT(Q$4:$Q927))</f>
        <v/>
      </c>
      <c r="P927" s="160" t="str">
        <f t="shared" si="112"/>
        <v/>
      </c>
      <c r="Q927" s="161" t="str">
        <f t="shared" si="113"/>
        <v/>
      </c>
      <c r="R927" s="162" t="str">
        <f t="shared" si="114"/>
        <v/>
      </c>
      <c r="S927" s="163" t="str">
        <f t="shared" si="115"/>
        <v/>
      </c>
      <c r="T927" s="164" t="str">
        <f t="shared" si="116"/>
        <v/>
      </c>
      <c r="U927" s="165" t="str">
        <f t="shared" si="117"/>
        <v/>
      </c>
      <c r="V927" s="146"/>
      <c r="AR927" t="str">
        <f t="shared" si="118"/>
        <v/>
      </c>
      <c r="AS927" t="str">
        <f t="shared" si="119"/>
        <v/>
      </c>
    </row>
    <row r="928" spans="1:45" x14ac:dyDescent="0.55000000000000004">
      <c r="A928" s="171"/>
      <c r="B928" s="172"/>
      <c r="C928" s="173"/>
      <c r="D928" s="173"/>
      <c r="E928" s="173"/>
      <c r="F928" s="173"/>
      <c r="G928" s="174"/>
      <c r="H928" s="175"/>
      <c r="I928" s="176"/>
      <c r="J928" s="176"/>
      <c r="K928" s="177"/>
      <c r="L928" s="178"/>
      <c r="M928" s="179"/>
      <c r="N928" s="133"/>
      <c r="O928" s="160" t="str">
        <f>IF(Q928 = "", "", COUNT(Q$4:$Q928))</f>
        <v/>
      </c>
      <c r="P928" s="160" t="str">
        <f t="shared" si="112"/>
        <v/>
      </c>
      <c r="Q928" s="161" t="str">
        <f t="shared" si="113"/>
        <v/>
      </c>
      <c r="R928" s="162" t="str">
        <f t="shared" si="114"/>
        <v/>
      </c>
      <c r="S928" s="163" t="str">
        <f t="shared" si="115"/>
        <v/>
      </c>
      <c r="T928" s="164" t="str">
        <f t="shared" si="116"/>
        <v/>
      </c>
      <c r="U928" s="165" t="str">
        <f t="shared" si="117"/>
        <v/>
      </c>
      <c r="V928" s="146"/>
      <c r="AR928" t="str">
        <f t="shared" si="118"/>
        <v/>
      </c>
      <c r="AS928" t="str">
        <f t="shared" si="119"/>
        <v/>
      </c>
    </row>
    <row r="929" spans="1:45" x14ac:dyDescent="0.55000000000000004">
      <c r="A929" s="171"/>
      <c r="B929" s="172"/>
      <c r="C929" s="173"/>
      <c r="D929" s="173"/>
      <c r="E929" s="173"/>
      <c r="F929" s="173"/>
      <c r="G929" s="174"/>
      <c r="H929" s="175"/>
      <c r="I929" s="176"/>
      <c r="J929" s="176"/>
      <c r="K929" s="177"/>
      <c r="L929" s="178"/>
      <c r="M929" s="179"/>
      <c r="N929" s="133"/>
      <c r="O929" s="160" t="str">
        <f>IF(Q929 = "", "", COUNT(Q$4:$Q929))</f>
        <v/>
      </c>
      <c r="P929" s="160" t="str">
        <f t="shared" si="112"/>
        <v/>
      </c>
      <c r="Q929" s="161" t="str">
        <f t="shared" si="113"/>
        <v/>
      </c>
      <c r="R929" s="162" t="str">
        <f t="shared" si="114"/>
        <v/>
      </c>
      <c r="S929" s="163" t="str">
        <f t="shared" si="115"/>
        <v/>
      </c>
      <c r="T929" s="164" t="str">
        <f t="shared" si="116"/>
        <v/>
      </c>
      <c r="U929" s="165" t="str">
        <f t="shared" si="117"/>
        <v/>
      </c>
      <c r="V929" s="146"/>
      <c r="AR929" t="str">
        <f t="shared" si="118"/>
        <v/>
      </c>
      <c r="AS929" t="str">
        <f t="shared" si="119"/>
        <v/>
      </c>
    </row>
    <row r="930" spans="1:45" x14ac:dyDescent="0.55000000000000004">
      <c r="A930" s="171"/>
      <c r="B930" s="172"/>
      <c r="C930" s="173"/>
      <c r="D930" s="173"/>
      <c r="E930" s="173"/>
      <c r="F930" s="173"/>
      <c r="G930" s="174"/>
      <c r="H930" s="175"/>
      <c r="I930" s="176"/>
      <c r="J930" s="176"/>
      <c r="K930" s="177"/>
      <c r="L930" s="178"/>
      <c r="M930" s="179"/>
      <c r="N930" s="133"/>
      <c r="O930" s="160" t="str">
        <f>IF(Q930 = "", "", COUNT(Q$4:$Q930))</f>
        <v/>
      </c>
      <c r="P930" s="160" t="str">
        <f t="shared" si="112"/>
        <v/>
      </c>
      <c r="Q930" s="161" t="str">
        <f t="shared" si="113"/>
        <v/>
      </c>
      <c r="R930" s="162" t="str">
        <f t="shared" si="114"/>
        <v/>
      </c>
      <c r="S930" s="163" t="str">
        <f t="shared" si="115"/>
        <v/>
      </c>
      <c r="T930" s="164" t="str">
        <f t="shared" si="116"/>
        <v/>
      </c>
      <c r="U930" s="165" t="str">
        <f t="shared" si="117"/>
        <v/>
      </c>
      <c r="V930" s="146"/>
      <c r="AR930" t="str">
        <f t="shared" si="118"/>
        <v/>
      </c>
      <c r="AS930" t="str">
        <f t="shared" si="119"/>
        <v/>
      </c>
    </row>
    <row r="931" spans="1:45" x14ac:dyDescent="0.55000000000000004">
      <c r="A931" s="171"/>
      <c r="B931" s="172"/>
      <c r="C931" s="173"/>
      <c r="D931" s="173"/>
      <c r="E931" s="173"/>
      <c r="F931" s="173"/>
      <c r="G931" s="174"/>
      <c r="H931" s="175"/>
      <c r="I931" s="176"/>
      <c r="J931" s="176"/>
      <c r="K931" s="177"/>
      <c r="L931" s="178"/>
      <c r="M931" s="179"/>
      <c r="N931" s="133"/>
      <c r="O931" s="160" t="str">
        <f>IF(Q931 = "", "", COUNT(Q$4:$Q931))</f>
        <v/>
      </c>
      <c r="P931" s="160" t="str">
        <f t="shared" si="112"/>
        <v/>
      </c>
      <c r="Q931" s="161" t="str">
        <f t="shared" si="113"/>
        <v/>
      </c>
      <c r="R931" s="162" t="str">
        <f t="shared" si="114"/>
        <v/>
      </c>
      <c r="S931" s="163" t="str">
        <f t="shared" si="115"/>
        <v/>
      </c>
      <c r="T931" s="164" t="str">
        <f t="shared" si="116"/>
        <v/>
      </c>
      <c r="U931" s="165" t="str">
        <f t="shared" si="117"/>
        <v/>
      </c>
      <c r="V931" s="146"/>
      <c r="AR931" t="str">
        <f t="shared" si="118"/>
        <v/>
      </c>
      <c r="AS931" t="str">
        <f t="shared" si="119"/>
        <v/>
      </c>
    </row>
    <row r="932" spans="1:45" x14ac:dyDescent="0.55000000000000004">
      <c r="A932" s="171"/>
      <c r="B932" s="172"/>
      <c r="C932" s="173"/>
      <c r="D932" s="173"/>
      <c r="E932" s="173"/>
      <c r="F932" s="173"/>
      <c r="G932" s="174"/>
      <c r="H932" s="175"/>
      <c r="I932" s="176"/>
      <c r="J932" s="176"/>
      <c r="K932" s="177"/>
      <c r="L932" s="178"/>
      <c r="M932" s="179"/>
      <c r="N932" s="133"/>
      <c r="O932" s="160" t="str">
        <f>IF(Q932 = "", "", COUNT(Q$4:$Q932))</f>
        <v/>
      </c>
      <c r="P932" s="160" t="str">
        <f t="shared" si="112"/>
        <v/>
      </c>
      <c r="Q932" s="161" t="str">
        <f t="shared" si="113"/>
        <v/>
      </c>
      <c r="R932" s="162" t="str">
        <f t="shared" si="114"/>
        <v/>
      </c>
      <c r="S932" s="163" t="str">
        <f t="shared" si="115"/>
        <v/>
      </c>
      <c r="T932" s="164" t="str">
        <f t="shared" si="116"/>
        <v/>
      </c>
      <c r="U932" s="165" t="str">
        <f t="shared" si="117"/>
        <v/>
      </c>
      <c r="V932" s="146"/>
      <c r="AR932" t="str">
        <f t="shared" si="118"/>
        <v/>
      </c>
      <c r="AS932" t="str">
        <f t="shared" si="119"/>
        <v/>
      </c>
    </row>
    <row r="933" spans="1:45" x14ac:dyDescent="0.55000000000000004">
      <c r="A933" s="171"/>
      <c r="B933" s="172"/>
      <c r="C933" s="173"/>
      <c r="D933" s="173"/>
      <c r="E933" s="173"/>
      <c r="F933" s="173"/>
      <c r="G933" s="174"/>
      <c r="H933" s="175"/>
      <c r="I933" s="176"/>
      <c r="J933" s="176"/>
      <c r="K933" s="177"/>
      <c r="L933" s="178"/>
      <c r="M933" s="179"/>
      <c r="N933" s="133"/>
      <c r="O933" s="160" t="str">
        <f>IF(Q933 = "", "", COUNT(Q$4:$Q933))</f>
        <v/>
      </c>
      <c r="P933" s="160" t="str">
        <f t="shared" si="112"/>
        <v/>
      </c>
      <c r="Q933" s="161" t="str">
        <f t="shared" si="113"/>
        <v/>
      </c>
      <c r="R933" s="162" t="str">
        <f t="shared" si="114"/>
        <v/>
      </c>
      <c r="S933" s="163" t="str">
        <f t="shared" si="115"/>
        <v/>
      </c>
      <c r="T933" s="164" t="str">
        <f t="shared" si="116"/>
        <v/>
      </c>
      <c r="U933" s="165" t="str">
        <f t="shared" si="117"/>
        <v/>
      </c>
      <c r="V933" s="146"/>
      <c r="AR933" t="str">
        <f t="shared" si="118"/>
        <v/>
      </c>
      <c r="AS933" t="str">
        <f t="shared" si="119"/>
        <v/>
      </c>
    </row>
    <row r="934" spans="1:45" x14ac:dyDescent="0.55000000000000004">
      <c r="A934" s="171"/>
      <c r="B934" s="172"/>
      <c r="C934" s="173"/>
      <c r="D934" s="173"/>
      <c r="E934" s="173"/>
      <c r="F934" s="173"/>
      <c r="G934" s="174"/>
      <c r="H934" s="175"/>
      <c r="I934" s="176"/>
      <c r="J934" s="176"/>
      <c r="K934" s="177"/>
      <c r="L934" s="178"/>
      <c r="M934" s="179"/>
      <c r="N934" s="133"/>
      <c r="O934" s="160" t="str">
        <f>IF(Q934 = "", "", COUNT(Q$4:$Q934))</f>
        <v/>
      </c>
      <c r="P934" s="160" t="str">
        <f t="shared" si="112"/>
        <v/>
      </c>
      <c r="Q934" s="161" t="str">
        <f t="shared" si="113"/>
        <v/>
      </c>
      <c r="R934" s="162" t="str">
        <f t="shared" si="114"/>
        <v/>
      </c>
      <c r="S934" s="163" t="str">
        <f t="shared" si="115"/>
        <v/>
      </c>
      <c r="T934" s="164" t="str">
        <f t="shared" si="116"/>
        <v/>
      </c>
      <c r="U934" s="165" t="str">
        <f t="shared" si="117"/>
        <v/>
      </c>
      <c r="V934" s="146"/>
      <c r="AR934" t="str">
        <f t="shared" si="118"/>
        <v/>
      </c>
      <c r="AS934" t="str">
        <f t="shared" si="119"/>
        <v/>
      </c>
    </row>
    <row r="935" spans="1:45" x14ac:dyDescent="0.55000000000000004">
      <c r="A935" s="171"/>
      <c r="B935" s="172"/>
      <c r="C935" s="173"/>
      <c r="D935" s="173"/>
      <c r="E935" s="173"/>
      <c r="F935" s="173"/>
      <c r="G935" s="174"/>
      <c r="H935" s="175"/>
      <c r="I935" s="176"/>
      <c r="J935" s="176"/>
      <c r="K935" s="177"/>
      <c r="L935" s="178"/>
      <c r="M935" s="179"/>
      <c r="N935" s="133"/>
      <c r="O935" s="160" t="str">
        <f>IF(Q935 = "", "", COUNT(Q$4:$Q935))</f>
        <v/>
      </c>
      <c r="P935" s="160" t="str">
        <f t="shared" si="112"/>
        <v/>
      </c>
      <c r="Q935" s="161" t="str">
        <f t="shared" si="113"/>
        <v/>
      </c>
      <c r="R935" s="162" t="str">
        <f t="shared" si="114"/>
        <v/>
      </c>
      <c r="S935" s="163" t="str">
        <f t="shared" si="115"/>
        <v/>
      </c>
      <c r="T935" s="164" t="str">
        <f t="shared" si="116"/>
        <v/>
      </c>
      <c r="U935" s="165" t="str">
        <f t="shared" si="117"/>
        <v/>
      </c>
      <c r="V935" s="146"/>
      <c r="AR935" t="str">
        <f t="shared" si="118"/>
        <v/>
      </c>
      <c r="AS935" t="str">
        <f t="shared" si="119"/>
        <v/>
      </c>
    </row>
    <row r="936" spans="1:45" x14ac:dyDescent="0.55000000000000004">
      <c r="A936" s="171"/>
      <c r="B936" s="172"/>
      <c r="C936" s="173"/>
      <c r="D936" s="173"/>
      <c r="E936" s="173"/>
      <c r="F936" s="173"/>
      <c r="G936" s="174"/>
      <c r="H936" s="175"/>
      <c r="I936" s="176"/>
      <c r="J936" s="176"/>
      <c r="K936" s="177"/>
      <c r="L936" s="178"/>
      <c r="M936" s="179"/>
      <c r="N936" s="133"/>
      <c r="O936" s="160" t="str">
        <f>IF(Q936 = "", "", COUNT(Q$4:$Q936))</f>
        <v/>
      </c>
      <c r="P936" s="160" t="str">
        <f t="shared" si="112"/>
        <v/>
      </c>
      <c r="Q936" s="161" t="str">
        <f t="shared" si="113"/>
        <v/>
      </c>
      <c r="R936" s="162" t="str">
        <f t="shared" si="114"/>
        <v/>
      </c>
      <c r="S936" s="163" t="str">
        <f t="shared" si="115"/>
        <v/>
      </c>
      <c r="T936" s="164" t="str">
        <f t="shared" si="116"/>
        <v/>
      </c>
      <c r="U936" s="165" t="str">
        <f t="shared" si="117"/>
        <v/>
      </c>
      <c r="V936" s="146"/>
      <c r="AR936" t="str">
        <f t="shared" si="118"/>
        <v/>
      </c>
      <c r="AS936" t="str">
        <f t="shared" si="119"/>
        <v/>
      </c>
    </row>
    <row r="937" spans="1:45" x14ac:dyDescent="0.55000000000000004">
      <c r="A937" s="171"/>
      <c r="B937" s="172"/>
      <c r="C937" s="173"/>
      <c r="D937" s="173"/>
      <c r="E937" s="173"/>
      <c r="F937" s="173"/>
      <c r="G937" s="174"/>
      <c r="H937" s="175"/>
      <c r="I937" s="176"/>
      <c r="J937" s="176"/>
      <c r="K937" s="177"/>
      <c r="L937" s="178"/>
      <c r="M937" s="179"/>
      <c r="N937" s="133"/>
      <c r="O937" s="160" t="str">
        <f>IF(Q937 = "", "", COUNT(Q$4:$Q937))</f>
        <v/>
      </c>
      <c r="P937" s="160" t="str">
        <f t="shared" si="112"/>
        <v/>
      </c>
      <c r="Q937" s="161" t="str">
        <f t="shared" si="113"/>
        <v/>
      </c>
      <c r="R937" s="162" t="str">
        <f t="shared" si="114"/>
        <v/>
      </c>
      <c r="S937" s="163" t="str">
        <f t="shared" si="115"/>
        <v/>
      </c>
      <c r="T937" s="164" t="str">
        <f t="shared" si="116"/>
        <v/>
      </c>
      <c r="U937" s="165" t="str">
        <f t="shared" si="117"/>
        <v/>
      </c>
      <c r="V937" s="146"/>
      <c r="AR937" t="str">
        <f t="shared" si="118"/>
        <v/>
      </c>
      <c r="AS937" t="str">
        <f t="shared" si="119"/>
        <v/>
      </c>
    </row>
    <row r="938" spans="1:45" x14ac:dyDescent="0.55000000000000004">
      <c r="A938" s="171"/>
      <c r="B938" s="172"/>
      <c r="C938" s="173"/>
      <c r="D938" s="173"/>
      <c r="E938" s="173"/>
      <c r="F938" s="173"/>
      <c r="G938" s="174"/>
      <c r="H938" s="175"/>
      <c r="I938" s="176"/>
      <c r="J938" s="176"/>
      <c r="K938" s="177"/>
      <c r="L938" s="178"/>
      <c r="M938" s="179"/>
      <c r="N938" s="133"/>
      <c r="O938" s="160" t="str">
        <f>IF(Q938 = "", "", COUNT(Q$4:$Q938))</f>
        <v/>
      </c>
      <c r="P938" s="160" t="str">
        <f t="shared" si="112"/>
        <v/>
      </c>
      <c r="Q938" s="161" t="str">
        <f t="shared" si="113"/>
        <v/>
      </c>
      <c r="R938" s="162" t="str">
        <f t="shared" si="114"/>
        <v/>
      </c>
      <c r="S938" s="163" t="str">
        <f t="shared" si="115"/>
        <v/>
      </c>
      <c r="T938" s="164" t="str">
        <f t="shared" si="116"/>
        <v/>
      </c>
      <c r="U938" s="165" t="str">
        <f t="shared" si="117"/>
        <v/>
      </c>
      <c r="V938" s="146"/>
      <c r="AR938" t="str">
        <f t="shared" si="118"/>
        <v/>
      </c>
      <c r="AS938" t="str">
        <f t="shared" si="119"/>
        <v/>
      </c>
    </row>
    <row r="939" spans="1:45" x14ac:dyDescent="0.55000000000000004">
      <c r="A939" s="171"/>
      <c r="B939" s="172"/>
      <c r="C939" s="173"/>
      <c r="D939" s="173"/>
      <c r="E939" s="173"/>
      <c r="F939" s="173"/>
      <c r="G939" s="174"/>
      <c r="H939" s="175"/>
      <c r="I939" s="176"/>
      <c r="J939" s="176"/>
      <c r="K939" s="177"/>
      <c r="L939" s="178"/>
      <c r="M939" s="179"/>
      <c r="N939" s="133"/>
      <c r="O939" s="160" t="str">
        <f>IF(Q939 = "", "", COUNT(Q$4:$Q939))</f>
        <v/>
      </c>
      <c r="P939" s="160" t="str">
        <f t="shared" si="112"/>
        <v/>
      </c>
      <c r="Q939" s="161" t="str">
        <f t="shared" si="113"/>
        <v/>
      </c>
      <c r="R939" s="162" t="str">
        <f t="shared" si="114"/>
        <v/>
      </c>
      <c r="S939" s="163" t="str">
        <f t="shared" si="115"/>
        <v/>
      </c>
      <c r="T939" s="164" t="str">
        <f t="shared" si="116"/>
        <v/>
      </c>
      <c r="U939" s="165" t="str">
        <f t="shared" si="117"/>
        <v/>
      </c>
      <c r="V939" s="146"/>
      <c r="AR939" t="str">
        <f t="shared" si="118"/>
        <v/>
      </c>
      <c r="AS939" t="str">
        <f t="shared" si="119"/>
        <v/>
      </c>
    </row>
    <row r="940" spans="1:45" x14ac:dyDescent="0.55000000000000004">
      <c r="A940" s="171"/>
      <c r="B940" s="172"/>
      <c r="C940" s="173"/>
      <c r="D940" s="173"/>
      <c r="E940" s="173"/>
      <c r="F940" s="173"/>
      <c r="G940" s="174"/>
      <c r="H940" s="175"/>
      <c r="I940" s="176"/>
      <c r="J940" s="176"/>
      <c r="K940" s="177"/>
      <c r="L940" s="178"/>
      <c r="M940" s="179"/>
      <c r="N940" s="133"/>
      <c r="O940" s="160" t="str">
        <f>IF(Q940 = "", "", COUNT(Q$4:$Q940))</f>
        <v/>
      </c>
      <c r="P940" s="160" t="str">
        <f t="shared" si="112"/>
        <v/>
      </c>
      <c r="Q940" s="161" t="str">
        <f t="shared" si="113"/>
        <v/>
      </c>
      <c r="R940" s="162" t="str">
        <f t="shared" si="114"/>
        <v/>
      </c>
      <c r="S940" s="163" t="str">
        <f t="shared" si="115"/>
        <v/>
      </c>
      <c r="T940" s="164" t="str">
        <f t="shared" si="116"/>
        <v/>
      </c>
      <c r="U940" s="165" t="str">
        <f t="shared" si="117"/>
        <v/>
      </c>
      <c r="V940" s="146"/>
      <c r="AR940" t="str">
        <f t="shared" si="118"/>
        <v/>
      </c>
      <c r="AS940" t="str">
        <f t="shared" si="119"/>
        <v/>
      </c>
    </row>
    <row r="941" spans="1:45" x14ac:dyDescent="0.55000000000000004">
      <c r="A941" s="171"/>
      <c r="B941" s="172"/>
      <c r="C941" s="173"/>
      <c r="D941" s="173"/>
      <c r="E941" s="173"/>
      <c r="F941" s="173"/>
      <c r="G941" s="174"/>
      <c r="H941" s="175"/>
      <c r="I941" s="176"/>
      <c r="J941" s="176"/>
      <c r="K941" s="177"/>
      <c r="L941" s="178"/>
      <c r="M941" s="179"/>
      <c r="N941" s="133"/>
      <c r="O941" s="160" t="str">
        <f>IF(Q941 = "", "", COUNT(Q$4:$Q941))</f>
        <v/>
      </c>
      <c r="P941" s="160" t="str">
        <f t="shared" si="112"/>
        <v/>
      </c>
      <c r="Q941" s="161" t="str">
        <f t="shared" si="113"/>
        <v/>
      </c>
      <c r="R941" s="162" t="str">
        <f t="shared" si="114"/>
        <v/>
      </c>
      <c r="S941" s="163" t="str">
        <f t="shared" si="115"/>
        <v/>
      </c>
      <c r="T941" s="164" t="str">
        <f t="shared" si="116"/>
        <v/>
      </c>
      <c r="U941" s="165" t="str">
        <f t="shared" si="117"/>
        <v/>
      </c>
      <c r="V941" s="146"/>
      <c r="AR941" t="str">
        <f t="shared" si="118"/>
        <v/>
      </c>
      <c r="AS941" t="str">
        <f t="shared" si="119"/>
        <v/>
      </c>
    </row>
    <row r="942" spans="1:45" x14ac:dyDescent="0.55000000000000004">
      <c r="A942" s="171"/>
      <c r="B942" s="172"/>
      <c r="C942" s="173"/>
      <c r="D942" s="173"/>
      <c r="E942" s="173"/>
      <c r="F942" s="173"/>
      <c r="G942" s="174"/>
      <c r="H942" s="175"/>
      <c r="I942" s="176"/>
      <c r="J942" s="176"/>
      <c r="K942" s="177"/>
      <c r="L942" s="178"/>
      <c r="M942" s="179"/>
      <c r="N942" s="133"/>
      <c r="O942" s="160" t="str">
        <f>IF(Q942 = "", "", COUNT(Q$4:$Q942))</f>
        <v/>
      </c>
      <c r="P942" s="160" t="str">
        <f t="shared" si="112"/>
        <v/>
      </c>
      <c r="Q942" s="161" t="str">
        <f t="shared" si="113"/>
        <v/>
      </c>
      <c r="R942" s="162" t="str">
        <f t="shared" si="114"/>
        <v/>
      </c>
      <c r="S942" s="163" t="str">
        <f t="shared" si="115"/>
        <v/>
      </c>
      <c r="T942" s="164" t="str">
        <f t="shared" si="116"/>
        <v/>
      </c>
      <c r="U942" s="165" t="str">
        <f t="shared" si="117"/>
        <v/>
      </c>
      <c r="V942" s="146"/>
      <c r="AR942" t="str">
        <f t="shared" si="118"/>
        <v/>
      </c>
      <c r="AS942" t="str">
        <f t="shared" si="119"/>
        <v/>
      </c>
    </row>
    <row r="943" spans="1:45" x14ac:dyDescent="0.55000000000000004">
      <c r="A943" s="171"/>
      <c r="B943" s="172"/>
      <c r="C943" s="173"/>
      <c r="D943" s="173"/>
      <c r="E943" s="173"/>
      <c r="F943" s="173"/>
      <c r="G943" s="174"/>
      <c r="H943" s="175"/>
      <c r="I943" s="176"/>
      <c r="J943" s="176"/>
      <c r="K943" s="177"/>
      <c r="L943" s="178"/>
      <c r="M943" s="179"/>
      <c r="N943" s="133"/>
      <c r="O943" s="160" t="str">
        <f>IF(Q943 = "", "", COUNT(Q$4:$Q943))</f>
        <v/>
      </c>
      <c r="P943" s="160" t="str">
        <f t="shared" si="112"/>
        <v/>
      </c>
      <c r="Q943" s="161" t="str">
        <f t="shared" si="113"/>
        <v/>
      </c>
      <c r="R943" s="162" t="str">
        <f t="shared" si="114"/>
        <v/>
      </c>
      <c r="S943" s="163" t="str">
        <f t="shared" si="115"/>
        <v/>
      </c>
      <c r="T943" s="164" t="str">
        <f t="shared" si="116"/>
        <v/>
      </c>
      <c r="U943" s="165" t="str">
        <f t="shared" si="117"/>
        <v/>
      </c>
      <c r="V943" s="146"/>
      <c r="AR943" t="str">
        <f t="shared" si="118"/>
        <v/>
      </c>
      <c r="AS943" t="str">
        <f t="shared" si="119"/>
        <v/>
      </c>
    </row>
    <row r="944" spans="1:45" x14ac:dyDescent="0.55000000000000004">
      <c r="A944" s="171"/>
      <c r="B944" s="172"/>
      <c r="C944" s="173"/>
      <c r="D944" s="173"/>
      <c r="E944" s="173"/>
      <c r="F944" s="173"/>
      <c r="G944" s="174"/>
      <c r="H944" s="175"/>
      <c r="I944" s="176"/>
      <c r="J944" s="176"/>
      <c r="K944" s="177"/>
      <c r="L944" s="178"/>
      <c r="M944" s="179"/>
      <c r="N944" s="133"/>
      <c r="O944" s="160" t="str">
        <f>IF(Q944 = "", "", COUNT(Q$4:$Q944))</f>
        <v/>
      </c>
      <c r="P944" s="160" t="str">
        <f t="shared" si="112"/>
        <v/>
      </c>
      <c r="Q944" s="161" t="str">
        <f t="shared" si="113"/>
        <v/>
      </c>
      <c r="R944" s="162" t="str">
        <f t="shared" si="114"/>
        <v/>
      </c>
      <c r="S944" s="163" t="str">
        <f t="shared" si="115"/>
        <v/>
      </c>
      <c r="T944" s="164" t="str">
        <f t="shared" si="116"/>
        <v/>
      </c>
      <c r="U944" s="165" t="str">
        <f t="shared" si="117"/>
        <v/>
      </c>
      <c r="V944" s="146"/>
      <c r="AR944" t="str">
        <f t="shared" si="118"/>
        <v/>
      </c>
      <c r="AS944" t="str">
        <f t="shared" si="119"/>
        <v/>
      </c>
    </row>
    <row r="945" spans="1:45" x14ac:dyDescent="0.55000000000000004">
      <c r="A945" s="171"/>
      <c r="B945" s="172"/>
      <c r="C945" s="173"/>
      <c r="D945" s="173"/>
      <c r="E945" s="173"/>
      <c r="F945" s="173"/>
      <c r="G945" s="174"/>
      <c r="H945" s="175"/>
      <c r="I945" s="176"/>
      <c r="J945" s="176"/>
      <c r="K945" s="177"/>
      <c r="L945" s="178"/>
      <c r="M945" s="179"/>
      <c r="N945" s="133"/>
      <c r="O945" s="160" t="str">
        <f>IF(Q945 = "", "", COUNT(Q$4:$Q945))</f>
        <v/>
      </c>
      <c r="P945" s="160" t="str">
        <f t="shared" si="112"/>
        <v/>
      </c>
      <c r="Q945" s="161" t="str">
        <f t="shared" si="113"/>
        <v/>
      </c>
      <c r="R945" s="162" t="str">
        <f t="shared" si="114"/>
        <v/>
      </c>
      <c r="S945" s="163" t="str">
        <f t="shared" si="115"/>
        <v/>
      </c>
      <c r="T945" s="164" t="str">
        <f t="shared" si="116"/>
        <v/>
      </c>
      <c r="U945" s="165" t="str">
        <f t="shared" si="117"/>
        <v/>
      </c>
      <c r="V945" s="146"/>
      <c r="AR945" t="str">
        <f t="shared" si="118"/>
        <v/>
      </c>
      <c r="AS945" t="str">
        <f t="shared" si="119"/>
        <v/>
      </c>
    </row>
    <row r="946" spans="1:45" x14ac:dyDescent="0.55000000000000004">
      <c r="A946" s="171"/>
      <c r="B946" s="172"/>
      <c r="C946" s="173"/>
      <c r="D946" s="173"/>
      <c r="E946" s="173"/>
      <c r="F946" s="173"/>
      <c r="G946" s="174"/>
      <c r="H946" s="175"/>
      <c r="I946" s="176"/>
      <c r="J946" s="176"/>
      <c r="K946" s="177"/>
      <c r="L946" s="178"/>
      <c r="M946" s="179"/>
      <c r="N946" s="133"/>
      <c r="O946" s="160" t="str">
        <f>IF(Q946 = "", "", COUNT(Q$4:$Q946))</f>
        <v/>
      </c>
      <c r="P946" s="160" t="str">
        <f t="shared" si="112"/>
        <v/>
      </c>
      <c r="Q946" s="161" t="str">
        <f t="shared" si="113"/>
        <v/>
      </c>
      <c r="R946" s="162" t="str">
        <f t="shared" si="114"/>
        <v/>
      </c>
      <c r="S946" s="163" t="str">
        <f t="shared" si="115"/>
        <v/>
      </c>
      <c r="T946" s="164" t="str">
        <f t="shared" si="116"/>
        <v/>
      </c>
      <c r="U946" s="165" t="str">
        <f t="shared" si="117"/>
        <v/>
      </c>
      <c r="V946" s="146"/>
      <c r="AR946" t="str">
        <f t="shared" si="118"/>
        <v/>
      </c>
      <c r="AS946" t="str">
        <f t="shared" si="119"/>
        <v/>
      </c>
    </row>
    <row r="947" spans="1:45" x14ac:dyDescent="0.55000000000000004">
      <c r="A947" s="171"/>
      <c r="B947" s="172"/>
      <c r="C947" s="173"/>
      <c r="D947" s="173"/>
      <c r="E947" s="173"/>
      <c r="F947" s="173"/>
      <c r="G947" s="174"/>
      <c r="H947" s="175"/>
      <c r="I947" s="176"/>
      <c r="J947" s="176"/>
      <c r="K947" s="177"/>
      <c r="L947" s="178"/>
      <c r="M947" s="179"/>
      <c r="N947" s="133"/>
      <c r="O947" s="160" t="str">
        <f>IF(Q947 = "", "", COUNT(Q$4:$Q947))</f>
        <v/>
      </c>
      <c r="P947" s="160" t="str">
        <f t="shared" si="112"/>
        <v/>
      </c>
      <c r="Q947" s="161" t="str">
        <f t="shared" si="113"/>
        <v/>
      </c>
      <c r="R947" s="162" t="str">
        <f t="shared" si="114"/>
        <v/>
      </c>
      <c r="S947" s="163" t="str">
        <f t="shared" si="115"/>
        <v/>
      </c>
      <c r="T947" s="164" t="str">
        <f t="shared" si="116"/>
        <v/>
      </c>
      <c r="U947" s="165" t="str">
        <f t="shared" si="117"/>
        <v/>
      </c>
      <c r="V947" s="146"/>
      <c r="AR947" t="str">
        <f t="shared" si="118"/>
        <v/>
      </c>
      <c r="AS947" t="str">
        <f t="shared" si="119"/>
        <v/>
      </c>
    </row>
    <row r="948" spans="1:45" x14ac:dyDescent="0.55000000000000004">
      <c r="A948" s="171"/>
      <c r="B948" s="172"/>
      <c r="C948" s="173"/>
      <c r="D948" s="173"/>
      <c r="E948" s="173"/>
      <c r="F948" s="173"/>
      <c r="G948" s="174"/>
      <c r="H948" s="175"/>
      <c r="I948" s="176"/>
      <c r="J948" s="176"/>
      <c r="K948" s="177"/>
      <c r="L948" s="178"/>
      <c r="M948" s="179"/>
      <c r="N948" s="133"/>
      <c r="O948" s="160" t="str">
        <f>IF(Q948 = "", "", COUNT(Q$4:$Q948))</f>
        <v/>
      </c>
      <c r="P948" s="160" t="str">
        <f t="shared" si="112"/>
        <v/>
      </c>
      <c r="Q948" s="161" t="str">
        <f t="shared" si="113"/>
        <v/>
      </c>
      <c r="R948" s="162" t="str">
        <f t="shared" si="114"/>
        <v/>
      </c>
      <c r="S948" s="163" t="str">
        <f t="shared" si="115"/>
        <v/>
      </c>
      <c r="T948" s="164" t="str">
        <f t="shared" si="116"/>
        <v/>
      </c>
      <c r="U948" s="165" t="str">
        <f t="shared" si="117"/>
        <v/>
      </c>
      <c r="V948" s="146"/>
      <c r="AR948" t="str">
        <f t="shared" si="118"/>
        <v/>
      </c>
      <c r="AS948" t="str">
        <f t="shared" si="119"/>
        <v/>
      </c>
    </row>
    <row r="949" spans="1:45" x14ac:dyDescent="0.55000000000000004">
      <c r="A949" s="171"/>
      <c r="B949" s="172"/>
      <c r="C949" s="173"/>
      <c r="D949" s="173"/>
      <c r="E949" s="173"/>
      <c r="F949" s="173"/>
      <c r="G949" s="174"/>
      <c r="H949" s="175"/>
      <c r="I949" s="176"/>
      <c r="J949" s="176"/>
      <c r="K949" s="177"/>
      <c r="L949" s="178"/>
      <c r="M949" s="179"/>
      <c r="N949" s="133"/>
      <c r="O949" s="160" t="str">
        <f>IF(Q949 = "", "", COUNT(Q$4:$Q949))</f>
        <v/>
      </c>
      <c r="P949" s="160" t="str">
        <f t="shared" si="112"/>
        <v/>
      </c>
      <c r="Q949" s="161" t="str">
        <f t="shared" si="113"/>
        <v/>
      </c>
      <c r="R949" s="162" t="str">
        <f t="shared" si="114"/>
        <v/>
      </c>
      <c r="S949" s="163" t="str">
        <f t="shared" si="115"/>
        <v/>
      </c>
      <c r="T949" s="164" t="str">
        <f t="shared" si="116"/>
        <v/>
      </c>
      <c r="U949" s="165" t="str">
        <f t="shared" si="117"/>
        <v/>
      </c>
      <c r="V949" s="146"/>
      <c r="AR949" t="str">
        <f t="shared" si="118"/>
        <v/>
      </c>
      <c r="AS949" t="str">
        <f t="shared" si="119"/>
        <v/>
      </c>
    </row>
    <row r="950" spans="1:45" x14ac:dyDescent="0.55000000000000004">
      <c r="A950" s="171"/>
      <c r="B950" s="172"/>
      <c r="C950" s="173"/>
      <c r="D950" s="173"/>
      <c r="E950" s="173"/>
      <c r="F950" s="173"/>
      <c r="G950" s="174"/>
      <c r="H950" s="175"/>
      <c r="I950" s="176"/>
      <c r="J950" s="176"/>
      <c r="K950" s="177"/>
      <c r="L950" s="178"/>
      <c r="M950" s="179"/>
      <c r="N950" s="133"/>
      <c r="O950" s="160" t="str">
        <f>IF(Q950 = "", "", COUNT(Q$4:$Q950))</f>
        <v/>
      </c>
      <c r="P950" s="160" t="str">
        <f t="shared" si="112"/>
        <v/>
      </c>
      <c r="Q950" s="161" t="str">
        <f t="shared" si="113"/>
        <v/>
      </c>
      <c r="R950" s="162" t="str">
        <f t="shared" si="114"/>
        <v/>
      </c>
      <c r="S950" s="163" t="str">
        <f t="shared" si="115"/>
        <v/>
      </c>
      <c r="T950" s="164" t="str">
        <f t="shared" si="116"/>
        <v/>
      </c>
      <c r="U950" s="165" t="str">
        <f t="shared" si="117"/>
        <v/>
      </c>
      <c r="V950" s="146"/>
      <c r="AR950" t="str">
        <f t="shared" si="118"/>
        <v/>
      </c>
      <c r="AS950" t="str">
        <f t="shared" si="119"/>
        <v/>
      </c>
    </row>
    <row r="951" spans="1:45" x14ac:dyDescent="0.55000000000000004">
      <c r="A951" s="171"/>
      <c r="B951" s="172"/>
      <c r="C951" s="173"/>
      <c r="D951" s="173"/>
      <c r="E951" s="173"/>
      <c r="F951" s="173"/>
      <c r="G951" s="174"/>
      <c r="H951" s="175"/>
      <c r="I951" s="176"/>
      <c r="J951" s="176"/>
      <c r="K951" s="177"/>
      <c r="L951" s="178"/>
      <c r="M951" s="179"/>
      <c r="N951" s="133"/>
      <c r="O951" s="160" t="str">
        <f>IF(Q951 = "", "", COUNT(Q$4:$Q951))</f>
        <v/>
      </c>
      <c r="P951" s="160" t="str">
        <f t="shared" si="112"/>
        <v/>
      </c>
      <c r="Q951" s="161" t="str">
        <f t="shared" si="113"/>
        <v/>
      </c>
      <c r="R951" s="162" t="str">
        <f t="shared" si="114"/>
        <v/>
      </c>
      <c r="S951" s="163" t="str">
        <f t="shared" si="115"/>
        <v/>
      </c>
      <c r="T951" s="164" t="str">
        <f t="shared" si="116"/>
        <v/>
      </c>
      <c r="U951" s="165" t="str">
        <f t="shared" si="117"/>
        <v/>
      </c>
      <c r="V951" s="146"/>
      <c r="AR951" t="str">
        <f t="shared" si="118"/>
        <v/>
      </c>
      <c r="AS951" t="str">
        <f t="shared" si="119"/>
        <v/>
      </c>
    </row>
    <row r="952" spans="1:45" x14ac:dyDescent="0.55000000000000004">
      <c r="A952" s="171"/>
      <c r="B952" s="172"/>
      <c r="C952" s="173"/>
      <c r="D952" s="173"/>
      <c r="E952" s="173"/>
      <c r="F952" s="173"/>
      <c r="G952" s="174"/>
      <c r="H952" s="175"/>
      <c r="I952" s="176"/>
      <c r="J952" s="176"/>
      <c r="K952" s="177"/>
      <c r="L952" s="178"/>
      <c r="M952" s="179"/>
      <c r="N952" s="133"/>
      <c r="O952" s="160" t="str">
        <f>IF(Q952 = "", "", COUNT(Q$4:$Q952))</f>
        <v/>
      </c>
      <c r="P952" s="160" t="str">
        <f t="shared" si="112"/>
        <v/>
      </c>
      <c r="Q952" s="161" t="str">
        <f t="shared" si="113"/>
        <v/>
      </c>
      <c r="R952" s="162" t="str">
        <f t="shared" si="114"/>
        <v/>
      </c>
      <c r="S952" s="163" t="str">
        <f t="shared" si="115"/>
        <v/>
      </c>
      <c r="T952" s="164" t="str">
        <f t="shared" si="116"/>
        <v/>
      </c>
      <c r="U952" s="165" t="str">
        <f t="shared" si="117"/>
        <v/>
      </c>
      <c r="V952" s="146"/>
      <c r="AR952" t="str">
        <f t="shared" si="118"/>
        <v/>
      </c>
      <c r="AS952" t="str">
        <f t="shared" si="119"/>
        <v/>
      </c>
    </row>
    <row r="953" spans="1:45" x14ac:dyDescent="0.55000000000000004">
      <c r="A953" s="171"/>
      <c r="B953" s="172"/>
      <c r="C953" s="173"/>
      <c r="D953" s="173"/>
      <c r="E953" s="173"/>
      <c r="F953" s="173"/>
      <c r="G953" s="174"/>
      <c r="H953" s="175"/>
      <c r="I953" s="176"/>
      <c r="J953" s="176"/>
      <c r="K953" s="177"/>
      <c r="L953" s="178"/>
      <c r="M953" s="179"/>
      <c r="N953" s="133"/>
      <c r="O953" s="160" t="str">
        <f>IF(Q953 = "", "", COUNT(Q$4:$Q953))</f>
        <v/>
      </c>
      <c r="P953" s="160" t="str">
        <f t="shared" si="112"/>
        <v/>
      </c>
      <c r="Q953" s="161" t="str">
        <f t="shared" si="113"/>
        <v/>
      </c>
      <c r="R953" s="162" t="str">
        <f t="shared" si="114"/>
        <v/>
      </c>
      <c r="S953" s="163" t="str">
        <f t="shared" si="115"/>
        <v/>
      </c>
      <c r="T953" s="164" t="str">
        <f t="shared" si="116"/>
        <v/>
      </c>
      <c r="U953" s="165" t="str">
        <f t="shared" si="117"/>
        <v/>
      </c>
      <c r="V953" s="146"/>
      <c r="AR953" t="str">
        <f t="shared" si="118"/>
        <v/>
      </c>
      <c r="AS953" t="str">
        <f t="shared" si="119"/>
        <v/>
      </c>
    </row>
    <row r="954" spans="1:45" x14ac:dyDescent="0.55000000000000004">
      <c r="A954" s="171"/>
      <c r="B954" s="172"/>
      <c r="C954" s="173"/>
      <c r="D954" s="173"/>
      <c r="E954" s="173"/>
      <c r="F954" s="173"/>
      <c r="G954" s="174"/>
      <c r="H954" s="175"/>
      <c r="I954" s="176"/>
      <c r="J954" s="176"/>
      <c r="K954" s="177"/>
      <c r="L954" s="178"/>
      <c r="M954" s="179"/>
      <c r="N954" s="133"/>
      <c r="O954" s="160" t="str">
        <f>IF(Q954 = "", "", COUNT(Q$4:$Q954))</f>
        <v/>
      </c>
      <c r="P954" s="160" t="str">
        <f t="shared" si="112"/>
        <v/>
      </c>
      <c r="Q954" s="161" t="str">
        <f t="shared" si="113"/>
        <v/>
      </c>
      <c r="R954" s="162" t="str">
        <f t="shared" si="114"/>
        <v/>
      </c>
      <c r="S954" s="163" t="str">
        <f t="shared" si="115"/>
        <v/>
      </c>
      <c r="T954" s="164" t="str">
        <f t="shared" si="116"/>
        <v/>
      </c>
      <c r="U954" s="165" t="str">
        <f t="shared" si="117"/>
        <v/>
      </c>
      <c r="V954" s="146"/>
      <c r="AR954" t="str">
        <f t="shared" si="118"/>
        <v/>
      </c>
      <c r="AS954" t="str">
        <f t="shared" si="119"/>
        <v/>
      </c>
    </row>
    <row r="955" spans="1:45" x14ac:dyDescent="0.55000000000000004">
      <c r="A955" s="171"/>
      <c r="B955" s="172"/>
      <c r="C955" s="173"/>
      <c r="D955" s="173"/>
      <c r="E955" s="173"/>
      <c r="F955" s="173"/>
      <c r="G955" s="174"/>
      <c r="H955" s="175"/>
      <c r="I955" s="176"/>
      <c r="J955" s="176"/>
      <c r="K955" s="177"/>
      <c r="L955" s="178"/>
      <c r="M955" s="179"/>
      <c r="N955" s="133"/>
      <c r="O955" s="160" t="str">
        <f>IF(Q955 = "", "", COUNT(Q$4:$Q955))</f>
        <v/>
      </c>
      <c r="P955" s="160" t="str">
        <f t="shared" si="112"/>
        <v/>
      </c>
      <c r="Q955" s="161" t="str">
        <f t="shared" si="113"/>
        <v/>
      </c>
      <c r="R955" s="162" t="str">
        <f t="shared" si="114"/>
        <v/>
      </c>
      <c r="S955" s="163" t="str">
        <f t="shared" si="115"/>
        <v/>
      </c>
      <c r="T955" s="164" t="str">
        <f t="shared" si="116"/>
        <v/>
      </c>
      <c r="U955" s="165" t="str">
        <f t="shared" si="117"/>
        <v/>
      </c>
      <c r="V955" s="146"/>
      <c r="AR955" t="str">
        <f t="shared" si="118"/>
        <v/>
      </c>
      <c r="AS955" t="str">
        <f t="shared" si="119"/>
        <v/>
      </c>
    </row>
    <row r="956" spans="1:45" x14ac:dyDescent="0.55000000000000004">
      <c r="A956" s="171"/>
      <c r="B956" s="172"/>
      <c r="C956" s="173"/>
      <c r="D956" s="173"/>
      <c r="E956" s="173"/>
      <c r="F956" s="173"/>
      <c r="G956" s="174"/>
      <c r="H956" s="175"/>
      <c r="I956" s="176"/>
      <c r="J956" s="176"/>
      <c r="K956" s="177"/>
      <c r="L956" s="178"/>
      <c r="M956" s="179"/>
      <c r="N956" s="133"/>
      <c r="O956" s="160" t="str">
        <f>IF(Q956 = "", "", COUNT(Q$4:$Q956))</f>
        <v/>
      </c>
      <c r="P956" s="160" t="str">
        <f t="shared" si="112"/>
        <v/>
      </c>
      <c r="Q956" s="161" t="str">
        <f t="shared" si="113"/>
        <v/>
      </c>
      <c r="R956" s="162" t="str">
        <f t="shared" si="114"/>
        <v/>
      </c>
      <c r="S956" s="163" t="str">
        <f t="shared" si="115"/>
        <v/>
      </c>
      <c r="T956" s="164" t="str">
        <f t="shared" si="116"/>
        <v/>
      </c>
      <c r="U956" s="165" t="str">
        <f t="shared" si="117"/>
        <v/>
      </c>
      <c r="V956" s="146"/>
      <c r="AR956" t="str">
        <f t="shared" si="118"/>
        <v/>
      </c>
      <c r="AS956" t="str">
        <f t="shared" si="119"/>
        <v/>
      </c>
    </row>
    <row r="957" spans="1:45" x14ac:dyDescent="0.55000000000000004">
      <c r="A957" s="171"/>
      <c r="B957" s="172"/>
      <c r="C957" s="173"/>
      <c r="D957" s="173"/>
      <c r="E957" s="173"/>
      <c r="F957" s="173"/>
      <c r="G957" s="174"/>
      <c r="H957" s="175"/>
      <c r="I957" s="176"/>
      <c r="J957" s="176"/>
      <c r="K957" s="177"/>
      <c r="L957" s="178"/>
      <c r="M957" s="179"/>
      <c r="N957" s="133"/>
      <c r="O957" s="160" t="str">
        <f>IF(Q957 = "", "", COUNT(Q$4:$Q957))</f>
        <v/>
      </c>
      <c r="P957" s="160" t="str">
        <f t="shared" si="112"/>
        <v/>
      </c>
      <c r="Q957" s="161" t="str">
        <f t="shared" si="113"/>
        <v/>
      </c>
      <c r="R957" s="162" t="str">
        <f t="shared" si="114"/>
        <v/>
      </c>
      <c r="S957" s="163" t="str">
        <f t="shared" si="115"/>
        <v/>
      </c>
      <c r="T957" s="164" t="str">
        <f t="shared" si="116"/>
        <v/>
      </c>
      <c r="U957" s="165" t="str">
        <f t="shared" si="117"/>
        <v/>
      </c>
      <c r="V957" s="146"/>
      <c r="AR957" t="str">
        <f t="shared" si="118"/>
        <v/>
      </c>
      <c r="AS957" t="str">
        <f t="shared" si="119"/>
        <v/>
      </c>
    </row>
    <row r="958" spans="1:45" x14ac:dyDescent="0.55000000000000004">
      <c r="A958" s="171"/>
      <c r="B958" s="172"/>
      <c r="C958" s="173"/>
      <c r="D958" s="173"/>
      <c r="E958" s="173"/>
      <c r="F958" s="173"/>
      <c r="G958" s="174"/>
      <c r="H958" s="175"/>
      <c r="I958" s="176"/>
      <c r="J958" s="176"/>
      <c r="K958" s="177"/>
      <c r="L958" s="178"/>
      <c r="M958" s="179"/>
      <c r="N958" s="133"/>
      <c r="O958" s="160" t="str">
        <f>IF(Q958 = "", "", COUNT(Q$4:$Q958))</f>
        <v/>
      </c>
      <c r="P958" s="160" t="str">
        <f t="shared" si="112"/>
        <v/>
      </c>
      <c r="Q958" s="161" t="str">
        <f t="shared" si="113"/>
        <v/>
      </c>
      <c r="R958" s="162" t="str">
        <f t="shared" si="114"/>
        <v/>
      </c>
      <c r="S958" s="163" t="str">
        <f t="shared" si="115"/>
        <v/>
      </c>
      <c r="T958" s="164" t="str">
        <f t="shared" si="116"/>
        <v/>
      </c>
      <c r="U958" s="165" t="str">
        <f t="shared" si="117"/>
        <v/>
      </c>
      <c r="V958" s="146"/>
      <c r="AR958" t="str">
        <f t="shared" si="118"/>
        <v/>
      </c>
      <c r="AS958" t="str">
        <f t="shared" si="119"/>
        <v/>
      </c>
    </row>
    <row r="959" spans="1:45" x14ac:dyDescent="0.55000000000000004">
      <c r="A959" s="171"/>
      <c r="B959" s="172"/>
      <c r="C959" s="173"/>
      <c r="D959" s="173"/>
      <c r="E959" s="173"/>
      <c r="F959" s="173"/>
      <c r="G959" s="174"/>
      <c r="H959" s="175"/>
      <c r="I959" s="176"/>
      <c r="J959" s="176"/>
      <c r="K959" s="177"/>
      <c r="L959" s="178"/>
      <c r="M959" s="179"/>
      <c r="N959" s="133"/>
      <c r="O959" s="160" t="str">
        <f>IF(Q959 = "", "", COUNT(Q$4:$Q959))</f>
        <v/>
      </c>
      <c r="P959" s="160" t="str">
        <f t="shared" si="112"/>
        <v/>
      </c>
      <c r="Q959" s="161" t="str">
        <f t="shared" si="113"/>
        <v/>
      </c>
      <c r="R959" s="162" t="str">
        <f t="shared" si="114"/>
        <v/>
      </c>
      <c r="S959" s="163" t="str">
        <f t="shared" si="115"/>
        <v/>
      </c>
      <c r="T959" s="164" t="str">
        <f t="shared" si="116"/>
        <v/>
      </c>
      <c r="U959" s="165" t="str">
        <f t="shared" si="117"/>
        <v/>
      </c>
      <c r="V959" s="146"/>
      <c r="AR959" t="str">
        <f t="shared" si="118"/>
        <v/>
      </c>
      <c r="AS959" t="str">
        <f t="shared" si="119"/>
        <v/>
      </c>
    </row>
    <row r="960" spans="1:45" x14ac:dyDescent="0.55000000000000004">
      <c r="A960" s="171"/>
      <c r="B960" s="172"/>
      <c r="C960" s="173"/>
      <c r="D960" s="173"/>
      <c r="E960" s="173"/>
      <c r="F960" s="173"/>
      <c r="G960" s="174"/>
      <c r="H960" s="175"/>
      <c r="I960" s="176"/>
      <c r="J960" s="176"/>
      <c r="K960" s="177"/>
      <c r="L960" s="178"/>
      <c r="M960" s="179"/>
      <c r="N960" s="133"/>
      <c r="O960" s="160" t="str">
        <f>IF(Q960 = "", "", COUNT(Q$4:$Q960))</f>
        <v/>
      </c>
      <c r="P960" s="160" t="str">
        <f t="shared" si="112"/>
        <v/>
      </c>
      <c r="Q960" s="161" t="str">
        <f t="shared" si="113"/>
        <v/>
      </c>
      <c r="R960" s="162" t="str">
        <f t="shared" si="114"/>
        <v/>
      </c>
      <c r="S960" s="163" t="str">
        <f t="shared" si="115"/>
        <v/>
      </c>
      <c r="T960" s="164" t="str">
        <f t="shared" si="116"/>
        <v/>
      </c>
      <c r="U960" s="165" t="str">
        <f t="shared" si="117"/>
        <v/>
      </c>
      <c r="V960" s="146"/>
      <c r="AR960" t="str">
        <f t="shared" si="118"/>
        <v/>
      </c>
      <c r="AS960" t="str">
        <f t="shared" si="119"/>
        <v/>
      </c>
    </row>
    <row r="961" spans="1:45" x14ac:dyDescent="0.55000000000000004">
      <c r="A961" s="171"/>
      <c r="B961" s="172"/>
      <c r="C961" s="173"/>
      <c r="D961" s="173"/>
      <c r="E961" s="173"/>
      <c r="F961" s="173"/>
      <c r="G961" s="174"/>
      <c r="H961" s="175"/>
      <c r="I961" s="176"/>
      <c r="J961" s="176"/>
      <c r="K961" s="177"/>
      <c r="L961" s="178"/>
      <c r="M961" s="179"/>
      <c r="N961" s="133"/>
      <c r="O961" s="160" t="str">
        <f>IF(Q961 = "", "", COUNT(Q$4:$Q961))</f>
        <v/>
      </c>
      <c r="P961" s="160" t="str">
        <f t="shared" si="112"/>
        <v/>
      </c>
      <c r="Q961" s="161" t="str">
        <f t="shared" si="113"/>
        <v/>
      </c>
      <c r="R961" s="162" t="str">
        <f t="shared" si="114"/>
        <v/>
      </c>
      <c r="S961" s="163" t="str">
        <f t="shared" si="115"/>
        <v/>
      </c>
      <c r="T961" s="164" t="str">
        <f t="shared" si="116"/>
        <v/>
      </c>
      <c r="U961" s="165" t="str">
        <f t="shared" si="117"/>
        <v/>
      </c>
      <c r="V961" s="146"/>
      <c r="AR961" t="str">
        <f t="shared" si="118"/>
        <v/>
      </c>
      <c r="AS961" t="str">
        <f t="shared" si="119"/>
        <v/>
      </c>
    </row>
    <row r="962" spans="1:45" x14ac:dyDescent="0.55000000000000004">
      <c r="A962" s="171"/>
      <c r="B962" s="172"/>
      <c r="C962" s="173"/>
      <c r="D962" s="173"/>
      <c r="E962" s="173"/>
      <c r="F962" s="173"/>
      <c r="G962" s="174"/>
      <c r="H962" s="175"/>
      <c r="I962" s="176"/>
      <c r="J962" s="176"/>
      <c r="K962" s="177"/>
      <c r="L962" s="178"/>
      <c r="M962" s="179"/>
      <c r="N962" s="133"/>
      <c r="O962" s="160" t="str">
        <f>IF(Q962 = "", "", COUNT(Q$4:$Q962))</f>
        <v/>
      </c>
      <c r="P962" s="160" t="str">
        <f t="shared" si="112"/>
        <v/>
      </c>
      <c r="Q962" s="161" t="str">
        <f t="shared" si="113"/>
        <v/>
      </c>
      <c r="R962" s="162" t="str">
        <f t="shared" si="114"/>
        <v/>
      </c>
      <c r="S962" s="163" t="str">
        <f t="shared" si="115"/>
        <v/>
      </c>
      <c r="T962" s="164" t="str">
        <f t="shared" si="116"/>
        <v/>
      </c>
      <c r="U962" s="165" t="str">
        <f t="shared" si="117"/>
        <v/>
      </c>
      <c r="V962" s="146"/>
      <c r="AR962" t="str">
        <f t="shared" si="118"/>
        <v/>
      </c>
      <c r="AS962" t="str">
        <f t="shared" si="119"/>
        <v/>
      </c>
    </row>
    <row r="963" spans="1:45" x14ac:dyDescent="0.55000000000000004">
      <c r="A963" s="171"/>
      <c r="B963" s="172"/>
      <c r="C963" s="173"/>
      <c r="D963" s="173"/>
      <c r="E963" s="173"/>
      <c r="F963" s="173"/>
      <c r="G963" s="174"/>
      <c r="H963" s="175"/>
      <c r="I963" s="176"/>
      <c r="J963" s="176"/>
      <c r="K963" s="177"/>
      <c r="L963" s="178"/>
      <c r="M963" s="179"/>
      <c r="N963" s="133"/>
      <c r="O963" s="160" t="str">
        <f>IF(Q963 = "", "", COUNT(Q$4:$Q963))</f>
        <v/>
      </c>
      <c r="P963" s="160" t="str">
        <f t="shared" si="112"/>
        <v/>
      </c>
      <c r="Q963" s="161" t="str">
        <f t="shared" si="113"/>
        <v/>
      </c>
      <c r="R963" s="162" t="str">
        <f t="shared" si="114"/>
        <v/>
      </c>
      <c r="S963" s="163" t="str">
        <f t="shared" si="115"/>
        <v/>
      </c>
      <c r="T963" s="164" t="str">
        <f t="shared" si="116"/>
        <v/>
      </c>
      <c r="U963" s="165" t="str">
        <f t="shared" si="117"/>
        <v/>
      </c>
      <c r="V963" s="146"/>
      <c r="AR963" t="str">
        <f t="shared" si="118"/>
        <v/>
      </c>
      <c r="AS963" t="str">
        <f t="shared" si="119"/>
        <v/>
      </c>
    </row>
    <row r="964" spans="1:45" x14ac:dyDescent="0.55000000000000004">
      <c r="A964" s="171"/>
      <c r="B964" s="172"/>
      <c r="C964" s="173"/>
      <c r="D964" s="173"/>
      <c r="E964" s="173"/>
      <c r="F964" s="173"/>
      <c r="G964" s="174"/>
      <c r="H964" s="175"/>
      <c r="I964" s="176"/>
      <c r="J964" s="176"/>
      <c r="K964" s="177"/>
      <c r="L964" s="178"/>
      <c r="M964" s="179"/>
      <c r="N964" s="133"/>
      <c r="O964" s="160" t="str">
        <f>IF(Q964 = "", "", COUNT(Q$4:$Q964))</f>
        <v/>
      </c>
      <c r="P964" s="160" t="str">
        <f t="shared" ref="P964:P1003" si="120">IF(C964 &gt; 0, YEAR(B964), "")</f>
        <v/>
      </c>
      <c r="Q964" s="161" t="str">
        <f t="shared" ref="Q964:Q1003" si="121">IF(A964="", "", IF(G964="",1,IF(G964="O",1,IF(G964="C",8.4,IF(G964="B",8.4,IF(G964="A",76.8,IF(G964="K",76.8,"ERR")))))))</f>
        <v/>
      </c>
      <c r="R964" s="162" t="str">
        <f t="shared" ref="R964:R1003" si="122">IF(L964&lt;&gt;"",Q964,"")</f>
        <v/>
      </c>
      <c r="S964" s="163" t="str">
        <f t="shared" ref="S964:S1003" si="123">IF(IF(L964&lt;&gt;"",G964,"")=0, "O", IF(L964&lt;&gt;"",G964,""))</f>
        <v/>
      </c>
      <c r="T964" s="164" t="str">
        <f t="shared" ref="T964:T1003" si="124">IF(M964&lt;&gt;"",Q964,"")</f>
        <v/>
      </c>
      <c r="U964" s="165" t="str">
        <f t="shared" ref="U964:U1003" si="125">IF(IF(M964&lt;&gt;"",G964,"")=0, "O", IF(M964&lt;&gt;"",G964,""))</f>
        <v/>
      </c>
      <c r="V964" s="146"/>
      <c r="AR964" t="str">
        <f t="shared" ref="AR964:AR1003" si="126">IF(O964&gt;0, O964, "")</f>
        <v/>
      </c>
      <c r="AS964" t="str">
        <f t="shared" ref="AS964:AS1003" si="127">IF(OR(L964="Y",M964="Y"),"Y","")</f>
        <v/>
      </c>
    </row>
    <row r="965" spans="1:45" x14ac:dyDescent="0.55000000000000004">
      <c r="A965" s="171"/>
      <c r="B965" s="172"/>
      <c r="C965" s="173"/>
      <c r="D965" s="173"/>
      <c r="E965" s="173"/>
      <c r="F965" s="173"/>
      <c r="G965" s="174"/>
      <c r="H965" s="175"/>
      <c r="I965" s="176"/>
      <c r="J965" s="176"/>
      <c r="K965" s="177"/>
      <c r="L965" s="178"/>
      <c r="M965" s="179"/>
      <c r="N965" s="133"/>
      <c r="O965" s="160" t="str">
        <f>IF(Q965 = "", "", COUNT(Q$4:$Q965))</f>
        <v/>
      </c>
      <c r="P965" s="160" t="str">
        <f t="shared" si="120"/>
        <v/>
      </c>
      <c r="Q965" s="161" t="str">
        <f t="shared" si="121"/>
        <v/>
      </c>
      <c r="R965" s="162" t="str">
        <f t="shared" si="122"/>
        <v/>
      </c>
      <c r="S965" s="163" t="str">
        <f t="shared" si="123"/>
        <v/>
      </c>
      <c r="T965" s="164" t="str">
        <f t="shared" si="124"/>
        <v/>
      </c>
      <c r="U965" s="165" t="str">
        <f t="shared" si="125"/>
        <v/>
      </c>
      <c r="V965" s="146"/>
      <c r="AR965" t="str">
        <f t="shared" si="126"/>
        <v/>
      </c>
      <c r="AS965" t="str">
        <f t="shared" si="127"/>
        <v/>
      </c>
    </row>
    <row r="966" spans="1:45" x14ac:dyDescent="0.55000000000000004">
      <c r="A966" s="171"/>
      <c r="B966" s="172"/>
      <c r="C966" s="173"/>
      <c r="D966" s="173"/>
      <c r="E966" s="173"/>
      <c r="F966" s="173"/>
      <c r="G966" s="174"/>
      <c r="H966" s="175"/>
      <c r="I966" s="176"/>
      <c r="J966" s="176"/>
      <c r="K966" s="177"/>
      <c r="L966" s="178"/>
      <c r="M966" s="179"/>
      <c r="N966" s="133"/>
      <c r="O966" s="160" t="str">
        <f>IF(Q966 = "", "", COUNT(Q$4:$Q966))</f>
        <v/>
      </c>
      <c r="P966" s="160" t="str">
        <f t="shared" si="120"/>
        <v/>
      </c>
      <c r="Q966" s="161" t="str">
        <f t="shared" si="121"/>
        <v/>
      </c>
      <c r="R966" s="162" t="str">
        <f t="shared" si="122"/>
        <v/>
      </c>
      <c r="S966" s="163" t="str">
        <f t="shared" si="123"/>
        <v/>
      </c>
      <c r="T966" s="164" t="str">
        <f t="shared" si="124"/>
        <v/>
      </c>
      <c r="U966" s="165" t="str">
        <f t="shared" si="125"/>
        <v/>
      </c>
      <c r="V966" s="146"/>
      <c r="AR966" t="str">
        <f t="shared" si="126"/>
        <v/>
      </c>
      <c r="AS966" t="str">
        <f t="shared" si="127"/>
        <v/>
      </c>
    </row>
    <row r="967" spans="1:45" x14ac:dyDescent="0.55000000000000004">
      <c r="A967" s="171"/>
      <c r="B967" s="172"/>
      <c r="C967" s="173"/>
      <c r="D967" s="173"/>
      <c r="E967" s="173"/>
      <c r="F967" s="173"/>
      <c r="G967" s="174"/>
      <c r="H967" s="175"/>
      <c r="I967" s="176"/>
      <c r="J967" s="176"/>
      <c r="K967" s="177"/>
      <c r="L967" s="178"/>
      <c r="M967" s="179"/>
      <c r="N967" s="133"/>
      <c r="O967" s="160" t="str">
        <f>IF(Q967 = "", "", COUNT(Q$4:$Q967))</f>
        <v/>
      </c>
      <c r="P967" s="160" t="str">
        <f t="shared" si="120"/>
        <v/>
      </c>
      <c r="Q967" s="161" t="str">
        <f t="shared" si="121"/>
        <v/>
      </c>
      <c r="R967" s="162" t="str">
        <f t="shared" si="122"/>
        <v/>
      </c>
      <c r="S967" s="163" t="str">
        <f t="shared" si="123"/>
        <v/>
      </c>
      <c r="T967" s="164" t="str">
        <f t="shared" si="124"/>
        <v/>
      </c>
      <c r="U967" s="165" t="str">
        <f t="shared" si="125"/>
        <v/>
      </c>
      <c r="V967" s="146"/>
      <c r="AR967" t="str">
        <f t="shared" si="126"/>
        <v/>
      </c>
      <c r="AS967" t="str">
        <f t="shared" si="127"/>
        <v/>
      </c>
    </row>
    <row r="968" spans="1:45" x14ac:dyDescent="0.55000000000000004">
      <c r="A968" s="171"/>
      <c r="B968" s="172"/>
      <c r="C968" s="173"/>
      <c r="D968" s="173"/>
      <c r="E968" s="173"/>
      <c r="F968" s="173"/>
      <c r="G968" s="174"/>
      <c r="H968" s="175"/>
      <c r="I968" s="176"/>
      <c r="J968" s="176"/>
      <c r="K968" s="177"/>
      <c r="L968" s="178"/>
      <c r="M968" s="179"/>
      <c r="N968" s="133"/>
      <c r="O968" s="160" t="str">
        <f>IF(Q968 = "", "", COUNT(Q$4:$Q968))</f>
        <v/>
      </c>
      <c r="P968" s="160" t="str">
        <f t="shared" si="120"/>
        <v/>
      </c>
      <c r="Q968" s="161" t="str">
        <f t="shared" si="121"/>
        <v/>
      </c>
      <c r="R968" s="162" t="str">
        <f t="shared" si="122"/>
        <v/>
      </c>
      <c r="S968" s="163" t="str">
        <f t="shared" si="123"/>
        <v/>
      </c>
      <c r="T968" s="164" t="str">
        <f t="shared" si="124"/>
        <v/>
      </c>
      <c r="U968" s="165" t="str">
        <f t="shared" si="125"/>
        <v/>
      </c>
      <c r="V968" s="146"/>
      <c r="AR968" t="str">
        <f t="shared" si="126"/>
        <v/>
      </c>
      <c r="AS968" t="str">
        <f t="shared" si="127"/>
        <v/>
      </c>
    </row>
    <row r="969" spans="1:45" x14ac:dyDescent="0.55000000000000004">
      <c r="A969" s="171"/>
      <c r="B969" s="172"/>
      <c r="C969" s="173"/>
      <c r="D969" s="173"/>
      <c r="E969" s="173"/>
      <c r="F969" s="173"/>
      <c r="G969" s="174"/>
      <c r="H969" s="175"/>
      <c r="I969" s="176"/>
      <c r="J969" s="176"/>
      <c r="K969" s="177"/>
      <c r="L969" s="178"/>
      <c r="M969" s="179"/>
      <c r="N969" s="133"/>
      <c r="O969" s="160" t="str">
        <f>IF(Q969 = "", "", COUNT(Q$4:$Q969))</f>
        <v/>
      </c>
      <c r="P969" s="160" t="str">
        <f t="shared" si="120"/>
        <v/>
      </c>
      <c r="Q969" s="161" t="str">
        <f t="shared" si="121"/>
        <v/>
      </c>
      <c r="R969" s="162" t="str">
        <f t="shared" si="122"/>
        <v/>
      </c>
      <c r="S969" s="163" t="str">
        <f t="shared" si="123"/>
        <v/>
      </c>
      <c r="T969" s="164" t="str">
        <f t="shared" si="124"/>
        <v/>
      </c>
      <c r="U969" s="165" t="str">
        <f t="shared" si="125"/>
        <v/>
      </c>
      <c r="V969" s="146"/>
      <c r="AR969" t="str">
        <f t="shared" si="126"/>
        <v/>
      </c>
      <c r="AS969" t="str">
        <f t="shared" si="127"/>
        <v/>
      </c>
    </row>
    <row r="970" spans="1:45" x14ac:dyDescent="0.55000000000000004">
      <c r="A970" s="171"/>
      <c r="B970" s="172"/>
      <c r="C970" s="173"/>
      <c r="D970" s="173"/>
      <c r="E970" s="173"/>
      <c r="F970" s="173"/>
      <c r="G970" s="174"/>
      <c r="H970" s="175"/>
      <c r="I970" s="176"/>
      <c r="J970" s="176"/>
      <c r="K970" s="177"/>
      <c r="L970" s="178"/>
      <c r="M970" s="179"/>
      <c r="N970" s="133"/>
      <c r="O970" s="160" t="str">
        <f>IF(Q970 = "", "", COUNT(Q$4:$Q970))</f>
        <v/>
      </c>
      <c r="P970" s="160" t="str">
        <f t="shared" si="120"/>
        <v/>
      </c>
      <c r="Q970" s="161" t="str">
        <f t="shared" si="121"/>
        <v/>
      </c>
      <c r="R970" s="162" t="str">
        <f t="shared" si="122"/>
        <v/>
      </c>
      <c r="S970" s="163" t="str">
        <f t="shared" si="123"/>
        <v/>
      </c>
      <c r="T970" s="164" t="str">
        <f t="shared" si="124"/>
        <v/>
      </c>
      <c r="U970" s="165" t="str">
        <f t="shared" si="125"/>
        <v/>
      </c>
      <c r="V970" s="146"/>
      <c r="AR970" t="str">
        <f t="shared" si="126"/>
        <v/>
      </c>
      <c r="AS970" t="str">
        <f t="shared" si="127"/>
        <v/>
      </c>
    </row>
    <row r="971" spans="1:45" x14ac:dyDescent="0.55000000000000004">
      <c r="A971" s="171"/>
      <c r="B971" s="172"/>
      <c r="C971" s="173"/>
      <c r="D971" s="173"/>
      <c r="E971" s="173"/>
      <c r="F971" s="173"/>
      <c r="G971" s="174"/>
      <c r="H971" s="175"/>
      <c r="I971" s="176"/>
      <c r="J971" s="176"/>
      <c r="K971" s="177"/>
      <c r="L971" s="178"/>
      <c r="M971" s="179"/>
      <c r="N971" s="133"/>
      <c r="O971" s="160" t="str">
        <f>IF(Q971 = "", "", COUNT(Q$4:$Q971))</f>
        <v/>
      </c>
      <c r="P971" s="160" t="str">
        <f t="shared" si="120"/>
        <v/>
      </c>
      <c r="Q971" s="161" t="str">
        <f t="shared" si="121"/>
        <v/>
      </c>
      <c r="R971" s="162" t="str">
        <f t="shared" si="122"/>
        <v/>
      </c>
      <c r="S971" s="163" t="str">
        <f t="shared" si="123"/>
        <v/>
      </c>
      <c r="T971" s="164" t="str">
        <f t="shared" si="124"/>
        <v/>
      </c>
      <c r="U971" s="165" t="str">
        <f t="shared" si="125"/>
        <v/>
      </c>
      <c r="V971" s="146"/>
      <c r="AR971" t="str">
        <f t="shared" si="126"/>
        <v/>
      </c>
      <c r="AS971" t="str">
        <f t="shared" si="127"/>
        <v/>
      </c>
    </row>
    <row r="972" spans="1:45" x14ac:dyDescent="0.55000000000000004">
      <c r="A972" s="171"/>
      <c r="B972" s="172"/>
      <c r="C972" s="173"/>
      <c r="D972" s="173"/>
      <c r="E972" s="173"/>
      <c r="F972" s="173"/>
      <c r="G972" s="174"/>
      <c r="H972" s="175"/>
      <c r="I972" s="176"/>
      <c r="J972" s="176"/>
      <c r="K972" s="177"/>
      <c r="L972" s="178"/>
      <c r="M972" s="179"/>
      <c r="N972" s="133"/>
      <c r="O972" s="160" t="str">
        <f>IF(Q972 = "", "", COUNT(Q$4:$Q972))</f>
        <v/>
      </c>
      <c r="P972" s="160" t="str">
        <f t="shared" si="120"/>
        <v/>
      </c>
      <c r="Q972" s="161" t="str">
        <f t="shared" si="121"/>
        <v/>
      </c>
      <c r="R972" s="162" t="str">
        <f t="shared" si="122"/>
        <v/>
      </c>
      <c r="S972" s="163" t="str">
        <f t="shared" si="123"/>
        <v/>
      </c>
      <c r="T972" s="164" t="str">
        <f t="shared" si="124"/>
        <v/>
      </c>
      <c r="U972" s="165" t="str">
        <f t="shared" si="125"/>
        <v/>
      </c>
      <c r="V972" s="146"/>
      <c r="AR972" t="str">
        <f t="shared" si="126"/>
        <v/>
      </c>
      <c r="AS972" t="str">
        <f t="shared" si="127"/>
        <v/>
      </c>
    </row>
    <row r="973" spans="1:45" x14ac:dyDescent="0.55000000000000004">
      <c r="A973" s="171"/>
      <c r="B973" s="172"/>
      <c r="C973" s="173"/>
      <c r="D973" s="173"/>
      <c r="E973" s="173"/>
      <c r="F973" s="173"/>
      <c r="G973" s="174"/>
      <c r="H973" s="175"/>
      <c r="I973" s="176"/>
      <c r="J973" s="176"/>
      <c r="K973" s="177"/>
      <c r="L973" s="178"/>
      <c r="M973" s="179"/>
      <c r="N973" s="133"/>
      <c r="O973" s="160" t="str">
        <f>IF(Q973 = "", "", COUNT(Q$4:$Q973))</f>
        <v/>
      </c>
      <c r="P973" s="160" t="str">
        <f t="shared" si="120"/>
        <v/>
      </c>
      <c r="Q973" s="161" t="str">
        <f t="shared" si="121"/>
        <v/>
      </c>
      <c r="R973" s="162" t="str">
        <f t="shared" si="122"/>
        <v/>
      </c>
      <c r="S973" s="163" t="str">
        <f t="shared" si="123"/>
        <v/>
      </c>
      <c r="T973" s="164" t="str">
        <f t="shared" si="124"/>
        <v/>
      </c>
      <c r="U973" s="165" t="str">
        <f t="shared" si="125"/>
        <v/>
      </c>
      <c r="V973" s="146"/>
      <c r="AR973" t="str">
        <f t="shared" si="126"/>
        <v/>
      </c>
      <c r="AS973" t="str">
        <f t="shared" si="127"/>
        <v/>
      </c>
    </row>
    <row r="974" spans="1:45" x14ac:dyDescent="0.55000000000000004">
      <c r="A974" s="171"/>
      <c r="B974" s="172"/>
      <c r="C974" s="173"/>
      <c r="D974" s="173"/>
      <c r="E974" s="173"/>
      <c r="F974" s="173"/>
      <c r="G974" s="174"/>
      <c r="H974" s="175"/>
      <c r="I974" s="176"/>
      <c r="J974" s="176"/>
      <c r="K974" s="177"/>
      <c r="L974" s="178"/>
      <c r="M974" s="179"/>
      <c r="N974" s="133"/>
      <c r="O974" s="160" t="str">
        <f>IF(Q974 = "", "", COUNT(Q$4:$Q974))</f>
        <v/>
      </c>
      <c r="P974" s="160" t="str">
        <f t="shared" si="120"/>
        <v/>
      </c>
      <c r="Q974" s="161" t="str">
        <f t="shared" si="121"/>
        <v/>
      </c>
      <c r="R974" s="162" t="str">
        <f t="shared" si="122"/>
        <v/>
      </c>
      <c r="S974" s="163" t="str">
        <f t="shared" si="123"/>
        <v/>
      </c>
      <c r="T974" s="164" t="str">
        <f t="shared" si="124"/>
        <v/>
      </c>
      <c r="U974" s="165" t="str">
        <f t="shared" si="125"/>
        <v/>
      </c>
      <c r="V974" s="146"/>
      <c r="AR974" t="str">
        <f t="shared" si="126"/>
        <v/>
      </c>
      <c r="AS974" t="str">
        <f t="shared" si="127"/>
        <v/>
      </c>
    </row>
    <row r="975" spans="1:45" x14ac:dyDescent="0.55000000000000004">
      <c r="A975" s="171"/>
      <c r="B975" s="172"/>
      <c r="C975" s="173"/>
      <c r="D975" s="173"/>
      <c r="E975" s="173"/>
      <c r="F975" s="173"/>
      <c r="G975" s="174"/>
      <c r="H975" s="175"/>
      <c r="I975" s="176"/>
      <c r="J975" s="176"/>
      <c r="K975" s="177"/>
      <c r="L975" s="178"/>
      <c r="M975" s="179"/>
      <c r="N975" s="133"/>
      <c r="O975" s="160" t="str">
        <f>IF(Q975 = "", "", COUNT(Q$4:$Q975))</f>
        <v/>
      </c>
      <c r="P975" s="160" t="str">
        <f t="shared" si="120"/>
        <v/>
      </c>
      <c r="Q975" s="161" t="str">
        <f t="shared" si="121"/>
        <v/>
      </c>
      <c r="R975" s="162" t="str">
        <f t="shared" si="122"/>
        <v/>
      </c>
      <c r="S975" s="163" t="str">
        <f t="shared" si="123"/>
        <v/>
      </c>
      <c r="T975" s="164" t="str">
        <f t="shared" si="124"/>
        <v/>
      </c>
      <c r="U975" s="165" t="str">
        <f t="shared" si="125"/>
        <v/>
      </c>
      <c r="V975" s="146"/>
      <c r="AR975" t="str">
        <f t="shared" si="126"/>
        <v/>
      </c>
      <c r="AS975" t="str">
        <f t="shared" si="127"/>
        <v/>
      </c>
    </row>
    <row r="976" spans="1:45" x14ac:dyDescent="0.55000000000000004">
      <c r="A976" s="171"/>
      <c r="B976" s="172"/>
      <c r="C976" s="173"/>
      <c r="D976" s="173"/>
      <c r="E976" s="173"/>
      <c r="F976" s="173"/>
      <c r="G976" s="174"/>
      <c r="H976" s="175"/>
      <c r="I976" s="176"/>
      <c r="J976" s="176"/>
      <c r="K976" s="177"/>
      <c r="L976" s="178"/>
      <c r="M976" s="179"/>
      <c r="N976" s="133"/>
      <c r="O976" s="160" t="str">
        <f>IF(Q976 = "", "", COUNT(Q$4:$Q976))</f>
        <v/>
      </c>
      <c r="P976" s="160" t="str">
        <f t="shared" si="120"/>
        <v/>
      </c>
      <c r="Q976" s="161" t="str">
        <f t="shared" si="121"/>
        <v/>
      </c>
      <c r="R976" s="162" t="str">
        <f t="shared" si="122"/>
        <v/>
      </c>
      <c r="S976" s="163" t="str">
        <f t="shared" si="123"/>
        <v/>
      </c>
      <c r="T976" s="164" t="str">
        <f t="shared" si="124"/>
        <v/>
      </c>
      <c r="U976" s="165" t="str">
        <f t="shared" si="125"/>
        <v/>
      </c>
      <c r="V976" s="146"/>
      <c r="AR976" t="str">
        <f t="shared" si="126"/>
        <v/>
      </c>
      <c r="AS976" t="str">
        <f t="shared" si="127"/>
        <v/>
      </c>
    </row>
    <row r="977" spans="1:45" x14ac:dyDescent="0.55000000000000004">
      <c r="A977" s="171"/>
      <c r="B977" s="172"/>
      <c r="C977" s="173"/>
      <c r="D977" s="173"/>
      <c r="E977" s="173"/>
      <c r="F977" s="173"/>
      <c r="G977" s="174"/>
      <c r="H977" s="175"/>
      <c r="I977" s="176"/>
      <c r="J977" s="176"/>
      <c r="K977" s="177"/>
      <c r="L977" s="178"/>
      <c r="M977" s="179"/>
      <c r="N977" s="133"/>
      <c r="O977" s="160" t="str">
        <f>IF(Q977 = "", "", COUNT(Q$4:$Q977))</f>
        <v/>
      </c>
      <c r="P977" s="160" t="str">
        <f t="shared" si="120"/>
        <v/>
      </c>
      <c r="Q977" s="161" t="str">
        <f t="shared" si="121"/>
        <v/>
      </c>
      <c r="R977" s="162" t="str">
        <f t="shared" si="122"/>
        <v/>
      </c>
      <c r="S977" s="163" t="str">
        <f t="shared" si="123"/>
        <v/>
      </c>
      <c r="T977" s="164" t="str">
        <f t="shared" si="124"/>
        <v/>
      </c>
      <c r="U977" s="165" t="str">
        <f t="shared" si="125"/>
        <v/>
      </c>
      <c r="V977" s="146"/>
      <c r="AR977" t="str">
        <f t="shared" si="126"/>
        <v/>
      </c>
      <c r="AS977" t="str">
        <f t="shared" si="127"/>
        <v/>
      </c>
    </row>
    <row r="978" spans="1:45" x14ac:dyDescent="0.55000000000000004">
      <c r="A978" s="171"/>
      <c r="B978" s="172"/>
      <c r="C978" s="173"/>
      <c r="D978" s="173"/>
      <c r="E978" s="173"/>
      <c r="F978" s="173"/>
      <c r="G978" s="174"/>
      <c r="H978" s="175"/>
      <c r="I978" s="176"/>
      <c r="J978" s="176"/>
      <c r="K978" s="177"/>
      <c r="L978" s="178"/>
      <c r="M978" s="179"/>
      <c r="N978" s="133"/>
      <c r="O978" s="160" t="str">
        <f>IF(Q978 = "", "", COUNT(Q$4:$Q978))</f>
        <v/>
      </c>
      <c r="P978" s="160" t="str">
        <f t="shared" si="120"/>
        <v/>
      </c>
      <c r="Q978" s="161" t="str">
        <f t="shared" si="121"/>
        <v/>
      </c>
      <c r="R978" s="162" t="str">
        <f t="shared" si="122"/>
        <v/>
      </c>
      <c r="S978" s="163" t="str">
        <f t="shared" si="123"/>
        <v/>
      </c>
      <c r="T978" s="164" t="str">
        <f t="shared" si="124"/>
        <v/>
      </c>
      <c r="U978" s="165" t="str">
        <f t="shared" si="125"/>
        <v/>
      </c>
      <c r="V978" s="146"/>
      <c r="AR978" t="str">
        <f t="shared" si="126"/>
        <v/>
      </c>
      <c r="AS978" t="str">
        <f t="shared" si="127"/>
        <v/>
      </c>
    </row>
    <row r="979" spans="1:45" x14ac:dyDescent="0.55000000000000004">
      <c r="A979" s="171"/>
      <c r="B979" s="172"/>
      <c r="C979" s="173"/>
      <c r="D979" s="173"/>
      <c r="E979" s="173"/>
      <c r="F979" s="173"/>
      <c r="G979" s="174"/>
      <c r="H979" s="175"/>
      <c r="I979" s="176"/>
      <c r="J979" s="176"/>
      <c r="K979" s="177"/>
      <c r="L979" s="178"/>
      <c r="M979" s="179"/>
      <c r="N979" s="133"/>
      <c r="O979" s="160" t="str">
        <f>IF(Q979 = "", "", COUNT(Q$4:$Q979))</f>
        <v/>
      </c>
      <c r="P979" s="160" t="str">
        <f t="shared" si="120"/>
        <v/>
      </c>
      <c r="Q979" s="161" t="str">
        <f t="shared" si="121"/>
        <v/>
      </c>
      <c r="R979" s="162" t="str">
        <f t="shared" si="122"/>
        <v/>
      </c>
      <c r="S979" s="163" t="str">
        <f t="shared" si="123"/>
        <v/>
      </c>
      <c r="T979" s="164" t="str">
        <f t="shared" si="124"/>
        <v/>
      </c>
      <c r="U979" s="165" t="str">
        <f t="shared" si="125"/>
        <v/>
      </c>
      <c r="V979" s="146"/>
      <c r="AR979" t="str">
        <f t="shared" si="126"/>
        <v/>
      </c>
      <c r="AS979" t="str">
        <f t="shared" si="127"/>
        <v/>
      </c>
    </row>
    <row r="980" spans="1:45" x14ac:dyDescent="0.55000000000000004">
      <c r="A980" s="171"/>
      <c r="B980" s="172"/>
      <c r="C980" s="173"/>
      <c r="D980" s="173"/>
      <c r="E980" s="173"/>
      <c r="F980" s="173"/>
      <c r="G980" s="174"/>
      <c r="H980" s="175"/>
      <c r="I980" s="176"/>
      <c r="J980" s="176"/>
      <c r="K980" s="177"/>
      <c r="L980" s="178"/>
      <c r="M980" s="179"/>
      <c r="N980" s="133"/>
      <c r="O980" s="160" t="str">
        <f>IF(Q980 = "", "", COUNT(Q$4:$Q980))</f>
        <v/>
      </c>
      <c r="P980" s="160" t="str">
        <f t="shared" si="120"/>
        <v/>
      </c>
      <c r="Q980" s="161" t="str">
        <f t="shared" si="121"/>
        <v/>
      </c>
      <c r="R980" s="162" t="str">
        <f t="shared" si="122"/>
        <v/>
      </c>
      <c r="S980" s="163" t="str">
        <f t="shared" si="123"/>
        <v/>
      </c>
      <c r="T980" s="164" t="str">
        <f t="shared" si="124"/>
        <v/>
      </c>
      <c r="U980" s="165" t="str">
        <f t="shared" si="125"/>
        <v/>
      </c>
      <c r="V980" s="146"/>
      <c r="AR980" t="str">
        <f t="shared" si="126"/>
        <v/>
      </c>
      <c r="AS980" t="str">
        <f t="shared" si="127"/>
        <v/>
      </c>
    </row>
    <row r="981" spans="1:45" x14ac:dyDescent="0.55000000000000004">
      <c r="A981" s="171"/>
      <c r="B981" s="172"/>
      <c r="C981" s="173"/>
      <c r="D981" s="173"/>
      <c r="E981" s="173"/>
      <c r="F981" s="173"/>
      <c r="G981" s="174"/>
      <c r="H981" s="175"/>
      <c r="I981" s="176"/>
      <c r="J981" s="176"/>
      <c r="K981" s="177"/>
      <c r="L981" s="178"/>
      <c r="M981" s="179"/>
      <c r="N981" s="133"/>
      <c r="O981" s="160" t="str">
        <f>IF(Q981 = "", "", COUNT(Q$4:$Q981))</f>
        <v/>
      </c>
      <c r="P981" s="160" t="str">
        <f t="shared" si="120"/>
        <v/>
      </c>
      <c r="Q981" s="161" t="str">
        <f t="shared" si="121"/>
        <v/>
      </c>
      <c r="R981" s="162" t="str">
        <f t="shared" si="122"/>
        <v/>
      </c>
      <c r="S981" s="163" t="str">
        <f t="shared" si="123"/>
        <v/>
      </c>
      <c r="T981" s="164" t="str">
        <f t="shared" si="124"/>
        <v/>
      </c>
      <c r="U981" s="165" t="str">
        <f t="shared" si="125"/>
        <v/>
      </c>
      <c r="V981" s="146"/>
      <c r="AR981" t="str">
        <f t="shared" si="126"/>
        <v/>
      </c>
      <c r="AS981" t="str">
        <f t="shared" si="127"/>
        <v/>
      </c>
    </row>
    <row r="982" spans="1:45" x14ac:dyDescent="0.55000000000000004">
      <c r="A982" s="171"/>
      <c r="B982" s="172"/>
      <c r="C982" s="173"/>
      <c r="D982" s="173"/>
      <c r="E982" s="173"/>
      <c r="F982" s="173"/>
      <c r="G982" s="174"/>
      <c r="H982" s="175"/>
      <c r="I982" s="176"/>
      <c r="J982" s="176"/>
      <c r="K982" s="177"/>
      <c r="L982" s="178"/>
      <c r="M982" s="179"/>
      <c r="N982" s="133"/>
      <c r="O982" s="160" t="str">
        <f>IF(Q982 = "", "", COUNT(Q$4:$Q982))</f>
        <v/>
      </c>
      <c r="P982" s="160" t="str">
        <f t="shared" si="120"/>
        <v/>
      </c>
      <c r="Q982" s="161" t="str">
        <f t="shared" si="121"/>
        <v/>
      </c>
      <c r="R982" s="162" t="str">
        <f t="shared" si="122"/>
        <v/>
      </c>
      <c r="S982" s="163" t="str">
        <f t="shared" si="123"/>
        <v/>
      </c>
      <c r="T982" s="164" t="str">
        <f t="shared" si="124"/>
        <v/>
      </c>
      <c r="U982" s="165" t="str">
        <f t="shared" si="125"/>
        <v/>
      </c>
      <c r="V982" s="146"/>
      <c r="AR982" t="str">
        <f t="shared" si="126"/>
        <v/>
      </c>
      <c r="AS982" t="str">
        <f t="shared" si="127"/>
        <v/>
      </c>
    </row>
    <row r="983" spans="1:45" x14ac:dyDescent="0.55000000000000004">
      <c r="A983" s="171"/>
      <c r="B983" s="172"/>
      <c r="C983" s="173"/>
      <c r="D983" s="173"/>
      <c r="E983" s="173"/>
      <c r="F983" s="173"/>
      <c r="G983" s="174"/>
      <c r="H983" s="175"/>
      <c r="I983" s="176"/>
      <c r="J983" s="176"/>
      <c r="K983" s="177"/>
      <c r="L983" s="178"/>
      <c r="M983" s="179"/>
      <c r="N983" s="133"/>
      <c r="O983" s="160" t="str">
        <f>IF(Q983 = "", "", COUNT(Q$4:$Q983))</f>
        <v/>
      </c>
      <c r="P983" s="160" t="str">
        <f t="shared" si="120"/>
        <v/>
      </c>
      <c r="Q983" s="161" t="str">
        <f t="shared" si="121"/>
        <v/>
      </c>
      <c r="R983" s="162" t="str">
        <f t="shared" si="122"/>
        <v/>
      </c>
      <c r="S983" s="163" t="str">
        <f t="shared" si="123"/>
        <v/>
      </c>
      <c r="T983" s="164" t="str">
        <f t="shared" si="124"/>
        <v/>
      </c>
      <c r="U983" s="165" t="str">
        <f t="shared" si="125"/>
        <v/>
      </c>
      <c r="V983" s="146"/>
      <c r="AR983" t="str">
        <f t="shared" si="126"/>
        <v/>
      </c>
      <c r="AS983" t="str">
        <f t="shared" si="127"/>
        <v/>
      </c>
    </row>
    <row r="984" spans="1:45" x14ac:dyDescent="0.55000000000000004">
      <c r="A984" s="171"/>
      <c r="B984" s="172"/>
      <c r="C984" s="173"/>
      <c r="D984" s="173"/>
      <c r="E984" s="173"/>
      <c r="F984" s="173"/>
      <c r="G984" s="174"/>
      <c r="H984" s="175"/>
      <c r="I984" s="176"/>
      <c r="J984" s="176"/>
      <c r="K984" s="177"/>
      <c r="L984" s="178"/>
      <c r="M984" s="179"/>
      <c r="N984" s="133"/>
      <c r="O984" s="160" t="str">
        <f>IF(Q984 = "", "", COUNT(Q$4:$Q984))</f>
        <v/>
      </c>
      <c r="P984" s="160" t="str">
        <f t="shared" si="120"/>
        <v/>
      </c>
      <c r="Q984" s="161" t="str">
        <f t="shared" si="121"/>
        <v/>
      </c>
      <c r="R984" s="162" t="str">
        <f t="shared" si="122"/>
        <v/>
      </c>
      <c r="S984" s="163" t="str">
        <f t="shared" si="123"/>
        <v/>
      </c>
      <c r="T984" s="164" t="str">
        <f t="shared" si="124"/>
        <v/>
      </c>
      <c r="U984" s="165" t="str">
        <f t="shared" si="125"/>
        <v/>
      </c>
      <c r="V984" s="146"/>
      <c r="AR984" t="str">
        <f t="shared" si="126"/>
        <v/>
      </c>
      <c r="AS984" t="str">
        <f t="shared" si="127"/>
        <v/>
      </c>
    </row>
    <row r="985" spans="1:45" x14ac:dyDescent="0.55000000000000004">
      <c r="A985" s="171"/>
      <c r="B985" s="172"/>
      <c r="C985" s="173"/>
      <c r="D985" s="173"/>
      <c r="E985" s="173"/>
      <c r="F985" s="173"/>
      <c r="G985" s="174"/>
      <c r="H985" s="175"/>
      <c r="I985" s="176"/>
      <c r="J985" s="176"/>
      <c r="K985" s="177"/>
      <c r="L985" s="178"/>
      <c r="M985" s="179"/>
      <c r="N985" s="133"/>
      <c r="O985" s="160" t="str">
        <f>IF(Q985 = "", "", COUNT(Q$4:$Q985))</f>
        <v/>
      </c>
      <c r="P985" s="160" t="str">
        <f t="shared" si="120"/>
        <v/>
      </c>
      <c r="Q985" s="161" t="str">
        <f t="shared" si="121"/>
        <v/>
      </c>
      <c r="R985" s="162" t="str">
        <f t="shared" si="122"/>
        <v/>
      </c>
      <c r="S985" s="163" t="str">
        <f t="shared" si="123"/>
        <v/>
      </c>
      <c r="T985" s="164" t="str">
        <f t="shared" si="124"/>
        <v/>
      </c>
      <c r="U985" s="165" t="str">
        <f t="shared" si="125"/>
        <v/>
      </c>
      <c r="V985" s="146"/>
      <c r="AR985" t="str">
        <f t="shared" si="126"/>
        <v/>
      </c>
      <c r="AS985" t="str">
        <f t="shared" si="127"/>
        <v/>
      </c>
    </row>
    <row r="986" spans="1:45" x14ac:dyDescent="0.55000000000000004">
      <c r="A986" s="171"/>
      <c r="B986" s="172"/>
      <c r="C986" s="173"/>
      <c r="D986" s="173"/>
      <c r="E986" s="173"/>
      <c r="F986" s="173"/>
      <c r="G986" s="174"/>
      <c r="H986" s="175"/>
      <c r="I986" s="176"/>
      <c r="J986" s="176"/>
      <c r="K986" s="177"/>
      <c r="L986" s="178"/>
      <c r="M986" s="179"/>
      <c r="N986" s="133"/>
      <c r="O986" s="160" t="str">
        <f>IF(Q986 = "", "", COUNT(Q$4:$Q986))</f>
        <v/>
      </c>
      <c r="P986" s="160" t="str">
        <f t="shared" si="120"/>
        <v/>
      </c>
      <c r="Q986" s="161" t="str">
        <f t="shared" si="121"/>
        <v/>
      </c>
      <c r="R986" s="162" t="str">
        <f t="shared" si="122"/>
        <v/>
      </c>
      <c r="S986" s="163" t="str">
        <f t="shared" si="123"/>
        <v/>
      </c>
      <c r="T986" s="164" t="str">
        <f t="shared" si="124"/>
        <v/>
      </c>
      <c r="U986" s="165" t="str">
        <f t="shared" si="125"/>
        <v/>
      </c>
      <c r="V986" s="146"/>
      <c r="AR986" t="str">
        <f t="shared" si="126"/>
        <v/>
      </c>
      <c r="AS986" t="str">
        <f t="shared" si="127"/>
        <v/>
      </c>
    </row>
    <row r="987" spans="1:45" x14ac:dyDescent="0.55000000000000004">
      <c r="A987" s="171"/>
      <c r="B987" s="172"/>
      <c r="C987" s="173"/>
      <c r="D987" s="173"/>
      <c r="E987" s="173"/>
      <c r="F987" s="173"/>
      <c r="G987" s="174"/>
      <c r="H987" s="175"/>
      <c r="I987" s="176"/>
      <c r="J987" s="176"/>
      <c r="K987" s="177"/>
      <c r="L987" s="178"/>
      <c r="M987" s="179"/>
      <c r="N987" s="133"/>
      <c r="O987" s="160" t="str">
        <f>IF(Q987 = "", "", COUNT(Q$4:$Q987))</f>
        <v/>
      </c>
      <c r="P987" s="160" t="str">
        <f t="shared" si="120"/>
        <v/>
      </c>
      <c r="Q987" s="161" t="str">
        <f t="shared" si="121"/>
        <v/>
      </c>
      <c r="R987" s="162" t="str">
        <f t="shared" si="122"/>
        <v/>
      </c>
      <c r="S987" s="163" t="str">
        <f t="shared" si="123"/>
        <v/>
      </c>
      <c r="T987" s="164" t="str">
        <f t="shared" si="124"/>
        <v/>
      </c>
      <c r="U987" s="165" t="str">
        <f t="shared" si="125"/>
        <v/>
      </c>
      <c r="V987" s="146"/>
      <c r="AR987" t="str">
        <f t="shared" si="126"/>
        <v/>
      </c>
      <c r="AS987" t="str">
        <f t="shared" si="127"/>
        <v/>
      </c>
    </row>
    <row r="988" spans="1:45" x14ac:dyDescent="0.55000000000000004">
      <c r="A988" s="171"/>
      <c r="B988" s="172"/>
      <c r="C988" s="173"/>
      <c r="D988" s="173"/>
      <c r="E988" s="173"/>
      <c r="F988" s="173"/>
      <c r="G988" s="174"/>
      <c r="H988" s="175"/>
      <c r="I988" s="176"/>
      <c r="J988" s="176"/>
      <c r="K988" s="177"/>
      <c r="L988" s="178"/>
      <c r="M988" s="179"/>
      <c r="N988" s="133"/>
      <c r="O988" s="160" t="str">
        <f>IF(Q988 = "", "", COUNT(Q$4:$Q988))</f>
        <v/>
      </c>
      <c r="P988" s="160" t="str">
        <f t="shared" si="120"/>
        <v/>
      </c>
      <c r="Q988" s="161" t="str">
        <f t="shared" si="121"/>
        <v/>
      </c>
      <c r="R988" s="162" t="str">
        <f t="shared" si="122"/>
        <v/>
      </c>
      <c r="S988" s="163" t="str">
        <f t="shared" si="123"/>
        <v/>
      </c>
      <c r="T988" s="164" t="str">
        <f t="shared" si="124"/>
        <v/>
      </c>
      <c r="U988" s="165" t="str">
        <f t="shared" si="125"/>
        <v/>
      </c>
      <c r="V988" s="146"/>
      <c r="AR988" t="str">
        <f t="shared" si="126"/>
        <v/>
      </c>
      <c r="AS988" t="str">
        <f t="shared" si="127"/>
        <v/>
      </c>
    </row>
    <row r="989" spans="1:45" x14ac:dyDescent="0.55000000000000004">
      <c r="A989" s="171"/>
      <c r="B989" s="172"/>
      <c r="C989" s="173"/>
      <c r="D989" s="173"/>
      <c r="E989" s="173"/>
      <c r="F989" s="173"/>
      <c r="G989" s="174"/>
      <c r="H989" s="175"/>
      <c r="I989" s="176"/>
      <c r="J989" s="176"/>
      <c r="K989" s="177"/>
      <c r="L989" s="178"/>
      <c r="M989" s="179"/>
      <c r="N989" s="133"/>
      <c r="O989" s="160" t="str">
        <f>IF(Q989 = "", "", COUNT(Q$4:$Q989))</f>
        <v/>
      </c>
      <c r="P989" s="160" t="str">
        <f t="shared" si="120"/>
        <v/>
      </c>
      <c r="Q989" s="161" t="str">
        <f t="shared" si="121"/>
        <v/>
      </c>
      <c r="R989" s="162" t="str">
        <f t="shared" si="122"/>
        <v/>
      </c>
      <c r="S989" s="163" t="str">
        <f t="shared" si="123"/>
        <v/>
      </c>
      <c r="T989" s="164" t="str">
        <f t="shared" si="124"/>
        <v/>
      </c>
      <c r="U989" s="165" t="str">
        <f t="shared" si="125"/>
        <v/>
      </c>
      <c r="V989" s="146"/>
      <c r="AR989" t="str">
        <f t="shared" si="126"/>
        <v/>
      </c>
      <c r="AS989" t="str">
        <f t="shared" si="127"/>
        <v/>
      </c>
    </row>
    <row r="990" spans="1:45" x14ac:dyDescent="0.55000000000000004">
      <c r="A990" s="171"/>
      <c r="B990" s="172"/>
      <c r="C990" s="173"/>
      <c r="D990" s="173"/>
      <c r="E990" s="173"/>
      <c r="F990" s="173"/>
      <c r="G990" s="174"/>
      <c r="H990" s="175"/>
      <c r="I990" s="176"/>
      <c r="J990" s="176"/>
      <c r="K990" s="177"/>
      <c r="L990" s="178"/>
      <c r="M990" s="179"/>
      <c r="N990" s="133"/>
      <c r="O990" s="160" t="str">
        <f>IF(Q990 = "", "", COUNT(Q$4:$Q990))</f>
        <v/>
      </c>
      <c r="P990" s="160" t="str">
        <f t="shared" si="120"/>
        <v/>
      </c>
      <c r="Q990" s="161" t="str">
        <f t="shared" si="121"/>
        <v/>
      </c>
      <c r="R990" s="162" t="str">
        <f t="shared" si="122"/>
        <v/>
      </c>
      <c r="S990" s="163" t="str">
        <f t="shared" si="123"/>
        <v/>
      </c>
      <c r="T990" s="164" t="str">
        <f t="shared" si="124"/>
        <v/>
      </c>
      <c r="U990" s="165" t="str">
        <f t="shared" si="125"/>
        <v/>
      </c>
      <c r="V990" s="146"/>
      <c r="AR990" t="str">
        <f t="shared" si="126"/>
        <v/>
      </c>
      <c r="AS990" t="str">
        <f t="shared" si="127"/>
        <v/>
      </c>
    </row>
    <row r="991" spans="1:45" x14ac:dyDescent="0.55000000000000004">
      <c r="A991" s="171"/>
      <c r="B991" s="172"/>
      <c r="C991" s="173"/>
      <c r="D991" s="173"/>
      <c r="E991" s="173"/>
      <c r="F991" s="173"/>
      <c r="G991" s="174"/>
      <c r="H991" s="175"/>
      <c r="I991" s="176"/>
      <c r="J991" s="176"/>
      <c r="K991" s="177"/>
      <c r="L991" s="178"/>
      <c r="M991" s="179"/>
      <c r="N991" s="133"/>
      <c r="O991" s="160" t="str">
        <f>IF(Q991 = "", "", COUNT(Q$4:$Q991))</f>
        <v/>
      </c>
      <c r="P991" s="160" t="str">
        <f t="shared" si="120"/>
        <v/>
      </c>
      <c r="Q991" s="161" t="str">
        <f t="shared" si="121"/>
        <v/>
      </c>
      <c r="R991" s="162" t="str">
        <f t="shared" si="122"/>
        <v/>
      </c>
      <c r="S991" s="163" t="str">
        <f t="shared" si="123"/>
        <v/>
      </c>
      <c r="T991" s="164" t="str">
        <f t="shared" si="124"/>
        <v/>
      </c>
      <c r="U991" s="165" t="str">
        <f t="shared" si="125"/>
        <v/>
      </c>
      <c r="V991" s="146"/>
      <c r="AR991" t="str">
        <f t="shared" si="126"/>
        <v/>
      </c>
      <c r="AS991" t="str">
        <f t="shared" si="127"/>
        <v/>
      </c>
    </row>
    <row r="992" spans="1:45" x14ac:dyDescent="0.55000000000000004">
      <c r="A992" s="171"/>
      <c r="B992" s="172"/>
      <c r="C992" s="173"/>
      <c r="D992" s="173"/>
      <c r="E992" s="173"/>
      <c r="F992" s="173"/>
      <c r="G992" s="174"/>
      <c r="H992" s="175"/>
      <c r="I992" s="176"/>
      <c r="J992" s="176"/>
      <c r="K992" s="177"/>
      <c r="L992" s="178"/>
      <c r="M992" s="179"/>
      <c r="N992" s="133"/>
      <c r="O992" s="160" t="str">
        <f>IF(Q992 = "", "", COUNT(Q$4:$Q992))</f>
        <v/>
      </c>
      <c r="P992" s="160" t="str">
        <f t="shared" si="120"/>
        <v/>
      </c>
      <c r="Q992" s="161" t="str">
        <f t="shared" si="121"/>
        <v/>
      </c>
      <c r="R992" s="162" t="str">
        <f t="shared" si="122"/>
        <v/>
      </c>
      <c r="S992" s="163" t="str">
        <f t="shared" si="123"/>
        <v/>
      </c>
      <c r="T992" s="164" t="str">
        <f t="shared" si="124"/>
        <v/>
      </c>
      <c r="U992" s="165" t="str">
        <f t="shared" si="125"/>
        <v/>
      </c>
      <c r="V992" s="146"/>
      <c r="AR992" t="str">
        <f t="shared" si="126"/>
        <v/>
      </c>
      <c r="AS992" t="str">
        <f t="shared" si="127"/>
        <v/>
      </c>
    </row>
    <row r="993" spans="1:45" x14ac:dyDescent="0.55000000000000004">
      <c r="A993" s="171"/>
      <c r="B993" s="172"/>
      <c r="C993" s="173"/>
      <c r="D993" s="173"/>
      <c r="E993" s="173"/>
      <c r="F993" s="173"/>
      <c r="G993" s="174"/>
      <c r="H993" s="175"/>
      <c r="I993" s="176"/>
      <c r="J993" s="176"/>
      <c r="K993" s="177"/>
      <c r="L993" s="178"/>
      <c r="M993" s="179"/>
      <c r="N993" s="133"/>
      <c r="O993" s="160" t="str">
        <f>IF(Q993 = "", "", COUNT(Q$4:$Q993))</f>
        <v/>
      </c>
      <c r="P993" s="160" t="str">
        <f t="shared" si="120"/>
        <v/>
      </c>
      <c r="Q993" s="161" t="str">
        <f t="shared" si="121"/>
        <v/>
      </c>
      <c r="R993" s="162" t="str">
        <f t="shared" si="122"/>
        <v/>
      </c>
      <c r="S993" s="163" t="str">
        <f t="shared" si="123"/>
        <v/>
      </c>
      <c r="T993" s="164" t="str">
        <f t="shared" si="124"/>
        <v/>
      </c>
      <c r="U993" s="165" t="str">
        <f t="shared" si="125"/>
        <v/>
      </c>
      <c r="V993" s="146"/>
      <c r="AR993" t="str">
        <f t="shared" si="126"/>
        <v/>
      </c>
      <c r="AS993" t="str">
        <f t="shared" si="127"/>
        <v/>
      </c>
    </row>
    <row r="994" spans="1:45" x14ac:dyDescent="0.55000000000000004">
      <c r="A994" s="171"/>
      <c r="B994" s="172"/>
      <c r="C994" s="173"/>
      <c r="D994" s="173"/>
      <c r="E994" s="173"/>
      <c r="F994" s="173"/>
      <c r="G994" s="174"/>
      <c r="H994" s="175"/>
      <c r="I994" s="176"/>
      <c r="J994" s="176"/>
      <c r="K994" s="177"/>
      <c r="L994" s="178"/>
      <c r="M994" s="179"/>
      <c r="N994" s="133"/>
      <c r="O994" s="160" t="str">
        <f>IF(Q994 = "", "", COUNT(Q$4:$Q994))</f>
        <v/>
      </c>
      <c r="P994" s="160" t="str">
        <f t="shared" si="120"/>
        <v/>
      </c>
      <c r="Q994" s="161" t="str">
        <f t="shared" si="121"/>
        <v/>
      </c>
      <c r="R994" s="162" t="str">
        <f t="shared" si="122"/>
        <v/>
      </c>
      <c r="S994" s="163" t="str">
        <f t="shared" si="123"/>
        <v/>
      </c>
      <c r="T994" s="164" t="str">
        <f t="shared" si="124"/>
        <v/>
      </c>
      <c r="U994" s="165" t="str">
        <f t="shared" si="125"/>
        <v/>
      </c>
      <c r="V994" s="146"/>
      <c r="AR994" t="str">
        <f t="shared" si="126"/>
        <v/>
      </c>
      <c r="AS994" t="str">
        <f t="shared" si="127"/>
        <v/>
      </c>
    </row>
    <row r="995" spans="1:45" x14ac:dyDescent="0.55000000000000004">
      <c r="A995" s="171"/>
      <c r="B995" s="172"/>
      <c r="C995" s="173"/>
      <c r="D995" s="173"/>
      <c r="E995" s="173"/>
      <c r="F995" s="173"/>
      <c r="G995" s="174"/>
      <c r="H995" s="175"/>
      <c r="I995" s="176"/>
      <c r="J995" s="176"/>
      <c r="K995" s="177"/>
      <c r="L995" s="178"/>
      <c r="M995" s="179"/>
      <c r="N995" s="133"/>
      <c r="O995" s="160" t="str">
        <f>IF(Q995 = "", "", COUNT(Q$4:$Q995))</f>
        <v/>
      </c>
      <c r="P995" s="160" t="str">
        <f t="shared" si="120"/>
        <v/>
      </c>
      <c r="Q995" s="161" t="str">
        <f t="shared" si="121"/>
        <v/>
      </c>
      <c r="R995" s="162" t="str">
        <f t="shared" si="122"/>
        <v/>
      </c>
      <c r="S995" s="163" t="str">
        <f t="shared" si="123"/>
        <v/>
      </c>
      <c r="T995" s="164" t="str">
        <f t="shared" si="124"/>
        <v/>
      </c>
      <c r="U995" s="165" t="str">
        <f t="shared" si="125"/>
        <v/>
      </c>
      <c r="V995" s="146"/>
      <c r="AR995" t="str">
        <f t="shared" si="126"/>
        <v/>
      </c>
      <c r="AS995" t="str">
        <f t="shared" si="127"/>
        <v/>
      </c>
    </row>
    <row r="996" spans="1:45" x14ac:dyDescent="0.55000000000000004">
      <c r="A996" s="171"/>
      <c r="B996" s="172"/>
      <c r="C996" s="173"/>
      <c r="D996" s="173"/>
      <c r="E996" s="173"/>
      <c r="F996" s="173"/>
      <c r="G996" s="174"/>
      <c r="H996" s="175"/>
      <c r="I996" s="176"/>
      <c r="J996" s="176"/>
      <c r="K996" s="177"/>
      <c r="L996" s="178"/>
      <c r="M996" s="179"/>
      <c r="N996" s="133"/>
      <c r="O996" s="160" t="str">
        <f>IF(Q996 = "", "", COUNT(Q$4:$Q996))</f>
        <v/>
      </c>
      <c r="P996" s="160" t="str">
        <f t="shared" si="120"/>
        <v/>
      </c>
      <c r="Q996" s="161" t="str">
        <f t="shared" si="121"/>
        <v/>
      </c>
      <c r="R996" s="162" t="str">
        <f t="shared" si="122"/>
        <v/>
      </c>
      <c r="S996" s="163" t="str">
        <f t="shared" si="123"/>
        <v/>
      </c>
      <c r="T996" s="164" t="str">
        <f t="shared" si="124"/>
        <v/>
      </c>
      <c r="U996" s="165" t="str">
        <f t="shared" si="125"/>
        <v/>
      </c>
      <c r="V996" s="146"/>
      <c r="AR996" t="str">
        <f t="shared" si="126"/>
        <v/>
      </c>
      <c r="AS996" t="str">
        <f t="shared" si="127"/>
        <v/>
      </c>
    </row>
    <row r="997" spans="1:45" x14ac:dyDescent="0.55000000000000004">
      <c r="A997" s="171"/>
      <c r="B997" s="172"/>
      <c r="C997" s="173"/>
      <c r="D997" s="173"/>
      <c r="E997" s="173"/>
      <c r="F997" s="173"/>
      <c r="G997" s="174"/>
      <c r="H997" s="175"/>
      <c r="I997" s="176"/>
      <c r="J997" s="176"/>
      <c r="K997" s="177"/>
      <c r="L997" s="178"/>
      <c r="M997" s="179"/>
      <c r="N997" s="133"/>
      <c r="O997" s="160" t="str">
        <f>IF(Q997 = "", "", COUNT(Q$4:$Q997))</f>
        <v/>
      </c>
      <c r="P997" s="160" t="str">
        <f t="shared" si="120"/>
        <v/>
      </c>
      <c r="Q997" s="161" t="str">
        <f t="shared" si="121"/>
        <v/>
      </c>
      <c r="R997" s="162" t="str">
        <f t="shared" si="122"/>
        <v/>
      </c>
      <c r="S997" s="163" t="str">
        <f t="shared" si="123"/>
        <v/>
      </c>
      <c r="T997" s="164" t="str">
        <f t="shared" si="124"/>
        <v/>
      </c>
      <c r="U997" s="165" t="str">
        <f t="shared" si="125"/>
        <v/>
      </c>
      <c r="V997" s="146"/>
      <c r="AR997" t="str">
        <f t="shared" si="126"/>
        <v/>
      </c>
      <c r="AS997" t="str">
        <f t="shared" si="127"/>
        <v/>
      </c>
    </row>
    <row r="998" spans="1:45" x14ac:dyDescent="0.55000000000000004">
      <c r="A998" s="171"/>
      <c r="B998" s="172"/>
      <c r="C998" s="173"/>
      <c r="D998" s="173"/>
      <c r="E998" s="173"/>
      <c r="F998" s="173"/>
      <c r="G998" s="174"/>
      <c r="H998" s="175"/>
      <c r="I998" s="176"/>
      <c r="J998" s="176"/>
      <c r="K998" s="177"/>
      <c r="L998" s="178"/>
      <c r="M998" s="179"/>
      <c r="N998" s="133"/>
      <c r="O998" s="160" t="str">
        <f>IF(Q998 = "", "", COUNT(Q$4:$Q998))</f>
        <v/>
      </c>
      <c r="P998" s="160" t="str">
        <f t="shared" si="120"/>
        <v/>
      </c>
      <c r="Q998" s="161" t="str">
        <f t="shared" si="121"/>
        <v/>
      </c>
      <c r="R998" s="162" t="str">
        <f t="shared" si="122"/>
        <v/>
      </c>
      <c r="S998" s="163" t="str">
        <f t="shared" si="123"/>
        <v/>
      </c>
      <c r="T998" s="164" t="str">
        <f t="shared" si="124"/>
        <v/>
      </c>
      <c r="U998" s="165" t="str">
        <f t="shared" si="125"/>
        <v/>
      </c>
      <c r="V998" s="146"/>
      <c r="AR998" t="str">
        <f t="shared" si="126"/>
        <v/>
      </c>
      <c r="AS998" t="str">
        <f t="shared" si="127"/>
        <v/>
      </c>
    </row>
    <row r="999" spans="1:45" x14ac:dyDescent="0.55000000000000004">
      <c r="A999" s="171"/>
      <c r="B999" s="172"/>
      <c r="C999" s="173"/>
      <c r="D999" s="173"/>
      <c r="E999" s="173"/>
      <c r="F999" s="173"/>
      <c r="G999" s="174"/>
      <c r="H999" s="175"/>
      <c r="I999" s="176"/>
      <c r="J999" s="176"/>
      <c r="K999" s="177"/>
      <c r="L999" s="178"/>
      <c r="M999" s="179"/>
      <c r="N999" s="133"/>
      <c r="O999" s="160" t="str">
        <f>IF(Q999 = "", "", COUNT(Q$4:$Q999))</f>
        <v/>
      </c>
      <c r="P999" s="160" t="str">
        <f t="shared" si="120"/>
        <v/>
      </c>
      <c r="Q999" s="161" t="str">
        <f t="shared" si="121"/>
        <v/>
      </c>
      <c r="R999" s="162" t="str">
        <f t="shared" si="122"/>
        <v/>
      </c>
      <c r="S999" s="163" t="str">
        <f t="shared" si="123"/>
        <v/>
      </c>
      <c r="T999" s="164" t="str">
        <f t="shared" si="124"/>
        <v/>
      </c>
      <c r="U999" s="165" t="str">
        <f t="shared" si="125"/>
        <v/>
      </c>
      <c r="V999" s="146"/>
      <c r="AR999" t="str">
        <f t="shared" si="126"/>
        <v/>
      </c>
      <c r="AS999" t="str">
        <f t="shared" si="127"/>
        <v/>
      </c>
    </row>
    <row r="1000" spans="1:45" x14ac:dyDescent="0.55000000000000004">
      <c r="A1000" s="171"/>
      <c r="B1000" s="172"/>
      <c r="C1000" s="173"/>
      <c r="D1000" s="173"/>
      <c r="E1000" s="173"/>
      <c r="F1000" s="173"/>
      <c r="G1000" s="174"/>
      <c r="H1000" s="175"/>
      <c r="I1000" s="176"/>
      <c r="J1000" s="176"/>
      <c r="K1000" s="177"/>
      <c r="L1000" s="178"/>
      <c r="M1000" s="179"/>
      <c r="N1000" s="133"/>
      <c r="O1000" s="160" t="str">
        <f>IF(Q1000 = "", "", COUNT(Q$4:$Q1000))</f>
        <v/>
      </c>
      <c r="P1000" s="160" t="str">
        <f t="shared" si="120"/>
        <v/>
      </c>
      <c r="Q1000" s="161" t="str">
        <f t="shared" si="121"/>
        <v/>
      </c>
      <c r="R1000" s="162" t="str">
        <f t="shared" si="122"/>
        <v/>
      </c>
      <c r="S1000" s="163" t="str">
        <f t="shared" si="123"/>
        <v/>
      </c>
      <c r="T1000" s="164" t="str">
        <f t="shared" si="124"/>
        <v/>
      </c>
      <c r="U1000" s="165" t="str">
        <f t="shared" si="125"/>
        <v/>
      </c>
      <c r="V1000" s="146"/>
      <c r="AR1000" t="str">
        <f t="shared" si="126"/>
        <v/>
      </c>
      <c r="AS1000" t="str">
        <f t="shared" si="127"/>
        <v/>
      </c>
    </row>
    <row r="1001" spans="1:45" x14ac:dyDescent="0.55000000000000004">
      <c r="A1001" s="171"/>
      <c r="B1001" s="172"/>
      <c r="C1001" s="173"/>
      <c r="D1001" s="173"/>
      <c r="E1001" s="173"/>
      <c r="F1001" s="173"/>
      <c r="G1001" s="174"/>
      <c r="H1001" s="175"/>
      <c r="I1001" s="176"/>
      <c r="J1001" s="176"/>
      <c r="K1001" s="177"/>
      <c r="L1001" s="178"/>
      <c r="M1001" s="179"/>
      <c r="N1001" s="133"/>
      <c r="O1001" s="160" t="str">
        <f>IF(Q1001 = "", "", COUNT(Q$4:$Q1001))</f>
        <v/>
      </c>
      <c r="P1001" s="160" t="str">
        <f t="shared" si="120"/>
        <v/>
      </c>
      <c r="Q1001" s="161" t="str">
        <f t="shared" si="121"/>
        <v/>
      </c>
      <c r="R1001" s="162" t="str">
        <f t="shared" si="122"/>
        <v/>
      </c>
      <c r="S1001" s="163" t="str">
        <f t="shared" si="123"/>
        <v/>
      </c>
      <c r="T1001" s="164" t="str">
        <f t="shared" si="124"/>
        <v/>
      </c>
      <c r="U1001" s="165" t="str">
        <f t="shared" si="125"/>
        <v/>
      </c>
      <c r="V1001" s="146"/>
      <c r="AR1001" t="str">
        <f t="shared" si="126"/>
        <v/>
      </c>
      <c r="AS1001" t="str">
        <f t="shared" si="127"/>
        <v/>
      </c>
    </row>
    <row r="1002" spans="1:45" x14ac:dyDescent="0.55000000000000004">
      <c r="A1002" s="171"/>
      <c r="B1002" s="172"/>
      <c r="C1002" s="173"/>
      <c r="D1002" s="173"/>
      <c r="E1002" s="173"/>
      <c r="F1002" s="173"/>
      <c r="G1002" s="174"/>
      <c r="H1002" s="175"/>
      <c r="I1002" s="176"/>
      <c r="J1002" s="176"/>
      <c r="K1002" s="177"/>
      <c r="L1002" s="178"/>
      <c r="M1002" s="179"/>
      <c r="N1002" s="133"/>
      <c r="O1002" s="160" t="str">
        <f>IF(Q1002 = "", "", COUNT(Q$4:$Q1002))</f>
        <v/>
      </c>
      <c r="P1002" s="160" t="str">
        <f t="shared" si="120"/>
        <v/>
      </c>
      <c r="Q1002" s="161" t="str">
        <f t="shared" si="121"/>
        <v/>
      </c>
      <c r="R1002" s="162" t="str">
        <f t="shared" si="122"/>
        <v/>
      </c>
      <c r="S1002" s="163" t="str">
        <f t="shared" si="123"/>
        <v/>
      </c>
      <c r="T1002" s="164" t="str">
        <f t="shared" si="124"/>
        <v/>
      </c>
      <c r="U1002" s="165" t="str">
        <f t="shared" si="125"/>
        <v/>
      </c>
      <c r="V1002" s="146"/>
      <c r="AR1002" t="str">
        <f t="shared" si="126"/>
        <v/>
      </c>
      <c r="AS1002" t="str">
        <f t="shared" si="127"/>
        <v/>
      </c>
    </row>
    <row r="1003" spans="1:45" ht="14.25" customHeight="1" x14ac:dyDescent="0.55000000000000004">
      <c r="A1003" s="187"/>
      <c r="B1003" s="188"/>
      <c r="C1003" s="189"/>
      <c r="D1003" s="189"/>
      <c r="E1003" s="189"/>
      <c r="F1003" s="189"/>
      <c r="G1003" s="190"/>
      <c r="H1003" s="175"/>
      <c r="I1003" s="176"/>
      <c r="J1003" s="176"/>
      <c r="K1003" s="177"/>
      <c r="L1003" s="191"/>
      <c r="M1003" s="192"/>
      <c r="N1003" s="133"/>
      <c r="O1003" s="160" t="str">
        <f>IF(Q1003 = "", "", COUNT(Q$4:$Q1003))</f>
        <v/>
      </c>
      <c r="P1003" s="160" t="str">
        <f t="shared" si="120"/>
        <v/>
      </c>
      <c r="Q1003" s="161" t="str">
        <f t="shared" si="121"/>
        <v/>
      </c>
      <c r="R1003" s="162" t="str">
        <f t="shared" si="122"/>
        <v/>
      </c>
      <c r="S1003" s="163" t="str">
        <f t="shared" si="123"/>
        <v/>
      </c>
      <c r="T1003" s="164" t="str">
        <f t="shared" si="124"/>
        <v/>
      </c>
      <c r="U1003" s="165" t="str">
        <f t="shared" si="125"/>
        <v/>
      </c>
      <c r="V1003" s="146"/>
      <c r="AR1003" t="str">
        <f t="shared" si="126"/>
        <v/>
      </c>
      <c r="AS1003" t="str">
        <f t="shared" si="127"/>
        <v/>
      </c>
    </row>
    <row r="1004" spans="1:45" x14ac:dyDescent="0.55000000000000004">
      <c r="A1004" s="193"/>
      <c r="B1004" s="194"/>
      <c r="C1004" s="193"/>
      <c r="D1004" s="193"/>
      <c r="E1004" s="193"/>
      <c r="F1004" s="193"/>
      <c r="G1004" s="193"/>
      <c r="H1004" s="193"/>
      <c r="I1004" s="193"/>
      <c r="J1004" s="193"/>
      <c r="K1004" s="193"/>
      <c r="L1004" s="195"/>
      <c r="M1004" s="196"/>
      <c r="N1004" s="133"/>
      <c r="O1004" s="193"/>
      <c r="P1004" s="193"/>
      <c r="Q1004" s="193"/>
      <c r="R1004" s="193"/>
      <c r="S1004" s="193"/>
      <c r="T1004" s="193"/>
      <c r="U1004" s="193"/>
      <c r="V1004" s="193"/>
    </row>
  </sheetData>
  <mergeCells count="24">
    <mergeCell ref="W41:W42"/>
    <mergeCell ref="X41:AD42"/>
    <mergeCell ref="W30:W32"/>
    <mergeCell ref="X30:AD32"/>
    <mergeCell ref="W33:W40"/>
    <mergeCell ref="X33:AD33"/>
    <mergeCell ref="Y37:AD40"/>
    <mergeCell ref="W14:AD14"/>
    <mergeCell ref="W15:W29"/>
    <mergeCell ref="X15:AD17"/>
    <mergeCell ref="Y18:AD19"/>
    <mergeCell ref="Y20:AD24"/>
    <mergeCell ref="Y25:AD26"/>
    <mergeCell ref="Y27:AD29"/>
    <mergeCell ref="A1:M1"/>
    <mergeCell ref="O1:AD1"/>
    <mergeCell ref="A2:M2"/>
    <mergeCell ref="O2:O3"/>
    <mergeCell ref="P2:P3"/>
    <mergeCell ref="Q2:Q3"/>
    <mergeCell ref="R2:R3"/>
    <mergeCell ref="S2:S3"/>
    <mergeCell ref="T2:T3"/>
    <mergeCell ref="U2:U3"/>
  </mergeCells>
  <conditionalFormatting sqref="D4:D1003">
    <cfRule type="cellIs" dxfId="19" priority="3" operator="between">
      <formula>4</formula>
      <formula>6</formula>
    </cfRule>
    <cfRule type="cellIs" dxfId="18" priority="4" operator="between">
      <formula>2</formula>
      <formula>3</formula>
    </cfRule>
  </conditionalFormatting>
  <conditionalFormatting sqref="D1005:D1019">
    <cfRule type="cellIs" dxfId="17" priority="5" operator="between">
      <formula>2</formula>
      <formula>3</formula>
    </cfRule>
  </conditionalFormatting>
  <conditionalFormatting sqref="F4:F1003">
    <cfRule type="cellIs" dxfId="16" priority="2" operator="between">
      <formula>4</formula>
      <formula>6</formula>
    </cfRule>
  </conditionalFormatting>
  <pageMargins left="0.7" right="0.7" top="0.75" bottom="0.75" header="0.511811023622047" footer="0.511811023622047"/>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C76"/>
  <sheetViews>
    <sheetView tabSelected="1" zoomScale="80" zoomScaleNormal="80" workbookViewId="0"/>
  </sheetViews>
  <sheetFormatPr defaultColWidth="9.1015625" defaultRowHeight="14.1" x14ac:dyDescent="0.55000000000000004"/>
  <cols>
    <col min="1" max="2" width="2.89453125" style="201" customWidth="1"/>
    <col min="3" max="3" width="21.47265625" style="201" customWidth="1"/>
    <col min="4" max="6" width="15" style="202" customWidth="1"/>
    <col min="7" max="7" width="2.89453125" style="201" customWidth="1"/>
    <col min="8" max="8" width="30.1015625" style="201" customWidth="1"/>
    <col min="9" max="10" width="10.62890625" style="201" customWidth="1"/>
    <col min="11" max="11" width="23.5234375" style="201" customWidth="1"/>
    <col min="12" max="14" width="2.89453125" style="201" customWidth="1"/>
    <col min="15" max="15" width="7.47265625" style="201" customWidth="1"/>
    <col min="16" max="24" width="9.1015625" style="201"/>
    <col min="25" max="29" width="9.1015625" style="201" hidden="1"/>
    <col min="30" max="16384" width="9.1015625" style="201"/>
  </cols>
  <sheetData>
    <row r="1" spans="1:29" ht="14.25" customHeight="1" x14ac:dyDescent="0.55000000000000004">
      <c r="A1" s="203"/>
      <c r="B1" s="203"/>
      <c r="C1" s="203"/>
      <c r="D1" s="204"/>
      <c r="E1" s="204"/>
      <c r="F1" s="204"/>
      <c r="G1" s="203"/>
      <c r="H1" s="203"/>
      <c r="I1" s="203"/>
      <c r="J1" s="203"/>
      <c r="K1" s="203"/>
      <c r="L1" s="203"/>
      <c r="M1" s="203"/>
      <c r="N1" s="205"/>
      <c r="O1" s="205"/>
      <c r="P1" s="205"/>
      <c r="Q1" s="205"/>
      <c r="R1" s="205"/>
      <c r="S1" s="205"/>
      <c r="T1" s="205"/>
      <c r="U1" s="205"/>
      <c r="V1" s="205"/>
      <c r="W1" s="205"/>
      <c r="X1" s="205"/>
      <c r="Y1" s="206"/>
      <c r="Z1" s="407" t="s">
        <v>422</v>
      </c>
      <c r="AA1" s="407"/>
      <c r="AB1" s="407" t="s">
        <v>423</v>
      </c>
      <c r="AC1" s="407"/>
    </row>
    <row r="2" spans="1:29" ht="15.75" customHeight="1" x14ac:dyDescent="0.55000000000000004">
      <c r="A2" s="203"/>
      <c r="B2" s="208"/>
      <c r="C2" s="209"/>
      <c r="D2" s="210"/>
      <c r="E2" s="210"/>
      <c r="F2" s="210"/>
      <c r="G2" s="209"/>
      <c r="H2" s="209"/>
      <c r="I2" s="209"/>
      <c r="J2" s="209"/>
      <c r="K2" s="209"/>
      <c r="L2" s="211"/>
      <c r="M2" s="203"/>
      <c r="N2" s="205"/>
      <c r="O2" s="205"/>
      <c r="P2" s="408" t="s">
        <v>424</v>
      </c>
      <c r="Q2" s="408"/>
      <c r="R2" s="408"/>
      <c r="S2" s="408"/>
      <c r="T2" s="205"/>
      <c r="U2" s="205"/>
      <c r="V2" s="205"/>
      <c r="W2" s="205"/>
      <c r="X2" s="205"/>
      <c r="Y2" s="207" t="s">
        <v>425</v>
      </c>
      <c r="Z2" s="207" t="s">
        <v>328</v>
      </c>
      <c r="AA2" s="212" t="s">
        <v>2</v>
      </c>
      <c r="AB2" s="207" t="s">
        <v>328</v>
      </c>
      <c r="AC2" s="212" t="s">
        <v>2</v>
      </c>
    </row>
    <row r="3" spans="1:29" ht="22.5" customHeight="1" x14ac:dyDescent="0.55000000000000004">
      <c r="A3" s="203"/>
      <c r="B3" s="213"/>
      <c r="C3" s="409" t="s">
        <v>426</v>
      </c>
      <c r="D3" s="409"/>
      <c r="E3" s="409"/>
      <c r="F3" s="409"/>
      <c r="G3" s="409"/>
      <c r="H3" s="409"/>
      <c r="I3" s="409"/>
      <c r="J3" s="409"/>
      <c r="K3" s="409"/>
      <c r="L3" s="214"/>
      <c r="M3" s="203"/>
      <c r="N3" s="205"/>
      <c r="O3" s="205"/>
      <c r="P3" s="410" t="s">
        <v>427</v>
      </c>
      <c r="Q3" s="410"/>
      <c r="R3" s="410"/>
      <c r="S3" s="410"/>
      <c r="T3" s="205"/>
      <c r="U3" s="205"/>
      <c r="V3" s="205"/>
      <c r="W3" s="205"/>
      <c r="X3" s="205"/>
      <c r="Y3" s="207" t="s">
        <v>405</v>
      </c>
      <c r="Z3" s="215">
        <f>Before!Y4</f>
        <v>0</v>
      </c>
      <c r="AA3" s="215">
        <f>Before!Z4</f>
        <v>0</v>
      </c>
      <c r="AB3" s="215">
        <f>After!Y4</f>
        <v>0</v>
      </c>
      <c r="AC3" s="215">
        <f>After!Z4</f>
        <v>0</v>
      </c>
    </row>
    <row r="4" spans="1:29" ht="23.25" customHeight="1" x14ac:dyDescent="0.55000000000000004">
      <c r="A4" s="203"/>
      <c r="B4" s="213"/>
      <c r="C4" s="409"/>
      <c r="D4" s="409"/>
      <c r="E4" s="409"/>
      <c r="F4" s="409"/>
      <c r="G4" s="409"/>
      <c r="H4" s="409"/>
      <c r="I4" s="409"/>
      <c r="J4" s="409"/>
      <c r="K4" s="409"/>
      <c r="L4" s="214"/>
      <c r="M4" s="203"/>
      <c r="N4" s="205"/>
      <c r="O4" s="205"/>
      <c r="P4" s="411" t="s">
        <v>428</v>
      </c>
      <c r="Q4" s="411"/>
      <c r="R4" s="411"/>
      <c r="S4" s="411"/>
      <c r="T4" s="205"/>
      <c r="U4" s="205"/>
      <c r="V4" s="205"/>
      <c r="W4" s="205"/>
      <c r="X4" s="205"/>
      <c r="Y4" s="207" t="s">
        <v>200</v>
      </c>
      <c r="Z4" s="215">
        <f>Before!Y5</f>
        <v>0</v>
      </c>
      <c r="AA4" s="215">
        <f>Before!Z5</f>
        <v>0</v>
      </c>
      <c r="AB4" s="215">
        <f>After!Y5</f>
        <v>0</v>
      </c>
      <c r="AC4" s="215">
        <f>After!Z5</f>
        <v>0</v>
      </c>
    </row>
    <row r="5" spans="1:29" ht="15" customHeight="1" x14ac:dyDescent="0.55000000000000004">
      <c r="A5" s="203"/>
      <c r="B5" s="213"/>
      <c r="C5" s="205"/>
      <c r="D5" s="216"/>
      <c r="E5" s="216"/>
      <c r="F5" s="216"/>
      <c r="G5" s="205"/>
      <c r="H5" s="205"/>
      <c r="I5" s="205"/>
      <c r="J5" s="205"/>
      <c r="K5" s="205"/>
      <c r="L5" s="214"/>
      <c r="M5" s="203"/>
      <c r="N5" s="205"/>
      <c r="O5" s="205"/>
      <c r="P5" s="205"/>
      <c r="Q5" s="205"/>
      <c r="R5" s="205"/>
      <c r="S5" s="205"/>
      <c r="T5" s="205"/>
      <c r="U5" s="205"/>
      <c r="V5" s="205"/>
      <c r="W5" s="205"/>
      <c r="X5" s="205"/>
      <c r="Y5" s="207" t="s">
        <v>201</v>
      </c>
      <c r="Z5" s="215">
        <f>Before!Y6</f>
        <v>0</v>
      </c>
      <c r="AA5" s="215">
        <f>Before!Z6</f>
        <v>0</v>
      </c>
      <c r="AB5" s="215">
        <f>After!Y6</f>
        <v>0</v>
      </c>
      <c r="AC5" s="215">
        <f>After!Z6</f>
        <v>0</v>
      </c>
    </row>
    <row r="6" spans="1:29" ht="15" customHeight="1" x14ac:dyDescent="0.55000000000000004">
      <c r="A6" s="203"/>
      <c r="B6" s="213"/>
      <c r="C6" s="217" t="s">
        <v>429</v>
      </c>
      <c r="D6" s="412" t="s">
        <v>578</v>
      </c>
      <c r="E6" s="412"/>
      <c r="F6" s="412"/>
      <c r="G6" s="205"/>
      <c r="H6" s="413" t="s">
        <v>430</v>
      </c>
      <c r="I6" s="414" t="s">
        <v>422</v>
      </c>
      <c r="J6" s="414" t="s">
        <v>423</v>
      </c>
      <c r="K6" s="415" t="s">
        <v>431</v>
      </c>
      <c r="L6" s="214"/>
      <c r="M6" s="203"/>
      <c r="N6" s="205"/>
      <c r="O6" s="205"/>
      <c r="P6" s="205"/>
      <c r="Q6" s="205"/>
      <c r="R6" s="205"/>
      <c r="S6" s="205"/>
      <c r="T6" s="205"/>
      <c r="U6" s="205"/>
      <c r="V6" s="205"/>
      <c r="W6" s="205"/>
      <c r="X6" s="205"/>
      <c r="Y6" s="207" t="s">
        <v>144</v>
      </c>
      <c r="Z6" s="215">
        <f>Before!Y7</f>
        <v>4</v>
      </c>
      <c r="AA6" s="215">
        <f>Before!Z7</f>
        <v>4</v>
      </c>
      <c r="AB6" s="215">
        <f>After!Y7</f>
        <v>0</v>
      </c>
      <c r="AC6" s="215">
        <f>After!Z7</f>
        <v>0</v>
      </c>
    </row>
    <row r="7" spans="1:29" ht="15" customHeight="1" x14ac:dyDescent="0.5">
      <c r="A7" s="203"/>
      <c r="B7" s="213"/>
      <c r="C7" s="217" t="s">
        <v>432</v>
      </c>
      <c r="D7" s="412" t="s">
        <v>433</v>
      </c>
      <c r="E7" s="412"/>
      <c r="F7" s="412"/>
      <c r="G7" s="205"/>
      <c r="H7" s="413"/>
      <c r="I7" s="413"/>
      <c r="J7" s="413"/>
      <c r="K7" s="413"/>
      <c r="L7" s="214"/>
      <c r="M7" s="203"/>
      <c r="N7" s="205"/>
      <c r="O7" s="416" t="s">
        <v>434</v>
      </c>
      <c r="P7" s="416"/>
      <c r="Q7" s="416"/>
      <c r="R7" s="416"/>
      <c r="S7" s="416"/>
      <c r="T7" s="416"/>
      <c r="U7" s="416"/>
      <c r="V7" s="416"/>
      <c r="W7" s="416"/>
      <c r="X7" s="205"/>
      <c r="Y7" s="207" t="s">
        <v>406</v>
      </c>
      <c r="Z7" s="215">
        <f>Before!Y8</f>
        <v>4</v>
      </c>
      <c r="AA7" s="215">
        <f>Before!Z8</f>
        <v>4</v>
      </c>
      <c r="AB7" s="215">
        <f>After!Y8</f>
        <v>1</v>
      </c>
      <c r="AC7" s="215">
        <f>After!Z8</f>
        <v>1</v>
      </c>
    </row>
    <row r="8" spans="1:29" ht="15" customHeight="1" x14ac:dyDescent="0.55000000000000004">
      <c r="A8" s="203"/>
      <c r="B8" s="213"/>
      <c r="C8" s="217" t="s">
        <v>435</v>
      </c>
      <c r="D8" s="412" t="s">
        <v>436</v>
      </c>
      <c r="E8" s="412"/>
      <c r="F8" s="412"/>
      <c r="G8" s="205"/>
      <c r="H8" s="219" t="s">
        <v>233</v>
      </c>
      <c r="I8" s="220">
        <f>$Z$8</f>
        <v>8</v>
      </c>
      <c r="J8" s="221">
        <f>$AB$8</f>
        <v>1</v>
      </c>
      <c r="K8" s="222">
        <f>IFERROR((J8-I8)/I8, "n/a")</f>
        <v>-0.875</v>
      </c>
      <c r="L8" s="214"/>
      <c r="M8" s="203"/>
      <c r="N8" s="205"/>
      <c r="O8" s="223" t="s">
        <v>55</v>
      </c>
      <c r="P8" s="417" t="s">
        <v>437</v>
      </c>
      <c r="Q8" s="417"/>
      <c r="R8" s="417"/>
      <c r="S8" s="417"/>
      <c r="T8" s="417"/>
      <c r="U8" s="417"/>
      <c r="V8" s="417"/>
      <c r="W8" s="417"/>
      <c r="X8" s="205"/>
      <c r="Y8" s="207" t="s">
        <v>328</v>
      </c>
      <c r="Z8" s="215">
        <f>Before!Y9</f>
        <v>8</v>
      </c>
      <c r="AA8" s="215">
        <f>Before!Z9</f>
        <v>8</v>
      </c>
      <c r="AB8" s="215">
        <f>After!Y9</f>
        <v>1</v>
      </c>
      <c r="AC8" s="215">
        <f>After!Z9</f>
        <v>1</v>
      </c>
    </row>
    <row r="9" spans="1:29" ht="15" customHeight="1" x14ac:dyDescent="0.55000000000000004">
      <c r="A9" s="203"/>
      <c r="B9" s="213"/>
      <c r="C9" s="418" t="s">
        <v>194</v>
      </c>
      <c r="D9" s="419" t="s">
        <v>705</v>
      </c>
      <c r="E9" s="419"/>
      <c r="F9" s="419"/>
      <c r="G9" s="205"/>
      <c r="H9" s="219" t="s">
        <v>439</v>
      </c>
      <c r="I9" s="224">
        <f>$Z$9</f>
        <v>4.7</v>
      </c>
      <c r="J9" s="224">
        <f>$AB$9</f>
        <v>1</v>
      </c>
      <c r="K9" s="222">
        <f>IFERROR((J9-I9)/I9, "n/a")</f>
        <v>-0.78723404255319152</v>
      </c>
      <c r="L9" s="214"/>
      <c r="M9" s="203"/>
      <c r="N9" s="205"/>
      <c r="O9" s="225" t="s">
        <v>55</v>
      </c>
      <c r="P9" s="420" t="s">
        <v>440</v>
      </c>
      <c r="Q9" s="420"/>
      <c r="R9" s="420"/>
      <c r="S9" s="420"/>
      <c r="T9" s="420"/>
      <c r="U9" s="420"/>
      <c r="V9" s="420"/>
      <c r="W9" s="420"/>
      <c r="X9" s="205"/>
      <c r="Y9" s="207" t="s">
        <v>407</v>
      </c>
      <c r="Z9" s="226">
        <f>Before!Y10</f>
        <v>4.7</v>
      </c>
      <c r="AA9" s="226">
        <f>Before!Z10</f>
        <v>4.7</v>
      </c>
      <c r="AB9" s="226">
        <f>After!Y10</f>
        <v>1</v>
      </c>
      <c r="AC9" s="226">
        <f>After!Z10</f>
        <v>1</v>
      </c>
    </row>
    <row r="10" spans="1:29" ht="15" customHeight="1" x14ac:dyDescent="0.55000000000000004">
      <c r="A10" s="203"/>
      <c r="B10" s="213"/>
      <c r="C10" s="418"/>
      <c r="D10" s="419"/>
      <c r="E10" s="419"/>
      <c r="F10" s="419"/>
      <c r="G10" s="205"/>
      <c r="H10" s="227"/>
      <c r="I10" s="228"/>
      <c r="J10" s="228"/>
      <c r="K10" s="228"/>
      <c r="L10" s="214"/>
      <c r="M10" s="203"/>
      <c r="N10" s="205"/>
      <c r="O10" s="229"/>
      <c r="P10" s="420"/>
      <c r="Q10" s="420"/>
      <c r="R10" s="420"/>
      <c r="S10" s="420"/>
      <c r="T10" s="420"/>
      <c r="U10" s="420"/>
      <c r="V10" s="420"/>
      <c r="W10" s="420"/>
      <c r="X10" s="205"/>
    </row>
    <row r="11" spans="1:29" ht="15" customHeight="1" x14ac:dyDescent="0.55000000000000004">
      <c r="A11" s="203"/>
      <c r="B11" s="213"/>
      <c r="C11" s="230" t="s">
        <v>441</v>
      </c>
      <c r="D11" s="419" t="s">
        <v>442</v>
      </c>
      <c r="E11" s="419"/>
      <c r="F11" s="419"/>
      <c r="G11" s="205"/>
      <c r="H11" s="219" t="s">
        <v>443</v>
      </c>
      <c r="I11" s="231">
        <f>$AA$8</f>
        <v>8</v>
      </c>
      <c r="J11" s="221">
        <f>$AC$8</f>
        <v>1</v>
      </c>
      <c r="K11" s="222">
        <f>IFERROR((J11-I11)/I11, "n/a")</f>
        <v>-0.875</v>
      </c>
      <c r="L11" s="214"/>
      <c r="M11" s="203"/>
      <c r="N11" s="205"/>
      <c r="O11" s="232"/>
      <c r="P11" s="420"/>
      <c r="Q11" s="420"/>
      <c r="R11" s="420"/>
      <c r="S11" s="420"/>
      <c r="T11" s="420"/>
      <c r="U11" s="420"/>
      <c r="V11" s="420"/>
      <c r="W11" s="420"/>
      <c r="X11" s="205"/>
    </row>
    <row r="12" spans="1:29" ht="15" customHeight="1" x14ac:dyDescent="0.55000000000000004">
      <c r="A12" s="203"/>
      <c r="B12" s="213"/>
      <c r="C12" s="217" t="s">
        <v>188</v>
      </c>
      <c r="D12" s="419" t="s">
        <v>444</v>
      </c>
      <c r="E12" s="419"/>
      <c r="F12" s="419"/>
      <c r="G12" s="205"/>
      <c r="H12" s="219" t="s">
        <v>445</v>
      </c>
      <c r="I12" s="224">
        <f>$AA$9</f>
        <v>4.7</v>
      </c>
      <c r="J12" s="224">
        <f>$AC$9</f>
        <v>1</v>
      </c>
      <c r="K12" s="222">
        <f>IFERROR((J12-I12)/I12, "n/a")</f>
        <v>-0.78723404255319152</v>
      </c>
      <c r="L12" s="214"/>
      <c r="M12" s="203"/>
      <c r="N12" s="205"/>
      <c r="O12" s="421" t="s">
        <v>55</v>
      </c>
      <c r="P12" s="420" t="s">
        <v>446</v>
      </c>
      <c r="Q12" s="420"/>
      <c r="R12" s="420"/>
      <c r="S12" s="420"/>
      <c r="T12" s="420"/>
      <c r="U12" s="420"/>
      <c r="V12" s="420"/>
      <c r="W12" s="420"/>
      <c r="X12" s="205"/>
    </row>
    <row r="13" spans="1:29" ht="15" customHeight="1" x14ac:dyDescent="0.55000000000000004">
      <c r="A13" s="203"/>
      <c r="B13" s="213"/>
      <c r="C13" s="217" t="s">
        <v>189</v>
      </c>
      <c r="D13" s="419" t="s">
        <v>436</v>
      </c>
      <c r="E13" s="419"/>
      <c r="F13" s="419"/>
      <c r="G13" s="205"/>
      <c r="H13" s="227"/>
      <c r="I13" s="228"/>
      <c r="J13" s="228"/>
      <c r="K13" s="228"/>
      <c r="L13" s="214"/>
      <c r="M13" s="203"/>
      <c r="N13" s="205"/>
      <c r="O13" s="421"/>
      <c r="P13" s="420"/>
      <c r="Q13" s="420"/>
      <c r="R13" s="420"/>
      <c r="S13" s="420"/>
      <c r="T13" s="420"/>
      <c r="U13" s="420"/>
      <c r="V13" s="420"/>
      <c r="W13" s="420"/>
      <c r="X13" s="205"/>
    </row>
    <row r="14" spans="1:29" ht="15" customHeight="1" x14ac:dyDescent="0.55000000000000004">
      <c r="A14" s="203"/>
      <c r="B14" s="213"/>
      <c r="C14" s="217" t="s">
        <v>447</v>
      </c>
      <c r="D14" s="419">
        <v>2</v>
      </c>
      <c r="E14" s="419"/>
      <c r="F14" s="419"/>
      <c r="G14" s="205"/>
      <c r="H14" s="219" t="str">
        <f>"Volume ("&amp;'Evaluation Set-up'!$N$5&amp;", "&amp;'Evaluation Set-up'!$N$6&amp;")"</f>
        <v>Volume (2021, 2024)</v>
      </c>
      <c r="I14" s="233">
        <f>'Evaluation Set-up'!$R$5</f>
        <v>1500</v>
      </c>
      <c r="J14" s="233">
        <f>'Evaluation Set-up'!$R$6</f>
        <v>1800</v>
      </c>
      <c r="K14" s="222">
        <f>IFERROR((J14-I14)/I14, "n/a")</f>
        <v>0.2</v>
      </c>
      <c r="L14" s="214"/>
      <c r="M14" s="203"/>
      <c r="N14" s="205"/>
      <c r="O14" s="421"/>
      <c r="P14" s="420"/>
      <c r="Q14" s="420"/>
      <c r="R14" s="420"/>
      <c r="S14" s="420"/>
      <c r="T14" s="420"/>
      <c r="U14" s="420"/>
      <c r="V14" s="420"/>
      <c r="W14" s="420"/>
      <c r="X14" s="205"/>
    </row>
    <row r="15" spans="1:29" ht="15" customHeight="1" x14ac:dyDescent="0.55000000000000004">
      <c r="A15" s="203"/>
      <c r="B15" s="213"/>
      <c r="C15" s="205"/>
      <c r="D15" s="216"/>
      <c r="E15" s="216"/>
      <c r="F15" s="216"/>
      <c r="G15" s="205"/>
      <c r="H15" s="234"/>
      <c r="I15" s="235"/>
      <c r="J15" s="235"/>
      <c r="K15" s="236"/>
      <c r="L15" s="214"/>
      <c r="M15" s="203"/>
      <c r="N15" s="205"/>
      <c r="O15" s="225" t="s">
        <v>55</v>
      </c>
      <c r="P15" s="420" t="s">
        <v>448</v>
      </c>
      <c r="Q15" s="420"/>
      <c r="R15" s="420"/>
      <c r="S15" s="420"/>
      <c r="T15" s="420"/>
      <c r="U15" s="420"/>
      <c r="V15" s="420"/>
      <c r="W15" s="420"/>
      <c r="X15" s="205"/>
    </row>
    <row r="16" spans="1:29" ht="15" customHeight="1" x14ac:dyDescent="0.55000000000000004">
      <c r="A16" s="203"/>
      <c r="B16" s="213"/>
      <c r="C16" s="418" t="s">
        <v>449</v>
      </c>
      <c r="D16" s="422" t="s">
        <v>725</v>
      </c>
      <c r="E16" s="422"/>
      <c r="F16" s="422"/>
      <c r="G16" s="205"/>
      <c r="H16" s="413" t="s">
        <v>451</v>
      </c>
      <c r="I16" s="414" t="s">
        <v>422</v>
      </c>
      <c r="J16" s="414" t="s">
        <v>423</v>
      </c>
      <c r="K16" s="415" t="s">
        <v>452</v>
      </c>
      <c r="L16" s="214"/>
      <c r="M16" s="203"/>
      <c r="N16" s="205"/>
      <c r="O16" s="229"/>
      <c r="P16" s="420"/>
      <c r="Q16" s="420"/>
      <c r="R16" s="420"/>
      <c r="S16" s="420"/>
      <c r="T16" s="420"/>
      <c r="U16" s="420"/>
      <c r="V16" s="420"/>
      <c r="W16" s="420"/>
      <c r="X16" s="205"/>
    </row>
    <row r="17" spans="1:24" ht="15" customHeight="1" x14ac:dyDescent="0.55000000000000004">
      <c r="A17" s="203"/>
      <c r="B17" s="213"/>
      <c r="C17" s="418"/>
      <c r="D17" s="422"/>
      <c r="E17" s="422"/>
      <c r="F17" s="422"/>
      <c r="G17" s="205"/>
      <c r="H17" s="413"/>
      <c r="I17" s="413"/>
      <c r="J17" s="413"/>
      <c r="K17" s="413"/>
      <c r="L17" s="214"/>
      <c r="M17" s="203"/>
      <c r="N17" s="205"/>
      <c r="O17" s="232"/>
      <c r="P17" s="420"/>
      <c r="Q17" s="420"/>
      <c r="R17" s="420"/>
      <c r="S17" s="420"/>
      <c r="T17" s="420"/>
      <c r="U17" s="420"/>
      <c r="V17" s="420"/>
      <c r="W17" s="420"/>
      <c r="X17" s="205"/>
    </row>
    <row r="18" spans="1:24" ht="15" customHeight="1" x14ac:dyDescent="0.55000000000000004">
      <c r="A18" s="203"/>
      <c r="B18" s="213"/>
      <c r="C18" s="418"/>
      <c r="D18" s="422"/>
      <c r="E18" s="422"/>
      <c r="F18" s="422"/>
      <c r="G18" s="205"/>
      <c r="H18" s="219" t="s">
        <v>453</v>
      </c>
      <c r="I18" s="221">
        <f>Z3</f>
        <v>0</v>
      </c>
      <c r="J18" s="221">
        <f>AB3</f>
        <v>0</v>
      </c>
      <c r="K18" s="222" t="str">
        <f>IFERROR((J18-I18)/I18, "n/a")</f>
        <v>n/a</v>
      </c>
      <c r="L18" s="214"/>
      <c r="M18" s="203"/>
      <c r="N18" s="205"/>
      <c r="O18" s="225" t="s">
        <v>55</v>
      </c>
      <c r="P18" s="423" t="s">
        <v>454</v>
      </c>
      <c r="Q18" s="423"/>
      <c r="R18" s="423"/>
      <c r="S18" s="423"/>
      <c r="T18" s="423"/>
      <c r="U18" s="423"/>
      <c r="V18" s="423"/>
      <c r="W18" s="423"/>
      <c r="X18" s="205"/>
    </row>
    <row r="19" spans="1:24" ht="15" customHeight="1" x14ac:dyDescent="0.55000000000000004">
      <c r="A19" s="203"/>
      <c r="B19" s="213"/>
      <c r="C19" s="418"/>
      <c r="D19" s="422"/>
      <c r="E19" s="422"/>
      <c r="F19" s="422"/>
      <c r="G19" s="205"/>
      <c r="H19" s="219" t="s">
        <v>455</v>
      </c>
      <c r="I19" s="221">
        <f>Z4</f>
        <v>0</v>
      </c>
      <c r="J19" s="221">
        <f>AB4</f>
        <v>0</v>
      </c>
      <c r="K19" s="222" t="str">
        <f>IFERROR((J19-I19)/I19, "n/a")</f>
        <v>n/a</v>
      </c>
      <c r="L19" s="214"/>
      <c r="M19" s="203"/>
      <c r="N19" s="205"/>
      <c r="O19" s="34"/>
      <c r="P19" s="423"/>
      <c r="Q19" s="423"/>
      <c r="R19" s="423"/>
      <c r="S19" s="423"/>
      <c r="T19" s="423"/>
      <c r="U19" s="423"/>
      <c r="V19" s="423"/>
      <c r="W19" s="423"/>
      <c r="X19" s="205"/>
    </row>
    <row r="20" spans="1:24" ht="15" customHeight="1" x14ac:dyDescent="0.55000000000000004">
      <c r="A20" s="203"/>
      <c r="B20" s="213"/>
      <c r="C20" s="418"/>
      <c r="D20" s="422"/>
      <c r="E20" s="422"/>
      <c r="F20" s="422"/>
      <c r="G20" s="205"/>
      <c r="H20" s="219" t="s">
        <v>456</v>
      </c>
      <c r="I20" s="221">
        <f>Z5</f>
        <v>0</v>
      </c>
      <c r="J20" s="221">
        <f>AB5</f>
        <v>0</v>
      </c>
      <c r="K20" s="222" t="str">
        <f>IFERROR((J20-I20)/I20, "n/a")</f>
        <v>n/a</v>
      </c>
      <c r="L20" s="214"/>
      <c r="M20" s="203"/>
      <c r="N20" s="205"/>
      <c r="O20" s="237"/>
      <c r="P20" s="423"/>
      <c r="Q20" s="423"/>
      <c r="R20" s="423"/>
      <c r="S20" s="423"/>
      <c r="T20" s="423"/>
      <c r="U20" s="423"/>
      <c r="V20" s="423"/>
      <c r="W20" s="423"/>
      <c r="X20" s="205"/>
    </row>
    <row r="21" spans="1:24" ht="15" customHeight="1" x14ac:dyDescent="0.55000000000000004">
      <c r="A21" s="203"/>
      <c r="B21" s="213"/>
      <c r="C21" s="418"/>
      <c r="D21" s="422"/>
      <c r="E21" s="422"/>
      <c r="F21" s="422"/>
      <c r="G21" s="205"/>
      <c r="H21" s="219" t="s">
        <v>457</v>
      </c>
      <c r="I21" s="221">
        <f>Z6</f>
        <v>4</v>
      </c>
      <c r="J21" s="221">
        <f>AB6</f>
        <v>0</v>
      </c>
      <c r="K21" s="222">
        <f>IFERROR((J21-I21)/I21, "n/a")</f>
        <v>-1</v>
      </c>
      <c r="L21" s="214"/>
      <c r="M21" s="203"/>
      <c r="N21" s="205"/>
      <c r="O21" s="52"/>
      <c r="P21" s="238"/>
      <c r="Q21" s="238"/>
      <c r="R21" s="238"/>
      <c r="S21" s="238"/>
      <c r="T21" s="44"/>
      <c r="U21" s="44"/>
      <c r="V21" s="44"/>
      <c r="W21" s="44"/>
      <c r="X21" s="205"/>
    </row>
    <row r="22" spans="1:24" ht="15" customHeight="1" x14ac:dyDescent="0.55000000000000004">
      <c r="A22" s="203"/>
      <c r="B22" s="213"/>
      <c r="C22" s="418"/>
      <c r="D22" s="422"/>
      <c r="E22" s="422"/>
      <c r="F22" s="422"/>
      <c r="G22" s="205"/>
      <c r="H22" s="219" t="s">
        <v>458</v>
      </c>
      <c r="I22" s="221">
        <f>Z7</f>
        <v>4</v>
      </c>
      <c r="J22" s="221">
        <f>AB7</f>
        <v>1</v>
      </c>
      <c r="K22" s="222">
        <f>IFERROR((J22-I22)/I22, "n/a")</f>
        <v>-0.75</v>
      </c>
      <c r="L22" s="214"/>
      <c r="M22" s="203"/>
      <c r="N22" s="205"/>
      <c r="O22" s="239" t="s">
        <v>459</v>
      </c>
      <c r="P22" s="238"/>
      <c r="Q22" s="238"/>
      <c r="R22" s="238"/>
      <c r="S22" s="238"/>
      <c r="T22" s="44"/>
      <c r="U22" s="44"/>
      <c r="V22" s="44"/>
      <c r="W22" s="44"/>
      <c r="X22" s="205"/>
    </row>
    <row r="23" spans="1:24" ht="15" customHeight="1" x14ac:dyDescent="0.55000000000000004">
      <c r="A23" s="203"/>
      <c r="B23" s="213"/>
      <c r="C23" s="418"/>
      <c r="D23" s="422"/>
      <c r="E23" s="422"/>
      <c r="F23" s="422"/>
      <c r="G23" s="205"/>
      <c r="H23" s="205"/>
      <c r="I23" s="205"/>
      <c r="J23" s="205"/>
      <c r="K23" s="205"/>
      <c r="L23" s="214"/>
      <c r="M23" s="203"/>
      <c r="N23" s="205"/>
      <c r="O23" s="218">
        <v>1</v>
      </c>
      <c r="P23" s="418" t="s">
        <v>460</v>
      </c>
      <c r="Q23" s="418"/>
      <c r="R23" s="418"/>
      <c r="S23" s="418"/>
      <c r="T23" s="418"/>
      <c r="U23" s="418"/>
      <c r="V23" s="418"/>
      <c r="W23" s="418"/>
      <c r="X23" s="205"/>
    </row>
    <row r="24" spans="1:24" ht="15" customHeight="1" x14ac:dyDescent="0.55000000000000004">
      <c r="A24" s="203"/>
      <c r="B24" s="213"/>
      <c r="C24" s="240" t="s">
        <v>461</v>
      </c>
      <c r="D24" s="425" t="s">
        <v>724</v>
      </c>
      <c r="E24" s="425"/>
      <c r="F24" s="425"/>
      <c r="G24" s="205"/>
      <c r="H24" s="427" t="s">
        <v>462</v>
      </c>
      <c r="I24" s="414" t="s">
        <v>422</v>
      </c>
      <c r="J24" s="414" t="s">
        <v>423</v>
      </c>
      <c r="K24" s="415" t="s">
        <v>452</v>
      </c>
      <c r="L24" s="214"/>
      <c r="M24" s="203"/>
      <c r="N24" s="205"/>
      <c r="O24" s="218">
        <v>2</v>
      </c>
      <c r="P24" s="418" t="s">
        <v>463</v>
      </c>
      <c r="Q24" s="418"/>
      <c r="R24" s="418"/>
      <c r="S24" s="418"/>
      <c r="T24" s="418"/>
      <c r="U24" s="418"/>
      <c r="V24" s="418"/>
      <c r="W24" s="418"/>
      <c r="X24" s="205"/>
    </row>
    <row r="25" spans="1:24" ht="15" customHeight="1" x14ac:dyDescent="0.55000000000000004">
      <c r="A25" s="203"/>
      <c r="B25" s="213"/>
      <c r="C25" s="240" t="s">
        <v>464</v>
      </c>
      <c r="D25" s="425" t="s">
        <v>465</v>
      </c>
      <c r="E25" s="425"/>
      <c r="F25" s="425"/>
      <c r="G25" s="205"/>
      <c r="H25" s="427"/>
      <c r="I25" s="427"/>
      <c r="J25" s="427"/>
      <c r="K25" s="427"/>
      <c r="L25" s="214"/>
      <c r="M25" s="203"/>
      <c r="N25" s="205"/>
      <c r="O25" s="412">
        <v>3</v>
      </c>
      <c r="P25" s="426" t="s">
        <v>466</v>
      </c>
      <c r="Q25" s="426"/>
      <c r="R25" s="426"/>
      <c r="S25" s="426"/>
      <c r="T25" s="426"/>
      <c r="U25" s="426"/>
      <c r="V25" s="426"/>
      <c r="W25" s="426"/>
      <c r="X25" s="205"/>
    </row>
    <row r="26" spans="1:24" ht="15" customHeight="1" x14ac:dyDescent="0.55000000000000004">
      <c r="A26" s="203"/>
      <c r="B26" s="213"/>
      <c r="C26" s="205"/>
      <c r="D26" s="216"/>
      <c r="E26" s="216"/>
      <c r="F26" s="216"/>
      <c r="G26" s="205"/>
      <c r="H26" s="219" t="s">
        <v>453</v>
      </c>
      <c r="I26" s="221">
        <f>AA3</f>
        <v>0</v>
      </c>
      <c r="J26" s="221">
        <f>AC3</f>
        <v>0</v>
      </c>
      <c r="K26" s="222" t="str">
        <f>IFERROR((J26-I26)/I26, "n/a")</f>
        <v>n/a</v>
      </c>
      <c r="L26" s="214"/>
      <c r="M26" s="203"/>
      <c r="N26" s="205"/>
      <c r="O26" s="412"/>
      <c r="P26" s="426"/>
      <c r="Q26" s="426"/>
      <c r="R26" s="426"/>
      <c r="S26" s="426"/>
      <c r="T26" s="426"/>
      <c r="U26" s="426"/>
      <c r="V26" s="426"/>
      <c r="W26" s="426"/>
      <c r="X26" s="205"/>
    </row>
    <row r="27" spans="1:24" ht="15" customHeight="1" x14ac:dyDescent="0.55000000000000004">
      <c r="A27" s="203"/>
      <c r="B27" s="213"/>
      <c r="C27" s="205"/>
      <c r="D27" s="218" t="s">
        <v>75</v>
      </c>
      <c r="E27" s="218" t="s">
        <v>76</v>
      </c>
      <c r="F27" s="218" t="s">
        <v>467</v>
      </c>
      <c r="G27" s="205"/>
      <c r="H27" s="219" t="s">
        <v>455</v>
      </c>
      <c r="I27" s="221">
        <f>AA4</f>
        <v>0</v>
      </c>
      <c r="J27" s="221">
        <f>AC4</f>
        <v>0</v>
      </c>
      <c r="K27" s="222" t="str">
        <f>IFERROR((J27-I27)/I27, "n/a")</f>
        <v>n/a</v>
      </c>
      <c r="L27" s="214"/>
      <c r="M27" s="203"/>
      <c r="N27" s="205"/>
      <c r="O27" s="412">
        <v>4</v>
      </c>
      <c r="P27" s="426" t="s">
        <v>468</v>
      </c>
      <c r="Q27" s="426"/>
      <c r="R27" s="426"/>
      <c r="S27" s="426"/>
      <c r="T27" s="426"/>
      <c r="U27" s="426"/>
      <c r="V27" s="426"/>
      <c r="W27" s="426"/>
      <c r="X27" s="205"/>
    </row>
    <row r="28" spans="1:24" ht="15" customHeight="1" x14ac:dyDescent="0.55000000000000004">
      <c r="A28" s="203"/>
      <c r="B28" s="213"/>
      <c r="C28" s="240" t="s">
        <v>81</v>
      </c>
      <c r="D28" s="241">
        <f>'Evaluation Set-up'!D9</f>
        <v>43040</v>
      </c>
      <c r="E28" s="241">
        <f>'Evaluation Set-up'!E9</f>
        <v>44500</v>
      </c>
      <c r="F28" s="218" t="str">
        <f>'Evaluation Set-up'!F9&amp;"y, "&amp;'Evaluation Set-up'!G9&amp;"m"</f>
        <v>4y, 0m</v>
      </c>
      <c r="G28" s="205"/>
      <c r="H28" s="219" t="s">
        <v>456</v>
      </c>
      <c r="I28" s="221">
        <f>AA5</f>
        <v>0</v>
      </c>
      <c r="J28" s="221">
        <f>AC5</f>
        <v>0</v>
      </c>
      <c r="K28" s="222" t="str">
        <f>IFERROR((J28-I28)/I28, "n/a")</f>
        <v>n/a</v>
      </c>
      <c r="L28" s="214"/>
      <c r="M28" s="203"/>
      <c r="N28" s="205"/>
      <c r="O28" s="412"/>
      <c r="P28" s="426"/>
      <c r="Q28" s="426"/>
      <c r="R28" s="426"/>
      <c r="S28" s="426"/>
      <c r="T28" s="426"/>
      <c r="U28" s="426"/>
      <c r="V28" s="426"/>
      <c r="W28" s="426"/>
      <c r="X28" s="205"/>
    </row>
    <row r="29" spans="1:24" ht="15" customHeight="1" x14ac:dyDescent="0.55000000000000004">
      <c r="A29" s="203"/>
      <c r="B29" s="213"/>
      <c r="C29" s="240" t="s">
        <v>90</v>
      </c>
      <c r="D29" s="241">
        <f>'Evaluation Set-up'!D10</f>
        <v>44501</v>
      </c>
      <c r="E29" s="241">
        <f>'Evaluation Set-up'!E10</f>
        <v>44651</v>
      </c>
      <c r="F29" s="218" t="str">
        <f>'Evaluation Set-up'!F10&amp;"y, "&amp;'Evaluation Set-up'!G10&amp;"m"</f>
        <v>0y, 5m</v>
      </c>
      <c r="G29" s="205"/>
      <c r="H29" s="219" t="s">
        <v>457</v>
      </c>
      <c r="I29" s="221">
        <f>AA6</f>
        <v>4</v>
      </c>
      <c r="J29" s="221">
        <f>AC6</f>
        <v>0</v>
      </c>
      <c r="K29" s="222">
        <f>IFERROR((J29-I29)/I29, "n/a")</f>
        <v>-1</v>
      </c>
      <c r="L29" s="214"/>
      <c r="M29" s="203"/>
      <c r="N29" s="205"/>
      <c r="O29" s="412">
        <v>5</v>
      </c>
      <c r="P29" s="426" t="s">
        <v>469</v>
      </c>
      <c r="Q29" s="426"/>
      <c r="R29" s="426"/>
      <c r="S29" s="426"/>
      <c r="T29" s="426"/>
      <c r="U29" s="426"/>
      <c r="V29" s="426"/>
      <c r="W29" s="426"/>
      <c r="X29" s="205"/>
    </row>
    <row r="30" spans="1:24" ht="15" customHeight="1" x14ac:dyDescent="0.55000000000000004">
      <c r="A30" s="203"/>
      <c r="B30" s="213"/>
      <c r="C30" s="240" t="s">
        <v>92</v>
      </c>
      <c r="D30" s="241">
        <f>'Evaluation Set-up'!D11</f>
        <v>44652</v>
      </c>
      <c r="E30" s="241">
        <f>'Evaluation Set-up'!E11</f>
        <v>46112</v>
      </c>
      <c r="F30" s="218" t="str">
        <f>'Evaluation Set-up'!F11&amp;"y, "&amp;'Evaluation Set-up'!G11&amp;"m"</f>
        <v>4y, 0m</v>
      </c>
      <c r="G30" s="205"/>
      <c r="H30" s="219" t="s">
        <v>458</v>
      </c>
      <c r="I30" s="221">
        <f>AA7</f>
        <v>4</v>
      </c>
      <c r="J30" s="221">
        <f>AC7</f>
        <v>1</v>
      </c>
      <c r="K30" s="222">
        <f>IFERROR((J30-I30)/I30, "n/a")</f>
        <v>-0.75</v>
      </c>
      <c r="L30" s="214"/>
      <c r="M30" s="203"/>
      <c r="N30" s="205"/>
      <c r="O30" s="412"/>
      <c r="P30" s="426"/>
      <c r="Q30" s="426"/>
      <c r="R30" s="426"/>
      <c r="S30" s="426"/>
      <c r="T30" s="426"/>
      <c r="U30" s="426"/>
      <c r="V30" s="426"/>
      <c r="W30" s="426"/>
      <c r="X30" s="205"/>
    </row>
    <row r="31" spans="1:24" ht="15" customHeight="1" x14ac:dyDescent="0.55000000000000004">
      <c r="A31" s="203"/>
      <c r="B31" s="213"/>
      <c r="C31" s="205"/>
      <c r="D31" s="216"/>
      <c r="E31" s="216"/>
      <c r="F31" s="216"/>
      <c r="G31" s="205"/>
      <c r="H31" s="205"/>
      <c r="I31" s="205"/>
      <c r="J31" s="205"/>
      <c r="K31" s="205"/>
      <c r="L31" s="214"/>
      <c r="M31" s="203"/>
      <c r="N31" s="205"/>
      <c r="O31" s="412"/>
      <c r="P31" s="426"/>
      <c r="Q31" s="426"/>
      <c r="R31" s="426"/>
      <c r="S31" s="426"/>
      <c r="T31" s="426"/>
      <c r="U31" s="426"/>
      <c r="V31" s="426"/>
      <c r="W31" s="426"/>
      <c r="X31" s="205"/>
    </row>
    <row r="32" spans="1:24" ht="15" customHeight="1" x14ac:dyDescent="0.55000000000000004">
      <c r="A32" s="203"/>
      <c r="B32" s="213"/>
      <c r="C32" s="430" t="s">
        <v>470</v>
      </c>
      <c r="D32" s="431" t="s">
        <v>727</v>
      </c>
      <c r="E32" s="431"/>
      <c r="F32" s="431"/>
      <c r="G32" s="205"/>
      <c r="H32" s="427" t="s">
        <v>471</v>
      </c>
      <c r="I32" s="415" t="s">
        <v>422</v>
      </c>
      <c r="J32" s="415" t="s">
        <v>423</v>
      </c>
      <c r="K32" s="415" t="s">
        <v>472</v>
      </c>
      <c r="L32" s="214"/>
      <c r="M32" s="203"/>
      <c r="N32" s="205"/>
      <c r="O32" s="412"/>
      <c r="P32" s="426"/>
      <c r="Q32" s="426"/>
      <c r="R32" s="426"/>
      <c r="S32" s="426"/>
      <c r="T32" s="426"/>
      <c r="U32" s="426"/>
      <c r="V32" s="426"/>
      <c r="W32" s="426"/>
      <c r="X32" s="205"/>
    </row>
    <row r="33" spans="1:24" ht="15" customHeight="1" x14ac:dyDescent="0.55000000000000004">
      <c r="A33" s="203"/>
      <c r="B33" s="213"/>
      <c r="C33" s="430"/>
      <c r="D33" s="431"/>
      <c r="E33" s="431"/>
      <c r="F33" s="431"/>
      <c r="G33" s="205"/>
      <c r="H33" s="427"/>
      <c r="I33" s="427"/>
      <c r="J33" s="427"/>
      <c r="K33" s="427"/>
      <c r="L33" s="214"/>
      <c r="M33" s="203"/>
      <c r="N33" s="205"/>
      <c r="O33" s="412"/>
      <c r="P33" s="426"/>
      <c r="Q33" s="426"/>
      <c r="R33" s="426"/>
      <c r="S33" s="426"/>
      <c r="T33" s="426"/>
      <c r="U33" s="426"/>
      <c r="V33" s="426"/>
      <c r="W33" s="426"/>
      <c r="X33" s="205"/>
    </row>
    <row r="34" spans="1:24" ht="15" customHeight="1" x14ac:dyDescent="0.55000000000000004">
      <c r="A34" s="203"/>
      <c r="B34" s="213"/>
      <c r="C34" s="430"/>
      <c r="D34" s="431"/>
      <c r="E34" s="431"/>
      <c r="F34" s="431"/>
      <c r="G34" s="205"/>
      <c r="H34" s="455" t="s">
        <v>729</v>
      </c>
      <c r="I34" s="221">
        <v>5</v>
      </c>
      <c r="J34" s="221">
        <v>0</v>
      </c>
      <c r="K34" s="222">
        <f>IFERROR((J34-I34)/I34, "n/a")</f>
        <v>-1</v>
      </c>
      <c r="L34" s="214"/>
      <c r="M34" s="203"/>
      <c r="N34" s="205"/>
      <c r="O34" s="412"/>
      <c r="P34" s="435" t="s">
        <v>55</v>
      </c>
      <c r="Q34" s="436"/>
      <c r="R34" s="436"/>
      <c r="S34" s="436"/>
      <c r="T34" s="436"/>
      <c r="U34" s="436"/>
      <c r="V34" s="436"/>
      <c r="W34" s="436"/>
      <c r="X34" s="205"/>
    </row>
    <row r="35" spans="1:24" ht="15" customHeight="1" x14ac:dyDescent="0.55000000000000004">
      <c r="A35" s="203"/>
      <c r="B35" s="213"/>
      <c r="C35" s="205"/>
      <c r="D35" s="216"/>
      <c r="E35" s="216"/>
      <c r="F35" s="216"/>
      <c r="G35" s="205"/>
      <c r="H35" s="455" t="s">
        <v>728</v>
      </c>
      <c r="I35" s="221">
        <v>3</v>
      </c>
      <c r="J35" s="221">
        <v>0</v>
      </c>
      <c r="K35" s="222">
        <f>IFERROR((J35-I35)/I35, "n/a")</f>
        <v>-1</v>
      </c>
      <c r="L35" s="214"/>
      <c r="M35" s="203"/>
      <c r="N35" s="205"/>
      <c r="O35" s="412"/>
      <c r="P35" s="435"/>
      <c r="Q35" s="436"/>
      <c r="R35" s="436"/>
      <c r="S35" s="436"/>
      <c r="T35" s="436"/>
      <c r="U35" s="436"/>
      <c r="V35" s="436"/>
      <c r="W35" s="436"/>
      <c r="X35" s="205"/>
    </row>
    <row r="36" spans="1:24" ht="15" customHeight="1" x14ac:dyDescent="0.55000000000000004">
      <c r="A36" s="203"/>
      <c r="B36" s="213"/>
      <c r="C36" s="418" t="s">
        <v>473</v>
      </c>
      <c r="D36" s="428" t="s">
        <v>474</v>
      </c>
      <c r="E36" s="428"/>
      <c r="F36" s="428"/>
      <c r="G36" s="205"/>
      <c r="H36" s="242" t="s">
        <v>730</v>
      </c>
      <c r="I36" s="221">
        <v>0</v>
      </c>
      <c r="J36" s="221">
        <v>1</v>
      </c>
      <c r="K36" s="222" t="str">
        <f>IFERROR((J36-I36)/I36, "n/a")</f>
        <v>n/a</v>
      </c>
      <c r="L36" s="214"/>
      <c r="M36" s="203"/>
      <c r="N36" s="205"/>
      <c r="O36" s="412"/>
      <c r="P36" s="435"/>
      <c r="Q36" s="436"/>
      <c r="R36" s="436"/>
      <c r="S36" s="436"/>
      <c r="T36" s="436"/>
      <c r="U36" s="436"/>
      <c r="V36" s="436"/>
      <c r="W36" s="436"/>
      <c r="X36" s="205"/>
    </row>
    <row r="37" spans="1:24" ht="15" customHeight="1" x14ac:dyDescent="0.55000000000000004">
      <c r="A37" s="203"/>
      <c r="B37" s="213"/>
      <c r="C37" s="418"/>
      <c r="D37" s="428"/>
      <c r="E37" s="428"/>
      <c r="F37" s="428"/>
      <c r="G37" s="205"/>
      <c r="H37" s="242" t="s">
        <v>580</v>
      </c>
      <c r="I37" s="221">
        <v>8</v>
      </c>
      <c r="J37" s="221">
        <v>0</v>
      </c>
      <c r="K37" s="222">
        <f>IFERROR((J37-I37)/I37, "n/a")</f>
        <v>-1</v>
      </c>
      <c r="L37" s="214"/>
      <c r="M37" s="203"/>
      <c r="N37" s="243"/>
      <c r="O37" s="412"/>
      <c r="P37" s="435"/>
      <c r="Q37" s="436"/>
      <c r="R37" s="436"/>
      <c r="S37" s="436"/>
      <c r="T37" s="436"/>
      <c r="U37" s="436"/>
      <c r="V37" s="436"/>
      <c r="W37" s="436"/>
      <c r="X37" s="243"/>
    </row>
    <row r="38" spans="1:24" ht="15" customHeight="1" x14ac:dyDescent="0.55000000000000004">
      <c r="A38" s="203"/>
      <c r="B38" s="213"/>
      <c r="C38" s="418"/>
      <c r="D38" s="428"/>
      <c r="E38" s="428"/>
      <c r="F38" s="428"/>
      <c r="G38" s="205"/>
      <c r="H38" s="242" t="s">
        <v>579</v>
      </c>
      <c r="I38" s="221">
        <v>0</v>
      </c>
      <c r="J38" s="221">
        <v>1</v>
      </c>
      <c r="K38" s="222" t="str">
        <f>IFERROR((J38-I38)/I38, "n/a")</f>
        <v>n/a</v>
      </c>
      <c r="L38" s="214"/>
      <c r="M38" s="203"/>
      <c r="N38" s="243"/>
      <c r="O38" s="412"/>
      <c r="P38" s="435"/>
      <c r="Q38" s="436"/>
      <c r="R38" s="436"/>
      <c r="S38" s="436"/>
      <c r="T38" s="436"/>
      <c r="U38" s="436"/>
      <c r="V38" s="436"/>
      <c r="W38" s="436"/>
      <c r="X38" s="205"/>
    </row>
    <row r="39" spans="1:24" s="247" customFormat="1" ht="15" customHeight="1" x14ac:dyDescent="0.55000000000000004">
      <c r="A39" s="203"/>
      <c r="B39" s="213"/>
      <c r="C39" s="418"/>
      <c r="D39" s="428"/>
      <c r="E39" s="428"/>
      <c r="F39" s="428"/>
      <c r="G39" s="205"/>
      <c r="H39" s="429"/>
      <c r="I39" s="429"/>
      <c r="J39" s="429"/>
      <c r="K39" s="429"/>
      <c r="L39" s="245"/>
      <c r="M39" s="246"/>
      <c r="N39" s="205"/>
      <c r="O39" s="412"/>
      <c r="P39" s="435"/>
      <c r="Q39" s="436"/>
      <c r="R39" s="436"/>
      <c r="S39" s="436"/>
      <c r="T39" s="436"/>
      <c r="U39" s="436"/>
      <c r="V39" s="436"/>
      <c r="W39" s="436"/>
      <c r="X39" s="205"/>
    </row>
    <row r="40" spans="1:24" ht="18" customHeight="1" x14ac:dyDescent="0.55000000000000004">
      <c r="A40" s="246"/>
      <c r="B40" s="229"/>
      <c r="C40" s="418"/>
      <c r="D40" s="428"/>
      <c r="E40" s="428"/>
      <c r="F40" s="428"/>
      <c r="G40" s="243"/>
      <c r="H40" s="429" t="s">
        <v>475</v>
      </c>
      <c r="I40" s="429"/>
      <c r="J40" s="429"/>
      <c r="K40" s="429"/>
      <c r="L40" s="245"/>
      <c r="M40" s="246"/>
      <c r="N40" s="205"/>
      <c r="O40" s="412"/>
      <c r="P40" s="435"/>
      <c r="Q40" s="436"/>
      <c r="R40" s="436"/>
      <c r="S40" s="436"/>
      <c r="T40" s="436"/>
      <c r="U40" s="436"/>
      <c r="V40" s="436"/>
      <c r="W40" s="436"/>
      <c r="X40" s="205"/>
    </row>
    <row r="41" spans="1:24" ht="15" customHeight="1" x14ac:dyDescent="0.55000000000000004">
      <c r="A41" s="203"/>
      <c r="B41" s="213"/>
      <c r="C41" s="418"/>
      <c r="D41" s="428"/>
      <c r="E41" s="428"/>
      <c r="F41" s="428"/>
      <c r="G41" s="205"/>
      <c r="H41" s="248"/>
      <c r="I41" s="249"/>
      <c r="J41" s="249"/>
      <c r="K41" s="236"/>
      <c r="L41" s="214"/>
      <c r="M41" s="203"/>
      <c r="N41" s="205"/>
      <c r="O41" s="412"/>
      <c r="P41" s="435"/>
      <c r="Q41" s="436"/>
      <c r="R41" s="436"/>
      <c r="S41" s="436"/>
      <c r="T41" s="436"/>
      <c r="U41" s="436"/>
      <c r="V41" s="436"/>
      <c r="W41" s="436"/>
      <c r="X41" s="205"/>
    </row>
    <row r="42" spans="1:24" ht="15" customHeight="1" x14ac:dyDescent="0.55000000000000004">
      <c r="A42" s="203"/>
      <c r="B42" s="213"/>
      <c r="C42" s="205"/>
      <c r="D42" s="216"/>
      <c r="E42" s="216"/>
      <c r="F42" s="216"/>
      <c r="G42" s="205"/>
      <c r="H42" s="248"/>
      <c r="I42" s="249"/>
      <c r="J42" s="249"/>
      <c r="K42" s="236"/>
      <c r="L42" s="214"/>
      <c r="M42" s="203"/>
      <c r="N42" s="205"/>
      <c r="O42" s="412"/>
      <c r="P42" s="435"/>
      <c r="Q42" s="436"/>
      <c r="R42" s="436"/>
      <c r="S42" s="436"/>
      <c r="T42" s="436"/>
      <c r="U42" s="436"/>
      <c r="V42" s="436"/>
      <c r="W42" s="436"/>
      <c r="X42" s="205"/>
    </row>
    <row r="43" spans="1:24" ht="18" customHeight="1" x14ac:dyDescent="0.55000000000000004">
      <c r="A43" s="203"/>
      <c r="B43" s="213"/>
      <c r="C43" s="429" t="s">
        <v>476</v>
      </c>
      <c r="D43" s="429"/>
      <c r="E43" s="429"/>
      <c r="F43" s="429"/>
      <c r="G43" s="205"/>
      <c r="H43" s="248"/>
      <c r="I43" s="249"/>
      <c r="J43" s="249"/>
      <c r="K43" s="236"/>
      <c r="L43" s="214"/>
      <c r="M43" s="203"/>
      <c r="N43" s="205"/>
      <c r="O43" s="412"/>
      <c r="P43" s="435"/>
      <c r="Q43" s="436"/>
      <c r="R43" s="436"/>
      <c r="S43" s="436"/>
      <c r="T43" s="436"/>
      <c r="U43" s="436"/>
      <c r="V43" s="436"/>
      <c r="W43" s="436"/>
      <c r="X43" s="205"/>
    </row>
    <row r="44" spans="1:24" ht="15" customHeight="1" x14ac:dyDescent="0.55000000000000004">
      <c r="A44" s="203"/>
      <c r="B44" s="213"/>
      <c r="C44" s="424" t="s">
        <v>477</v>
      </c>
      <c r="D44" s="432" t="s">
        <v>478</v>
      </c>
      <c r="E44" s="433" t="s">
        <v>479</v>
      </c>
      <c r="F44" s="433" t="s">
        <v>480</v>
      </c>
      <c r="G44" s="205"/>
      <c r="H44" s="248"/>
      <c r="I44" s="249"/>
      <c r="J44" s="249"/>
      <c r="K44" s="236"/>
      <c r="L44" s="214"/>
      <c r="M44" s="203"/>
      <c r="N44" s="205"/>
      <c r="O44" s="412"/>
      <c r="P44" s="435"/>
      <c r="Q44" s="436"/>
      <c r="R44" s="436"/>
      <c r="S44" s="436"/>
      <c r="T44" s="436"/>
      <c r="U44" s="436"/>
      <c r="V44" s="436"/>
      <c r="W44" s="436"/>
      <c r="X44" s="205"/>
    </row>
    <row r="45" spans="1:24" ht="15" customHeight="1" x14ac:dyDescent="0.55000000000000004">
      <c r="A45" s="203"/>
      <c r="B45" s="213"/>
      <c r="C45" s="424"/>
      <c r="D45" s="424"/>
      <c r="E45" s="424"/>
      <c r="F45" s="424"/>
      <c r="G45" s="205"/>
      <c r="H45" s="248"/>
      <c r="I45" s="249"/>
      <c r="J45" s="249"/>
      <c r="K45" s="236"/>
      <c r="L45" s="214"/>
      <c r="M45" s="203"/>
      <c r="N45" s="205"/>
      <c r="O45" s="412"/>
      <c r="P45" s="435"/>
      <c r="Q45" s="436"/>
      <c r="R45" s="436"/>
      <c r="S45" s="436"/>
      <c r="T45" s="436"/>
      <c r="U45" s="436"/>
      <c r="V45" s="436"/>
      <c r="W45" s="436"/>
      <c r="X45" s="205"/>
    </row>
    <row r="46" spans="1:24" ht="15" customHeight="1" x14ac:dyDescent="0.55000000000000004">
      <c r="A46" s="203"/>
      <c r="B46" s="213"/>
      <c r="C46" s="240" t="s">
        <v>382</v>
      </c>
      <c r="D46" s="215" t="str">
        <f>IF(MOD(ROUND(YEARFRAC(D47,D48,1),2),1)=0, TEXT(ROUND(YEARFRAC(D47,D48,1),2),"0.00") &amp; " years", ROUND(YEARFRAC(D47,D48,1),2) &amp; " years")</f>
        <v>10.00 years</v>
      </c>
      <c r="E46" s="218" t="str">
        <f>TEXT(ROUND('Evaluation Set-up'!$F$9+'Evaluation Set-up'!$G$9/12, 2), "0.00")&amp;" years"</f>
        <v>4.00 years</v>
      </c>
      <c r="F46" s="218" t="str">
        <f>TEXT(ROUND('Evaluation Set-up'!$F$11+'Evaluation Set-up'!$G$11/12, 2), "0.00")&amp;" years"</f>
        <v>4.00 years</v>
      </c>
      <c r="G46" s="205"/>
      <c r="H46" s="248"/>
      <c r="I46" s="249"/>
      <c r="J46" s="249"/>
      <c r="K46" s="236"/>
      <c r="L46" s="214"/>
      <c r="M46" s="203"/>
      <c r="N46" s="205"/>
      <c r="O46" s="412"/>
      <c r="P46" s="435"/>
      <c r="Q46" s="436"/>
      <c r="R46" s="436"/>
      <c r="S46" s="436"/>
      <c r="T46" s="436"/>
      <c r="U46" s="436"/>
      <c r="V46" s="436"/>
      <c r="W46" s="436"/>
      <c r="X46" s="205"/>
    </row>
    <row r="47" spans="1:24" ht="15" customHeight="1" x14ac:dyDescent="0.55000000000000004">
      <c r="A47" s="203"/>
      <c r="B47" s="213"/>
      <c r="C47" s="240" t="s">
        <v>75</v>
      </c>
      <c r="D47" s="241">
        <v>40330</v>
      </c>
      <c r="E47" s="241">
        <f>'Evaluation Set-up'!D9</f>
        <v>43040</v>
      </c>
      <c r="F47" s="241">
        <f>'Evaluation Set-up'!D11</f>
        <v>44652</v>
      </c>
      <c r="G47" s="205"/>
      <c r="H47" s="248"/>
      <c r="I47" s="249"/>
      <c r="J47" s="249"/>
      <c r="K47" s="236"/>
      <c r="L47" s="214"/>
      <c r="M47" s="203"/>
      <c r="N47" s="205"/>
      <c r="O47" s="412"/>
      <c r="P47" s="435"/>
      <c r="Q47" s="436"/>
      <c r="R47" s="436"/>
      <c r="S47" s="436"/>
      <c r="T47" s="436"/>
      <c r="U47" s="436"/>
      <c r="V47" s="436"/>
      <c r="W47" s="436"/>
      <c r="X47" s="205"/>
    </row>
    <row r="48" spans="1:24" ht="15" customHeight="1" x14ac:dyDescent="0.55000000000000004">
      <c r="A48" s="203"/>
      <c r="B48" s="213"/>
      <c r="C48" s="240" t="s">
        <v>76</v>
      </c>
      <c r="D48" s="241">
        <v>43982</v>
      </c>
      <c r="E48" s="241">
        <f>'Evaluation Set-up'!E9</f>
        <v>44500</v>
      </c>
      <c r="F48" s="241">
        <f>'Evaluation Set-up'!E11</f>
        <v>46112</v>
      </c>
      <c r="G48" s="205"/>
      <c r="H48" s="248"/>
      <c r="I48" s="249"/>
      <c r="J48" s="249"/>
      <c r="K48" s="236"/>
      <c r="L48" s="214"/>
      <c r="M48" s="203"/>
      <c r="N48" s="205"/>
      <c r="O48" s="412"/>
      <c r="P48" s="435"/>
      <c r="Q48" s="436"/>
      <c r="R48" s="436"/>
      <c r="S48" s="436"/>
      <c r="T48" s="436"/>
      <c r="U48" s="436"/>
      <c r="V48" s="436"/>
      <c r="W48" s="436"/>
      <c r="X48" s="205"/>
    </row>
    <row r="49" spans="1:24" ht="15" customHeight="1" x14ac:dyDescent="0.55000000000000004">
      <c r="A49" s="203"/>
      <c r="B49" s="213"/>
      <c r="C49" s="250"/>
      <c r="D49" s="251"/>
      <c r="E49" s="252"/>
      <c r="F49" s="252"/>
      <c r="G49" s="205"/>
      <c r="H49" s="248"/>
      <c r="I49" s="249"/>
      <c r="J49" s="249"/>
      <c r="K49" s="236"/>
      <c r="L49" s="214"/>
      <c r="M49" s="203"/>
      <c r="N49" s="205"/>
      <c r="O49" s="412"/>
      <c r="P49" s="435"/>
      <c r="Q49" s="436"/>
      <c r="R49" s="436"/>
      <c r="S49" s="436"/>
      <c r="T49" s="436"/>
      <c r="U49" s="436"/>
      <c r="V49" s="436"/>
      <c r="W49" s="436"/>
      <c r="X49" s="205"/>
    </row>
    <row r="50" spans="1:24" ht="15" customHeight="1" x14ac:dyDescent="0.5">
      <c r="A50" s="203"/>
      <c r="B50" s="213"/>
      <c r="C50" s="253" t="s">
        <v>328</v>
      </c>
      <c r="D50" s="254">
        <f t="shared" ref="D50:D55" si="0">O57/ROUND(YEARFRAC($D$47,$D$48),2)</f>
        <v>2.4</v>
      </c>
      <c r="E50" s="254">
        <f>I8/('Evaluation Set-up'!$F$9+'Evaluation Set-up'!$G$9/12)</f>
        <v>2</v>
      </c>
      <c r="F50" s="254">
        <f>J8/('Evaluation Set-up'!$F$11+'Evaluation Set-up'!$G$11/12)</f>
        <v>0.25</v>
      </c>
      <c r="G50" s="205"/>
      <c r="H50" s="248"/>
      <c r="I50" s="249"/>
      <c r="J50" s="249"/>
      <c r="K50" s="236"/>
      <c r="L50" s="214"/>
      <c r="M50" s="203"/>
      <c r="N50" s="205"/>
      <c r="O50" s="412"/>
      <c r="P50" s="435"/>
      <c r="Q50" s="436"/>
      <c r="R50" s="436"/>
      <c r="S50" s="436"/>
      <c r="T50" s="436"/>
      <c r="U50" s="436"/>
      <c r="V50" s="436"/>
      <c r="W50" s="436"/>
      <c r="X50" s="205"/>
    </row>
    <row r="51" spans="1:24" ht="15" customHeight="1" x14ac:dyDescent="0.5">
      <c r="A51" s="203"/>
      <c r="B51" s="213"/>
      <c r="C51" s="219" t="s">
        <v>481</v>
      </c>
      <c r="D51" s="254">
        <f t="shared" si="0"/>
        <v>0</v>
      </c>
      <c r="E51" s="254">
        <f>I18/('Evaluation Set-up'!$F$9+'Evaluation Set-up'!$G$9/12)</f>
        <v>0</v>
      </c>
      <c r="F51" s="254">
        <f>J18/('Evaluation Set-up'!$F$11+'Evaluation Set-up'!$G$11/12)</f>
        <v>0</v>
      </c>
      <c r="G51" s="205"/>
      <c r="H51" s="248"/>
      <c r="I51" s="249"/>
      <c r="J51" s="249"/>
      <c r="K51" s="236"/>
      <c r="L51" s="214"/>
      <c r="M51" s="203"/>
      <c r="N51" s="205"/>
      <c r="O51" s="218">
        <v>6</v>
      </c>
      <c r="P51" s="434" t="s">
        <v>482</v>
      </c>
      <c r="Q51" s="434"/>
      <c r="R51" s="434"/>
      <c r="S51" s="434"/>
      <c r="T51" s="434"/>
      <c r="U51" s="434"/>
      <c r="V51" s="434"/>
      <c r="W51" s="434"/>
      <c r="X51" s="205"/>
    </row>
    <row r="52" spans="1:24" ht="15" customHeight="1" x14ac:dyDescent="0.5">
      <c r="A52" s="203"/>
      <c r="B52" s="213"/>
      <c r="C52" s="219" t="s">
        <v>483</v>
      </c>
      <c r="D52" s="254">
        <f t="shared" si="0"/>
        <v>0</v>
      </c>
      <c r="E52" s="254">
        <f>I19/('Evaluation Set-up'!$F$9+'Evaluation Set-up'!$G$9/12)</f>
        <v>0</v>
      </c>
      <c r="F52" s="254">
        <f>J19/('Evaluation Set-up'!$F$11+'Evaluation Set-up'!$G$11/12)</f>
        <v>0</v>
      </c>
      <c r="G52" s="205"/>
      <c r="H52" s="248"/>
      <c r="I52" s="249"/>
      <c r="J52" s="249"/>
      <c r="K52" s="236"/>
      <c r="L52" s="214"/>
      <c r="M52" s="203"/>
      <c r="N52" s="205"/>
      <c r="O52" s="218">
        <v>7</v>
      </c>
      <c r="P52" s="418" t="s">
        <v>484</v>
      </c>
      <c r="Q52" s="418"/>
      <c r="R52" s="418"/>
      <c r="S52" s="418"/>
      <c r="T52" s="418"/>
      <c r="U52" s="418"/>
      <c r="V52" s="418"/>
      <c r="W52" s="418"/>
      <c r="X52" s="205"/>
    </row>
    <row r="53" spans="1:24" ht="15" customHeight="1" x14ac:dyDescent="0.55000000000000004">
      <c r="A53" s="203"/>
      <c r="B53" s="213"/>
      <c r="C53" s="219" t="s">
        <v>485</v>
      </c>
      <c r="D53" s="254">
        <f t="shared" si="0"/>
        <v>0.3</v>
      </c>
      <c r="E53" s="254">
        <f>I20/('Evaluation Set-up'!$F$9+'Evaluation Set-up'!$G$9/12)</f>
        <v>0</v>
      </c>
      <c r="F53" s="254">
        <f>J20/('Evaluation Set-up'!$F$11+'Evaluation Set-up'!$G$11/12)</f>
        <v>0</v>
      </c>
      <c r="G53" s="205"/>
      <c r="H53" s="248"/>
      <c r="I53" s="249"/>
      <c r="J53" s="249"/>
      <c r="K53" s="236"/>
      <c r="L53" s="214"/>
      <c r="M53" s="203"/>
      <c r="N53" s="205"/>
      <c r="O53" s="412" t="s">
        <v>486</v>
      </c>
      <c r="P53" s="426" t="s">
        <v>487</v>
      </c>
      <c r="Q53" s="426"/>
      <c r="R53" s="426"/>
      <c r="S53" s="426"/>
      <c r="T53" s="426"/>
      <c r="U53" s="426"/>
      <c r="V53" s="426"/>
      <c r="W53" s="426"/>
      <c r="X53" s="44"/>
    </row>
    <row r="54" spans="1:24" ht="15" customHeight="1" x14ac:dyDescent="0.55000000000000004">
      <c r="A54" s="203"/>
      <c r="B54" s="213"/>
      <c r="C54" s="219" t="s">
        <v>488</v>
      </c>
      <c r="D54" s="254">
        <f t="shared" si="0"/>
        <v>0.7</v>
      </c>
      <c r="E54" s="254">
        <f>I21/('Evaluation Set-up'!$F$9+'Evaluation Set-up'!$G$9/12)</f>
        <v>1</v>
      </c>
      <c r="F54" s="254">
        <f>J21/('Evaluation Set-up'!$F$11+'Evaluation Set-up'!$G$11/12)</f>
        <v>0</v>
      </c>
      <c r="G54" s="205"/>
      <c r="H54" s="248"/>
      <c r="I54" s="249"/>
      <c r="J54" s="249"/>
      <c r="K54" s="236"/>
      <c r="L54" s="214"/>
      <c r="M54" s="203"/>
      <c r="N54" s="205"/>
      <c r="O54" s="412"/>
      <c r="P54" s="426"/>
      <c r="Q54" s="426"/>
      <c r="R54" s="426"/>
      <c r="S54" s="426"/>
      <c r="T54" s="426"/>
      <c r="U54" s="426"/>
      <c r="V54" s="426"/>
      <c r="W54" s="426"/>
      <c r="X54" s="44"/>
    </row>
    <row r="55" spans="1:24" ht="15" customHeight="1" x14ac:dyDescent="0.55000000000000004">
      <c r="A55" s="203"/>
      <c r="B55" s="213"/>
      <c r="C55" s="219" t="s">
        <v>458</v>
      </c>
      <c r="D55" s="254">
        <f t="shared" si="0"/>
        <v>1.4</v>
      </c>
      <c r="E55" s="254">
        <f>I22/('Evaluation Set-up'!$F$9+'Evaluation Set-up'!$G$9/12)</f>
        <v>1</v>
      </c>
      <c r="F55" s="254">
        <f>J22/('Evaluation Set-up'!$F$11+'Evaluation Set-up'!$G$11/12)</f>
        <v>0.25</v>
      </c>
      <c r="G55" s="205"/>
      <c r="H55" s="248"/>
      <c r="I55" s="249"/>
      <c r="J55" s="249"/>
      <c r="K55" s="236"/>
      <c r="L55" s="214"/>
      <c r="M55" s="203"/>
      <c r="N55" s="205"/>
      <c r="O55" s="412"/>
      <c r="P55" s="426"/>
      <c r="Q55" s="426"/>
      <c r="R55" s="426"/>
      <c r="S55" s="426"/>
      <c r="T55" s="426"/>
      <c r="U55" s="426"/>
      <c r="V55" s="426"/>
      <c r="W55" s="426"/>
      <c r="X55" s="44"/>
    </row>
    <row r="56" spans="1:24" ht="15" customHeight="1" x14ac:dyDescent="0.55000000000000004">
      <c r="A56" s="203"/>
      <c r="B56" s="213"/>
      <c r="C56" s="249"/>
      <c r="D56" s="249"/>
      <c r="E56" s="249"/>
      <c r="F56" s="249"/>
      <c r="G56" s="205"/>
      <c r="H56" s="248"/>
      <c r="I56" s="249"/>
      <c r="J56" s="249"/>
      <c r="K56" s="236"/>
      <c r="L56" s="214"/>
      <c r="M56" s="203"/>
      <c r="N56" s="205"/>
      <c r="O56" s="205"/>
      <c r="P56" s="205"/>
      <c r="Q56" s="205"/>
      <c r="R56" s="205"/>
      <c r="S56" s="205"/>
      <c r="T56" s="205"/>
      <c r="U56" s="205"/>
      <c r="V56" s="205"/>
      <c r="W56" s="205"/>
      <c r="X56" s="44"/>
    </row>
    <row r="57" spans="1:24" ht="18" customHeight="1" x14ac:dyDescent="0.55000000000000004">
      <c r="A57" s="203"/>
      <c r="B57" s="213"/>
      <c r="C57" s="438" t="s">
        <v>489</v>
      </c>
      <c r="D57" s="438"/>
      <c r="E57" s="438"/>
      <c r="F57" s="438"/>
      <c r="G57" s="205"/>
      <c r="H57" s="248"/>
      <c r="I57" s="249"/>
      <c r="J57" s="249"/>
      <c r="K57" s="236"/>
      <c r="L57" s="214"/>
      <c r="M57" s="203"/>
      <c r="N57" s="205"/>
      <c r="O57" s="205">
        <v>24</v>
      </c>
      <c r="P57" s="205"/>
      <c r="Q57" s="205"/>
      <c r="R57" s="205"/>
      <c r="S57" s="205"/>
      <c r="T57" s="205"/>
      <c r="U57" s="205"/>
      <c r="V57" s="205"/>
      <c r="W57" s="205"/>
      <c r="X57" s="44"/>
    </row>
    <row r="58" spans="1:24" ht="15" customHeight="1" x14ac:dyDescent="0.55000000000000004">
      <c r="A58" s="203"/>
      <c r="B58" s="213"/>
      <c r="C58" s="439" t="s">
        <v>726</v>
      </c>
      <c r="D58" s="440"/>
      <c r="E58" s="440"/>
      <c r="F58" s="440"/>
      <c r="G58" s="440"/>
      <c r="H58" s="440"/>
      <c r="I58" s="440"/>
      <c r="J58" s="440"/>
      <c r="K58" s="441"/>
      <c r="L58" s="214"/>
      <c r="M58" s="203"/>
      <c r="N58" s="205"/>
      <c r="O58" s="201">
        <v>0</v>
      </c>
      <c r="P58" s="205"/>
      <c r="Q58" s="205"/>
      <c r="R58" s="205"/>
      <c r="S58" s="205"/>
      <c r="T58" s="205"/>
      <c r="U58" s="205"/>
      <c r="V58" s="205"/>
      <c r="W58" s="205"/>
      <c r="X58" s="44"/>
    </row>
    <row r="59" spans="1:24" ht="15" customHeight="1" x14ac:dyDescent="0.55000000000000004">
      <c r="A59" s="203"/>
      <c r="B59" s="213"/>
      <c r="C59" s="442"/>
      <c r="D59" s="443"/>
      <c r="E59" s="443"/>
      <c r="F59" s="443"/>
      <c r="G59" s="443"/>
      <c r="H59" s="443"/>
      <c r="I59" s="443"/>
      <c r="J59" s="443"/>
      <c r="K59" s="444"/>
      <c r="L59" s="214"/>
      <c r="M59" s="203"/>
      <c r="N59" s="205"/>
      <c r="O59" s="201">
        <v>0</v>
      </c>
      <c r="P59" s="205"/>
      <c r="Q59" s="205"/>
      <c r="R59" s="205"/>
      <c r="S59" s="205"/>
      <c r="T59" s="205"/>
      <c r="U59" s="205"/>
      <c r="V59" s="205"/>
      <c r="W59" s="205"/>
      <c r="X59" s="44"/>
    </row>
    <row r="60" spans="1:24" ht="15" customHeight="1" x14ac:dyDescent="0.55000000000000004">
      <c r="A60" s="203"/>
      <c r="B60" s="213"/>
      <c r="C60" s="442"/>
      <c r="D60" s="443"/>
      <c r="E60" s="443"/>
      <c r="F60" s="443"/>
      <c r="G60" s="443"/>
      <c r="H60" s="443"/>
      <c r="I60" s="443"/>
      <c r="J60" s="443"/>
      <c r="K60" s="444"/>
      <c r="L60" s="214"/>
      <c r="M60" s="203"/>
      <c r="N60" s="205"/>
      <c r="O60" s="201">
        <v>3</v>
      </c>
      <c r="P60" s="205"/>
      <c r="Q60" s="205"/>
      <c r="R60" s="205"/>
      <c r="S60" s="205"/>
      <c r="T60" s="44"/>
      <c r="U60" s="44"/>
      <c r="V60" s="44"/>
      <c r="W60" s="44"/>
      <c r="X60" s="44"/>
    </row>
    <row r="61" spans="1:24" ht="15" customHeight="1" x14ac:dyDescent="0.55000000000000004">
      <c r="A61" s="203"/>
      <c r="B61" s="213"/>
      <c r="C61" s="442"/>
      <c r="D61" s="443"/>
      <c r="E61" s="443"/>
      <c r="F61" s="443"/>
      <c r="G61" s="443"/>
      <c r="H61" s="443"/>
      <c r="I61" s="443"/>
      <c r="J61" s="443"/>
      <c r="K61" s="444"/>
      <c r="L61" s="214"/>
      <c r="M61" s="203"/>
      <c r="N61" s="205"/>
      <c r="O61" s="201">
        <v>7</v>
      </c>
      <c r="P61" s="205"/>
      <c r="Q61" s="205"/>
      <c r="R61" s="205"/>
      <c r="S61" s="205"/>
      <c r="T61" s="44"/>
      <c r="U61" s="44"/>
      <c r="V61" s="44"/>
      <c r="W61" s="44"/>
      <c r="X61" s="44"/>
    </row>
    <row r="62" spans="1:24" ht="15" customHeight="1" x14ac:dyDescent="0.55000000000000004">
      <c r="A62" s="203"/>
      <c r="B62" s="213"/>
      <c r="C62" s="445"/>
      <c r="D62" s="446"/>
      <c r="E62" s="446"/>
      <c r="F62" s="446"/>
      <c r="G62" s="446"/>
      <c r="H62" s="446"/>
      <c r="I62" s="446"/>
      <c r="J62" s="446"/>
      <c r="K62" s="447"/>
      <c r="L62" s="214"/>
      <c r="M62" s="203"/>
      <c r="N62" s="205"/>
      <c r="O62" s="201">
        <v>14</v>
      </c>
      <c r="P62" s="255"/>
      <c r="Q62" s="255"/>
      <c r="R62" s="205"/>
      <c r="S62" s="205"/>
      <c r="T62" s="205"/>
      <c r="U62" s="205"/>
      <c r="V62" s="205"/>
      <c r="W62" s="205"/>
      <c r="X62" s="205"/>
    </row>
    <row r="63" spans="1:24" ht="15" customHeight="1" x14ac:dyDescent="0.55000000000000004">
      <c r="A63" s="203"/>
      <c r="B63" s="213"/>
      <c r="C63" s="367"/>
      <c r="D63" s="367"/>
      <c r="E63" s="367"/>
      <c r="F63" s="367"/>
      <c r="G63" s="367"/>
      <c r="H63" s="367"/>
      <c r="I63" s="367"/>
      <c r="J63" s="367"/>
      <c r="K63" s="367"/>
      <c r="L63" s="214"/>
      <c r="M63" s="203"/>
      <c r="N63" s="205"/>
      <c r="P63" s="255"/>
      <c r="Q63" s="255"/>
      <c r="R63" s="205"/>
      <c r="S63" s="205"/>
      <c r="T63" s="205"/>
      <c r="U63" s="205"/>
      <c r="V63" s="205"/>
      <c r="W63" s="205"/>
      <c r="X63" s="205"/>
    </row>
    <row r="64" spans="1:24" ht="15" customHeight="1" x14ac:dyDescent="0.55000000000000004">
      <c r="A64" s="203"/>
      <c r="B64" s="213"/>
      <c r="C64" s="367"/>
      <c r="D64" s="367"/>
      <c r="E64" s="367"/>
      <c r="F64" s="367"/>
      <c r="G64" s="367"/>
      <c r="H64" s="367"/>
      <c r="I64" s="367"/>
      <c r="J64" s="367"/>
      <c r="K64" s="367"/>
      <c r="L64" s="214"/>
      <c r="M64" s="203"/>
      <c r="N64" s="205"/>
      <c r="O64" s="255"/>
      <c r="P64" s="255"/>
      <c r="Q64" s="255"/>
      <c r="R64" s="205"/>
      <c r="S64" s="205"/>
      <c r="T64" s="205"/>
      <c r="U64" s="205"/>
      <c r="V64" s="205"/>
      <c r="W64" s="205"/>
      <c r="X64" s="205"/>
    </row>
    <row r="65" spans="1:24" ht="15" customHeight="1" x14ac:dyDescent="0.55000000000000004">
      <c r="A65" s="203"/>
      <c r="B65" s="213"/>
      <c r="C65" s="367"/>
      <c r="D65" s="367"/>
      <c r="E65" s="367"/>
      <c r="F65" s="367"/>
      <c r="G65" s="367"/>
      <c r="H65" s="367"/>
      <c r="I65" s="367"/>
      <c r="J65" s="367"/>
      <c r="K65" s="367"/>
      <c r="L65" s="214"/>
      <c r="M65" s="203"/>
      <c r="N65" s="205"/>
      <c r="O65" s="255"/>
      <c r="P65" s="255"/>
      <c r="Q65" s="255"/>
      <c r="R65" s="205"/>
      <c r="S65" s="205"/>
      <c r="T65" s="205"/>
      <c r="U65" s="205"/>
      <c r="V65" s="205"/>
      <c r="W65" s="205"/>
      <c r="X65" s="205"/>
    </row>
    <row r="66" spans="1:24" ht="15" customHeight="1" x14ac:dyDescent="0.55000000000000004">
      <c r="A66" s="203"/>
      <c r="B66" s="213"/>
      <c r="C66" s="249"/>
      <c r="D66" s="249"/>
      <c r="E66" s="249"/>
      <c r="F66" s="249"/>
      <c r="G66" s="205"/>
      <c r="H66" s="248"/>
      <c r="I66" s="249"/>
      <c r="J66" s="249"/>
      <c r="K66" s="236"/>
      <c r="L66" s="214"/>
      <c r="M66" s="203"/>
      <c r="N66" s="205"/>
      <c r="O66" s="255"/>
      <c r="P66" s="256" t="s">
        <v>490</v>
      </c>
      <c r="Q66" s="257">
        <f>COUNTIF(Before!$D:$D,"=2")+COUNTIF(Before!$D:$D,"=3")</f>
        <v>0</v>
      </c>
      <c r="R66" s="257">
        <f>COUNTIF(After!$D:$D,"=2")+COUNTIF(After!$D:$D,"=3")</f>
        <v>0</v>
      </c>
      <c r="S66" s="222" t="str">
        <f>IFERROR((R66-Q66)/Q66, "n/a")</f>
        <v>n/a</v>
      </c>
      <c r="T66" s="205"/>
      <c r="U66" s="205"/>
      <c r="V66" s="205"/>
      <c r="W66" s="205"/>
      <c r="X66" s="205"/>
    </row>
    <row r="67" spans="1:24" ht="18" customHeight="1" x14ac:dyDescent="0.55000000000000004">
      <c r="A67" s="203"/>
      <c r="B67" s="213"/>
      <c r="C67" s="258" t="s">
        <v>491</v>
      </c>
      <c r="D67" s="216"/>
      <c r="E67" s="216"/>
      <c r="F67" s="216"/>
      <c r="G67" s="205"/>
      <c r="H67" s="205"/>
      <c r="I67" s="205"/>
      <c r="J67" s="259"/>
      <c r="K67" s="260"/>
      <c r="L67" s="214"/>
      <c r="M67" s="203"/>
      <c r="N67" s="205"/>
      <c r="O67" s="255"/>
      <c r="P67" s="256" t="s">
        <v>492</v>
      </c>
      <c r="Q67" s="257">
        <f>COUNTIFS(Before!$D:$D,"=2",Before!$L:$L,"=Y")+COUNTIFS(Before!$D:$D,"=3",Before!$L:$L,"=Y")</f>
        <v>0</v>
      </c>
      <c r="R67" s="257">
        <f>COUNTIFS(After!$D:$D,"=2",After!$L:$L,"=Y")+COUNTIFS(After!$D:$D,"=3",After!$L:$L,"=Y")</f>
        <v>0</v>
      </c>
      <c r="S67" s="222" t="str">
        <f>IFERROR((R67-Q67)/Q67, "n/a")</f>
        <v>n/a</v>
      </c>
      <c r="T67" s="205"/>
      <c r="U67" s="205"/>
      <c r="V67" s="205"/>
      <c r="W67" s="205"/>
      <c r="X67" s="205"/>
    </row>
    <row r="68" spans="1:24" ht="18" customHeight="1" x14ac:dyDescent="0.55000000000000004">
      <c r="A68" s="203"/>
      <c r="B68" s="213"/>
      <c r="C68" s="205" t="s">
        <v>493</v>
      </c>
      <c r="D68" s="216"/>
      <c r="E68" s="216"/>
      <c r="F68" s="216"/>
      <c r="G68" s="205"/>
      <c r="H68" s="261" t="s">
        <v>494</v>
      </c>
      <c r="I68" s="205"/>
      <c r="J68" s="259"/>
      <c r="K68" s="260"/>
      <c r="L68" s="214"/>
      <c r="M68" s="203"/>
      <c r="N68" s="205"/>
      <c r="O68" s="255"/>
      <c r="P68" s="256" t="s">
        <v>495</v>
      </c>
      <c r="Q68" s="257">
        <f>COUNTIF(Before!$F:$F,"=4")+COUNTIF(Before!$F:$F,"=5")</f>
        <v>0</v>
      </c>
      <c r="R68" s="257">
        <f>COUNTIF(After!$F:$F,"=4")+COUNTIF(After!$F:$F,"=5")</f>
        <v>0</v>
      </c>
      <c r="S68" s="222" t="str">
        <f>IFERROR((R68-Q68)/Q68, "n/a")</f>
        <v>n/a</v>
      </c>
      <c r="T68" s="205"/>
      <c r="U68" s="205"/>
      <c r="V68" s="205"/>
      <c r="W68" s="205"/>
      <c r="X68" s="205"/>
    </row>
    <row r="69" spans="1:24" ht="15" customHeight="1" x14ac:dyDescent="0.55000000000000004">
      <c r="A69" s="203"/>
      <c r="B69" s="213"/>
      <c r="C69" s="205" t="s">
        <v>496</v>
      </c>
      <c r="D69" s="216"/>
      <c r="E69" s="216"/>
      <c r="F69" s="216"/>
      <c r="G69" s="205"/>
      <c r="H69" s="240" t="s">
        <v>497</v>
      </c>
      <c r="I69" s="412" t="s">
        <v>498</v>
      </c>
      <c r="J69" s="412"/>
      <c r="K69" s="412"/>
      <c r="L69" s="214"/>
      <c r="M69" s="203"/>
      <c r="N69" s="205"/>
      <c r="O69" s="205"/>
      <c r="P69" s="256" t="s">
        <v>499</v>
      </c>
      <c r="Q69" s="257">
        <f>COUNTIFS(Before!$F:$F,"=4",Before!$L:$L,"=Y")+COUNTIFS(Before!$F:$F,"=5",Before!$L:$L,"=Y")</f>
        <v>0</v>
      </c>
      <c r="R69" s="257">
        <f>COUNTIFS(After!$F:$F,"=4",After!$L:$L,"=Y")+COUNTIFS(After!$F:$F,"=5",After!$L:$L,"=Y")</f>
        <v>0</v>
      </c>
      <c r="S69" s="222" t="str">
        <f>IFERROR((R69-Q69)/Q69, "n/a")</f>
        <v>n/a</v>
      </c>
      <c r="T69" s="205"/>
      <c r="U69" s="205"/>
      <c r="V69" s="205"/>
      <c r="W69" s="205"/>
      <c r="X69" s="205"/>
    </row>
    <row r="70" spans="1:24" ht="15" customHeight="1" x14ac:dyDescent="0.55000000000000004">
      <c r="A70" s="203"/>
      <c r="B70" s="213"/>
      <c r="C70" s="205" t="s">
        <v>500</v>
      </c>
      <c r="D70" s="216"/>
      <c r="E70" s="216"/>
      <c r="F70" s="216"/>
      <c r="G70" s="205"/>
      <c r="H70" s="240" t="s">
        <v>501</v>
      </c>
      <c r="I70" s="412" t="s">
        <v>502</v>
      </c>
      <c r="J70" s="412"/>
      <c r="K70" s="412"/>
      <c r="L70" s="214"/>
      <c r="M70" s="203"/>
      <c r="N70" s="205"/>
      <c r="O70" s="205"/>
      <c r="P70" s="201" t="s">
        <v>503</v>
      </c>
      <c r="Q70" s="201">
        <f>SUM(I18:I21)</f>
        <v>4</v>
      </c>
      <c r="R70" s="201">
        <f>SUM(J18:J21)</f>
        <v>0</v>
      </c>
      <c r="S70" s="222">
        <f>IFERROR(IF((R70-Q70)/Q70&gt;=1,"100.00+%",(R70-Q70)/Q70), "n/a")</f>
        <v>-1</v>
      </c>
      <c r="T70" s="205"/>
      <c r="U70" s="205"/>
      <c r="V70" s="205"/>
      <c r="W70" s="205"/>
      <c r="X70" s="205"/>
    </row>
    <row r="71" spans="1:24" ht="15" customHeight="1" x14ac:dyDescent="0.55000000000000004">
      <c r="A71" s="203"/>
      <c r="B71" s="213"/>
      <c r="C71" s="205" t="s">
        <v>504</v>
      </c>
      <c r="D71" s="216"/>
      <c r="E71" s="216"/>
      <c r="F71" s="216"/>
      <c r="G71" s="205"/>
      <c r="H71" s="240" t="s">
        <v>191</v>
      </c>
      <c r="I71" s="437">
        <v>46171</v>
      </c>
      <c r="J71" s="437"/>
      <c r="K71" s="437"/>
      <c r="L71" s="214"/>
      <c r="M71" s="203"/>
      <c r="N71" s="205"/>
      <c r="O71" s="205"/>
      <c r="P71" s="201" t="s">
        <v>505</v>
      </c>
      <c r="Q71" s="201">
        <f>SUM(I26:I29)</f>
        <v>4</v>
      </c>
      <c r="R71" s="201">
        <f>SUM(J26:J29)</f>
        <v>0</v>
      </c>
      <c r="S71" s="222">
        <f>IFERROR(IF((R71-Q71)/Q71&gt;=1,"100.00+%",(R71-Q71)/Q71), "n/a")</f>
        <v>-1</v>
      </c>
      <c r="T71" s="205"/>
      <c r="U71" s="205"/>
      <c r="V71" s="205"/>
      <c r="W71" s="205"/>
      <c r="X71" s="205"/>
    </row>
    <row r="72" spans="1:24" ht="15" customHeight="1" x14ac:dyDescent="0.55000000000000004">
      <c r="A72" s="203"/>
      <c r="B72" s="262"/>
      <c r="C72" s="263"/>
      <c r="D72" s="264"/>
      <c r="E72" s="264"/>
      <c r="F72" s="264"/>
      <c r="G72" s="263"/>
      <c r="H72" s="263"/>
      <c r="I72" s="263"/>
      <c r="J72" s="265"/>
      <c r="K72" s="266"/>
      <c r="L72" s="267"/>
      <c r="M72" s="203"/>
      <c r="N72" s="205"/>
      <c r="O72" s="205"/>
      <c r="Q72" s="201">
        <f>COUNTIF(Before!$H:$H,"=ROR-T")</f>
        <v>0</v>
      </c>
      <c r="R72" s="201">
        <f>COUNTIF(After!$H:$H,"=ROR-T")</f>
        <v>0</v>
      </c>
      <c r="S72" s="222" t="str">
        <f>IFERROR(IF((R72-Q72)/Q72&gt;=1,"100.00+%",(R72-Q72)/Q72), "n/a")</f>
        <v>n/a</v>
      </c>
      <c r="T72" s="205"/>
      <c r="U72" s="205"/>
      <c r="V72" s="205"/>
      <c r="W72" s="205"/>
      <c r="X72" s="205"/>
    </row>
    <row r="73" spans="1:24" ht="15.75" customHeight="1" x14ac:dyDescent="0.55000000000000004">
      <c r="A73" s="203"/>
      <c r="B73" s="203"/>
      <c r="C73" s="203"/>
      <c r="D73" s="204"/>
      <c r="E73" s="204"/>
      <c r="F73" s="204"/>
      <c r="G73" s="203"/>
      <c r="H73" s="203"/>
      <c r="I73" s="203"/>
      <c r="J73" s="268"/>
      <c r="K73" s="269"/>
      <c r="L73" s="203"/>
      <c r="M73" s="203"/>
      <c r="N73" s="205"/>
      <c r="O73" s="205"/>
      <c r="T73" s="205"/>
      <c r="U73" s="205"/>
      <c r="V73" s="205"/>
      <c r="W73" s="205"/>
      <c r="X73" s="205"/>
    </row>
    <row r="74" spans="1:24" ht="15.75" customHeight="1" x14ac:dyDescent="0.55000000000000004">
      <c r="A74" s="205"/>
      <c r="B74" s="205"/>
      <c r="C74" s="205"/>
      <c r="D74" s="216"/>
      <c r="E74" s="216"/>
      <c r="F74" s="216"/>
      <c r="G74" s="205"/>
      <c r="H74" s="270"/>
      <c r="I74" s="205"/>
      <c r="J74" s="271"/>
      <c r="K74" s="272"/>
      <c r="L74" s="205"/>
      <c r="M74" s="205"/>
      <c r="N74" s="205"/>
      <c r="O74" s="205"/>
      <c r="Q74" s="201">
        <f>Q73/((DATE(2023,6,23) - 'Evaluation Set-up'!D11)/365)</f>
        <v>0</v>
      </c>
      <c r="T74" s="205"/>
      <c r="U74" s="205"/>
      <c r="V74" s="205"/>
      <c r="W74" s="205"/>
      <c r="X74" s="205"/>
    </row>
    <row r="75" spans="1:24" ht="15.75" customHeight="1" x14ac:dyDescent="0.55000000000000004">
      <c r="A75" s="205"/>
      <c r="B75" s="205"/>
      <c r="C75" s="205"/>
      <c r="D75" s="216"/>
      <c r="E75" s="216"/>
      <c r="F75" s="216"/>
      <c r="G75" s="205"/>
      <c r="H75" s="205"/>
      <c r="I75" s="205"/>
      <c r="J75" s="205"/>
      <c r="K75" s="205"/>
      <c r="L75" s="205"/>
      <c r="M75" s="205"/>
      <c r="N75" s="205"/>
      <c r="O75" s="205"/>
      <c r="T75" s="205"/>
      <c r="U75" s="205"/>
      <c r="V75" s="205"/>
      <c r="W75" s="205"/>
      <c r="X75" s="205"/>
    </row>
    <row r="76" spans="1:24" ht="15.75" customHeight="1" x14ac:dyDescent="0.55000000000000004">
      <c r="Q76" s="201">
        <f>Q75/(('Evaluation Set-up'!E11 - DATE(2023,6,23))/365)</f>
        <v>0</v>
      </c>
    </row>
  </sheetData>
  <mergeCells count="72">
    <mergeCell ref="I70:K70"/>
    <mergeCell ref="I71:K71"/>
    <mergeCell ref="O53:O55"/>
    <mergeCell ref="P53:W55"/>
    <mergeCell ref="C57:F57"/>
    <mergeCell ref="I69:K69"/>
    <mergeCell ref="C58:K62"/>
    <mergeCell ref="P52:W52"/>
    <mergeCell ref="O29:O50"/>
    <mergeCell ref="P29:W33"/>
    <mergeCell ref="K32:K33"/>
    <mergeCell ref="P34:P50"/>
    <mergeCell ref="Q34:W50"/>
    <mergeCell ref="J32:J33"/>
    <mergeCell ref="D44:D45"/>
    <mergeCell ref="E44:E45"/>
    <mergeCell ref="F44:F45"/>
    <mergeCell ref="P51:W51"/>
    <mergeCell ref="C43:F43"/>
    <mergeCell ref="C32:C34"/>
    <mergeCell ref="D32:F34"/>
    <mergeCell ref="H32:H33"/>
    <mergeCell ref="I32:I33"/>
    <mergeCell ref="C44:C45"/>
    <mergeCell ref="P24:W24"/>
    <mergeCell ref="D25:F25"/>
    <mergeCell ref="O25:O26"/>
    <mergeCell ref="P25:W26"/>
    <mergeCell ref="O27:O28"/>
    <mergeCell ref="P27:W28"/>
    <mergeCell ref="D24:F24"/>
    <mergeCell ref="H24:H25"/>
    <mergeCell ref="I24:I25"/>
    <mergeCell ref="J24:J25"/>
    <mergeCell ref="K24:K25"/>
    <mergeCell ref="C36:C41"/>
    <mergeCell ref="D36:F41"/>
    <mergeCell ref="H39:K39"/>
    <mergeCell ref="H40:K40"/>
    <mergeCell ref="P15:W17"/>
    <mergeCell ref="C16:C23"/>
    <mergeCell ref="D16:F23"/>
    <mergeCell ref="H16:H17"/>
    <mergeCell ref="I16:I17"/>
    <mergeCell ref="J16:J17"/>
    <mergeCell ref="K16:K17"/>
    <mergeCell ref="P18:W20"/>
    <mergeCell ref="P23:W23"/>
    <mergeCell ref="D12:F12"/>
    <mergeCell ref="O12:O14"/>
    <mergeCell ref="P12:W14"/>
    <mergeCell ref="D13:F13"/>
    <mergeCell ref="D14:F14"/>
    <mergeCell ref="O7:W7"/>
    <mergeCell ref="D8:F8"/>
    <mergeCell ref="P8:W8"/>
    <mergeCell ref="C9:C10"/>
    <mergeCell ref="D9:F10"/>
    <mergeCell ref="P9:W11"/>
    <mergeCell ref="D11:F11"/>
    <mergeCell ref="D6:F6"/>
    <mergeCell ref="H6:H7"/>
    <mergeCell ref="I6:I7"/>
    <mergeCell ref="J6:J7"/>
    <mergeCell ref="K6:K7"/>
    <mergeCell ref="D7:F7"/>
    <mergeCell ref="Z1:AA1"/>
    <mergeCell ref="AB1:AC1"/>
    <mergeCell ref="P2:S2"/>
    <mergeCell ref="C3:K4"/>
    <mergeCell ref="P3:S3"/>
    <mergeCell ref="P4:S4"/>
  </mergeCells>
  <conditionalFormatting sqref="C58">
    <cfRule type="expression" dxfId="15" priority="11">
      <formula>LEN(TRIM(C58))=0</formula>
    </cfRule>
  </conditionalFormatting>
  <conditionalFormatting sqref="D16 D9 D11:D14">
    <cfRule type="expression" dxfId="14" priority="10">
      <formula>LEN(TRIM(D9))=0</formula>
    </cfRule>
  </conditionalFormatting>
  <conditionalFormatting sqref="D16">
    <cfRule type="expression" dxfId="13" priority="8">
      <formula>LEN(TRIM(D16))=0</formula>
    </cfRule>
  </conditionalFormatting>
  <conditionalFormatting sqref="D24:D25">
    <cfRule type="expression" dxfId="12" priority="7">
      <formula>LEN(TRIM(D24))=0</formula>
    </cfRule>
  </conditionalFormatting>
  <conditionalFormatting sqref="D32">
    <cfRule type="expression" dxfId="11" priority="6">
      <formula>LEN(TRIM(D32))=0</formula>
    </cfRule>
  </conditionalFormatting>
  <conditionalFormatting sqref="D36">
    <cfRule type="expression" dxfId="10" priority="5">
      <formula>LEN(TRIM(D36))=0</formula>
    </cfRule>
  </conditionalFormatting>
  <conditionalFormatting sqref="D46:D48">
    <cfRule type="expression" dxfId="9" priority="4">
      <formula>LEN(TRIM(D46))=0</formula>
    </cfRule>
  </conditionalFormatting>
  <conditionalFormatting sqref="D50:D55">
    <cfRule type="expression" dxfId="8" priority="3">
      <formula>LEN(TRIM(D50))=0</formula>
    </cfRule>
  </conditionalFormatting>
  <conditionalFormatting sqref="D6:F8">
    <cfRule type="expression" dxfId="7" priority="9">
      <formula>LEN(TRIM(D6))=0</formula>
    </cfRule>
  </conditionalFormatting>
  <conditionalFormatting sqref="I69:K71">
    <cfRule type="expression" dxfId="6" priority="2">
      <formula>LEN(TRIM(I69))=0</formula>
    </cfRule>
  </conditionalFormatting>
  <printOptions horizontalCentered="1" verticalCentered="1"/>
  <pageMargins left="0.25" right="0.25" top="0.5" bottom="0.5" header="0.511811023622047" footer="0.511811023622047"/>
  <pageSetup scale="64" orientation="portrait"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G81"/>
  <sheetViews>
    <sheetView zoomScaleNormal="100" workbookViewId="0">
      <selection activeCell="C73" sqref="C73"/>
    </sheetView>
  </sheetViews>
  <sheetFormatPr defaultColWidth="9.1015625" defaultRowHeight="14.1" x14ac:dyDescent="0.55000000000000004"/>
  <cols>
    <col min="1" max="2" width="2.89453125" style="201" customWidth="1"/>
    <col min="3" max="3" width="21.47265625" style="201" customWidth="1"/>
    <col min="4" max="6" width="15" style="202" customWidth="1"/>
    <col min="7" max="7" width="2.89453125" style="201" customWidth="1"/>
    <col min="8" max="8" width="32.62890625" style="201" customWidth="1"/>
    <col min="9" max="10" width="10.62890625" style="201" customWidth="1"/>
    <col min="11" max="11" width="23.5234375" style="201" customWidth="1"/>
    <col min="12" max="14" width="2.89453125" style="201" customWidth="1"/>
    <col min="15" max="15" width="7.47265625" style="201" customWidth="1"/>
    <col min="16" max="24" width="9.1015625" style="201"/>
    <col min="25" max="33" width="9.1015625" style="201" hidden="1"/>
    <col min="34" max="16384" width="9.1015625" style="201"/>
  </cols>
  <sheetData>
    <row r="1" spans="1:33" ht="14.25" customHeight="1" x14ac:dyDescent="0.55000000000000004">
      <c r="A1" s="203"/>
      <c r="B1" s="203"/>
      <c r="C1" s="203"/>
      <c r="D1" s="204"/>
      <c r="E1" s="204"/>
      <c r="F1" s="204"/>
      <c r="G1" s="203"/>
      <c r="H1" s="203"/>
      <c r="I1" s="203"/>
      <c r="J1" s="203"/>
      <c r="K1" s="203"/>
      <c r="L1" s="203"/>
      <c r="M1" s="203"/>
      <c r="N1" s="205"/>
      <c r="O1" s="205"/>
      <c r="P1" s="205"/>
      <c r="Q1" s="205"/>
      <c r="R1" s="205"/>
      <c r="S1" s="205"/>
      <c r="T1" s="205"/>
      <c r="U1" s="205"/>
      <c r="V1" s="205"/>
      <c r="W1" s="205"/>
      <c r="X1" s="205"/>
      <c r="Y1" s="70"/>
      <c r="Z1" s="448" t="s">
        <v>422</v>
      </c>
      <c r="AA1" s="448"/>
      <c r="AB1" s="448"/>
      <c r="AC1" s="448"/>
      <c r="AD1" s="448" t="s">
        <v>423</v>
      </c>
      <c r="AE1" s="448"/>
      <c r="AF1" s="448"/>
      <c r="AG1" s="448"/>
    </row>
    <row r="2" spans="1:33" ht="15.75" customHeight="1" x14ac:dyDescent="0.55000000000000004">
      <c r="A2" s="203"/>
      <c r="B2" s="208"/>
      <c r="C2" s="209"/>
      <c r="D2" s="210"/>
      <c r="E2" s="210"/>
      <c r="F2" s="210"/>
      <c r="G2" s="209"/>
      <c r="H2" s="209"/>
      <c r="I2" s="209"/>
      <c r="J2" s="209"/>
      <c r="K2" s="209"/>
      <c r="L2" s="211"/>
      <c r="M2" s="203"/>
      <c r="N2" s="205"/>
      <c r="O2" s="205"/>
      <c r="P2" s="408" t="s">
        <v>424</v>
      </c>
      <c r="Q2" s="408"/>
      <c r="R2" s="408"/>
      <c r="S2" s="408"/>
      <c r="T2" s="205"/>
      <c r="U2" s="205"/>
      <c r="V2" s="205"/>
      <c r="W2" s="205"/>
      <c r="X2" s="205"/>
      <c r="Y2" s="147" t="s">
        <v>425</v>
      </c>
      <c r="Z2" s="147" t="s">
        <v>328</v>
      </c>
      <c r="AA2" s="148" t="s">
        <v>2</v>
      </c>
      <c r="AB2" s="273" t="s">
        <v>506</v>
      </c>
      <c r="AC2" s="150" t="s">
        <v>507</v>
      </c>
      <c r="AD2" s="147" t="s">
        <v>328</v>
      </c>
      <c r="AE2" s="148" t="s">
        <v>2</v>
      </c>
      <c r="AF2" s="273" t="s">
        <v>506</v>
      </c>
      <c r="AG2" s="150" t="s">
        <v>507</v>
      </c>
    </row>
    <row r="3" spans="1:33" ht="18.75" customHeight="1" x14ac:dyDescent="0.55000000000000004">
      <c r="A3" s="203"/>
      <c r="B3" s="213"/>
      <c r="C3" s="409" t="s">
        <v>426</v>
      </c>
      <c r="D3" s="409"/>
      <c r="E3" s="409"/>
      <c r="F3" s="409"/>
      <c r="G3" s="409"/>
      <c r="H3" s="409"/>
      <c r="I3" s="409"/>
      <c r="J3" s="409"/>
      <c r="K3" s="409"/>
      <c r="L3" s="214"/>
      <c r="M3" s="203"/>
      <c r="N3" s="205"/>
      <c r="O3" s="205"/>
      <c r="P3" s="410" t="s">
        <v>427</v>
      </c>
      <c r="Q3" s="410"/>
      <c r="R3" s="410"/>
      <c r="S3" s="410"/>
      <c r="T3" s="205"/>
      <c r="U3" s="205"/>
      <c r="V3" s="205"/>
      <c r="W3" s="205"/>
      <c r="X3" s="205"/>
      <c r="Y3" s="147" t="s">
        <v>405</v>
      </c>
      <c r="Z3" s="274">
        <f>Before!Y4</f>
        <v>0</v>
      </c>
      <c r="AA3" s="274">
        <f>Before!Z4</f>
        <v>0</v>
      </c>
      <c r="AB3" s="274">
        <f>Before!AA4</f>
        <v>0</v>
      </c>
      <c r="AC3" s="274">
        <f>Before!AB4</f>
        <v>0</v>
      </c>
      <c r="AD3" s="274">
        <f>After!Y4</f>
        <v>0</v>
      </c>
      <c r="AE3" s="274">
        <f>After!Z4</f>
        <v>0</v>
      </c>
      <c r="AF3" s="274">
        <f>After!AA4</f>
        <v>0</v>
      </c>
      <c r="AG3" s="274">
        <f>After!AB4</f>
        <v>0</v>
      </c>
    </row>
    <row r="4" spans="1:33" ht="18.75" customHeight="1" x14ac:dyDescent="0.55000000000000004">
      <c r="A4" s="203"/>
      <c r="B4" s="213"/>
      <c r="C4" s="409"/>
      <c r="D4" s="409"/>
      <c r="E4" s="409"/>
      <c r="F4" s="409"/>
      <c r="G4" s="409"/>
      <c r="H4" s="409"/>
      <c r="I4" s="409"/>
      <c r="J4" s="409"/>
      <c r="K4" s="409"/>
      <c r="L4" s="214"/>
      <c r="M4" s="203"/>
      <c r="N4" s="205"/>
      <c r="O4" s="205"/>
      <c r="P4" s="411" t="s">
        <v>428</v>
      </c>
      <c r="Q4" s="411"/>
      <c r="R4" s="411"/>
      <c r="S4" s="411"/>
      <c r="T4" s="205"/>
      <c r="U4" s="205"/>
      <c r="V4" s="205"/>
      <c r="W4" s="205"/>
      <c r="X4" s="205"/>
      <c r="Y4" s="147" t="s">
        <v>200</v>
      </c>
      <c r="Z4" s="274">
        <f>Before!Y5</f>
        <v>0</v>
      </c>
      <c r="AA4" s="274">
        <f>Before!Z5</f>
        <v>0</v>
      </c>
      <c r="AB4" s="274">
        <f>Before!AA5</f>
        <v>0</v>
      </c>
      <c r="AC4" s="274">
        <f>Before!AB5</f>
        <v>0</v>
      </c>
      <c r="AD4" s="274">
        <f>After!Y5</f>
        <v>0</v>
      </c>
      <c r="AE4" s="274">
        <f>After!Z5</f>
        <v>0</v>
      </c>
      <c r="AF4" s="274">
        <f>After!AA5</f>
        <v>0</v>
      </c>
      <c r="AG4" s="274">
        <f>After!AB5</f>
        <v>0</v>
      </c>
    </row>
    <row r="5" spans="1:33" ht="15" customHeight="1" x14ac:dyDescent="0.55000000000000004">
      <c r="A5" s="203"/>
      <c r="B5" s="213"/>
      <c r="C5" s="205"/>
      <c r="D5" s="216"/>
      <c r="E5" s="216"/>
      <c r="F5" s="216"/>
      <c r="G5" s="205"/>
      <c r="H5" s="205"/>
      <c r="I5" s="205"/>
      <c r="J5" s="205"/>
      <c r="K5" s="205"/>
      <c r="L5" s="214"/>
      <c r="M5" s="203"/>
      <c r="N5" s="205"/>
      <c r="O5" s="205"/>
      <c r="P5" s="205"/>
      <c r="Q5" s="205"/>
      <c r="R5" s="205"/>
      <c r="S5" s="205"/>
      <c r="T5" s="205"/>
      <c r="U5" s="205"/>
      <c r="V5" s="205"/>
      <c r="W5" s="205"/>
      <c r="X5" s="205"/>
      <c r="Y5" s="147" t="s">
        <v>201</v>
      </c>
      <c r="Z5" s="274">
        <f>Before!Y6</f>
        <v>0</v>
      </c>
      <c r="AA5" s="274">
        <f>Before!Z6</f>
        <v>0</v>
      </c>
      <c r="AB5" s="274">
        <f>Before!AA6</f>
        <v>0</v>
      </c>
      <c r="AC5" s="274">
        <f>Before!AB6</f>
        <v>0</v>
      </c>
      <c r="AD5" s="274">
        <f>After!Y6</f>
        <v>0</v>
      </c>
      <c r="AE5" s="274">
        <f>After!Z6</f>
        <v>0</v>
      </c>
      <c r="AF5" s="274">
        <f>After!AA6</f>
        <v>0</v>
      </c>
      <c r="AG5" s="274">
        <f>After!AB6</f>
        <v>0</v>
      </c>
    </row>
    <row r="6" spans="1:33" ht="15" customHeight="1" x14ac:dyDescent="0.55000000000000004">
      <c r="A6" s="203"/>
      <c r="B6" s="213"/>
      <c r="C6" s="217" t="s">
        <v>429</v>
      </c>
      <c r="D6" s="412">
        <v>41000078044</v>
      </c>
      <c r="E6" s="412"/>
      <c r="F6" s="412"/>
      <c r="G6" s="205"/>
      <c r="H6" s="413" t="s">
        <v>430</v>
      </c>
      <c r="I6" s="414" t="s">
        <v>422</v>
      </c>
      <c r="J6" s="414" t="s">
        <v>423</v>
      </c>
      <c r="K6" s="415" t="s">
        <v>431</v>
      </c>
      <c r="L6" s="214"/>
      <c r="M6" s="203"/>
      <c r="N6" s="205"/>
      <c r="O6" s="205"/>
      <c r="P6" s="205"/>
      <c r="Q6" s="205"/>
      <c r="R6" s="205"/>
      <c r="S6" s="205"/>
      <c r="T6" s="205"/>
      <c r="U6" s="205"/>
      <c r="V6" s="205"/>
      <c r="W6" s="205"/>
      <c r="X6" s="205"/>
      <c r="Y6" s="147" t="s">
        <v>144</v>
      </c>
      <c r="Z6" s="274">
        <f>Before!Y7</f>
        <v>4</v>
      </c>
      <c r="AA6" s="274">
        <f>Before!Z7</f>
        <v>4</v>
      </c>
      <c r="AB6" s="274">
        <f>Before!AA7</f>
        <v>0</v>
      </c>
      <c r="AC6" s="274">
        <f>Before!AB7</f>
        <v>4</v>
      </c>
      <c r="AD6" s="274">
        <f>After!Y7</f>
        <v>0</v>
      </c>
      <c r="AE6" s="274">
        <f>After!Z7</f>
        <v>0</v>
      </c>
      <c r="AF6" s="274">
        <f>After!AA7</f>
        <v>0</v>
      </c>
      <c r="AG6" s="274">
        <f>After!AB7</f>
        <v>0</v>
      </c>
    </row>
    <row r="7" spans="1:33" ht="15" customHeight="1" x14ac:dyDescent="0.55000000000000004">
      <c r="A7" s="203"/>
      <c r="B7" s="213"/>
      <c r="C7" s="217" t="s">
        <v>432</v>
      </c>
      <c r="D7" s="412" t="s">
        <v>433</v>
      </c>
      <c r="E7" s="412"/>
      <c r="F7" s="412"/>
      <c r="G7" s="205"/>
      <c r="H7" s="413"/>
      <c r="I7" s="413"/>
      <c r="J7" s="413"/>
      <c r="K7" s="413"/>
      <c r="L7" s="214"/>
      <c r="M7" s="203"/>
      <c r="N7" s="205"/>
      <c r="O7" s="416" t="s">
        <v>434</v>
      </c>
      <c r="P7" s="416"/>
      <c r="Q7" s="416"/>
      <c r="R7" s="416"/>
      <c r="S7" s="416"/>
      <c r="T7" s="416"/>
      <c r="U7" s="416"/>
      <c r="V7" s="416"/>
      <c r="W7" s="416"/>
      <c r="X7" s="205"/>
      <c r="Y7" s="147" t="s">
        <v>406</v>
      </c>
      <c r="Z7" s="274">
        <f>Before!Y8</f>
        <v>4</v>
      </c>
      <c r="AA7" s="274">
        <f>Before!Z8</f>
        <v>4</v>
      </c>
      <c r="AB7" s="274">
        <f>Before!AA8</f>
        <v>0</v>
      </c>
      <c r="AC7" s="274">
        <f>Before!AB8</f>
        <v>4</v>
      </c>
      <c r="AD7" s="274">
        <f>After!Y8</f>
        <v>1</v>
      </c>
      <c r="AE7" s="274">
        <f>After!Z8</f>
        <v>1</v>
      </c>
      <c r="AF7" s="274">
        <f>After!AA8</f>
        <v>0</v>
      </c>
      <c r="AG7" s="274">
        <f>After!AB8</f>
        <v>1</v>
      </c>
    </row>
    <row r="8" spans="1:33" ht="15" customHeight="1" x14ac:dyDescent="0.55000000000000004">
      <c r="A8" s="203"/>
      <c r="B8" s="213"/>
      <c r="C8" s="217" t="s">
        <v>435</v>
      </c>
      <c r="D8" s="412" t="s">
        <v>436</v>
      </c>
      <c r="E8" s="412"/>
      <c r="F8" s="412"/>
      <c r="G8" s="205"/>
      <c r="H8" s="219" t="s">
        <v>233</v>
      </c>
      <c r="I8" s="220">
        <f>Z8</f>
        <v>8</v>
      </c>
      <c r="J8" s="221">
        <f>AD8</f>
        <v>1</v>
      </c>
      <c r="K8" s="222">
        <f>IFERROR((J8-I8)/I8, "n/a")</f>
        <v>-0.875</v>
      </c>
      <c r="L8" s="214"/>
      <c r="M8" s="203"/>
      <c r="N8" s="205"/>
      <c r="O8" s="275" t="s">
        <v>55</v>
      </c>
      <c r="P8" s="417" t="s">
        <v>437</v>
      </c>
      <c r="Q8" s="417"/>
      <c r="R8" s="417"/>
      <c r="S8" s="417"/>
      <c r="T8" s="417"/>
      <c r="U8" s="417"/>
      <c r="V8" s="417"/>
      <c r="W8" s="417"/>
      <c r="X8" s="205"/>
      <c r="Y8" s="147" t="s">
        <v>328</v>
      </c>
      <c r="Z8" s="274">
        <f>Before!Y9</f>
        <v>8</v>
      </c>
      <c r="AA8" s="274">
        <f>Before!Z9</f>
        <v>8</v>
      </c>
      <c r="AB8" s="274">
        <f>Before!AA9</f>
        <v>0</v>
      </c>
      <c r="AC8" s="274">
        <f>Before!AB9</f>
        <v>8</v>
      </c>
      <c r="AD8" s="274">
        <f>After!Y9</f>
        <v>1</v>
      </c>
      <c r="AE8" s="274">
        <f>After!Z9</f>
        <v>1</v>
      </c>
      <c r="AF8" s="274">
        <f>After!AA9</f>
        <v>0</v>
      </c>
      <c r="AG8" s="274">
        <f>After!AB9</f>
        <v>1</v>
      </c>
    </row>
    <row r="9" spans="1:33" ht="15" customHeight="1" x14ac:dyDescent="0.55000000000000004">
      <c r="A9" s="203"/>
      <c r="B9" s="213"/>
      <c r="C9" s="418" t="s">
        <v>194</v>
      </c>
      <c r="D9" s="419" t="s">
        <v>438</v>
      </c>
      <c r="E9" s="419"/>
      <c r="F9" s="419"/>
      <c r="G9" s="205"/>
      <c r="H9" s="276" t="s">
        <v>439</v>
      </c>
      <c r="I9" s="277">
        <f>Z9</f>
        <v>4.7</v>
      </c>
      <c r="J9" s="277">
        <f>AD9</f>
        <v>1</v>
      </c>
      <c r="K9" s="278">
        <f>IFERROR((J9-I9)/I9, "n/a")</f>
        <v>-0.78723404255319152</v>
      </c>
      <c r="L9" s="214"/>
      <c r="M9" s="203"/>
      <c r="N9" s="205"/>
      <c r="O9" s="279" t="s">
        <v>55</v>
      </c>
      <c r="P9" s="420" t="s">
        <v>440</v>
      </c>
      <c r="Q9" s="420"/>
      <c r="R9" s="420"/>
      <c r="S9" s="420"/>
      <c r="T9" s="420"/>
      <c r="U9" s="420"/>
      <c r="V9" s="420"/>
      <c r="W9" s="420"/>
      <c r="X9" s="205"/>
      <c r="Y9" s="147" t="s">
        <v>407</v>
      </c>
      <c r="Z9" s="280">
        <f>Before!Y10</f>
        <v>4.7</v>
      </c>
      <c r="AA9" s="280">
        <f>Before!Z10</f>
        <v>4.7</v>
      </c>
      <c r="AB9" s="280">
        <f>Before!AA10</f>
        <v>0</v>
      </c>
      <c r="AC9" s="280">
        <f>Before!AB10</f>
        <v>4.7</v>
      </c>
      <c r="AD9" s="280">
        <f>After!Y10</f>
        <v>1</v>
      </c>
      <c r="AE9" s="280">
        <f>After!Z10</f>
        <v>1</v>
      </c>
      <c r="AF9" s="280">
        <f>After!AA10</f>
        <v>0</v>
      </c>
      <c r="AG9" s="280">
        <f>After!AB10</f>
        <v>1</v>
      </c>
    </row>
    <row r="10" spans="1:33" ht="15" customHeight="1" x14ac:dyDescent="0.55000000000000004">
      <c r="A10" s="203"/>
      <c r="B10" s="213"/>
      <c r="C10" s="418"/>
      <c r="D10" s="419"/>
      <c r="E10" s="419"/>
      <c r="F10" s="419"/>
      <c r="G10" s="205"/>
      <c r="H10" s="281"/>
      <c r="I10" s="282"/>
      <c r="J10" s="282"/>
      <c r="K10" s="283"/>
      <c r="L10" s="214"/>
      <c r="M10" s="203"/>
      <c r="N10" s="205"/>
      <c r="O10" s="213"/>
      <c r="P10" s="420"/>
      <c r="Q10" s="420"/>
      <c r="R10" s="420"/>
      <c r="S10" s="420"/>
      <c r="T10" s="420"/>
      <c r="U10" s="420"/>
      <c r="V10" s="420"/>
      <c r="W10" s="420"/>
      <c r="X10" s="205"/>
    </row>
    <row r="11" spans="1:33" ht="15" customHeight="1" x14ac:dyDescent="0.55000000000000004">
      <c r="A11" s="203"/>
      <c r="B11" s="213"/>
      <c r="C11" s="418"/>
      <c r="D11" s="419"/>
      <c r="E11" s="419"/>
      <c r="F11" s="419"/>
      <c r="G11" s="205"/>
      <c r="H11" s="284" t="s">
        <v>508</v>
      </c>
      <c r="I11" s="285">
        <f>AC8</f>
        <v>8</v>
      </c>
      <c r="J11" s="286">
        <f>AG8</f>
        <v>1</v>
      </c>
      <c r="K11" s="287">
        <f>IFERROR((J11-I11)/I11, "n/a")</f>
        <v>-0.875</v>
      </c>
      <c r="L11" s="214"/>
      <c r="M11" s="203"/>
      <c r="N11" s="205"/>
      <c r="O11" s="288"/>
      <c r="P11" s="420"/>
      <c r="Q11" s="420"/>
      <c r="R11" s="420"/>
      <c r="S11" s="420"/>
      <c r="T11" s="420"/>
      <c r="U11" s="420"/>
      <c r="V11" s="420"/>
      <c r="W11" s="420"/>
      <c r="X11" s="205"/>
    </row>
    <row r="12" spans="1:33" ht="15" customHeight="1" x14ac:dyDescent="0.55000000000000004">
      <c r="A12" s="203"/>
      <c r="B12" s="213"/>
      <c r="C12" s="418"/>
      <c r="D12" s="419"/>
      <c r="E12" s="419"/>
      <c r="F12" s="419"/>
      <c r="G12" s="205"/>
      <c r="H12" s="276" t="s">
        <v>509</v>
      </c>
      <c r="I12" s="277">
        <f>AC9</f>
        <v>4.7</v>
      </c>
      <c r="J12" s="277">
        <f>AG9</f>
        <v>1</v>
      </c>
      <c r="K12" s="278">
        <f>IFERROR((J12-I12)/I12, "n/a")</f>
        <v>-0.78723404255319152</v>
      </c>
      <c r="L12" s="214"/>
      <c r="M12" s="203"/>
      <c r="N12" s="205"/>
      <c r="O12" s="421" t="s">
        <v>55</v>
      </c>
      <c r="P12" s="420" t="s">
        <v>446</v>
      </c>
      <c r="Q12" s="420"/>
      <c r="R12" s="420"/>
      <c r="S12" s="420"/>
      <c r="T12" s="420"/>
      <c r="U12" s="420"/>
      <c r="V12" s="420"/>
      <c r="W12" s="420"/>
      <c r="X12" s="205"/>
    </row>
    <row r="13" spans="1:33" ht="15" customHeight="1" x14ac:dyDescent="0.55000000000000004">
      <c r="A13" s="203"/>
      <c r="B13" s="213"/>
      <c r="C13" s="230" t="s">
        <v>441</v>
      </c>
      <c r="D13" s="419" t="s">
        <v>436</v>
      </c>
      <c r="E13" s="419"/>
      <c r="F13" s="419"/>
      <c r="G13" s="205"/>
      <c r="H13" s="281"/>
      <c r="I13" s="282"/>
      <c r="J13" s="282"/>
      <c r="K13" s="283"/>
      <c r="L13" s="214"/>
      <c r="M13" s="203"/>
      <c r="N13" s="205"/>
      <c r="O13" s="421"/>
      <c r="P13" s="420"/>
      <c r="Q13" s="420"/>
      <c r="R13" s="420"/>
      <c r="S13" s="420"/>
      <c r="T13" s="420"/>
      <c r="U13" s="420"/>
      <c r="V13" s="420"/>
      <c r="W13" s="420"/>
      <c r="X13" s="205"/>
    </row>
    <row r="14" spans="1:33" ht="15" customHeight="1" x14ac:dyDescent="0.55000000000000004">
      <c r="A14" s="203"/>
      <c r="B14" s="213"/>
      <c r="C14" s="217" t="s">
        <v>188</v>
      </c>
      <c r="D14" s="412">
        <v>2</v>
      </c>
      <c r="E14" s="412"/>
      <c r="F14" s="412"/>
      <c r="G14" s="205"/>
      <c r="H14" s="284" t="s">
        <v>510</v>
      </c>
      <c r="I14" s="285">
        <f>AA8</f>
        <v>8</v>
      </c>
      <c r="J14" s="286">
        <f>AE8</f>
        <v>1</v>
      </c>
      <c r="K14" s="287">
        <f>IFERROR((J14-I14)/I14, "n/a")</f>
        <v>-0.875</v>
      </c>
      <c r="L14" s="214"/>
      <c r="M14" s="203"/>
      <c r="N14" s="205"/>
      <c r="O14" s="421"/>
      <c r="P14" s="420"/>
      <c r="Q14" s="420"/>
      <c r="R14" s="420"/>
      <c r="S14" s="420"/>
      <c r="T14" s="420"/>
      <c r="U14" s="420"/>
      <c r="V14" s="420"/>
      <c r="W14" s="420"/>
      <c r="X14" s="205"/>
    </row>
    <row r="15" spans="1:33" ht="15" customHeight="1" x14ac:dyDescent="0.55000000000000004">
      <c r="A15" s="203"/>
      <c r="B15" s="213"/>
      <c r="C15" s="217" t="s">
        <v>189</v>
      </c>
      <c r="D15" s="412"/>
      <c r="E15" s="412"/>
      <c r="F15" s="412"/>
      <c r="G15" s="205"/>
      <c r="H15" s="276" t="s">
        <v>511</v>
      </c>
      <c r="I15" s="277">
        <f>AA9</f>
        <v>4.7</v>
      </c>
      <c r="J15" s="277">
        <f>AE9</f>
        <v>1</v>
      </c>
      <c r="K15" s="278">
        <f>IFERROR((J15-I15)/I15, "n/a")</f>
        <v>-0.78723404255319152</v>
      </c>
      <c r="L15" s="214"/>
      <c r="M15" s="203"/>
      <c r="N15" s="205"/>
      <c r="O15" s="279" t="s">
        <v>55</v>
      </c>
      <c r="P15" s="420" t="s">
        <v>448</v>
      </c>
      <c r="Q15" s="420"/>
      <c r="R15" s="420"/>
      <c r="S15" s="420"/>
      <c r="T15" s="420"/>
      <c r="U15" s="420"/>
      <c r="V15" s="420"/>
      <c r="W15" s="420"/>
      <c r="X15" s="205"/>
    </row>
    <row r="16" spans="1:33" ht="15" customHeight="1" x14ac:dyDescent="0.55000000000000004">
      <c r="A16" s="203"/>
      <c r="B16" s="213"/>
      <c r="C16" s="217" t="s">
        <v>447</v>
      </c>
      <c r="D16" s="419" t="s">
        <v>450</v>
      </c>
      <c r="E16" s="419"/>
      <c r="F16" s="419"/>
      <c r="G16" s="205"/>
      <c r="H16" s="281"/>
      <c r="I16" s="289"/>
      <c r="J16" s="289"/>
      <c r="K16" s="290"/>
      <c r="L16" s="214"/>
      <c r="M16" s="203"/>
      <c r="N16" s="205"/>
      <c r="O16" s="213"/>
      <c r="P16" s="420"/>
      <c r="Q16" s="420"/>
      <c r="R16" s="420"/>
      <c r="S16" s="420"/>
      <c r="T16" s="420"/>
      <c r="U16" s="420"/>
      <c r="V16" s="420"/>
      <c r="W16" s="420"/>
      <c r="X16" s="205"/>
    </row>
    <row r="17" spans="1:24" ht="15" customHeight="1" x14ac:dyDescent="0.55000000000000004">
      <c r="A17" s="203"/>
      <c r="B17" s="213"/>
      <c r="C17" s="260"/>
      <c r="D17" s="216"/>
      <c r="E17" s="216"/>
      <c r="F17" s="216"/>
      <c r="G17" s="205"/>
      <c r="H17" s="284" t="s">
        <v>512</v>
      </c>
      <c r="I17" s="285">
        <f>AB8</f>
        <v>0</v>
      </c>
      <c r="J17" s="286">
        <f>AF8</f>
        <v>0</v>
      </c>
      <c r="K17" s="287" t="str">
        <f>IFERROR((J17-I17)/I17, "n/a")</f>
        <v>n/a</v>
      </c>
      <c r="L17" s="214"/>
      <c r="M17" s="203"/>
      <c r="N17" s="205"/>
      <c r="O17" s="288"/>
      <c r="P17" s="420"/>
      <c r="Q17" s="420"/>
      <c r="R17" s="420"/>
      <c r="S17" s="420"/>
      <c r="T17" s="420"/>
      <c r="U17" s="420"/>
      <c r="V17" s="420"/>
      <c r="W17" s="420"/>
      <c r="X17" s="205"/>
    </row>
    <row r="18" spans="1:24" ht="15" customHeight="1" x14ac:dyDescent="0.55000000000000004">
      <c r="A18" s="203"/>
      <c r="B18" s="213"/>
      <c r="C18" s="418" t="s">
        <v>449</v>
      </c>
      <c r="D18" s="419"/>
      <c r="E18" s="419"/>
      <c r="F18" s="419"/>
      <c r="G18" s="205"/>
      <c r="H18" s="276" t="s">
        <v>513</v>
      </c>
      <c r="I18" s="277">
        <f>AB9</f>
        <v>0</v>
      </c>
      <c r="J18" s="277">
        <f>AF9</f>
        <v>0</v>
      </c>
      <c r="K18" s="278" t="str">
        <f>IFERROR((J18-I18)/I18, "n/a")</f>
        <v>n/a</v>
      </c>
      <c r="L18" s="214"/>
      <c r="M18" s="203"/>
      <c r="N18" s="205"/>
      <c r="O18" s="279" t="s">
        <v>55</v>
      </c>
      <c r="P18" s="423" t="s">
        <v>454</v>
      </c>
      <c r="Q18" s="423"/>
      <c r="R18" s="423"/>
      <c r="S18" s="423"/>
      <c r="T18" s="423"/>
      <c r="U18" s="423"/>
      <c r="V18" s="423"/>
      <c r="W18" s="423"/>
      <c r="X18" s="205"/>
    </row>
    <row r="19" spans="1:24" ht="15" customHeight="1" x14ac:dyDescent="0.55000000000000004">
      <c r="A19" s="203"/>
      <c r="B19" s="213"/>
      <c r="C19" s="418"/>
      <c r="D19" s="419"/>
      <c r="E19" s="419"/>
      <c r="F19" s="419"/>
      <c r="G19" s="205"/>
      <c r="H19" s="281"/>
      <c r="I19" s="289"/>
      <c r="J19" s="289"/>
      <c r="K19" s="290"/>
      <c r="L19" s="214"/>
      <c r="M19" s="203"/>
      <c r="N19" s="205"/>
      <c r="O19" s="34"/>
      <c r="P19" s="423"/>
      <c r="Q19" s="423"/>
      <c r="R19" s="423"/>
      <c r="S19" s="423"/>
      <c r="T19" s="423"/>
      <c r="U19" s="423"/>
      <c r="V19" s="423"/>
      <c r="W19" s="423"/>
      <c r="X19" s="205"/>
    </row>
    <row r="20" spans="1:24" ht="15" customHeight="1" x14ac:dyDescent="0.55000000000000004">
      <c r="A20" s="203"/>
      <c r="B20" s="213"/>
      <c r="C20" s="418"/>
      <c r="D20" s="419"/>
      <c r="E20" s="419"/>
      <c r="F20" s="419"/>
      <c r="G20" s="205"/>
      <c r="H20" s="284" t="str">
        <f>"Volume ("&amp;'Evaluation Set-up'!$N$5&amp;", "&amp;'Evaluation Set-up'!$N$6&amp;")"</f>
        <v>Volume (2021, 2024)</v>
      </c>
      <c r="I20" s="291">
        <f>'Evaluation Set-up'!$R$5</f>
        <v>1500</v>
      </c>
      <c r="J20" s="291">
        <f>'Evaluation Set-up'!$R$6</f>
        <v>1800</v>
      </c>
      <c r="K20" s="287">
        <f>IFERROR((J20-I20)/I20, "n/a")</f>
        <v>0.2</v>
      </c>
      <c r="L20" s="214"/>
      <c r="M20" s="203"/>
      <c r="N20" s="205"/>
      <c r="O20" s="237"/>
      <c r="P20" s="423"/>
      <c r="Q20" s="423"/>
      <c r="R20" s="423"/>
      <c r="S20" s="423"/>
      <c r="T20" s="423"/>
      <c r="U20" s="423"/>
      <c r="V20" s="423"/>
      <c r="W20" s="423"/>
      <c r="X20" s="205"/>
    </row>
    <row r="21" spans="1:24" ht="15" customHeight="1" x14ac:dyDescent="0.55000000000000004">
      <c r="A21" s="203"/>
      <c r="B21" s="213"/>
      <c r="C21" s="418"/>
      <c r="D21" s="419"/>
      <c r="E21" s="419"/>
      <c r="F21" s="419"/>
      <c r="G21" s="205"/>
      <c r="H21" s="234"/>
      <c r="I21" s="235"/>
      <c r="J21" s="235"/>
      <c r="K21" s="236"/>
      <c r="L21" s="214"/>
      <c r="M21" s="203"/>
      <c r="N21" s="205"/>
      <c r="O21" s="52"/>
      <c r="P21" s="238"/>
      <c r="Q21" s="238"/>
      <c r="R21" s="238"/>
      <c r="S21" s="238"/>
      <c r="T21" s="44"/>
      <c r="U21" s="44"/>
      <c r="V21" s="44"/>
      <c r="W21" s="44"/>
      <c r="X21" s="205"/>
    </row>
    <row r="22" spans="1:24" ht="15" customHeight="1" x14ac:dyDescent="0.55000000000000004">
      <c r="A22" s="203"/>
      <c r="B22" s="213"/>
      <c r="C22" s="418"/>
      <c r="D22" s="419"/>
      <c r="E22" s="419"/>
      <c r="F22" s="419"/>
      <c r="G22" s="205"/>
      <c r="H22" s="413" t="s">
        <v>451</v>
      </c>
      <c r="I22" s="414" t="s">
        <v>422</v>
      </c>
      <c r="J22" s="414" t="s">
        <v>423</v>
      </c>
      <c r="K22" s="415" t="s">
        <v>452</v>
      </c>
      <c r="L22" s="214"/>
      <c r="M22" s="203"/>
      <c r="N22" s="205"/>
      <c r="O22" s="239" t="s">
        <v>459</v>
      </c>
      <c r="P22" s="238"/>
      <c r="Q22" s="238"/>
      <c r="R22" s="238"/>
      <c r="S22" s="238"/>
      <c r="T22" s="44"/>
      <c r="U22" s="44"/>
      <c r="V22" s="44"/>
      <c r="W22" s="44"/>
      <c r="X22" s="205"/>
    </row>
    <row r="23" spans="1:24" ht="15" customHeight="1" x14ac:dyDescent="0.55000000000000004">
      <c r="A23" s="203"/>
      <c r="B23" s="213"/>
      <c r="C23" s="240" t="s">
        <v>461</v>
      </c>
      <c r="D23" s="449"/>
      <c r="E23" s="449"/>
      <c r="F23" s="449"/>
      <c r="G23" s="205"/>
      <c r="H23" s="413"/>
      <c r="I23" s="413"/>
      <c r="J23" s="413"/>
      <c r="K23" s="413"/>
      <c r="L23" s="214"/>
      <c r="M23" s="203"/>
      <c r="N23" s="205"/>
      <c r="O23" s="218">
        <v>1</v>
      </c>
      <c r="P23" s="418" t="s">
        <v>460</v>
      </c>
      <c r="Q23" s="418"/>
      <c r="R23" s="418"/>
      <c r="S23" s="418"/>
      <c r="T23" s="418"/>
      <c r="U23" s="418"/>
      <c r="V23" s="418"/>
      <c r="W23" s="418"/>
      <c r="X23" s="205"/>
    </row>
    <row r="24" spans="1:24" ht="15" customHeight="1" x14ac:dyDescent="0.55000000000000004">
      <c r="A24" s="203"/>
      <c r="B24" s="213"/>
      <c r="C24" s="240" t="s">
        <v>464</v>
      </c>
      <c r="D24" s="450">
        <v>11000</v>
      </c>
      <c r="E24" s="450"/>
      <c r="F24" s="450"/>
      <c r="G24" s="205"/>
      <c r="H24" s="219" t="s">
        <v>453</v>
      </c>
      <c r="I24" s="221">
        <f>Z3</f>
        <v>0</v>
      </c>
      <c r="J24" s="221">
        <f>AD3</f>
        <v>0</v>
      </c>
      <c r="K24" s="222" t="str">
        <f>IFERROR((J24-I24)/I24, "n/a")</f>
        <v>n/a</v>
      </c>
      <c r="L24" s="214"/>
      <c r="M24" s="203"/>
      <c r="N24" s="205"/>
      <c r="O24" s="218">
        <v>2</v>
      </c>
      <c r="P24" s="418" t="s">
        <v>463</v>
      </c>
      <c r="Q24" s="418"/>
      <c r="R24" s="418"/>
      <c r="S24" s="418"/>
      <c r="T24" s="418"/>
      <c r="U24" s="418"/>
      <c r="V24" s="418"/>
      <c r="W24" s="418"/>
      <c r="X24" s="205"/>
    </row>
    <row r="25" spans="1:24" ht="15" customHeight="1" x14ac:dyDescent="0.55000000000000004">
      <c r="A25" s="203"/>
      <c r="B25" s="213"/>
      <c r="C25" s="260"/>
      <c r="D25" s="216" t="s">
        <v>465</v>
      </c>
      <c r="E25" s="216"/>
      <c r="F25" s="216"/>
      <c r="G25" s="205"/>
      <c r="H25" s="219" t="s">
        <v>455</v>
      </c>
      <c r="I25" s="221">
        <f>Z4</f>
        <v>0</v>
      </c>
      <c r="J25" s="221">
        <f>AD4</f>
        <v>0</v>
      </c>
      <c r="K25" s="222" t="str">
        <f>IFERROR((J25-I25)/I25, "n/a")</f>
        <v>n/a</v>
      </c>
      <c r="L25" s="214"/>
      <c r="M25" s="203"/>
      <c r="N25" s="205"/>
      <c r="O25" s="412">
        <v>3</v>
      </c>
      <c r="P25" s="426" t="s">
        <v>466</v>
      </c>
      <c r="Q25" s="426"/>
      <c r="R25" s="426"/>
      <c r="S25" s="426"/>
      <c r="T25" s="426"/>
      <c r="U25" s="426"/>
      <c r="V25" s="426"/>
      <c r="W25" s="426"/>
      <c r="X25" s="205"/>
    </row>
    <row r="26" spans="1:24" ht="15" customHeight="1" x14ac:dyDescent="0.55000000000000004">
      <c r="A26" s="203"/>
      <c r="B26" s="213"/>
      <c r="C26" s="260"/>
      <c r="D26" s="218" t="s">
        <v>75</v>
      </c>
      <c r="E26" s="218" t="s">
        <v>76</v>
      </c>
      <c r="F26" s="218" t="s">
        <v>467</v>
      </c>
      <c r="G26" s="205"/>
      <c r="H26" s="219" t="s">
        <v>456</v>
      </c>
      <c r="I26" s="221">
        <f>Z5</f>
        <v>0</v>
      </c>
      <c r="J26" s="221">
        <f>AD5</f>
        <v>0</v>
      </c>
      <c r="K26" s="222" t="str">
        <f>IFERROR((J26-I26)/I26, "n/a")</f>
        <v>n/a</v>
      </c>
      <c r="L26" s="214"/>
      <c r="M26" s="203"/>
      <c r="N26" s="205"/>
      <c r="O26" s="412"/>
      <c r="P26" s="426"/>
      <c r="Q26" s="426"/>
      <c r="R26" s="426"/>
      <c r="S26" s="426"/>
      <c r="T26" s="426"/>
      <c r="U26" s="426"/>
      <c r="V26" s="426"/>
      <c r="W26" s="426"/>
      <c r="X26" s="205"/>
    </row>
    <row r="27" spans="1:24" ht="15" customHeight="1" x14ac:dyDescent="0.55000000000000004">
      <c r="A27" s="203"/>
      <c r="B27" s="213"/>
      <c r="C27" s="217" t="s">
        <v>81</v>
      </c>
      <c r="D27" s="241">
        <f>'Evaluation Set-up'!D9</f>
        <v>43040</v>
      </c>
      <c r="E27" s="241">
        <f>'Evaluation Set-up'!E9</f>
        <v>44500</v>
      </c>
      <c r="F27" s="218" t="str">
        <f>'Evaluation Set-up'!F9&amp;"y, "&amp;'Evaluation Set-up'!G9&amp;"m"</f>
        <v>4y, 0m</v>
      </c>
      <c r="G27" s="205"/>
      <c r="H27" s="219" t="s">
        <v>457</v>
      </c>
      <c r="I27" s="221">
        <f>Z6</f>
        <v>4</v>
      </c>
      <c r="J27" s="221">
        <f>AD6</f>
        <v>0</v>
      </c>
      <c r="K27" s="222">
        <f>IFERROR((J27-I27)/I27, "n/a")</f>
        <v>-1</v>
      </c>
      <c r="L27" s="214"/>
      <c r="M27" s="203"/>
      <c r="N27" s="205"/>
      <c r="O27" s="412">
        <v>4</v>
      </c>
      <c r="P27" s="426" t="s">
        <v>468</v>
      </c>
      <c r="Q27" s="426"/>
      <c r="R27" s="426"/>
      <c r="S27" s="426"/>
      <c r="T27" s="426"/>
      <c r="U27" s="426"/>
      <c r="V27" s="426"/>
      <c r="W27" s="426"/>
      <c r="X27" s="205"/>
    </row>
    <row r="28" spans="1:24" ht="15" customHeight="1" x14ac:dyDescent="0.55000000000000004">
      <c r="A28" s="203"/>
      <c r="B28" s="213"/>
      <c r="C28" s="217" t="s">
        <v>90</v>
      </c>
      <c r="D28" s="241">
        <f>'Evaluation Set-up'!D10</f>
        <v>44501</v>
      </c>
      <c r="E28" s="241">
        <f>'Evaluation Set-up'!E10</f>
        <v>44651</v>
      </c>
      <c r="F28" s="218" t="str">
        <f>'Evaluation Set-up'!F10&amp;"y, "&amp;'Evaluation Set-up'!G10&amp;"m"</f>
        <v>0y, 5m</v>
      </c>
      <c r="G28" s="205"/>
      <c r="H28" s="219" t="s">
        <v>458</v>
      </c>
      <c r="I28" s="221">
        <f>Z7</f>
        <v>4</v>
      </c>
      <c r="J28" s="221">
        <f>AD7</f>
        <v>1</v>
      </c>
      <c r="K28" s="222">
        <f>IFERROR((J28-I28)/I28, "n/a")</f>
        <v>-0.75</v>
      </c>
      <c r="L28" s="214"/>
      <c r="M28" s="203"/>
      <c r="N28" s="205"/>
      <c r="O28" s="412"/>
      <c r="P28" s="426"/>
      <c r="Q28" s="426"/>
      <c r="R28" s="426"/>
      <c r="S28" s="426"/>
      <c r="T28" s="426"/>
      <c r="U28" s="426"/>
      <c r="V28" s="426"/>
      <c r="W28" s="426"/>
      <c r="X28" s="205"/>
    </row>
    <row r="29" spans="1:24" ht="15" customHeight="1" x14ac:dyDescent="0.55000000000000004">
      <c r="A29" s="203"/>
      <c r="B29" s="213"/>
      <c r="C29" s="217" t="s">
        <v>92</v>
      </c>
      <c r="D29" s="241">
        <f>'Evaluation Set-up'!D11</f>
        <v>44652</v>
      </c>
      <c r="E29" s="241">
        <f>'Evaluation Set-up'!E11</f>
        <v>46112</v>
      </c>
      <c r="F29" s="218" t="str">
        <f>'Evaluation Set-up'!F11&amp;"y, "&amp;'Evaluation Set-up'!G11&amp;"m"</f>
        <v>4y, 0m</v>
      </c>
      <c r="G29" s="205"/>
      <c r="H29" s="205"/>
      <c r="I29" s="205"/>
      <c r="J29" s="205"/>
      <c r="K29" s="205"/>
      <c r="L29" s="214"/>
      <c r="M29" s="203"/>
      <c r="N29" s="205"/>
      <c r="O29" s="412">
        <v>5</v>
      </c>
      <c r="P29" s="426" t="s">
        <v>514</v>
      </c>
      <c r="Q29" s="426"/>
      <c r="R29" s="426"/>
      <c r="S29" s="426"/>
      <c r="T29" s="426"/>
      <c r="U29" s="426"/>
      <c r="V29" s="426"/>
      <c r="W29" s="426"/>
      <c r="X29" s="205"/>
    </row>
    <row r="30" spans="1:24" ht="15" customHeight="1" x14ac:dyDescent="0.55000000000000004">
      <c r="A30" s="203"/>
      <c r="B30" s="213"/>
      <c r="C30" s="260"/>
      <c r="D30" s="216"/>
      <c r="E30" s="216"/>
      <c r="F30" s="216"/>
      <c r="G30" s="205"/>
      <c r="H30" s="427" t="s">
        <v>515</v>
      </c>
      <c r="I30" s="414" t="s">
        <v>422</v>
      </c>
      <c r="J30" s="414" t="s">
        <v>423</v>
      </c>
      <c r="K30" s="415" t="s">
        <v>452</v>
      </c>
      <c r="L30" s="214"/>
      <c r="M30" s="203"/>
      <c r="N30" s="205"/>
      <c r="O30" s="412"/>
      <c r="P30" s="426"/>
      <c r="Q30" s="426"/>
      <c r="R30" s="426"/>
      <c r="S30" s="426"/>
      <c r="T30" s="426"/>
      <c r="U30" s="426"/>
      <c r="V30" s="426"/>
      <c r="W30" s="426"/>
      <c r="X30" s="205"/>
    </row>
    <row r="31" spans="1:24" ht="15" customHeight="1" x14ac:dyDescent="0.55000000000000004">
      <c r="A31" s="203"/>
      <c r="B31" s="213"/>
      <c r="C31" s="430" t="s">
        <v>470</v>
      </c>
      <c r="D31" s="419"/>
      <c r="E31" s="419"/>
      <c r="F31" s="419"/>
      <c r="G31" s="205"/>
      <c r="H31" s="427"/>
      <c r="I31" s="427"/>
      <c r="J31" s="427"/>
      <c r="K31" s="427"/>
      <c r="L31" s="214"/>
      <c r="M31" s="203"/>
      <c r="N31" s="205"/>
      <c r="O31" s="412"/>
      <c r="P31" s="426"/>
      <c r="Q31" s="426"/>
      <c r="R31" s="426"/>
      <c r="S31" s="426"/>
      <c r="T31" s="426"/>
      <c r="U31" s="426"/>
      <c r="V31" s="426"/>
      <c r="W31" s="426"/>
      <c r="X31" s="205"/>
    </row>
    <row r="32" spans="1:24" ht="15" customHeight="1" x14ac:dyDescent="0.55000000000000004">
      <c r="A32" s="203"/>
      <c r="B32" s="213"/>
      <c r="C32" s="430"/>
      <c r="D32" s="419"/>
      <c r="E32" s="419"/>
      <c r="F32" s="419"/>
      <c r="G32" s="205"/>
      <c r="H32" s="219" t="s">
        <v>453</v>
      </c>
      <c r="I32" s="221">
        <f>AC3</f>
        <v>0</v>
      </c>
      <c r="J32" s="221">
        <f>AG3</f>
        <v>0</v>
      </c>
      <c r="K32" s="222" t="str">
        <f>IFERROR((J32-I32)/I32, "n/a")</f>
        <v>n/a</v>
      </c>
      <c r="L32" s="214"/>
      <c r="M32" s="203"/>
      <c r="N32" s="205"/>
      <c r="O32" s="412"/>
      <c r="P32" s="426"/>
      <c r="Q32" s="426"/>
      <c r="R32" s="426"/>
      <c r="S32" s="426"/>
      <c r="T32" s="426"/>
      <c r="U32" s="426"/>
      <c r="V32" s="426"/>
      <c r="W32" s="426"/>
      <c r="X32" s="205"/>
    </row>
    <row r="33" spans="1:24" ht="15" customHeight="1" x14ac:dyDescent="0.55000000000000004">
      <c r="A33" s="203"/>
      <c r="B33" s="213"/>
      <c r="C33" s="430"/>
      <c r="D33" s="419"/>
      <c r="E33" s="419"/>
      <c r="F33" s="419"/>
      <c r="G33" s="205"/>
      <c r="H33" s="219" t="s">
        <v>455</v>
      </c>
      <c r="I33" s="221">
        <f>AC4</f>
        <v>0</v>
      </c>
      <c r="J33" s="221">
        <f>AG4</f>
        <v>0</v>
      </c>
      <c r="K33" s="222" t="str">
        <f>IFERROR((J33-I33)/I33, "n/a")</f>
        <v>n/a</v>
      </c>
      <c r="L33" s="214"/>
      <c r="M33" s="203"/>
      <c r="N33" s="205"/>
      <c r="O33" s="412"/>
      <c r="P33" s="426"/>
      <c r="Q33" s="426"/>
      <c r="R33" s="426"/>
      <c r="S33" s="426"/>
      <c r="T33" s="426"/>
      <c r="U33" s="426"/>
      <c r="V33" s="426"/>
      <c r="W33" s="426"/>
      <c r="X33" s="205"/>
    </row>
    <row r="34" spans="1:24" ht="15" customHeight="1" x14ac:dyDescent="0.55000000000000004">
      <c r="A34" s="203"/>
      <c r="B34" s="213"/>
      <c r="C34" s="430"/>
      <c r="D34" s="419"/>
      <c r="E34" s="419"/>
      <c r="F34" s="419"/>
      <c r="G34" s="205"/>
      <c r="H34" s="219" t="s">
        <v>456</v>
      </c>
      <c r="I34" s="221">
        <f>AC5</f>
        <v>0</v>
      </c>
      <c r="J34" s="221">
        <f>AG5</f>
        <v>0</v>
      </c>
      <c r="K34" s="222" t="str">
        <f>IFERROR((J34-I34)/I34, "n/a")</f>
        <v>n/a</v>
      </c>
      <c r="L34" s="214"/>
      <c r="M34" s="203"/>
      <c r="N34" s="205"/>
      <c r="O34" s="412"/>
      <c r="P34" s="435" t="s">
        <v>55</v>
      </c>
      <c r="Q34" s="436"/>
      <c r="R34" s="436"/>
      <c r="S34" s="436"/>
      <c r="T34" s="436"/>
      <c r="U34" s="436"/>
      <c r="V34" s="436"/>
      <c r="W34" s="436"/>
      <c r="X34" s="205"/>
    </row>
    <row r="35" spans="1:24" ht="15" customHeight="1" x14ac:dyDescent="0.55000000000000004">
      <c r="A35" s="203"/>
      <c r="B35" s="213"/>
      <c r="C35" s="430"/>
      <c r="D35" s="419"/>
      <c r="E35" s="419"/>
      <c r="F35" s="419"/>
      <c r="G35" s="205"/>
      <c r="H35" s="219" t="s">
        <v>457</v>
      </c>
      <c r="I35" s="221">
        <f>AC6</f>
        <v>4</v>
      </c>
      <c r="J35" s="221">
        <f>AG6</f>
        <v>0</v>
      </c>
      <c r="K35" s="222">
        <f>IFERROR((J35-I35)/I35, "n/a")</f>
        <v>-1</v>
      </c>
      <c r="L35" s="214"/>
      <c r="M35" s="203"/>
      <c r="N35" s="205"/>
      <c r="O35" s="412"/>
      <c r="P35" s="435"/>
      <c r="Q35" s="436"/>
      <c r="R35" s="436"/>
      <c r="S35" s="436"/>
      <c r="T35" s="436"/>
      <c r="U35" s="436"/>
      <c r="V35" s="436"/>
      <c r="W35" s="436"/>
      <c r="X35" s="205"/>
    </row>
    <row r="36" spans="1:24" ht="15" customHeight="1" x14ac:dyDescent="0.55000000000000004">
      <c r="A36" s="203"/>
      <c r="B36" s="213"/>
      <c r="C36" s="260"/>
      <c r="D36" s="238" t="s">
        <v>474</v>
      </c>
      <c r="E36" s="205"/>
      <c r="F36" s="205"/>
      <c r="G36" s="205"/>
      <c r="H36" s="219" t="s">
        <v>458</v>
      </c>
      <c r="I36" s="221">
        <f>AC7</f>
        <v>4</v>
      </c>
      <c r="J36" s="221">
        <f>AG7</f>
        <v>1</v>
      </c>
      <c r="K36" s="222">
        <f>IFERROR((J36-I36)/I36, "n/a")</f>
        <v>-0.75</v>
      </c>
      <c r="L36" s="214"/>
      <c r="M36" s="203"/>
      <c r="N36" s="205"/>
      <c r="O36" s="412"/>
      <c r="P36" s="435"/>
      <c r="Q36" s="436"/>
      <c r="R36" s="436"/>
      <c r="S36" s="436"/>
      <c r="T36" s="436"/>
      <c r="U36" s="436"/>
      <c r="V36" s="436"/>
      <c r="W36" s="436"/>
      <c r="X36" s="205"/>
    </row>
    <row r="37" spans="1:24" ht="15" customHeight="1" x14ac:dyDescent="0.55000000000000004">
      <c r="A37" s="203"/>
      <c r="B37" s="213"/>
      <c r="C37" s="418" t="s">
        <v>516</v>
      </c>
      <c r="D37" s="419"/>
      <c r="E37" s="419"/>
      <c r="F37" s="419"/>
      <c r="G37" s="205"/>
      <c r="H37" s="205"/>
      <c r="I37" s="205"/>
      <c r="J37" s="205"/>
      <c r="K37" s="205"/>
      <c r="L37" s="214"/>
      <c r="M37" s="203"/>
      <c r="N37" s="243"/>
      <c r="O37" s="412"/>
      <c r="P37" s="435"/>
      <c r="Q37" s="436"/>
      <c r="R37" s="436"/>
      <c r="S37" s="436"/>
      <c r="T37" s="436"/>
      <c r="U37" s="436"/>
      <c r="V37" s="436"/>
      <c r="W37" s="436"/>
      <c r="X37" s="243"/>
    </row>
    <row r="38" spans="1:24" ht="15" customHeight="1" x14ac:dyDescent="0.55000000000000004">
      <c r="A38" s="203"/>
      <c r="B38" s="213"/>
      <c r="C38" s="418"/>
      <c r="D38" s="419"/>
      <c r="E38" s="419"/>
      <c r="F38" s="419"/>
      <c r="G38" s="205"/>
      <c r="H38" s="427" t="s">
        <v>471</v>
      </c>
      <c r="I38" s="415" t="s">
        <v>422</v>
      </c>
      <c r="J38" s="415" t="s">
        <v>423</v>
      </c>
      <c r="K38" s="415" t="s">
        <v>472</v>
      </c>
      <c r="L38" s="214"/>
      <c r="M38" s="203"/>
      <c r="N38" s="205"/>
      <c r="O38" s="412"/>
      <c r="P38" s="435"/>
      <c r="Q38" s="436"/>
      <c r="R38" s="436"/>
      <c r="S38" s="436"/>
      <c r="T38" s="436"/>
      <c r="U38" s="436"/>
      <c r="V38" s="436"/>
      <c r="W38" s="436"/>
      <c r="X38" s="205"/>
    </row>
    <row r="39" spans="1:24" ht="15" customHeight="1" x14ac:dyDescent="0.55000000000000004">
      <c r="A39" s="203"/>
      <c r="B39" s="213"/>
      <c r="C39" s="418"/>
      <c r="D39" s="419"/>
      <c r="E39" s="419"/>
      <c r="F39" s="419"/>
      <c r="G39" s="205"/>
      <c r="H39" s="427"/>
      <c r="I39" s="427"/>
      <c r="J39" s="427"/>
      <c r="K39" s="427"/>
      <c r="L39" s="214"/>
      <c r="M39" s="203"/>
      <c r="N39" s="205"/>
      <c r="O39" s="412"/>
      <c r="P39" s="435"/>
      <c r="Q39" s="436"/>
      <c r="R39" s="436"/>
      <c r="S39" s="436"/>
      <c r="T39" s="436"/>
      <c r="U39" s="436"/>
      <c r="V39" s="436"/>
      <c r="W39" s="436"/>
      <c r="X39" s="205"/>
    </row>
    <row r="40" spans="1:24" ht="15" customHeight="1" x14ac:dyDescent="0.55000000000000004">
      <c r="A40" s="203"/>
      <c r="B40" s="213"/>
      <c r="C40" s="418"/>
      <c r="D40" s="419"/>
      <c r="E40" s="419"/>
      <c r="F40" s="419"/>
      <c r="G40" s="205"/>
      <c r="H40" s="242" t="s">
        <v>436</v>
      </c>
      <c r="I40" s="221"/>
      <c r="J40" s="221"/>
      <c r="K40" s="222" t="str">
        <f>IFERROR((J40-I40)/I40, "n/a")</f>
        <v>n/a</v>
      </c>
      <c r="L40" s="214"/>
      <c r="M40" s="203"/>
      <c r="N40" s="205"/>
      <c r="O40" s="412"/>
      <c r="P40" s="435"/>
      <c r="Q40" s="436"/>
      <c r="R40" s="436"/>
      <c r="S40" s="436"/>
      <c r="T40" s="436"/>
      <c r="U40" s="436"/>
      <c r="V40" s="436"/>
      <c r="W40" s="436"/>
      <c r="X40" s="205"/>
    </row>
    <row r="41" spans="1:24" ht="15" customHeight="1" x14ac:dyDescent="0.55000000000000004">
      <c r="A41" s="203"/>
      <c r="B41" s="213"/>
      <c r="C41" s="418"/>
      <c r="D41" s="419"/>
      <c r="E41" s="419"/>
      <c r="F41" s="419"/>
      <c r="G41" s="205"/>
      <c r="H41" s="242" t="s">
        <v>436</v>
      </c>
      <c r="I41" s="221"/>
      <c r="J41" s="221"/>
      <c r="K41" s="222" t="str">
        <f>IFERROR((J41-I41)/I41, "n/a")</f>
        <v>n/a</v>
      </c>
      <c r="L41" s="214"/>
      <c r="M41" s="203"/>
      <c r="N41" s="205"/>
      <c r="O41" s="412"/>
      <c r="P41" s="435"/>
      <c r="Q41" s="436"/>
      <c r="R41" s="436"/>
      <c r="S41" s="436"/>
      <c r="T41" s="436"/>
      <c r="U41" s="436"/>
      <c r="V41" s="436"/>
      <c r="W41" s="436"/>
      <c r="X41" s="205"/>
    </row>
    <row r="42" spans="1:24" ht="15" customHeight="1" x14ac:dyDescent="0.55000000000000004">
      <c r="A42" s="203"/>
      <c r="B42" s="213"/>
      <c r="C42" s="260"/>
      <c r="D42" s="249"/>
      <c r="E42" s="249"/>
      <c r="F42" s="249"/>
      <c r="G42" s="205"/>
      <c r="H42" s="242" t="s">
        <v>436</v>
      </c>
      <c r="I42" s="221"/>
      <c r="J42" s="221"/>
      <c r="K42" s="222" t="str">
        <f>IFERROR((J42-I42)/I42, "n/a")</f>
        <v>n/a</v>
      </c>
      <c r="L42" s="214"/>
      <c r="M42" s="203"/>
      <c r="N42" s="205"/>
      <c r="O42" s="412"/>
      <c r="P42" s="435"/>
      <c r="Q42" s="436"/>
      <c r="R42" s="436"/>
      <c r="S42" s="436"/>
      <c r="T42" s="436"/>
      <c r="U42" s="436"/>
      <c r="V42" s="436"/>
      <c r="W42" s="436"/>
      <c r="X42" s="205"/>
    </row>
    <row r="43" spans="1:24" ht="15" customHeight="1" x14ac:dyDescent="0.55000000000000004">
      <c r="A43" s="203"/>
      <c r="B43" s="213"/>
      <c r="C43" s="418" t="s">
        <v>517</v>
      </c>
      <c r="D43" s="419"/>
      <c r="E43" s="419"/>
      <c r="F43" s="419"/>
      <c r="G43" s="205"/>
      <c r="H43" s="242" t="s">
        <v>436</v>
      </c>
      <c r="I43" s="221"/>
      <c r="J43" s="221"/>
      <c r="K43" s="222" t="str">
        <f>IFERROR((J43-I43)/I43, "n/a")</f>
        <v>n/a</v>
      </c>
      <c r="L43" s="214"/>
      <c r="M43" s="203"/>
      <c r="N43" s="205"/>
      <c r="O43" s="412"/>
      <c r="P43" s="435"/>
      <c r="Q43" s="436"/>
      <c r="R43" s="436"/>
      <c r="S43" s="436"/>
      <c r="T43" s="436"/>
      <c r="U43" s="436"/>
      <c r="V43" s="436"/>
      <c r="W43" s="436"/>
      <c r="X43" s="205"/>
    </row>
    <row r="44" spans="1:24" ht="15" customHeight="1" x14ac:dyDescent="0.55000000000000004">
      <c r="A44" s="203"/>
      <c r="B44" s="213"/>
      <c r="C44" s="418"/>
      <c r="D44" s="419"/>
      <c r="E44" s="419"/>
      <c r="F44" s="419"/>
      <c r="G44" s="205"/>
      <c r="H44" s="248"/>
      <c r="I44" s="249"/>
      <c r="J44" s="249"/>
      <c r="K44" s="236"/>
      <c r="L44" s="214"/>
      <c r="M44" s="203"/>
      <c r="N44" s="205"/>
      <c r="O44" s="412"/>
      <c r="P44" s="435"/>
      <c r="Q44" s="436"/>
      <c r="R44" s="436"/>
      <c r="S44" s="436"/>
      <c r="T44" s="436"/>
      <c r="U44" s="436"/>
      <c r="V44" s="436"/>
      <c r="W44" s="436"/>
      <c r="X44" s="205"/>
    </row>
    <row r="45" spans="1:24" s="247" customFormat="1" ht="18" customHeight="1" x14ac:dyDescent="0.55000000000000004">
      <c r="A45" s="203"/>
      <c r="B45" s="213"/>
      <c r="C45" s="418"/>
      <c r="D45" s="419"/>
      <c r="E45" s="419"/>
      <c r="F45" s="419"/>
      <c r="G45" s="205"/>
      <c r="H45" s="429" t="s">
        <v>518</v>
      </c>
      <c r="I45" s="429"/>
      <c r="J45" s="429"/>
      <c r="K45" s="429"/>
      <c r="L45" s="245"/>
      <c r="M45" s="246"/>
      <c r="N45" s="205"/>
      <c r="O45" s="412"/>
      <c r="P45" s="435"/>
      <c r="Q45" s="436"/>
      <c r="R45" s="436"/>
      <c r="S45" s="436"/>
      <c r="T45" s="436"/>
      <c r="U45" s="436"/>
      <c r="V45" s="436"/>
      <c r="W45" s="436"/>
      <c r="X45" s="205"/>
    </row>
    <row r="46" spans="1:24" ht="15" customHeight="1" x14ac:dyDescent="0.55000000000000004">
      <c r="A46" s="246"/>
      <c r="B46" s="229"/>
      <c r="C46" s="418"/>
      <c r="D46" s="419"/>
      <c r="E46" s="419"/>
      <c r="F46" s="419"/>
      <c r="G46" s="243"/>
      <c r="H46" s="244"/>
      <c r="I46" s="244"/>
      <c r="J46" s="244"/>
      <c r="K46" s="244"/>
      <c r="L46" s="245"/>
      <c r="M46" s="246"/>
      <c r="N46" s="205"/>
      <c r="O46" s="412"/>
      <c r="P46" s="435"/>
      <c r="Q46" s="436"/>
      <c r="R46" s="436"/>
      <c r="S46" s="436"/>
      <c r="T46" s="436"/>
      <c r="U46" s="436"/>
      <c r="V46" s="436"/>
      <c r="W46" s="436"/>
      <c r="X46" s="205"/>
    </row>
    <row r="47" spans="1:24" ht="15" customHeight="1" x14ac:dyDescent="0.55000000000000004">
      <c r="A47" s="203"/>
      <c r="B47" s="213"/>
      <c r="C47" s="418"/>
      <c r="D47" s="419"/>
      <c r="E47" s="419"/>
      <c r="F47" s="419"/>
      <c r="G47" s="205"/>
      <c r="H47" s="248"/>
      <c r="I47" s="249"/>
      <c r="J47" s="249"/>
      <c r="K47" s="236"/>
      <c r="L47" s="214"/>
      <c r="M47" s="203"/>
      <c r="N47" s="205"/>
      <c r="O47" s="412"/>
      <c r="P47" s="435"/>
      <c r="Q47" s="436"/>
      <c r="R47" s="436"/>
      <c r="S47" s="436"/>
      <c r="T47" s="436"/>
      <c r="U47" s="436"/>
      <c r="V47" s="436"/>
      <c r="W47" s="436"/>
      <c r="X47" s="205"/>
    </row>
    <row r="48" spans="1:24" ht="15" customHeight="1" x14ac:dyDescent="0.55000000000000004">
      <c r="A48" s="203"/>
      <c r="B48" s="213"/>
      <c r="C48" s="205"/>
      <c r="D48" s="292">
        <v>43982</v>
      </c>
      <c r="E48" s="216"/>
      <c r="F48" s="216"/>
      <c r="G48" s="205"/>
      <c r="H48" s="248"/>
      <c r="I48" s="249"/>
      <c r="J48" s="249"/>
      <c r="K48" s="236"/>
      <c r="L48" s="214"/>
      <c r="M48" s="203"/>
      <c r="N48" s="205"/>
      <c r="O48" s="412"/>
      <c r="P48" s="435"/>
      <c r="Q48" s="436"/>
      <c r="R48" s="436"/>
      <c r="S48" s="436"/>
      <c r="T48" s="436"/>
      <c r="U48" s="436"/>
      <c r="V48" s="436"/>
      <c r="W48" s="436"/>
      <c r="X48" s="205"/>
    </row>
    <row r="49" spans="1:24" ht="18" customHeight="1" x14ac:dyDescent="0.55000000000000004">
      <c r="A49" s="203"/>
      <c r="B49" s="213"/>
      <c r="C49" s="429" t="s">
        <v>476</v>
      </c>
      <c r="D49" s="429"/>
      <c r="E49" s="429"/>
      <c r="F49" s="429"/>
      <c r="G49" s="205"/>
      <c r="H49" s="248"/>
      <c r="I49" s="249"/>
      <c r="J49" s="249"/>
      <c r="K49" s="236"/>
      <c r="L49" s="214"/>
      <c r="M49" s="203"/>
      <c r="N49" s="205"/>
      <c r="O49" s="412"/>
      <c r="P49" s="435"/>
      <c r="Q49" s="436"/>
      <c r="R49" s="436"/>
      <c r="S49" s="436"/>
      <c r="T49" s="436"/>
      <c r="U49" s="436"/>
      <c r="V49" s="436"/>
      <c r="W49" s="436"/>
      <c r="X49" s="205"/>
    </row>
    <row r="50" spans="1:24" ht="15" customHeight="1" x14ac:dyDescent="0.55000000000000004">
      <c r="A50" s="203"/>
      <c r="B50" s="213"/>
      <c r="C50" s="424" t="s">
        <v>477</v>
      </c>
      <c r="D50" s="451" t="s">
        <v>478</v>
      </c>
      <c r="E50" s="451" t="s">
        <v>479</v>
      </c>
      <c r="F50" s="451" t="s">
        <v>480</v>
      </c>
      <c r="G50" s="205"/>
      <c r="H50" s="248"/>
      <c r="I50" s="249"/>
      <c r="J50" s="249"/>
      <c r="K50" s="236"/>
      <c r="L50" s="214"/>
      <c r="M50" s="203"/>
      <c r="N50" s="205"/>
      <c r="O50" s="412"/>
      <c r="P50" s="435"/>
      <c r="Q50" s="436"/>
      <c r="R50" s="436"/>
      <c r="S50" s="436"/>
      <c r="T50" s="436"/>
      <c r="U50" s="436"/>
      <c r="V50" s="436"/>
      <c r="W50" s="436"/>
      <c r="X50" s="205"/>
    </row>
    <row r="51" spans="1:24" ht="15" customHeight="1" x14ac:dyDescent="0.55000000000000004">
      <c r="A51" s="203"/>
      <c r="B51" s="213"/>
      <c r="C51" s="424"/>
      <c r="D51" s="451"/>
      <c r="E51" s="451"/>
      <c r="F51" s="451"/>
      <c r="G51" s="205"/>
      <c r="H51" s="248"/>
      <c r="I51" s="249"/>
      <c r="J51" s="249"/>
      <c r="K51" s="236"/>
      <c r="L51" s="214"/>
      <c r="M51" s="203"/>
      <c r="N51" s="205"/>
      <c r="O51" s="218">
        <v>6</v>
      </c>
      <c r="P51" s="434" t="s">
        <v>482</v>
      </c>
      <c r="Q51" s="434"/>
      <c r="R51" s="434"/>
      <c r="S51" s="434"/>
      <c r="T51" s="434"/>
      <c r="U51" s="434"/>
      <c r="V51" s="434"/>
      <c r="W51" s="434"/>
      <c r="X51" s="205"/>
    </row>
    <row r="52" spans="1:24" ht="15" customHeight="1" x14ac:dyDescent="0.55000000000000004">
      <c r="A52" s="203"/>
      <c r="B52" s="213"/>
      <c r="C52" s="240" t="s">
        <v>382</v>
      </c>
      <c r="D52" s="218"/>
      <c r="E52" s="218" t="str">
        <f>TEXT(ROUND('Evaluation Set-up'!$F$9+'Evaluation Set-up'!$G$9/12, 2), "0.00")&amp;" years"</f>
        <v>4.00 years</v>
      </c>
      <c r="F52" s="218" t="str">
        <f>TEXT(ROUND('Evaluation Set-up'!$F$11+'Evaluation Set-up'!$G$11/12, 2), "0.00")&amp;" years"</f>
        <v>4.00 years</v>
      </c>
      <c r="G52" s="205"/>
      <c r="H52" s="248"/>
      <c r="I52" s="249"/>
      <c r="J52" s="249"/>
      <c r="K52" s="236"/>
      <c r="L52" s="214"/>
      <c r="M52" s="203"/>
      <c r="N52" s="205"/>
      <c r="O52" s="218">
        <v>7</v>
      </c>
      <c r="P52" s="418" t="s">
        <v>484</v>
      </c>
      <c r="Q52" s="418"/>
      <c r="R52" s="418"/>
      <c r="S52" s="418"/>
      <c r="T52" s="418"/>
      <c r="U52" s="418"/>
      <c r="V52" s="418"/>
      <c r="W52" s="418"/>
      <c r="X52" s="205"/>
    </row>
    <row r="53" spans="1:24" ht="15" customHeight="1" x14ac:dyDescent="0.55000000000000004">
      <c r="A53" s="203"/>
      <c r="B53" s="213"/>
      <c r="C53" s="240" t="s">
        <v>75</v>
      </c>
      <c r="D53" s="241"/>
      <c r="E53" s="241">
        <f>'Evaluation Set-up'!D9</f>
        <v>43040</v>
      </c>
      <c r="F53" s="241">
        <f>'Evaluation Set-up'!D11</f>
        <v>44652</v>
      </c>
      <c r="G53" s="205"/>
      <c r="H53" s="248"/>
      <c r="I53" s="249"/>
      <c r="J53" s="249"/>
      <c r="K53" s="236"/>
      <c r="L53" s="214"/>
      <c r="M53" s="203"/>
      <c r="N53" s="205"/>
      <c r="O53" s="412" t="s">
        <v>486</v>
      </c>
      <c r="P53" s="426" t="s">
        <v>487</v>
      </c>
      <c r="Q53" s="426"/>
      <c r="R53" s="426"/>
      <c r="S53" s="426"/>
      <c r="T53" s="426"/>
      <c r="U53" s="426"/>
      <c r="V53" s="426"/>
      <c r="W53" s="426"/>
      <c r="X53" s="44"/>
    </row>
    <row r="54" spans="1:24" ht="15" customHeight="1" x14ac:dyDescent="0.55000000000000004">
      <c r="A54" s="203"/>
      <c r="B54" s="213"/>
      <c r="C54" s="240" t="s">
        <v>76</v>
      </c>
      <c r="D54" s="241"/>
      <c r="E54" s="241">
        <f>'Evaluation Set-up'!E9</f>
        <v>44500</v>
      </c>
      <c r="F54" s="241">
        <f>'Evaluation Set-up'!E11</f>
        <v>46112</v>
      </c>
      <c r="G54" s="205"/>
      <c r="H54" s="248"/>
      <c r="I54" s="249"/>
      <c r="J54" s="249"/>
      <c r="K54" s="236"/>
      <c r="L54" s="214"/>
      <c r="M54" s="203"/>
      <c r="N54" s="205"/>
      <c r="O54" s="412"/>
      <c r="P54" s="426"/>
      <c r="Q54" s="426"/>
      <c r="R54" s="426"/>
      <c r="S54" s="426"/>
      <c r="T54" s="426"/>
      <c r="U54" s="426"/>
      <c r="V54" s="426"/>
      <c r="W54" s="426"/>
      <c r="X54" s="44"/>
    </row>
    <row r="55" spans="1:24" ht="15" customHeight="1" x14ac:dyDescent="0.55000000000000004">
      <c r="A55" s="203"/>
      <c r="B55" s="213"/>
      <c r="C55" s="250"/>
      <c r="D55" s="251"/>
      <c r="E55" s="252"/>
      <c r="F55" s="252"/>
      <c r="G55" s="205"/>
      <c r="H55" s="248"/>
      <c r="I55" s="249"/>
      <c r="J55" s="249"/>
      <c r="K55" s="236"/>
      <c r="L55" s="214"/>
      <c r="M55" s="203"/>
      <c r="N55" s="205"/>
      <c r="O55" s="412"/>
      <c r="P55" s="426"/>
      <c r="Q55" s="426"/>
      <c r="R55" s="426"/>
      <c r="S55" s="426"/>
      <c r="T55" s="426"/>
      <c r="U55" s="426"/>
      <c r="V55" s="426"/>
      <c r="W55" s="426"/>
      <c r="X55" s="44"/>
    </row>
    <row r="56" spans="1:24" ht="15" customHeight="1" x14ac:dyDescent="0.55000000000000004">
      <c r="A56" s="203"/>
      <c r="B56" s="213"/>
      <c r="C56" s="253" t="s">
        <v>328</v>
      </c>
      <c r="D56" s="254"/>
      <c r="E56" s="254">
        <f>I8/('Evaluation Set-up'!$F$9+'Evaluation Set-up'!$G$9/12)</f>
        <v>2</v>
      </c>
      <c r="F56" s="254">
        <f>J8/('Evaluation Set-up'!$F$11+'Evaluation Set-up'!$G$11/12)</f>
        <v>0.25</v>
      </c>
      <c r="G56" s="205"/>
      <c r="H56" s="248"/>
      <c r="I56" s="249"/>
      <c r="J56" s="249"/>
      <c r="K56" s="236"/>
      <c r="L56" s="214"/>
      <c r="M56" s="203"/>
      <c r="N56" s="205"/>
      <c r="O56" s="205"/>
      <c r="P56" s="205"/>
      <c r="Q56" s="205"/>
      <c r="R56" s="205"/>
      <c r="S56" s="205"/>
      <c r="T56" s="205"/>
      <c r="U56" s="205"/>
      <c r="V56" s="205"/>
      <c r="W56" s="205"/>
      <c r="X56" s="44"/>
    </row>
    <row r="57" spans="1:24" ht="15" customHeight="1" x14ac:dyDescent="0.55000000000000004">
      <c r="A57" s="203"/>
      <c r="B57" s="213"/>
      <c r="C57" s="219" t="s">
        <v>481</v>
      </c>
      <c r="D57" s="254"/>
      <c r="E57" s="254">
        <f>I24/('Evaluation Set-up'!$F$9+'Evaluation Set-up'!$G$9/12)</f>
        <v>0</v>
      </c>
      <c r="F57" s="254">
        <f>J24/('Evaluation Set-up'!$F$11+'Evaluation Set-up'!$G$11/12)</f>
        <v>0</v>
      </c>
      <c r="G57" s="205"/>
      <c r="H57" s="248"/>
      <c r="I57" s="249"/>
      <c r="J57" s="249"/>
      <c r="K57" s="236"/>
      <c r="L57" s="214"/>
      <c r="M57" s="203"/>
      <c r="N57" s="205"/>
      <c r="O57" s="205">
        <v>24</v>
      </c>
      <c r="P57" s="205"/>
      <c r="Q57" s="205"/>
      <c r="R57" s="205"/>
      <c r="S57" s="205"/>
      <c r="T57" s="205"/>
      <c r="U57" s="205"/>
      <c r="V57" s="205"/>
      <c r="W57" s="205"/>
      <c r="X57" s="44"/>
    </row>
    <row r="58" spans="1:24" ht="15" customHeight="1" x14ac:dyDescent="0.55000000000000004">
      <c r="A58" s="203"/>
      <c r="B58" s="213"/>
      <c r="C58" s="219" t="s">
        <v>483</v>
      </c>
      <c r="D58" s="254"/>
      <c r="E58" s="254">
        <f>I25/('Evaluation Set-up'!$F$9+'Evaluation Set-up'!$G$9/12)</f>
        <v>0</v>
      </c>
      <c r="F58" s="254">
        <f>J25/('Evaluation Set-up'!$F$11+'Evaluation Set-up'!$G$11/12)</f>
        <v>0</v>
      </c>
      <c r="G58" s="205"/>
      <c r="H58" s="248"/>
      <c r="I58" s="249"/>
      <c r="J58" s="249"/>
      <c r="K58" s="236"/>
      <c r="L58" s="214"/>
      <c r="M58" s="203"/>
      <c r="N58" s="205"/>
      <c r="O58" s="205">
        <v>0</v>
      </c>
      <c r="P58" s="205"/>
      <c r="Q58" s="205"/>
      <c r="R58" s="205"/>
      <c r="S58" s="205"/>
      <c r="T58" s="205"/>
      <c r="U58" s="205"/>
      <c r="V58" s="205"/>
      <c r="W58" s="205"/>
      <c r="X58" s="44"/>
    </row>
    <row r="59" spans="1:24" ht="15" customHeight="1" x14ac:dyDescent="0.55000000000000004">
      <c r="A59" s="203"/>
      <c r="B59" s="213"/>
      <c r="C59" s="219" t="s">
        <v>485</v>
      </c>
      <c r="D59" s="254"/>
      <c r="E59" s="254">
        <f>I26/('Evaluation Set-up'!$F$9+'Evaluation Set-up'!$G$9/12)</f>
        <v>0</v>
      </c>
      <c r="F59" s="254">
        <f>J26/('Evaluation Set-up'!$F$11+'Evaluation Set-up'!$G$11/12)</f>
        <v>0</v>
      </c>
      <c r="G59" s="205"/>
      <c r="H59" s="205"/>
      <c r="I59" s="205"/>
      <c r="J59" s="259"/>
      <c r="K59" s="260"/>
      <c r="L59" s="214"/>
      <c r="M59" s="203"/>
      <c r="N59" s="205"/>
      <c r="O59" s="205">
        <v>0</v>
      </c>
      <c r="P59" s="205"/>
      <c r="Q59" s="205"/>
      <c r="R59" s="205"/>
      <c r="S59" s="205"/>
      <c r="T59" s="205"/>
      <c r="U59" s="205"/>
      <c r="V59" s="205"/>
      <c r="W59" s="205"/>
      <c r="X59" s="44"/>
    </row>
    <row r="60" spans="1:24" ht="15" customHeight="1" x14ac:dyDescent="0.55000000000000004">
      <c r="A60" s="203"/>
      <c r="B60" s="213"/>
      <c r="C60" s="219" t="s">
        <v>488</v>
      </c>
      <c r="D60" s="254"/>
      <c r="E60" s="254">
        <f>I27/('Evaluation Set-up'!$F$9+'Evaluation Set-up'!$G$9/12)</f>
        <v>1</v>
      </c>
      <c r="F60" s="254">
        <f>J27/('Evaluation Set-up'!$F$11+'Evaluation Set-up'!$G$11/12)</f>
        <v>0</v>
      </c>
      <c r="G60" s="205"/>
      <c r="H60" s="205"/>
      <c r="I60" s="205"/>
      <c r="J60" s="259"/>
      <c r="K60" s="260"/>
      <c r="L60" s="214"/>
      <c r="M60" s="203"/>
      <c r="N60" s="205"/>
      <c r="O60" s="205">
        <v>3</v>
      </c>
      <c r="P60" s="205"/>
      <c r="Q60" s="205"/>
      <c r="R60" s="205"/>
      <c r="S60" s="205"/>
      <c r="T60" s="44"/>
      <c r="U60" s="44"/>
      <c r="V60" s="44"/>
      <c r="W60" s="44"/>
      <c r="X60" s="44"/>
    </row>
    <row r="61" spans="1:24" ht="15" customHeight="1" x14ac:dyDescent="0.55000000000000004">
      <c r="A61" s="203"/>
      <c r="B61" s="213"/>
      <c r="C61" s="219" t="s">
        <v>458</v>
      </c>
      <c r="D61" s="254"/>
      <c r="E61" s="254">
        <f>I28/('Evaluation Set-up'!$F$9+'Evaluation Set-up'!$G$9/12)</f>
        <v>1</v>
      </c>
      <c r="F61" s="254">
        <f>J28/('Evaluation Set-up'!$F$11+'Evaluation Set-up'!$G$11/12)</f>
        <v>0.25</v>
      </c>
      <c r="G61" s="205"/>
      <c r="H61" s="205"/>
      <c r="I61" s="205"/>
      <c r="J61" s="259"/>
      <c r="K61" s="260"/>
      <c r="L61" s="214"/>
      <c r="M61" s="203"/>
      <c r="N61" s="205"/>
      <c r="O61" s="205">
        <v>7</v>
      </c>
      <c r="P61" s="205"/>
      <c r="Q61" s="205"/>
      <c r="R61" s="205"/>
      <c r="S61" s="205"/>
      <c r="T61" s="44"/>
      <c r="U61" s="44"/>
      <c r="V61" s="44"/>
      <c r="W61" s="44"/>
      <c r="X61" s="44"/>
    </row>
    <row r="62" spans="1:24" ht="15" customHeight="1" x14ac:dyDescent="0.55000000000000004">
      <c r="A62" s="203"/>
      <c r="B62" s="213"/>
      <c r="C62" s="205"/>
      <c r="D62" s="216"/>
      <c r="E62" s="216"/>
      <c r="F62" s="216"/>
      <c r="G62" s="205"/>
      <c r="H62" s="205"/>
      <c r="I62" s="205"/>
      <c r="J62" s="259"/>
      <c r="K62" s="260"/>
      <c r="L62" s="214"/>
      <c r="M62" s="203"/>
      <c r="N62" s="205"/>
      <c r="O62" s="205">
        <v>14</v>
      </c>
      <c r="P62" s="205"/>
      <c r="Q62" s="205"/>
      <c r="R62" s="205"/>
      <c r="S62" s="205"/>
      <c r="T62" s="205"/>
      <c r="U62" s="205"/>
      <c r="V62" s="205"/>
      <c r="W62" s="205"/>
      <c r="X62" s="205"/>
    </row>
    <row r="63" spans="1:24" ht="18" customHeight="1" x14ac:dyDescent="0.55000000000000004">
      <c r="A63" s="203"/>
      <c r="B63" s="213"/>
      <c r="C63" s="438" t="s">
        <v>489</v>
      </c>
      <c r="D63" s="438"/>
      <c r="E63" s="438"/>
      <c r="F63" s="438"/>
      <c r="G63" s="205"/>
      <c r="H63" s="248"/>
      <c r="I63" s="249"/>
      <c r="J63" s="249"/>
      <c r="K63" s="236"/>
      <c r="L63" s="214"/>
      <c r="M63" s="203"/>
      <c r="N63" s="205"/>
      <c r="O63" s="255"/>
      <c r="P63" s="255"/>
      <c r="Q63" s="255"/>
      <c r="R63" s="205"/>
      <c r="S63" s="205"/>
      <c r="T63" s="205"/>
      <c r="U63" s="205"/>
      <c r="V63" s="205"/>
      <c r="W63" s="205"/>
      <c r="X63" s="205"/>
    </row>
    <row r="64" spans="1:24" ht="15" customHeight="1" x14ac:dyDescent="0.55000000000000004">
      <c r="A64" s="203"/>
      <c r="B64" s="213"/>
      <c r="C64" s="452"/>
      <c r="D64" s="452"/>
      <c r="E64" s="452"/>
      <c r="F64" s="452"/>
      <c r="G64" s="452"/>
      <c r="H64" s="452"/>
      <c r="I64" s="452"/>
      <c r="J64" s="452"/>
      <c r="K64" s="452"/>
      <c r="L64" s="214"/>
      <c r="M64" s="203"/>
      <c r="N64" s="205"/>
      <c r="O64" s="255"/>
      <c r="P64" s="255"/>
      <c r="Q64" s="255"/>
      <c r="R64" s="205"/>
      <c r="S64" s="205"/>
      <c r="T64" s="205"/>
      <c r="U64" s="205"/>
      <c r="V64" s="205"/>
      <c r="W64" s="205"/>
      <c r="X64" s="205"/>
    </row>
    <row r="65" spans="1:24" ht="15" customHeight="1" x14ac:dyDescent="0.55000000000000004">
      <c r="A65" s="203"/>
      <c r="B65" s="213"/>
      <c r="C65" s="452"/>
      <c r="D65" s="452"/>
      <c r="E65" s="452"/>
      <c r="F65" s="452"/>
      <c r="G65" s="452"/>
      <c r="H65" s="452"/>
      <c r="I65" s="452"/>
      <c r="J65" s="452"/>
      <c r="K65" s="452"/>
      <c r="L65" s="214"/>
      <c r="M65" s="203"/>
      <c r="N65" s="205"/>
      <c r="O65" s="255"/>
      <c r="P65" s="255"/>
      <c r="Q65" s="255"/>
      <c r="R65" s="205"/>
      <c r="S65" s="205"/>
      <c r="T65" s="205"/>
      <c r="U65" s="205"/>
      <c r="V65" s="205"/>
      <c r="W65" s="205"/>
      <c r="X65" s="205"/>
    </row>
    <row r="66" spans="1:24" ht="15" customHeight="1" x14ac:dyDescent="0.55000000000000004">
      <c r="A66" s="203"/>
      <c r="B66" s="213"/>
      <c r="C66" s="452"/>
      <c r="D66" s="452"/>
      <c r="E66" s="452"/>
      <c r="F66" s="452"/>
      <c r="G66" s="452"/>
      <c r="H66" s="452"/>
      <c r="I66" s="452"/>
      <c r="J66" s="452"/>
      <c r="K66" s="452"/>
      <c r="L66" s="214"/>
      <c r="M66" s="203"/>
      <c r="N66" s="205"/>
      <c r="O66" s="255"/>
      <c r="P66" s="255"/>
      <c r="Q66" s="255"/>
      <c r="R66" s="205"/>
      <c r="S66" s="205"/>
      <c r="T66" s="205"/>
      <c r="U66" s="205"/>
      <c r="V66" s="205"/>
      <c r="W66" s="205"/>
      <c r="X66" s="205"/>
    </row>
    <row r="67" spans="1:24" ht="15" customHeight="1" x14ac:dyDescent="0.55000000000000004">
      <c r="A67" s="203"/>
      <c r="B67" s="213"/>
      <c r="C67" s="452"/>
      <c r="D67" s="452"/>
      <c r="E67" s="452"/>
      <c r="F67" s="452"/>
      <c r="G67" s="452"/>
      <c r="H67" s="452"/>
      <c r="I67" s="452"/>
      <c r="J67" s="452"/>
      <c r="K67" s="452"/>
      <c r="L67" s="214"/>
      <c r="M67" s="203"/>
      <c r="N67" s="205"/>
      <c r="O67" s="255"/>
      <c r="P67" s="255"/>
      <c r="Q67" s="255"/>
      <c r="R67" s="205"/>
      <c r="S67" s="205"/>
      <c r="T67" s="205"/>
      <c r="U67" s="205"/>
      <c r="V67" s="205"/>
      <c r="W67" s="205"/>
      <c r="X67" s="205"/>
    </row>
    <row r="68" spans="1:24" ht="15" customHeight="1" x14ac:dyDescent="0.55000000000000004">
      <c r="A68" s="203"/>
      <c r="B68" s="213"/>
      <c r="C68" s="452"/>
      <c r="D68" s="452"/>
      <c r="E68" s="452"/>
      <c r="F68" s="452"/>
      <c r="G68" s="452"/>
      <c r="H68" s="452"/>
      <c r="I68" s="452"/>
      <c r="J68" s="452"/>
      <c r="K68" s="452"/>
      <c r="L68" s="214"/>
      <c r="M68" s="203"/>
      <c r="N68" s="205"/>
      <c r="O68" s="255"/>
      <c r="P68" s="255"/>
      <c r="Q68" s="255"/>
      <c r="R68" s="205"/>
      <c r="S68" s="205"/>
      <c r="T68" s="205"/>
      <c r="U68" s="205"/>
      <c r="V68" s="205"/>
      <c r="W68" s="205"/>
      <c r="X68" s="205"/>
    </row>
    <row r="69" spans="1:24" ht="15" customHeight="1" x14ac:dyDescent="0.55000000000000004">
      <c r="A69" s="203"/>
      <c r="B69" s="213"/>
      <c r="C69" s="452"/>
      <c r="D69" s="452"/>
      <c r="E69" s="452"/>
      <c r="F69" s="452"/>
      <c r="G69" s="452"/>
      <c r="H69" s="452"/>
      <c r="I69" s="452"/>
      <c r="J69" s="452"/>
      <c r="K69" s="452"/>
      <c r="L69" s="214"/>
      <c r="M69" s="203"/>
      <c r="N69" s="205"/>
      <c r="O69" s="205"/>
      <c r="P69" s="205"/>
      <c r="Q69" s="205"/>
      <c r="R69" s="205"/>
      <c r="S69" s="205"/>
      <c r="T69" s="205"/>
      <c r="U69" s="205"/>
      <c r="V69" s="205"/>
      <c r="W69" s="205"/>
      <c r="X69" s="205"/>
    </row>
    <row r="70" spans="1:24" ht="15" customHeight="1" x14ac:dyDescent="0.55000000000000004">
      <c r="A70" s="203"/>
      <c r="B70" s="213"/>
      <c r="C70" s="452"/>
      <c r="D70" s="452"/>
      <c r="E70" s="452"/>
      <c r="F70" s="452"/>
      <c r="G70" s="452"/>
      <c r="H70" s="452"/>
      <c r="I70" s="452"/>
      <c r="J70" s="452"/>
      <c r="K70" s="452"/>
      <c r="L70" s="214"/>
      <c r="M70" s="203"/>
      <c r="N70" s="205"/>
      <c r="O70" s="205"/>
      <c r="P70" s="205"/>
      <c r="Q70" s="205"/>
      <c r="R70" s="205"/>
      <c r="S70" s="205"/>
      <c r="T70" s="205"/>
      <c r="U70" s="205"/>
      <c r="V70" s="205"/>
      <c r="W70" s="205"/>
      <c r="X70" s="205"/>
    </row>
    <row r="71" spans="1:24" ht="15" customHeight="1" x14ac:dyDescent="0.55000000000000004">
      <c r="A71" s="203"/>
      <c r="B71" s="213"/>
      <c r="C71" s="452"/>
      <c r="D71" s="452"/>
      <c r="E71" s="452"/>
      <c r="F71" s="452"/>
      <c r="G71" s="452"/>
      <c r="H71" s="452"/>
      <c r="I71" s="452"/>
      <c r="J71" s="452"/>
      <c r="K71" s="452"/>
      <c r="L71" s="214"/>
      <c r="M71" s="203"/>
      <c r="N71" s="205"/>
      <c r="O71" s="205"/>
      <c r="P71" s="205"/>
      <c r="Q71" s="205"/>
      <c r="R71" s="205"/>
      <c r="S71" s="205"/>
      <c r="T71" s="205"/>
      <c r="U71" s="205"/>
      <c r="V71" s="205"/>
      <c r="W71" s="205"/>
      <c r="X71" s="205"/>
    </row>
    <row r="72" spans="1:24" ht="15" customHeight="1" x14ac:dyDescent="0.55000000000000004">
      <c r="A72" s="203"/>
      <c r="B72" s="213"/>
      <c r="C72" s="205"/>
      <c r="D72" s="216"/>
      <c r="E72" s="216"/>
      <c r="F72" s="216"/>
      <c r="G72" s="205"/>
      <c r="H72" s="205"/>
      <c r="I72" s="205"/>
      <c r="J72" s="259"/>
      <c r="K72" s="260"/>
      <c r="L72" s="214"/>
      <c r="M72" s="203"/>
      <c r="N72" s="205"/>
      <c r="O72" s="205"/>
      <c r="P72" s="205"/>
      <c r="Q72" s="205"/>
      <c r="R72" s="205"/>
      <c r="S72" s="205"/>
      <c r="T72" s="205"/>
      <c r="U72" s="205"/>
      <c r="V72" s="205"/>
      <c r="W72" s="205"/>
      <c r="X72" s="205"/>
    </row>
    <row r="73" spans="1:24" ht="18" customHeight="1" x14ac:dyDescent="0.55000000000000004">
      <c r="A73" s="203"/>
      <c r="B73" s="213"/>
      <c r="C73" s="258" t="s">
        <v>491</v>
      </c>
      <c r="D73" s="216"/>
      <c r="E73" s="216"/>
      <c r="F73" s="216"/>
      <c r="G73" s="205"/>
      <c r="H73" s="205"/>
      <c r="I73" s="205"/>
      <c r="J73" s="259"/>
      <c r="K73" s="260"/>
      <c r="L73" s="214"/>
      <c r="M73" s="203"/>
      <c r="N73" s="205"/>
      <c r="O73" s="205"/>
      <c r="P73" s="205"/>
      <c r="Q73" s="205"/>
      <c r="R73" s="205"/>
      <c r="S73" s="205"/>
      <c r="T73" s="205"/>
      <c r="U73" s="205"/>
      <c r="V73" s="205"/>
      <c r="W73" s="205"/>
      <c r="X73" s="205"/>
    </row>
    <row r="74" spans="1:24" ht="18" customHeight="1" x14ac:dyDescent="0.55000000000000004">
      <c r="A74" s="203"/>
      <c r="B74" s="213"/>
      <c r="C74" s="205" t="s">
        <v>493</v>
      </c>
      <c r="D74" s="216"/>
      <c r="E74" s="216"/>
      <c r="F74" s="216"/>
      <c r="G74" s="205"/>
      <c r="H74" s="261" t="s">
        <v>494</v>
      </c>
      <c r="I74" s="205"/>
      <c r="J74" s="259"/>
      <c r="K74" s="260"/>
      <c r="L74" s="214"/>
      <c r="M74" s="203"/>
      <c r="N74" s="205"/>
      <c r="O74" s="205"/>
      <c r="P74" s="205"/>
      <c r="Q74" s="205"/>
      <c r="R74" s="205"/>
      <c r="S74" s="205"/>
      <c r="T74" s="205"/>
      <c r="U74" s="205"/>
      <c r="V74" s="205"/>
      <c r="W74" s="205"/>
      <c r="X74" s="205"/>
    </row>
    <row r="75" spans="1:24" ht="15" customHeight="1" x14ac:dyDescent="0.55000000000000004">
      <c r="A75" s="203"/>
      <c r="B75" s="213"/>
      <c r="C75" s="205" t="s">
        <v>496</v>
      </c>
      <c r="D75" s="216"/>
      <c r="E75" s="216"/>
      <c r="F75" s="216"/>
      <c r="G75" s="205"/>
      <c r="H75" s="240" t="s">
        <v>497</v>
      </c>
      <c r="I75" s="412"/>
      <c r="J75" s="412"/>
      <c r="K75" s="412"/>
      <c r="L75" s="214"/>
      <c r="M75" s="203"/>
      <c r="N75" s="205"/>
      <c r="O75" s="205"/>
      <c r="P75" s="205"/>
      <c r="Q75" s="205"/>
      <c r="R75" s="205"/>
      <c r="S75" s="205"/>
      <c r="T75" s="205"/>
      <c r="U75" s="205"/>
      <c r="V75" s="205"/>
      <c r="W75" s="205"/>
      <c r="X75" s="205"/>
    </row>
    <row r="76" spans="1:24" ht="15" customHeight="1" x14ac:dyDescent="0.55000000000000004">
      <c r="A76" s="203"/>
      <c r="B76" s="213"/>
      <c r="C76" s="205" t="s">
        <v>500</v>
      </c>
      <c r="D76" s="216"/>
      <c r="E76" s="216"/>
      <c r="F76" s="216"/>
      <c r="G76" s="205"/>
      <c r="H76" s="240" t="s">
        <v>501</v>
      </c>
      <c r="I76" s="412"/>
      <c r="J76" s="412"/>
      <c r="K76" s="412"/>
      <c r="L76" s="214"/>
      <c r="M76" s="203"/>
      <c r="N76" s="205"/>
      <c r="O76" s="205"/>
      <c r="P76" s="205"/>
      <c r="Q76" s="205"/>
      <c r="R76" s="205"/>
      <c r="S76" s="205"/>
      <c r="T76" s="205"/>
      <c r="U76" s="205"/>
      <c r="V76" s="205"/>
      <c r="W76" s="205"/>
      <c r="X76" s="205"/>
    </row>
    <row r="77" spans="1:24" ht="15" customHeight="1" x14ac:dyDescent="0.55000000000000004">
      <c r="A77" s="203"/>
      <c r="B77" s="213"/>
      <c r="C77" s="205" t="s">
        <v>504</v>
      </c>
      <c r="D77" s="216"/>
      <c r="E77" s="216"/>
      <c r="F77" s="216"/>
      <c r="G77" s="205"/>
      <c r="H77" s="240" t="s">
        <v>191</v>
      </c>
      <c r="I77" s="412"/>
      <c r="J77" s="412"/>
      <c r="K77" s="412"/>
      <c r="L77" s="214"/>
      <c r="M77" s="203"/>
      <c r="N77" s="205"/>
      <c r="O77" s="205"/>
      <c r="P77" s="205"/>
      <c r="Q77" s="205"/>
      <c r="R77" s="205"/>
      <c r="S77" s="205"/>
      <c r="T77" s="205"/>
      <c r="U77" s="205"/>
      <c r="V77" s="205"/>
      <c r="W77" s="205"/>
      <c r="X77" s="205"/>
    </row>
    <row r="78" spans="1:24" ht="15" customHeight="1" x14ac:dyDescent="0.55000000000000004">
      <c r="A78" s="203"/>
      <c r="B78" s="262"/>
      <c r="C78" s="263"/>
      <c r="D78" s="264"/>
      <c r="E78" s="264"/>
      <c r="F78" s="264"/>
      <c r="G78" s="263"/>
      <c r="H78" s="263"/>
      <c r="I78" s="263"/>
      <c r="J78" s="265"/>
      <c r="K78" s="266"/>
      <c r="L78" s="267"/>
      <c r="M78" s="203"/>
      <c r="N78" s="205"/>
      <c r="O78" s="205"/>
      <c r="P78" s="205"/>
      <c r="Q78" s="205"/>
      <c r="R78" s="205"/>
      <c r="S78" s="205"/>
      <c r="T78" s="205"/>
      <c r="U78" s="205"/>
      <c r="V78" s="205"/>
      <c r="W78" s="205"/>
      <c r="X78" s="205"/>
    </row>
    <row r="79" spans="1:24" ht="15.75" customHeight="1" x14ac:dyDescent="0.55000000000000004">
      <c r="A79" s="203"/>
      <c r="B79" s="203"/>
      <c r="C79" s="203"/>
      <c r="D79" s="204"/>
      <c r="E79" s="204"/>
      <c r="F79" s="204"/>
      <c r="G79" s="203"/>
      <c r="H79" s="203"/>
      <c r="I79" s="203"/>
      <c r="J79" s="268"/>
      <c r="K79" s="269"/>
      <c r="L79" s="203"/>
      <c r="M79" s="203"/>
      <c r="N79" s="205"/>
      <c r="O79" s="205"/>
      <c r="P79" s="205"/>
      <c r="Q79" s="205"/>
      <c r="R79" s="205"/>
      <c r="S79" s="205"/>
      <c r="T79" s="205"/>
      <c r="U79" s="205"/>
      <c r="V79" s="205"/>
      <c r="W79" s="205"/>
      <c r="X79" s="205"/>
    </row>
    <row r="80" spans="1:24" ht="15.75" customHeight="1" x14ac:dyDescent="0.55000000000000004">
      <c r="A80" s="205"/>
      <c r="B80" s="205"/>
      <c r="C80" s="205"/>
      <c r="D80" s="205"/>
      <c r="E80" s="205"/>
      <c r="F80" s="205"/>
      <c r="G80" s="205"/>
      <c r="H80" s="205"/>
      <c r="I80" s="205"/>
      <c r="J80" s="205"/>
      <c r="K80" s="205"/>
      <c r="L80" s="205"/>
      <c r="M80" s="205"/>
      <c r="N80" s="205"/>
      <c r="O80" s="205"/>
      <c r="P80" s="205"/>
      <c r="Q80" s="205"/>
      <c r="R80" s="205"/>
      <c r="S80" s="205"/>
      <c r="T80" s="205"/>
      <c r="U80" s="205"/>
      <c r="V80" s="205"/>
      <c r="W80" s="205"/>
      <c r="X80" s="205"/>
    </row>
    <row r="81" spans="1:24" ht="15.75" customHeight="1" x14ac:dyDescent="0.55000000000000004">
      <c r="A81" s="205"/>
      <c r="B81" s="205"/>
      <c r="C81" s="205"/>
      <c r="D81" s="205"/>
      <c r="E81" s="205"/>
      <c r="F81" s="205"/>
      <c r="G81" s="205"/>
      <c r="H81" s="205"/>
      <c r="I81" s="205"/>
      <c r="J81" s="205"/>
      <c r="K81" s="205"/>
      <c r="L81" s="205"/>
      <c r="M81" s="205"/>
      <c r="N81" s="205"/>
      <c r="O81" s="205"/>
      <c r="P81" s="205"/>
      <c r="Q81" s="205"/>
      <c r="R81" s="205"/>
      <c r="S81" s="205"/>
      <c r="T81" s="205"/>
      <c r="U81" s="205"/>
      <c r="V81" s="205"/>
      <c r="W81" s="205"/>
      <c r="X81" s="205"/>
    </row>
  </sheetData>
  <mergeCells count="73">
    <mergeCell ref="C63:F63"/>
    <mergeCell ref="C64:K71"/>
    <mergeCell ref="I75:K75"/>
    <mergeCell ref="I76:K76"/>
    <mergeCell ref="I77:K77"/>
    <mergeCell ref="E50:E51"/>
    <mergeCell ref="F50:F51"/>
    <mergeCell ref="P51:W51"/>
    <mergeCell ref="P52:W52"/>
    <mergeCell ref="O53:O55"/>
    <mergeCell ref="P53:W55"/>
    <mergeCell ref="O29:O50"/>
    <mergeCell ref="P29:W33"/>
    <mergeCell ref="H30:H31"/>
    <mergeCell ref="I30:I31"/>
    <mergeCell ref="J30:J31"/>
    <mergeCell ref="K30:K31"/>
    <mergeCell ref="C31:C35"/>
    <mergeCell ref="D31:F35"/>
    <mergeCell ref="P34:P50"/>
    <mergeCell ref="Q34:W50"/>
    <mergeCell ref="C37:C41"/>
    <mergeCell ref="D37:F41"/>
    <mergeCell ref="H38:H39"/>
    <mergeCell ref="I38:I39"/>
    <mergeCell ref="J38:J39"/>
    <mergeCell ref="K38:K39"/>
    <mergeCell ref="C43:C47"/>
    <mergeCell ref="D43:F47"/>
    <mergeCell ref="H45:K45"/>
    <mergeCell ref="C49:F49"/>
    <mergeCell ref="C50:C51"/>
    <mergeCell ref="D50:D51"/>
    <mergeCell ref="D24:F24"/>
    <mergeCell ref="P24:W24"/>
    <mergeCell ref="O25:O26"/>
    <mergeCell ref="P25:W26"/>
    <mergeCell ref="O27:O28"/>
    <mergeCell ref="P27:W28"/>
    <mergeCell ref="D15:F15"/>
    <mergeCell ref="P15:W17"/>
    <mergeCell ref="D16:F16"/>
    <mergeCell ref="C18:C22"/>
    <mergeCell ref="D18:F22"/>
    <mergeCell ref="P18:W20"/>
    <mergeCell ref="H22:H23"/>
    <mergeCell ref="I22:I23"/>
    <mergeCell ref="J22:J23"/>
    <mergeCell ref="K22:K23"/>
    <mergeCell ref="D23:F23"/>
    <mergeCell ref="P23:W23"/>
    <mergeCell ref="O7:W7"/>
    <mergeCell ref="D8:F8"/>
    <mergeCell ref="P8:W8"/>
    <mergeCell ref="C9:C12"/>
    <mergeCell ref="D9:F12"/>
    <mergeCell ref="P9:W11"/>
    <mergeCell ref="O12:O14"/>
    <mergeCell ref="P12:W14"/>
    <mergeCell ref="D13:F13"/>
    <mergeCell ref="D14:F14"/>
    <mergeCell ref="D6:F6"/>
    <mergeCell ref="H6:H7"/>
    <mergeCell ref="I6:I7"/>
    <mergeCell ref="J6:J7"/>
    <mergeCell ref="K6:K7"/>
    <mergeCell ref="D7:F7"/>
    <mergeCell ref="Z1:AC1"/>
    <mergeCell ref="AD1:AG1"/>
    <mergeCell ref="P2:S2"/>
    <mergeCell ref="C3:K4"/>
    <mergeCell ref="P3:S3"/>
    <mergeCell ref="P4:S4"/>
  </mergeCells>
  <conditionalFormatting sqref="C64">
    <cfRule type="expression" dxfId="5" priority="3">
      <formula>LEN(TRIM(C64))=0</formula>
    </cfRule>
  </conditionalFormatting>
  <conditionalFormatting sqref="D9 D13:F16 D18:F23 D31:F35 D37:F41 D43:F47 D52:D54 D56:D61 I75:K77">
    <cfRule type="expression" dxfId="4" priority="5">
      <formula>LEN(TRIM(D9))=0</formula>
    </cfRule>
  </conditionalFormatting>
  <conditionalFormatting sqref="D24">
    <cfRule type="expression" dxfId="3" priority="2">
      <formula>LEN(TRIM(D24))=0</formula>
    </cfRule>
  </conditionalFormatting>
  <conditionalFormatting sqref="D6:F8">
    <cfRule type="expression" dxfId="2" priority="4">
      <formula>LEN(TRIM(D6))=0</formula>
    </cfRule>
  </conditionalFormatting>
  <printOptions horizontalCentered="1" verticalCentered="1"/>
  <pageMargins left="0.1" right="0.1" top="0.3" bottom="0.3" header="0.511811023622047" footer="0.511811023622047"/>
  <pageSetup orientation="portrait" horizontalDpi="300" verticalDpi="30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B78"/>
  <sheetViews>
    <sheetView zoomScale="85" zoomScaleNormal="85" workbookViewId="0"/>
  </sheetViews>
  <sheetFormatPr defaultColWidth="8.68359375" defaultRowHeight="14.4" x14ac:dyDescent="0.55000000000000004"/>
  <cols>
    <col min="1" max="1" width="7.62890625" customWidth="1"/>
    <col min="2" max="2" width="11.3671875" customWidth="1"/>
    <col min="3" max="3" width="11" customWidth="1"/>
    <col min="4" max="5" width="9.62890625" customWidth="1"/>
    <col min="6" max="6" width="9.5234375" customWidth="1"/>
    <col min="7" max="7" width="14.1015625" style="39" customWidth="1"/>
    <col min="8" max="8" width="14.3671875" style="39" customWidth="1"/>
    <col min="9" max="9" width="9.89453125" style="39" customWidth="1"/>
    <col min="10" max="10" width="9" style="39" customWidth="1"/>
    <col min="11" max="11" width="9" customWidth="1"/>
    <col min="12" max="14" width="8" customWidth="1"/>
    <col min="15" max="17" width="7.1015625" customWidth="1"/>
    <col min="18" max="18" width="10.47265625" customWidth="1"/>
    <col min="19" max="54" width="7.89453125" customWidth="1"/>
    <col min="55" max="102" width="9.62890625" customWidth="1"/>
  </cols>
  <sheetData>
    <row r="1" spans="1:54" s="293" customFormat="1" ht="20.25" customHeight="1" x14ac:dyDescent="0.75">
      <c r="B1" s="293" t="s">
        <v>519</v>
      </c>
      <c r="G1" s="294"/>
      <c r="H1" s="294"/>
      <c r="I1" s="294"/>
      <c r="J1" s="294"/>
    </row>
    <row r="3" spans="1:54" x14ac:dyDescent="0.55000000000000004">
      <c r="Q3" s="39"/>
      <c r="R3" s="39"/>
      <c r="S3" s="448" t="s">
        <v>520</v>
      </c>
      <c r="T3" s="448"/>
      <c r="U3" s="448"/>
      <c r="V3" s="448"/>
      <c r="W3" s="448"/>
      <c r="X3" s="448"/>
      <c r="Y3" s="448" t="s">
        <v>521</v>
      </c>
      <c r="Z3" s="448"/>
      <c r="AA3" s="448"/>
      <c r="AB3" s="448"/>
      <c r="AC3" s="448"/>
      <c r="AD3" s="448"/>
      <c r="AE3" s="448" t="s">
        <v>522</v>
      </c>
      <c r="AF3" s="448"/>
      <c r="AG3" s="448"/>
      <c r="AH3" s="448"/>
      <c r="AI3" s="448"/>
      <c r="AJ3" s="448"/>
      <c r="AK3" s="448" t="s">
        <v>523</v>
      </c>
      <c r="AL3" s="448"/>
      <c r="AM3" s="448"/>
      <c r="AN3" s="448"/>
      <c r="AO3" s="448"/>
      <c r="AP3" s="448"/>
      <c r="AQ3" s="448" t="s">
        <v>524</v>
      </c>
      <c r="AR3" s="448"/>
      <c r="AS3" s="448"/>
      <c r="AT3" s="448"/>
      <c r="AU3" s="448"/>
      <c r="AV3" s="448"/>
      <c r="AW3" s="448" t="s">
        <v>525</v>
      </c>
      <c r="AX3" s="448"/>
      <c r="AY3" s="448"/>
      <c r="AZ3" s="448"/>
      <c r="BA3" s="448"/>
      <c r="BB3" s="448"/>
    </row>
    <row r="4" spans="1:54" s="295" customFormat="1" ht="42.75" customHeight="1" x14ac:dyDescent="0.55000000000000004">
      <c r="B4" s="296" t="s">
        <v>526</v>
      </c>
      <c r="C4" s="296" t="s">
        <v>527</v>
      </c>
      <c r="D4" s="296" t="s">
        <v>375</v>
      </c>
      <c r="E4" s="296" t="s">
        <v>528</v>
      </c>
      <c r="F4" s="296" t="s">
        <v>529</v>
      </c>
      <c r="G4" s="296" t="s">
        <v>530</v>
      </c>
      <c r="H4" s="296" t="s">
        <v>531</v>
      </c>
      <c r="I4" s="296" t="s">
        <v>532</v>
      </c>
      <c r="J4" s="296" t="s">
        <v>533</v>
      </c>
      <c r="K4" s="296" t="s">
        <v>534</v>
      </c>
      <c r="L4" s="296" t="s">
        <v>535</v>
      </c>
      <c r="M4" s="296" t="s">
        <v>536</v>
      </c>
      <c r="N4" s="296" t="s">
        <v>537</v>
      </c>
      <c r="O4" s="296" t="s">
        <v>538</v>
      </c>
      <c r="P4" s="296" t="s">
        <v>539</v>
      </c>
      <c r="Q4" s="296" t="s">
        <v>540</v>
      </c>
      <c r="R4" s="297" t="s">
        <v>541</v>
      </c>
      <c r="S4" s="298" t="s">
        <v>233</v>
      </c>
      <c r="T4" s="298" t="s">
        <v>542</v>
      </c>
      <c r="U4" s="298" t="s">
        <v>543</v>
      </c>
      <c r="V4" s="298" t="s">
        <v>544</v>
      </c>
      <c r="W4" s="298" t="s">
        <v>545</v>
      </c>
      <c r="X4" s="298" t="s">
        <v>546</v>
      </c>
      <c r="Y4" s="298" t="s">
        <v>233</v>
      </c>
      <c r="Z4" s="298" t="s">
        <v>542</v>
      </c>
      <c r="AA4" s="298" t="s">
        <v>543</v>
      </c>
      <c r="AB4" s="298" t="s">
        <v>544</v>
      </c>
      <c r="AC4" s="298" t="s">
        <v>545</v>
      </c>
      <c r="AD4" s="298" t="s">
        <v>546</v>
      </c>
      <c r="AE4" s="298" t="s">
        <v>233</v>
      </c>
      <c r="AF4" s="298" t="s">
        <v>542</v>
      </c>
      <c r="AG4" s="298" t="s">
        <v>543</v>
      </c>
      <c r="AH4" s="298" t="s">
        <v>544</v>
      </c>
      <c r="AI4" s="298" t="s">
        <v>545</v>
      </c>
      <c r="AJ4" s="298" t="s">
        <v>546</v>
      </c>
      <c r="AK4" s="298" t="s">
        <v>233</v>
      </c>
      <c r="AL4" s="298" t="s">
        <v>542</v>
      </c>
      <c r="AM4" s="298" t="s">
        <v>543</v>
      </c>
      <c r="AN4" s="298" t="s">
        <v>544</v>
      </c>
      <c r="AO4" s="298" t="s">
        <v>545</v>
      </c>
      <c r="AP4" s="298" t="s">
        <v>546</v>
      </c>
      <c r="AQ4" s="298" t="s">
        <v>233</v>
      </c>
      <c r="AR4" s="298" t="s">
        <v>542</v>
      </c>
      <c r="AS4" s="298" t="s">
        <v>543</v>
      </c>
      <c r="AT4" s="298" t="s">
        <v>544</v>
      </c>
      <c r="AU4" s="298" t="s">
        <v>545</v>
      </c>
      <c r="AV4" s="298" t="s">
        <v>546</v>
      </c>
      <c r="AW4" s="298" t="s">
        <v>233</v>
      </c>
      <c r="AX4" s="298" t="s">
        <v>542</v>
      </c>
      <c r="AY4" s="298" t="s">
        <v>543</v>
      </c>
      <c r="AZ4" s="298" t="s">
        <v>544</v>
      </c>
      <c r="BA4" s="298" t="s">
        <v>545</v>
      </c>
      <c r="BB4" s="298" t="s">
        <v>546</v>
      </c>
    </row>
    <row r="5" spans="1:54" ht="409.5" x14ac:dyDescent="0.55000000000000004">
      <c r="A5" t="s">
        <v>547</v>
      </c>
      <c r="B5" s="299" t="str">
        <f>IF('1 page results - 1 Target'!D7&lt;&gt;"",'1 page results - 1 Target'!D7,IF('1 page results - 2 Targets'!D7&lt;&gt;"",'1 page results - 2 Targets'!D7,"blank"))</f>
        <v>02-20-62356 (SS-6002AD)</v>
      </c>
      <c r="C5" s="300" t="str">
        <f>IF('1 page results - 1 Target'!D9&lt;&gt;"",'1 page results - 1 Target'!D9,IF('1 page results - 2 Targets'!D9&lt;&gt;"",'1 page results - 2 Targets'!D9,"blank"))</f>
        <v>NC 91 at SR 1225 (Speights Bridge Road)/SR 1303 (Fieldsboro Road)</v>
      </c>
      <c r="D5" s="299">
        <f>IF('1 page results - 1 Target'!D14&lt;&gt;"",'1 page results - 1 Target'!D14,IF('1 page results - 2 Targets'!D14&lt;&gt;"",'1 page results - 2 Targets'!D14,"blank"))</f>
        <v>2</v>
      </c>
      <c r="E5" s="299" t="str">
        <f>IF('1 page results - 1 Target'!D13&lt;&gt;"",'1 page results - 1 Target'!D13,IF('1 page results - 2 Targets'!D13&lt;&gt;"",'1 page results - 2 Targets'!D13,"blank"))</f>
        <v>n/a</v>
      </c>
      <c r="F5" s="301" t="str">
        <f>IF('1 page results - 1 Target'!D24&lt;&gt;"",'1 page results - 1 Target'!D24,IF('1 page results - 2 Targets'!D23&lt;&gt;"",'1 page results - 2 Targets'!D23,"blank"))</f>
        <v>$22,000 (both locations)</v>
      </c>
      <c r="G5" s="300" t="str">
        <f>IF('1 page results - 1 Target'!D16&lt;&gt;"",'1 page results - 1 Target'!D16,IF('1 page results - 2 Targets'!D16&lt;&gt;"",'1 page results - 2 Targets'!D16,"blank"))</f>
        <v>Convert intersection to All-Way STOP Control (AWSC), including:
   • On NC 91 approaches,
      - Installation of dual STOP signs (one 48" oversized R1-1 and one 30" supplemental R1-1) with ALL WAY (R1-3P) plaques and stop bars
      - Replacement of Cross Road (W2-1) Warning signs with STOP Ahead (W3-1) Warning signs with solar-powered flashing beacons installed closer to intersection alongside of STOP AHEAD pavement markings
   • On SR 1225/SR 1303 approaches,
      - Addition of ALL WAY (R1-3P) plaques to the existing STOP signs (R1-1) and installation of stop bars
      - Relocation of the existing STOP Ahead (W3-1) Warning signs</v>
      </c>
      <c r="H5" s="274" t="s">
        <v>12</v>
      </c>
      <c r="I5" s="274"/>
      <c r="J5" s="274"/>
      <c r="K5" s="274" t="str">
        <f>IF(YEAR('Evaluation Set-up'!$D$10) = YEAR('Evaluation Set-up'!$E$10), YEAR('Evaluation Set-up'!$D$10), YEAR('Evaluation Set-up'!$D$10)&amp;" - "&amp;YEAR('Evaluation Set-up'!$E$10))</f>
        <v>2021 - 2022</v>
      </c>
      <c r="L5" s="274">
        <f>IF(VLOOKUP(YEAR('Evaluation Set-up'!$D$10)-3,$J$13:$K$37,2,0)&lt;&gt;12,"",YEAR('Evaluation Set-up'!$D$10)-3)</f>
        <v>2018</v>
      </c>
      <c r="M5" s="274">
        <f>IF(VLOOKUP(YEAR('Evaluation Set-up'!$D$10)-2,$J$13:$K$37,2,0)&lt;&gt;12,"",YEAR('Evaluation Set-up'!$D$10)-2)</f>
        <v>2019</v>
      </c>
      <c r="N5" s="274">
        <f>IF(VLOOKUP(YEAR('Evaluation Set-up'!$D$10)-1,$J$13:$K$37,2,0)&lt;&gt;12,"",YEAR('Evaluation Set-up'!$D$10)-1)</f>
        <v>2020</v>
      </c>
      <c r="O5" s="274">
        <f>IF(VLOOKUP(YEAR('Evaluation Set-up'!$E$10)+1,$Y$13:$Z$37,2,0)&lt;&gt;12,"",YEAR('Evaluation Set-up'!$E$10)+1)</f>
        <v>2023</v>
      </c>
      <c r="P5" s="274">
        <f>IF(VLOOKUP(YEAR('Evaluation Set-up'!$E$10)+2,$Y$13:$Z$37,2,0)&lt;&gt;12,"",YEAR('Evaluation Set-up'!$E$10)+2)</f>
        <v>2024</v>
      </c>
      <c r="Q5" s="274">
        <f>IF(VLOOKUP(YEAR('Evaluation Set-up'!$E$10)+3,$Y$13:$Z$37,2,0)&lt;&gt;12,"",YEAR('Evaluation Set-up'!$E$10)+3)</f>
        <v>2025</v>
      </c>
      <c r="R5" s="302"/>
      <c r="S5" s="274">
        <f>VLOOKUP($L5, $B$12:$H$37, 2, 0)</f>
        <v>3</v>
      </c>
      <c r="T5" s="274">
        <f>VLOOKUP($L5, $B$12:$H$37, 3, 0)</f>
        <v>3</v>
      </c>
      <c r="U5" s="274">
        <f>VLOOKUP($L5, $B$12:$H$37, 4, 0)</f>
        <v>0</v>
      </c>
      <c r="V5" s="274">
        <f>VLOOKUP($L5, $B$12:$H$37, 5, 0)</f>
        <v>0</v>
      </c>
      <c r="W5" s="274">
        <f>VLOOKUP($L5, $B$12:$H$37, 6, 0)</f>
        <v>1200</v>
      </c>
      <c r="X5" s="274">
        <f>VLOOKUP($L5, $B$12:$H$37, 7, 0)</f>
        <v>605</v>
      </c>
      <c r="Y5" s="274">
        <f>VLOOKUP($M5, $B$12:$H$37, 2, 0)</f>
        <v>4</v>
      </c>
      <c r="Z5" s="274">
        <f>VLOOKUP($M5, $B$12:$H$37, 3, 0)</f>
        <v>4</v>
      </c>
      <c r="AA5" s="274">
        <f>VLOOKUP($M5, $B$12:$H$37, 4, 0)</f>
        <v>0</v>
      </c>
      <c r="AB5" s="274">
        <f>VLOOKUP($M5, $B$12:$H$37, 5, 0)</f>
        <v>4</v>
      </c>
      <c r="AC5" s="274">
        <f>VLOOKUP($M5, $B$12:$H$37, 6, 0)</f>
        <v>1025</v>
      </c>
      <c r="AD5" s="274">
        <f>VLOOKUP($M5, $B$12:$H$37, 7, 0)</f>
        <v>575</v>
      </c>
      <c r="AE5" s="274">
        <f>VLOOKUP($N5, $B$12:$H$37, 2, 0)</f>
        <v>1</v>
      </c>
      <c r="AF5" s="274">
        <f>VLOOKUP($N5, $B$12:$H$37, 3, 0)</f>
        <v>1</v>
      </c>
      <c r="AG5" s="274">
        <f>VLOOKUP($N5, $B$12:$H$37, 4, 0)</f>
        <v>0</v>
      </c>
      <c r="AH5" s="274">
        <f>VLOOKUP($N5, $B$12:$H$37, 5, 0)</f>
        <v>0</v>
      </c>
      <c r="AI5" s="274">
        <f>VLOOKUP($N5, $B$12:$H$37, 6, 0)</f>
        <v>950</v>
      </c>
      <c r="AJ5" s="274">
        <f>VLOOKUP($N5, $B$12:$H$37, 7, 0)</f>
        <v>425</v>
      </c>
      <c r="AK5" s="274">
        <f>VLOOKUP($O5, $B$12:$H$37, 2, 0)</f>
        <v>0</v>
      </c>
      <c r="AL5" s="274">
        <f>VLOOKUP($O5, $B$12:$H$37, 3, 0)</f>
        <v>0</v>
      </c>
      <c r="AM5" s="274">
        <f>VLOOKUP($O5, $B$12:$H$37, 4, 0)</f>
        <v>0</v>
      </c>
      <c r="AN5" s="274">
        <f>VLOOKUP($O5, $B$12:$H$37, 5, 0)</f>
        <v>0</v>
      </c>
      <c r="AO5" s="274">
        <f>VLOOKUP($O5, $B$12:$H$37, 6, 0)</f>
        <v>1200</v>
      </c>
      <c r="AP5" s="274">
        <f>VLOOKUP($O5, $B$12:$H$37, 7, 0)</f>
        <v>625</v>
      </c>
      <c r="AQ5" s="274">
        <f>VLOOKUP($P5, $B$12:$H$37, 2, 0)</f>
        <v>1</v>
      </c>
      <c r="AR5" s="274">
        <f>VLOOKUP($P5, $B$12:$H$37, 3, 0)</f>
        <v>1</v>
      </c>
      <c r="AS5" s="274">
        <f>VLOOKUP($P5, $B$12:$H$37, 4, 0)</f>
        <v>0</v>
      </c>
      <c r="AT5" s="274">
        <f>VLOOKUP($P5, $B$12:$H$37, 5, 0)</f>
        <v>0</v>
      </c>
      <c r="AU5" s="274">
        <f>VLOOKUP($P5, $B$12:$H$37, 6, 0)</f>
        <v>1075</v>
      </c>
      <c r="AV5" s="274">
        <f>VLOOKUP($P5, $B$12:$H$37, 7, 0)</f>
        <v>675</v>
      </c>
      <c r="AW5" s="274">
        <f>VLOOKUP($Q5, $B$12:$H$37, 2, 0)</f>
        <v>0</v>
      </c>
      <c r="AX5" s="274">
        <f>VLOOKUP($Q5, $B$12:$H$37, 3, 0)</f>
        <v>0</v>
      </c>
      <c r="AY5" s="274">
        <f>VLOOKUP($Q5, $B$12:$H$37, 4, 0)</f>
        <v>0</v>
      </c>
      <c r="AZ5" s="274">
        <f>VLOOKUP($Q5, $B$12:$H$37, 5, 0)</f>
        <v>0</v>
      </c>
      <c r="BA5" s="274">
        <f>VLOOKUP($Q5, $B$12:$H$37, 6, 0)</f>
        <v>1075</v>
      </c>
      <c r="BB5" s="274">
        <f>VLOOKUP($Q5, $B$12:$H$37, 7, 0)</f>
        <v>675</v>
      </c>
    </row>
    <row r="6" spans="1:54" x14ac:dyDescent="0.55000000000000004">
      <c r="Q6" s="39"/>
      <c r="R6" s="39"/>
      <c r="S6" s="39"/>
    </row>
    <row r="7" spans="1:54" x14ac:dyDescent="0.55000000000000004">
      <c r="A7" t="s">
        <v>548</v>
      </c>
      <c r="Q7" s="39"/>
      <c r="R7" s="39"/>
      <c r="S7" s="39"/>
    </row>
    <row r="8" spans="1:54" x14ac:dyDescent="0.55000000000000004">
      <c r="Q8" s="39"/>
      <c r="R8" s="39"/>
      <c r="S8" s="39"/>
    </row>
    <row r="9" spans="1:54" x14ac:dyDescent="0.55000000000000004">
      <c r="Q9" s="39"/>
      <c r="R9" s="39"/>
      <c r="S9" s="39"/>
    </row>
    <row r="10" spans="1:54" ht="14.25" customHeight="1" x14ac:dyDescent="0.55000000000000004">
      <c r="P10" s="39"/>
      <c r="Q10" s="39"/>
      <c r="R10" s="39"/>
    </row>
    <row r="11" spans="1:54" s="303" customFormat="1" ht="30" customHeight="1" x14ac:dyDescent="0.55000000000000004">
      <c r="G11" s="304"/>
      <c r="H11" s="304"/>
      <c r="I11" s="304"/>
      <c r="J11" s="453" t="s">
        <v>549</v>
      </c>
      <c r="K11" s="453"/>
      <c r="L11" s="453" t="s">
        <v>274</v>
      </c>
      <c r="M11" s="453"/>
      <c r="N11" s="453"/>
      <c r="O11" s="453"/>
      <c r="P11" s="453"/>
      <c r="Q11" s="453"/>
      <c r="R11" s="453"/>
      <c r="S11" s="453"/>
      <c r="T11" s="453"/>
      <c r="U11" s="453"/>
      <c r="V11" s="453"/>
      <c r="W11" s="453"/>
      <c r="X11" s="304"/>
      <c r="Y11" s="453" t="s">
        <v>550</v>
      </c>
      <c r="Z11" s="453"/>
      <c r="AA11" s="453" t="s">
        <v>274</v>
      </c>
      <c r="AB11" s="453"/>
      <c r="AC11" s="453"/>
      <c r="AD11" s="453"/>
      <c r="AE11" s="453"/>
      <c r="AF11" s="453"/>
      <c r="AG11" s="453"/>
      <c r="AH11" s="453"/>
      <c r="AI11" s="453"/>
      <c r="AJ11" s="453"/>
      <c r="AK11" s="453"/>
      <c r="AL11" s="453"/>
    </row>
    <row r="12" spans="1:54" s="305" customFormat="1" ht="28.5" customHeight="1" x14ac:dyDescent="0.55000000000000004">
      <c r="B12" s="306" t="s">
        <v>82</v>
      </c>
      <c r="C12" s="307" t="s">
        <v>233</v>
      </c>
      <c r="D12" s="308" t="s">
        <v>542</v>
      </c>
      <c r="E12" s="308" t="s">
        <v>543</v>
      </c>
      <c r="F12" s="309" t="s">
        <v>544</v>
      </c>
      <c r="G12" s="307" t="s">
        <v>545</v>
      </c>
      <c r="H12" s="309" t="s">
        <v>546</v>
      </c>
      <c r="I12" s="295"/>
      <c r="J12" s="310" t="s">
        <v>551</v>
      </c>
      <c r="K12" s="311" t="s">
        <v>552</v>
      </c>
      <c r="L12" s="312">
        <v>1</v>
      </c>
      <c r="M12" s="313">
        <v>2</v>
      </c>
      <c r="N12" s="313">
        <v>3</v>
      </c>
      <c r="O12" s="313">
        <v>4</v>
      </c>
      <c r="P12" s="313">
        <v>5</v>
      </c>
      <c r="Q12" s="313">
        <v>6</v>
      </c>
      <c r="R12" s="313">
        <v>7</v>
      </c>
      <c r="S12" s="313">
        <v>8</v>
      </c>
      <c r="T12" s="313">
        <v>9</v>
      </c>
      <c r="U12" s="313">
        <v>10</v>
      </c>
      <c r="V12" s="313">
        <v>11</v>
      </c>
      <c r="W12" s="314">
        <v>12</v>
      </c>
      <c r="X12" s="295"/>
      <c r="Y12" s="310" t="s">
        <v>551</v>
      </c>
      <c r="Z12" s="311" t="s">
        <v>553</v>
      </c>
      <c r="AA12" s="313">
        <v>1</v>
      </c>
      <c r="AB12" s="313">
        <v>2</v>
      </c>
      <c r="AC12" s="313">
        <v>3</v>
      </c>
      <c r="AD12" s="313">
        <v>4</v>
      </c>
      <c r="AE12" s="313">
        <v>5</v>
      </c>
      <c r="AF12" s="313">
        <v>6</v>
      </c>
      <c r="AG12" s="313">
        <v>7</v>
      </c>
      <c r="AH12" s="313">
        <v>8</v>
      </c>
      <c r="AI12" s="313">
        <v>9</v>
      </c>
      <c r="AJ12" s="313">
        <v>10</v>
      </c>
      <c r="AK12" s="313">
        <v>11</v>
      </c>
      <c r="AL12" s="314">
        <v>12</v>
      </c>
    </row>
    <row r="13" spans="1:54" x14ac:dyDescent="0.55000000000000004">
      <c r="B13" s="315">
        <v>2006</v>
      </c>
      <c r="C13" s="316">
        <f>COUNTIF(Before!$P:$P,B13) + COUNTIF(After!$P:$P,B13)</f>
        <v>0</v>
      </c>
      <c r="D13" s="317">
        <f>COUNTIFS(Before!$C:$C,"&gt;=23",Before!$C:$C,"&lt;=27", Before!$P:$P,B13)+COUNTIFS(Before!$C:$C,"30", Before!$P:$P,B13) + COUNTIFS(After!$C:$C,"&gt;=23",After!$C:$C,"&lt;=27", After!$P:$P,B13)+COUNTIFS(After!$C:$C,"30", After!$P:$P,B13)</f>
        <v>0</v>
      </c>
      <c r="E13" s="317">
        <f>COUNTIFS(Before!$C:$C,"&gt;=21",Before!$C:$C,"&lt;=22", Before!$P:$P,B13) + COUNTIFS(After!$C:$C,"&gt;=21",After!$C:$C,"&lt;=22", After!$P:$P,B13)</f>
        <v>0</v>
      </c>
      <c r="F13" s="318">
        <f>COUNTIFS(Before!$P:$P,$B13, Before!$G:$G, "K") + COUNTIFS(Before!$P:$P,$B13, Before!$G:$G, "A") + COUNTIFS(Before!$P:$P,$B13, Before!$G:$G, "B") + COUNTIFS(Before!$P:$P,$B13, Before!$G:$G, "C")
+ COUNTIFS(After!$P:$P,$B13, After!$G:$G, "K") + COUNTIFS(After!$P:$P,$B13, After!$G:$G, "A") + COUNTIFS(After!$P:$P,$B13, After!$G:$G, "B") + COUNTIFS(After!$P:$P,$B13, After!$G:$G, "C")</f>
        <v>0</v>
      </c>
      <c r="G13" s="319" t="str">
        <f>VLOOKUP($B13, 'Evaluation Set-up'!$K$11:$R$35, 4, FALSE())</f>
        <v/>
      </c>
      <c r="H13" s="320" t="str">
        <f>VLOOKUP($B13, 'Evaluation Set-up'!$K$11:$R$35, 7, FALSE())</f>
        <v/>
      </c>
      <c r="J13" s="321">
        <v>2006</v>
      </c>
      <c r="K13" s="322">
        <f t="shared" ref="K13:K37" si="0">COUNTIFS(L13:W13, "Before")</f>
        <v>0</v>
      </c>
      <c r="L13" s="321" t="str">
        <f>IF(OR(DATE($J13, L$12, 1) &lt; 'Evaluation Set-up'!$D$9, DATE($J13, L$12, 1) &gt;= 'Evaluation Set-up'!$E$9), "", "Before")</f>
        <v/>
      </c>
      <c r="M13" s="323" t="str">
        <f>IF(OR(DATE($J13, M$12, 1) &lt; 'Evaluation Set-up'!$D$9, DATE($J13, M$12, 1) &gt;= 'Evaluation Set-up'!$E$9), "", "Before")</f>
        <v/>
      </c>
      <c r="N13" s="323" t="str">
        <f>IF(OR(DATE($J13, N$12, 1) &lt; 'Evaluation Set-up'!$D$9, DATE($J13, N$12, 1) &gt;= 'Evaluation Set-up'!$E$9), "", "Before")</f>
        <v/>
      </c>
      <c r="O13" s="323" t="str">
        <f>IF(OR(DATE($J13, O$12, 1) &lt; 'Evaluation Set-up'!$D$9, DATE($J13, O$12, 1) &gt;= 'Evaluation Set-up'!$E$9), "", "Before")</f>
        <v/>
      </c>
      <c r="P13" s="323" t="str">
        <f>IF(OR(DATE($J13, P$12, 1) &lt; 'Evaluation Set-up'!$D$9, DATE($J13, P$12, 1) &gt;= 'Evaluation Set-up'!$E$9), "", "Before")</f>
        <v/>
      </c>
      <c r="Q13" s="323" t="str">
        <f>IF(OR(DATE($J13, Q$12, 1) &lt; 'Evaluation Set-up'!$D$9, DATE($J13, Q$12, 1) &gt;= 'Evaluation Set-up'!$E$9), "", "Before")</f>
        <v/>
      </c>
      <c r="R13" s="323" t="str">
        <f>IF(OR(DATE($J13, R$12, 1) &lt; 'Evaluation Set-up'!$D$9, DATE($J13, R$12, 1) &gt;= 'Evaluation Set-up'!$E$9), "", "Before")</f>
        <v/>
      </c>
      <c r="S13" s="323" t="str">
        <f>IF(OR(DATE($J13, S$12, 1) &lt; 'Evaluation Set-up'!$D$9, DATE($J13, S$12, 1) &gt;= 'Evaluation Set-up'!$E$9), "", "Before")</f>
        <v/>
      </c>
      <c r="T13" s="323" t="str">
        <f>IF(OR(DATE($J13, T$12, 1) &lt; 'Evaluation Set-up'!$D$9, DATE($J13, T$12, 1) &gt;= 'Evaluation Set-up'!$E$9), "", "Before")</f>
        <v/>
      </c>
      <c r="U13" s="323" t="str">
        <f>IF(OR(DATE($J13, U$12, 1) &lt; 'Evaluation Set-up'!$D$9, DATE($J13, U$12, 1) &gt;= 'Evaluation Set-up'!$E$9), "", "Before")</f>
        <v/>
      </c>
      <c r="V13" s="323" t="str">
        <f>IF(OR(DATE($J13, V$12, 1) &lt; 'Evaluation Set-up'!$D$9, DATE($J13, V$12, 1) &gt;= 'Evaluation Set-up'!$E$9), "", "Before")</f>
        <v/>
      </c>
      <c r="W13" s="324" t="str">
        <f>IF(OR(DATE($J13, W$12, 1) &lt; 'Evaluation Set-up'!$D$9, DATE($J13, W$12, 1) &gt;= 'Evaluation Set-up'!$E$9), "", "Before")</f>
        <v/>
      </c>
      <c r="X13" s="39"/>
      <c r="Y13" s="321">
        <v>2006</v>
      </c>
      <c r="Z13" s="322">
        <f t="shared" ref="Z13:Z37" si="1">COUNTIFS(AA13:AL13, "After")</f>
        <v>0</v>
      </c>
      <c r="AA13" s="323" t="str">
        <f>IF(OR(DATE($Y13, L$12, 1) &lt; 'Evaluation Set-up'!$D$11, DATE($Y13, L$12, 1) &gt;= 'Evaluation Set-up'!$E$11), "", "After")</f>
        <v/>
      </c>
      <c r="AB13" s="323" t="str">
        <f>IF(OR(DATE($Y13, M$12, 1) &lt; 'Evaluation Set-up'!$D$11, DATE($Y13, M$12, 1) &gt;= 'Evaluation Set-up'!$E$11), "", "After")</f>
        <v/>
      </c>
      <c r="AC13" s="323" t="str">
        <f>IF(OR(DATE($Y13, N$12, 1) &lt; 'Evaluation Set-up'!$D$11, DATE($Y13, N$12, 1) &gt;= 'Evaluation Set-up'!$E$11), "", "After")</f>
        <v/>
      </c>
      <c r="AD13" s="323" t="str">
        <f>IF(OR(DATE($Y13, O$12, 1) &lt; 'Evaluation Set-up'!$D$11, DATE($Y13, O$12, 1) &gt;= 'Evaluation Set-up'!$E$11), "", "After")</f>
        <v/>
      </c>
      <c r="AE13" s="323" t="str">
        <f>IF(OR(DATE($Y13, P$12, 1) &lt; 'Evaluation Set-up'!$D$11, DATE($Y13, P$12, 1) &gt;= 'Evaluation Set-up'!$E$11), "", "After")</f>
        <v/>
      </c>
      <c r="AF13" s="323" t="str">
        <f>IF(OR(DATE($Y13, Q$12, 1) &lt; 'Evaluation Set-up'!$D$11, DATE($Y13, Q$12, 1) &gt;= 'Evaluation Set-up'!$E$11), "", "After")</f>
        <v/>
      </c>
      <c r="AG13" s="323" t="str">
        <f>IF(OR(DATE($Y13, R$12, 1) &lt; 'Evaluation Set-up'!$D$11, DATE($Y13, R$12, 1) &gt;= 'Evaluation Set-up'!$E$11), "", "After")</f>
        <v/>
      </c>
      <c r="AH13" s="323" t="str">
        <f>IF(OR(DATE($Y13, S$12, 1) &lt; 'Evaluation Set-up'!$D$11, DATE($Y13, S$12, 1) &gt;= 'Evaluation Set-up'!$E$11), "", "After")</f>
        <v/>
      </c>
      <c r="AI13" s="323" t="str">
        <f>IF(OR(DATE($Y13, T$12, 1) &lt; 'Evaluation Set-up'!$D$11, DATE($Y13, T$12, 1) &gt;= 'Evaluation Set-up'!$E$11), "", "After")</f>
        <v/>
      </c>
      <c r="AJ13" s="323" t="str">
        <f>IF(OR(DATE($Y13, U$12, 1) &lt; 'Evaluation Set-up'!$D$11, DATE($Y13, U$12, 1) &gt;= 'Evaluation Set-up'!$E$11), "", "After")</f>
        <v/>
      </c>
      <c r="AK13" s="323" t="str">
        <f>IF(OR(DATE($Y13, V$12, 1) &lt; 'Evaluation Set-up'!$D$11, DATE($Y13, V$12, 1) &gt;= 'Evaluation Set-up'!$E$11), "", "After")</f>
        <v/>
      </c>
      <c r="AL13" s="324" t="str">
        <f>IF(OR(DATE($Y13, W$12, 1) &lt; 'Evaluation Set-up'!$D$11, DATE($Y13, W$12, 1) &gt;= 'Evaluation Set-up'!$E$11), "", "After")</f>
        <v/>
      </c>
    </row>
    <row r="14" spans="1:54" x14ac:dyDescent="0.55000000000000004">
      <c r="B14" s="325">
        <v>2007</v>
      </c>
      <c r="C14" s="326">
        <f>COUNTIF(Before!$P:$P,B14) + COUNTIF(After!$P:$P,B14)</f>
        <v>0</v>
      </c>
      <c r="D14" s="274">
        <f>COUNTIFS(Before!$C:$C,"&gt;=23",Before!$C:$C,"&lt;=27", Before!$P:$P,B14)+COUNTIFS(Before!$C:$C,"30", Before!$P:$P,B14) + COUNTIFS(After!$C:$C,"&gt;=23",After!$C:$C,"&lt;=27", After!$P:$P,B14)+COUNTIFS(After!$C:$C,"30", After!$P:$P,B14)</f>
        <v>0</v>
      </c>
      <c r="E14" s="274">
        <f>COUNTIFS(Before!$C:$C,"&gt;=21",Before!$C:$C,"&lt;=22", Before!$P:$P,B14) + COUNTIFS(After!$C:$C,"&gt;=21",After!$C:$C,"&lt;=22", After!$P:$P,B14)</f>
        <v>0</v>
      </c>
      <c r="F14" s="327">
        <f>COUNTIFS(Before!$P:$P,$B14, Before!$G:$G, "K") + COUNTIFS(Before!$P:$P,$B14, Before!$G:$G, "A") + COUNTIFS(Before!$P:$P,$B14, Before!$G:$G, "B") + COUNTIFS(Before!$P:$P,$B14, Before!$G:$G, "C")
+ COUNTIFS(After!$P:$P,$B14, After!$G:$G, "K") + COUNTIFS(After!$P:$P,$B14, After!$G:$G, "A") + COUNTIFS(After!$P:$P,$B14, After!$G:$G, "B") + COUNTIFS(After!$P:$P,$B14, After!$G:$G, "C")</f>
        <v>0</v>
      </c>
      <c r="G14" s="328" t="str">
        <f>VLOOKUP($B14, 'Evaluation Set-up'!$K$11:$R$35, 4, FALSE())</f>
        <v/>
      </c>
      <c r="H14" s="329" t="str">
        <f>VLOOKUP($B14, 'Evaluation Set-up'!$K$11:$R$35, 7, FALSE())</f>
        <v/>
      </c>
      <c r="J14" s="330">
        <v>2007</v>
      </c>
      <c r="K14" s="331">
        <f t="shared" si="0"/>
        <v>0</v>
      </c>
      <c r="L14" s="330" t="str">
        <f>IF(OR(DATE($J14, L$12, 1) &lt; 'Evaluation Set-up'!$D$9, DATE($J14, L$12, 1) &gt;= 'Evaluation Set-up'!$E$9), "", "Before")</f>
        <v/>
      </c>
      <c r="M14" s="39" t="str">
        <f>IF(OR(DATE($J14, M$12, 1) &lt; 'Evaluation Set-up'!$D$9, DATE($J14, M$12, 1) &gt;= 'Evaluation Set-up'!$E$9), "", "Before")</f>
        <v/>
      </c>
      <c r="N14" s="39" t="str">
        <f>IF(OR(DATE($J14, N$12, 1) &lt; 'Evaluation Set-up'!$D$9, DATE($J14, N$12, 1) &gt;= 'Evaluation Set-up'!$E$9), "", "Before")</f>
        <v/>
      </c>
      <c r="O14" s="39" t="str">
        <f>IF(OR(DATE($J14, O$12, 1) &lt; 'Evaluation Set-up'!$D$9, DATE($J14, O$12, 1) &gt;= 'Evaluation Set-up'!$E$9), "", "Before")</f>
        <v/>
      </c>
      <c r="P14" s="39" t="str">
        <f>IF(OR(DATE($J14, P$12, 1) &lt; 'Evaluation Set-up'!$D$9, DATE($J14, P$12, 1) &gt;= 'Evaluation Set-up'!$E$9), "", "Before")</f>
        <v/>
      </c>
      <c r="Q14" s="39" t="str">
        <f>IF(OR(DATE($J14, Q$12, 1) &lt; 'Evaluation Set-up'!$D$9, DATE($J14, Q$12, 1) &gt;= 'Evaluation Set-up'!$E$9), "", "Before")</f>
        <v/>
      </c>
      <c r="R14" s="39" t="str">
        <f>IF(OR(DATE($J14, R$12, 1) &lt; 'Evaluation Set-up'!$D$9, DATE($J14, R$12, 1) &gt;= 'Evaluation Set-up'!$E$9), "", "Before")</f>
        <v/>
      </c>
      <c r="S14" s="39" t="str">
        <f>IF(OR(DATE($J14, S$12, 1) &lt; 'Evaluation Set-up'!$D$9, DATE($J14, S$12, 1) &gt;= 'Evaluation Set-up'!$E$9), "", "Before")</f>
        <v/>
      </c>
      <c r="T14" s="39" t="str">
        <f>IF(OR(DATE($J14, T$12, 1) &lt; 'Evaluation Set-up'!$D$9, DATE($J14, T$12, 1) &gt;= 'Evaluation Set-up'!$E$9), "", "Before")</f>
        <v/>
      </c>
      <c r="U14" s="39" t="str">
        <f>IF(OR(DATE($J14, U$12, 1) &lt; 'Evaluation Set-up'!$D$9, DATE($J14, U$12, 1) &gt;= 'Evaluation Set-up'!$E$9), "", "Before")</f>
        <v/>
      </c>
      <c r="V14" s="39" t="str">
        <f>IF(OR(DATE($J14, V$12, 1) &lt; 'Evaluation Set-up'!$D$9, DATE($J14, V$12, 1) &gt;= 'Evaluation Set-up'!$E$9), "", "Before")</f>
        <v/>
      </c>
      <c r="W14" s="332" t="str">
        <f>IF(OR(DATE($J14, W$12, 1) &lt; 'Evaluation Set-up'!$D$9, DATE($J14, W$12, 1) &gt;= 'Evaluation Set-up'!$E$9), "", "Before")</f>
        <v/>
      </c>
      <c r="X14" s="39"/>
      <c r="Y14" s="330">
        <v>2007</v>
      </c>
      <c r="Z14" s="331">
        <f t="shared" si="1"/>
        <v>0</v>
      </c>
      <c r="AA14" s="39" t="str">
        <f>IF(OR(DATE($Y14, L$12, 1) &lt; 'Evaluation Set-up'!$D$11, DATE($Y14, L$12, 1) &gt;= 'Evaluation Set-up'!$E$11), "", "After")</f>
        <v/>
      </c>
      <c r="AB14" s="39" t="str">
        <f>IF(OR(DATE($Y14, M$12, 1) &lt; 'Evaluation Set-up'!$D$11, DATE($Y14, M$12, 1) &gt;= 'Evaluation Set-up'!$E$11), "", "After")</f>
        <v/>
      </c>
      <c r="AC14" s="39" t="str">
        <f>IF(OR(DATE($Y14, N$12, 1) &lt; 'Evaluation Set-up'!$D$11, DATE($Y14, N$12, 1) &gt;= 'Evaluation Set-up'!$E$11), "", "After")</f>
        <v/>
      </c>
      <c r="AD14" s="39" t="str">
        <f>IF(OR(DATE($Y14, O$12, 1) &lt; 'Evaluation Set-up'!$D$11, DATE($Y14, O$12, 1) &gt;= 'Evaluation Set-up'!$E$11), "", "After")</f>
        <v/>
      </c>
      <c r="AE14" s="39" t="str">
        <f>IF(OR(DATE($Y14, P$12, 1) &lt; 'Evaluation Set-up'!$D$11, DATE($Y14, P$12, 1) &gt;= 'Evaluation Set-up'!$E$11), "", "After")</f>
        <v/>
      </c>
      <c r="AF14" s="39" t="str">
        <f>IF(OR(DATE($Y14, Q$12, 1) &lt; 'Evaluation Set-up'!$D$11, DATE($Y14, Q$12, 1) &gt;= 'Evaluation Set-up'!$E$11), "", "After")</f>
        <v/>
      </c>
      <c r="AG14" s="39" t="str">
        <f>IF(OR(DATE($Y14, R$12, 1) &lt; 'Evaluation Set-up'!$D$11, DATE($Y14, R$12, 1) &gt;= 'Evaluation Set-up'!$E$11), "", "After")</f>
        <v/>
      </c>
      <c r="AH14" s="39" t="str">
        <f>IF(OR(DATE($Y14, S$12, 1) &lt; 'Evaluation Set-up'!$D$11, DATE($Y14, S$12, 1) &gt;= 'Evaluation Set-up'!$E$11), "", "After")</f>
        <v/>
      </c>
      <c r="AI14" s="39" t="str">
        <f>IF(OR(DATE($Y14, T$12, 1) &lt; 'Evaluation Set-up'!$D$11, DATE($Y14, T$12, 1) &gt;= 'Evaluation Set-up'!$E$11), "", "After")</f>
        <v/>
      </c>
      <c r="AJ14" s="39" t="str">
        <f>IF(OR(DATE($Y14, U$12, 1) &lt; 'Evaluation Set-up'!$D$11, DATE($Y14, U$12, 1) &gt;= 'Evaluation Set-up'!$E$11), "", "After")</f>
        <v/>
      </c>
      <c r="AK14" s="39" t="str">
        <f>IF(OR(DATE($Y14, V$12, 1) &lt; 'Evaluation Set-up'!$D$11, DATE($Y14, V$12, 1) &gt;= 'Evaluation Set-up'!$E$11), "", "After")</f>
        <v/>
      </c>
      <c r="AL14" s="332" t="str">
        <f>IF(OR(DATE($Y14, W$12, 1) &lt; 'Evaluation Set-up'!$D$11, DATE($Y14, W$12, 1) &gt;= 'Evaluation Set-up'!$E$11), "", "After")</f>
        <v/>
      </c>
      <c r="AM14" s="39"/>
      <c r="AN14" s="39"/>
      <c r="AO14" s="39"/>
      <c r="AP14" s="39"/>
      <c r="AQ14" s="39"/>
    </row>
    <row r="15" spans="1:54" x14ac:dyDescent="0.55000000000000004">
      <c r="B15" s="325">
        <v>2008</v>
      </c>
      <c r="C15" s="326">
        <f>COUNTIF(Before!$P:$P,B15) + COUNTIF(After!$P:$P,B15)</f>
        <v>0</v>
      </c>
      <c r="D15" s="274">
        <f>COUNTIFS(Before!$C:$C,"&gt;=23",Before!$C:$C,"&lt;=27", Before!$P:$P,B15)+COUNTIFS(Before!$C:$C,"30", Before!$P:$P,B15) + COUNTIFS(After!$C:$C,"&gt;=23",After!$C:$C,"&lt;=27", After!$P:$P,B15)+COUNTIFS(After!$C:$C,"30", After!$P:$P,B15)</f>
        <v>0</v>
      </c>
      <c r="E15" s="274">
        <f>COUNTIFS(Before!$C:$C,"&gt;=21",Before!$C:$C,"&lt;=22", Before!$P:$P,B15) + COUNTIFS(After!$C:$C,"&gt;=21",After!$C:$C,"&lt;=22", After!$P:$P,B15)</f>
        <v>0</v>
      </c>
      <c r="F15" s="327">
        <f>COUNTIFS(Before!$P:$P,$B15, Before!$G:$G, "K") + COUNTIFS(Before!$P:$P,$B15, Before!$G:$G, "A") + COUNTIFS(Before!$P:$P,$B15, Before!$G:$G, "B") + COUNTIFS(Before!$P:$P,$B15, Before!$G:$G, "C")
+ COUNTIFS(After!$P:$P,$B15, After!$G:$G, "K") + COUNTIFS(After!$P:$P,$B15, After!$G:$G, "A") + COUNTIFS(After!$P:$P,$B15, After!$G:$G, "B") + COUNTIFS(After!$P:$P,$B15, After!$G:$G, "C")</f>
        <v>0</v>
      </c>
      <c r="G15" s="328" t="str">
        <f>VLOOKUP($B15, 'Evaluation Set-up'!$K$11:$R$35, 4, FALSE())</f>
        <v/>
      </c>
      <c r="H15" s="329" t="str">
        <f>VLOOKUP($B15, 'Evaluation Set-up'!$K$11:$R$35, 7, FALSE())</f>
        <v/>
      </c>
      <c r="J15" s="330">
        <v>2008</v>
      </c>
      <c r="K15" s="331">
        <f t="shared" si="0"/>
        <v>0</v>
      </c>
      <c r="L15" s="330" t="str">
        <f>IF(OR(DATE($J15, L$12, 1) &lt; 'Evaluation Set-up'!$D$9, DATE($J15, L$12, 1) &gt;= 'Evaluation Set-up'!$E$9), "", "Before")</f>
        <v/>
      </c>
      <c r="M15" s="39" t="str">
        <f>IF(OR(DATE($J15, M$12, 1) &lt; 'Evaluation Set-up'!$D$9, DATE($J15, M$12, 1) &gt;= 'Evaluation Set-up'!$E$9), "", "Before")</f>
        <v/>
      </c>
      <c r="N15" s="39" t="str">
        <f>IF(OR(DATE($J15, N$12, 1) &lt; 'Evaluation Set-up'!$D$9, DATE($J15, N$12, 1) &gt;= 'Evaluation Set-up'!$E$9), "", "Before")</f>
        <v/>
      </c>
      <c r="O15" s="39" t="str">
        <f>IF(OR(DATE($J15, O$12, 1) &lt; 'Evaluation Set-up'!$D$9, DATE($J15, O$12, 1) &gt;= 'Evaluation Set-up'!$E$9), "", "Before")</f>
        <v/>
      </c>
      <c r="P15" s="39" t="str">
        <f>IF(OR(DATE($J15, P$12, 1) &lt; 'Evaluation Set-up'!$D$9, DATE($J15, P$12, 1) &gt;= 'Evaluation Set-up'!$E$9), "", "Before")</f>
        <v/>
      </c>
      <c r="Q15" s="39" t="str">
        <f>IF(OR(DATE($J15, Q$12, 1) &lt; 'Evaluation Set-up'!$D$9, DATE($J15, Q$12, 1) &gt;= 'Evaluation Set-up'!$E$9), "", "Before")</f>
        <v/>
      </c>
      <c r="R15" s="39" t="str">
        <f>IF(OR(DATE($J15, R$12, 1) &lt; 'Evaluation Set-up'!$D$9, DATE($J15, R$12, 1) &gt;= 'Evaluation Set-up'!$E$9), "", "Before")</f>
        <v/>
      </c>
      <c r="S15" s="39" t="str">
        <f>IF(OR(DATE($J15, S$12, 1) &lt; 'Evaluation Set-up'!$D$9, DATE($J15, S$12, 1) &gt;= 'Evaluation Set-up'!$E$9), "", "Before")</f>
        <v/>
      </c>
      <c r="T15" s="39" t="str">
        <f>IF(OR(DATE($J15, T$12, 1) &lt; 'Evaluation Set-up'!$D$9, DATE($J15, T$12, 1) &gt;= 'Evaluation Set-up'!$E$9), "", "Before")</f>
        <v/>
      </c>
      <c r="U15" s="39" t="str">
        <f>IF(OR(DATE($J15, U$12, 1) &lt; 'Evaluation Set-up'!$D$9, DATE($J15, U$12, 1) &gt;= 'Evaluation Set-up'!$E$9), "", "Before")</f>
        <v/>
      </c>
      <c r="V15" s="39" t="str">
        <f>IF(OR(DATE($J15, V$12, 1) &lt; 'Evaluation Set-up'!$D$9, DATE($J15, V$12, 1) &gt;= 'Evaluation Set-up'!$E$9), "", "Before")</f>
        <v/>
      </c>
      <c r="W15" s="332" t="str">
        <f>IF(OR(DATE($J15, W$12, 1) &lt; 'Evaluation Set-up'!$D$9, DATE($J15, W$12, 1) &gt;= 'Evaluation Set-up'!$E$9), "", "Before")</f>
        <v/>
      </c>
      <c r="X15" s="39"/>
      <c r="Y15" s="330">
        <v>2008</v>
      </c>
      <c r="Z15" s="331">
        <f t="shared" si="1"/>
        <v>0</v>
      </c>
      <c r="AA15" s="39" t="str">
        <f>IF(OR(DATE($Y15, L$12, 1) &lt; 'Evaluation Set-up'!$D$11, DATE($Y15, L$12, 1) &gt;= 'Evaluation Set-up'!$E$11), "", "After")</f>
        <v/>
      </c>
      <c r="AB15" s="39" t="str">
        <f>IF(OR(DATE($Y15, M$12, 1) &lt; 'Evaluation Set-up'!$D$11, DATE($Y15, M$12, 1) &gt;= 'Evaluation Set-up'!$E$11), "", "After")</f>
        <v/>
      </c>
      <c r="AC15" s="39" t="str">
        <f>IF(OR(DATE($Y15, N$12, 1) &lt; 'Evaluation Set-up'!$D$11, DATE($Y15, N$12, 1) &gt;= 'Evaluation Set-up'!$E$11), "", "After")</f>
        <v/>
      </c>
      <c r="AD15" s="39" t="str">
        <f>IF(OR(DATE($Y15, O$12, 1) &lt; 'Evaluation Set-up'!$D$11, DATE($Y15, O$12, 1) &gt;= 'Evaluation Set-up'!$E$11), "", "After")</f>
        <v/>
      </c>
      <c r="AE15" s="39" t="str">
        <f>IF(OR(DATE($Y15, P$12, 1) &lt; 'Evaluation Set-up'!$D$11, DATE($Y15, P$12, 1) &gt;= 'Evaluation Set-up'!$E$11), "", "After")</f>
        <v/>
      </c>
      <c r="AF15" s="39" t="str">
        <f>IF(OR(DATE($Y15, Q$12, 1) &lt; 'Evaluation Set-up'!$D$11, DATE($Y15, Q$12, 1) &gt;= 'Evaluation Set-up'!$E$11), "", "After")</f>
        <v/>
      </c>
      <c r="AG15" s="39" t="str">
        <f>IF(OR(DATE($Y15, R$12, 1) &lt; 'Evaluation Set-up'!$D$11, DATE($Y15, R$12, 1) &gt;= 'Evaluation Set-up'!$E$11), "", "After")</f>
        <v/>
      </c>
      <c r="AH15" s="39" t="str">
        <f>IF(OR(DATE($Y15, S$12, 1) &lt; 'Evaluation Set-up'!$D$11, DATE($Y15, S$12, 1) &gt;= 'Evaluation Set-up'!$E$11), "", "After")</f>
        <v/>
      </c>
      <c r="AI15" s="39" t="str">
        <f>IF(OR(DATE($Y15, T$12, 1) &lt; 'Evaluation Set-up'!$D$11, DATE($Y15, T$12, 1) &gt;= 'Evaluation Set-up'!$E$11), "", "After")</f>
        <v/>
      </c>
      <c r="AJ15" s="39" t="str">
        <f>IF(OR(DATE($Y15, U$12, 1) &lt; 'Evaluation Set-up'!$D$11, DATE($Y15, U$12, 1) &gt;= 'Evaluation Set-up'!$E$11), "", "After")</f>
        <v/>
      </c>
      <c r="AK15" s="39" t="str">
        <f>IF(OR(DATE($Y15, V$12, 1) &lt; 'Evaluation Set-up'!$D$11, DATE($Y15, V$12, 1) &gt;= 'Evaluation Set-up'!$E$11), "", "After")</f>
        <v/>
      </c>
      <c r="AL15" s="332" t="str">
        <f>IF(OR(DATE($Y15, W$12, 1) &lt; 'Evaluation Set-up'!$D$11, DATE($Y15, W$12, 1) &gt;= 'Evaluation Set-up'!$E$11), "", "After")</f>
        <v/>
      </c>
    </row>
    <row r="16" spans="1:54" x14ac:dyDescent="0.55000000000000004">
      <c r="B16" s="325">
        <v>2009</v>
      </c>
      <c r="C16" s="326">
        <f>COUNTIF(Before!$P:$P,B16) + COUNTIF(After!$P:$P,B16)</f>
        <v>0</v>
      </c>
      <c r="D16" s="274">
        <f>COUNTIFS(Before!$C:$C,"&gt;=23",Before!$C:$C,"&lt;=27", Before!$P:$P,B16)+COUNTIFS(Before!$C:$C,"30", Before!$P:$P,B16) + COUNTIFS(After!$C:$C,"&gt;=23",After!$C:$C,"&lt;=27", After!$P:$P,B16)+COUNTIFS(After!$C:$C,"30", After!$P:$P,B16)</f>
        <v>0</v>
      </c>
      <c r="E16" s="274">
        <f>COUNTIFS(Before!$C:$C,"&gt;=21",Before!$C:$C,"&lt;=22", Before!$P:$P,B16) + COUNTIFS(After!$C:$C,"&gt;=21",After!$C:$C,"&lt;=22", After!$P:$P,B16)</f>
        <v>0</v>
      </c>
      <c r="F16" s="327">
        <f>COUNTIFS(Before!$P:$P,$B16, Before!$G:$G, "K") + COUNTIFS(Before!$P:$P,$B16, Before!$G:$G, "A") + COUNTIFS(Before!$P:$P,$B16, Before!$G:$G, "B") + COUNTIFS(Before!$P:$P,$B16, Before!$G:$G, "C")
+ COUNTIFS(After!$P:$P,$B16, After!$G:$G, "K") + COUNTIFS(After!$P:$P,$B16, After!$G:$G, "A") + COUNTIFS(After!$P:$P,$B16, After!$G:$G, "B") + COUNTIFS(After!$P:$P,$B16, After!$G:$G, "C")</f>
        <v>0</v>
      </c>
      <c r="G16" s="328" t="str">
        <f>VLOOKUP($B16, 'Evaluation Set-up'!$K$11:$R$35, 4, FALSE())</f>
        <v/>
      </c>
      <c r="H16" s="329" t="str">
        <f>VLOOKUP($B16, 'Evaluation Set-up'!$K$11:$R$35, 7, FALSE())</f>
        <v/>
      </c>
      <c r="J16" s="330">
        <v>2009</v>
      </c>
      <c r="K16" s="331">
        <f t="shared" si="0"/>
        <v>0</v>
      </c>
      <c r="L16" s="330" t="str">
        <f>IF(OR(DATE($J16, L$12, 1) &lt; 'Evaluation Set-up'!$D$9, DATE($J16, L$12, 1) &gt;= 'Evaluation Set-up'!$E$9), "", "Before")</f>
        <v/>
      </c>
      <c r="M16" s="39" t="str">
        <f>IF(OR(DATE($J16, M$12, 1) &lt; 'Evaluation Set-up'!$D$9, DATE($J16, M$12, 1) &gt;= 'Evaluation Set-up'!$E$9), "", "Before")</f>
        <v/>
      </c>
      <c r="N16" s="39" t="str">
        <f>IF(OR(DATE($J16, N$12, 1) &lt; 'Evaluation Set-up'!$D$9, DATE($J16, N$12, 1) &gt;= 'Evaluation Set-up'!$E$9), "", "Before")</f>
        <v/>
      </c>
      <c r="O16" s="39" t="str">
        <f>IF(OR(DATE($J16, O$12, 1) &lt; 'Evaluation Set-up'!$D$9, DATE($J16, O$12, 1) &gt;= 'Evaluation Set-up'!$E$9), "", "Before")</f>
        <v/>
      </c>
      <c r="P16" s="39" t="str">
        <f>IF(OR(DATE($J16, P$12, 1) &lt; 'Evaluation Set-up'!$D$9, DATE($J16, P$12, 1) &gt;= 'Evaluation Set-up'!$E$9), "", "Before")</f>
        <v/>
      </c>
      <c r="Q16" s="39" t="str">
        <f>IF(OR(DATE($J16, Q$12, 1) &lt; 'Evaluation Set-up'!$D$9, DATE($J16, Q$12, 1) &gt;= 'Evaluation Set-up'!$E$9), "", "Before")</f>
        <v/>
      </c>
      <c r="R16" s="39" t="str">
        <f>IF(OR(DATE($J16, R$12, 1) &lt; 'Evaluation Set-up'!$D$9, DATE($J16, R$12, 1) &gt;= 'Evaluation Set-up'!$E$9), "", "Before")</f>
        <v/>
      </c>
      <c r="S16" s="39" t="str">
        <f>IF(OR(DATE($J16, S$12, 1) &lt; 'Evaluation Set-up'!$D$9, DATE($J16, S$12, 1) &gt;= 'Evaluation Set-up'!$E$9), "", "Before")</f>
        <v/>
      </c>
      <c r="T16" s="39" t="str">
        <f>IF(OR(DATE($J16, T$12, 1) &lt; 'Evaluation Set-up'!$D$9, DATE($J16, T$12, 1) &gt;= 'Evaluation Set-up'!$E$9), "", "Before")</f>
        <v/>
      </c>
      <c r="U16" s="39" t="str">
        <f>IF(OR(DATE($J16, U$12, 1) &lt; 'Evaluation Set-up'!$D$9, DATE($J16, U$12, 1) &gt;= 'Evaluation Set-up'!$E$9), "", "Before")</f>
        <v/>
      </c>
      <c r="V16" s="39" t="str">
        <f>IF(OR(DATE($J16, V$12, 1) &lt; 'Evaluation Set-up'!$D$9, DATE($J16, V$12, 1) &gt;= 'Evaluation Set-up'!$E$9), "", "Before")</f>
        <v/>
      </c>
      <c r="W16" s="332" t="str">
        <f>IF(OR(DATE($J16, W$12, 1) &lt; 'Evaluation Set-up'!$D$9, DATE($J16, W$12, 1) &gt;= 'Evaluation Set-up'!$E$9), "", "Before")</f>
        <v/>
      </c>
      <c r="X16" s="39"/>
      <c r="Y16" s="330">
        <v>2009</v>
      </c>
      <c r="Z16" s="331">
        <f t="shared" si="1"/>
        <v>0</v>
      </c>
      <c r="AA16" s="39" t="str">
        <f>IF(OR(DATE($Y16, L$12, 1) &lt; 'Evaluation Set-up'!$D$11, DATE($Y16, L$12, 1) &gt;= 'Evaluation Set-up'!$E$11), "", "After")</f>
        <v/>
      </c>
      <c r="AB16" s="39" t="str">
        <f>IF(OR(DATE($Y16, M$12, 1) &lt; 'Evaluation Set-up'!$D$11, DATE($Y16, M$12, 1) &gt;= 'Evaluation Set-up'!$E$11), "", "After")</f>
        <v/>
      </c>
      <c r="AC16" s="39" t="str">
        <f>IF(OR(DATE($Y16, N$12, 1) &lt; 'Evaluation Set-up'!$D$11, DATE($Y16, N$12, 1) &gt;= 'Evaluation Set-up'!$E$11), "", "After")</f>
        <v/>
      </c>
      <c r="AD16" s="39" t="str">
        <f>IF(OR(DATE($Y16, O$12, 1) &lt; 'Evaluation Set-up'!$D$11, DATE($Y16, O$12, 1) &gt;= 'Evaluation Set-up'!$E$11), "", "After")</f>
        <v/>
      </c>
      <c r="AE16" s="39" t="str">
        <f>IF(OR(DATE($Y16, P$12, 1) &lt; 'Evaluation Set-up'!$D$11, DATE($Y16, P$12, 1) &gt;= 'Evaluation Set-up'!$E$11), "", "After")</f>
        <v/>
      </c>
      <c r="AF16" s="39" t="str">
        <f>IF(OR(DATE($Y16, Q$12, 1) &lt; 'Evaluation Set-up'!$D$11, DATE($Y16, Q$12, 1) &gt;= 'Evaluation Set-up'!$E$11), "", "After")</f>
        <v/>
      </c>
      <c r="AG16" s="39" t="str">
        <f>IF(OR(DATE($Y16, R$12, 1) &lt; 'Evaluation Set-up'!$D$11, DATE($Y16, R$12, 1) &gt;= 'Evaluation Set-up'!$E$11), "", "After")</f>
        <v/>
      </c>
      <c r="AH16" s="39" t="str">
        <f>IF(OR(DATE($Y16, S$12, 1) &lt; 'Evaluation Set-up'!$D$11, DATE($Y16, S$12, 1) &gt;= 'Evaluation Set-up'!$E$11), "", "After")</f>
        <v/>
      </c>
      <c r="AI16" s="39" t="str">
        <f>IF(OR(DATE($Y16, T$12, 1) &lt; 'Evaluation Set-up'!$D$11, DATE($Y16, T$12, 1) &gt;= 'Evaluation Set-up'!$E$11), "", "After")</f>
        <v/>
      </c>
      <c r="AJ16" s="39" t="str">
        <f>IF(OR(DATE($Y16, U$12, 1) &lt; 'Evaluation Set-up'!$D$11, DATE($Y16, U$12, 1) &gt;= 'Evaluation Set-up'!$E$11), "", "After")</f>
        <v/>
      </c>
      <c r="AK16" s="39" t="str">
        <f>IF(OR(DATE($Y16, V$12, 1) &lt; 'Evaluation Set-up'!$D$11, DATE($Y16, V$12, 1) &gt;= 'Evaluation Set-up'!$E$11), "", "After")</f>
        <v/>
      </c>
      <c r="AL16" s="332" t="str">
        <f>IF(OR(DATE($Y16, W$12, 1) &lt; 'Evaluation Set-up'!$D$11, DATE($Y16, W$12, 1) &gt;= 'Evaluation Set-up'!$E$11), "", "After")</f>
        <v/>
      </c>
    </row>
    <row r="17" spans="2:38" x14ac:dyDescent="0.55000000000000004">
      <c r="B17" s="325">
        <v>2010</v>
      </c>
      <c r="C17" s="326">
        <f>COUNTIF(Before!$P:$P,B17) + COUNTIF(After!$P:$P,B17)</f>
        <v>0</v>
      </c>
      <c r="D17" s="274">
        <f>COUNTIFS(Before!$C:$C,"&gt;=23",Before!$C:$C,"&lt;=27", Before!$P:$P,B17)+COUNTIFS(Before!$C:$C,"30", Before!$P:$P,B17) + COUNTIFS(After!$C:$C,"&gt;=23",After!$C:$C,"&lt;=27", After!$P:$P,B17)+COUNTIFS(After!$C:$C,"30", After!$P:$P,B17)</f>
        <v>0</v>
      </c>
      <c r="E17" s="274">
        <f>COUNTIFS(Before!$C:$C,"&gt;=21",Before!$C:$C,"&lt;=22", Before!$P:$P,B17) + COUNTIFS(After!$C:$C,"&gt;=21",After!$C:$C,"&lt;=22", After!$P:$P,B17)</f>
        <v>0</v>
      </c>
      <c r="F17" s="327">
        <f>COUNTIFS(Before!$P:$P,$B17, Before!$G:$G, "K") + COUNTIFS(Before!$P:$P,$B17, Before!$G:$G, "A") + COUNTIFS(Before!$P:$P,$B17, Before!$G:$G, "B") + COUNTIFS(Before!$P:$P,$B17, Before!$G:$G, "C")
+ COUNTIFS(After!$P:$P,$B17, After!$G:$G, "K") + COUNTIFS(After!$P:$P,$B17, After!$G:$G, "A") + COUNTIFS(After!$P:$P,$B17, After!$G:$G, "B") + COUNTIFS(After!$P:$P,$B17, After!$G:$G, "C")</f>
        <v>0</v>
      </c>
      <c r="G17" s="328" t="str">
        <f>VLOOKUP($B17, 'Evaluation Set-up'!$K$11:$R$35, 4, FALSE())</f>
        <v/>
      </c>
      <c r="H17" s="329" t="str">
        <f>VLOOKUP($B17, 'Evaluation Set-up'!$K$11:$R$35, 7, FALSE())</f>
        <v/>
      </c>
      <c r="J17" s="330">
        <v>2010</v>
      </c>
      <c r="K17" s="331">
        <f t="shared" si="0"/>
        <v>0</v>
      </c>
      <c r="L17" s="330" t="str">
        <f>IF(OR(DATE($J17, L$12, 1) &lt; 'Evaluation Set-up'!$D$9, DATE($J17, L$12, 1) &gt;= 'Evaluation Set-up'!$E$9), "", "Before")</f>
        <v/>
      </c>
      <c r="M17" s="39" t="str">
        <f>IF(OR(DATE($J17, M$12, 1) &lt; 'Evaluation Set-up'!$D$9, DATE($J17, M$12, 1) &gt;= 'Evaluation Set-up'!$E$9), "", "Before")</f>
        <v/>
      </c>
      <c r="N17" s="39" t="str">
        <f>IF(OR(DATE($J17, N$12, 1) &lt; 'Evaluation Set-up'!$D$9, DATE($J17, N$12, 1) &gt;= 'Evaluation Set-up'!$E$9), "", "Before")</f>
        <v/>
      </c>
      <c r="O17" s="39" t="str">
        <f>IF(OR(DATE($J17, O$12, 1) &lt; 'Evaluation Set-up'!$D$9, DATE($J17, O$12, 1) &gt;= 'Evaluation Set-up'!$E$9), "", "Before")</f>
        <v/>
      </c>
      <c r="P17" s="39" t="str">
        <f>IF(OR(DATE($J17, P$12, 1) &lt; 'Evaluation Set-up'!$D$9, DATE($J17, P$12, 1) &gt;= 'Evaluation Set-up'!$E$9), "", "Before")</f>
        <v/>
      </c>
      <c r="Q17" s="39" t="str">
        <f>IF(OR(DATE($J17, Q$12, 1) &lt; 'Evaluation Set-up'!$D$9, DATE($J17, Q$12, 1) &gt;= 'Evaluation Set-up'!$E$9), "", "Before")</f>
        <v/>
      </c>
      <c r="R17" s="39" t="str">
        <f>IF(OR(DATE($J17, R$12, 1) &lt; 'Evaluation Set-up'!$D$9, DATE($J17, R$12, 1) &gt;= 'Evaluation Set-up'!$E$9), "", "Before")</f>
        <v/>
      </c>
      <c r="S17" s="39" t="str">
        <f>IF(OR(DATE($J17, S$12, 1) &lt; 'Evaluation Set-up'!$D$9, DATE($J17, S$12, 1) &gt;= 'Evaluation Set-up'!$E$9), "", "Before")</f>
        <v/>
      </c>
      <c r="T17" s="39" t="str">
        <f>IF(OR(DATE($J17, T$12, 1) &lt; 'Evaluation Set-up'!$D$9, DATE($J17, T$12, 1) &gt;= 'Evaluation Set-up'!$E$9), "", "Before")</f>
        <v/>
      </c>
      <c r="U17" s="39" t="str">
        <f>IF(OR(DATE($J17, U$12, 1) &lt; 'Evaluation Set-up'!$D$9, DATE($J17, U$12, 1) &gt;= 'Evaluation Set-up'!$E$9), "", "Before")</f>
        <v/>
      </c>
      <c r="V17" s="39" t="str">
        <f>IF(OR(DATE($J17, V$12, 1) &lt; 'Evaluation Set-up'!$D$9, DATE($J17, V$12, 1) &gt;= 'Evaluation Set-up'!$E$9), "", "Before")</f>
        <v/>
      </c>
      <c r="W17" s="332" t="str">
        <f>IF(OR(DATE($J17, W$12, 1) &lt; 'Evaluation Set-up'!$D$9, DATE($J17, W$12, 1) &gt;= 'Evaluation Set-up'!$E$9), "", "Before")</f>
        <v/>
      </c>
      <c r="X17" s="295"/>
      <c r="Y17" s="330">
        <v>2010</v>
      </c>
      <c r="Z17" s="331">
        <f t="shared" si="1"/>
        <v>0</v>
      </c>
      <c r="AA17" s="39" t="str">
        <f>IF(OR(DATE($Y17, L$12, 1) &lt; 'Evaluation Set-up'!$D$11, DATE($Y17, L$12, 1) &gt;= 'Evaluation Set-up'!$E$11), "", "After")</f>
        <v/>
      </c>
      <c r="AB17" s="39" t="str">
        <f>IF(OR(DATE($Y17, M$12, 1) &lt; 'Evaluation Set-up'!$D$11, DATE($Y17, M$12, 1) &gt;= 'Evaluation Set-up'!$E$11), "", "After")</f>
        <v/>
      </c>
      <c r="AC17" s="39" t="str">
        <f>IF(OR(DATE($Y17, N$12, 1) &lt; 'Evaluation Set-up'!$D$11, DATE($Y17, N$12, 1) &gt;= 'Evaluation Set-up'!$E$11), "", "After")</f>
        <v/>
      </c>
      <c r="AD17" s="39" t="str">
        <f>IF(OR(DATE($Y17, O$12, 1) &lt; 'Evaluation Set-up'!$D$11, DATE($Y17, O$12, 1) &gt;= 'Evaluation Set-up'!$E$11), "", "After")</f>
        <v/>
      </c>
      <c r="AE17" s="39" t="str">
        <f>IF(OR(DATE($Y17, P$12, 1) &lt; 'Evaluation Set-up'!$D$11, DATE($Y17, P$12, 1) &gt;= 'Evaluation Set-up'!$E$11), "", "After")</f>
        <v/>
      </c>
      <c r="AF17" s="39" t="str">
        <f>IF(OR(DATE($Y17, Q$12, 1) &lt; 'Evaluation Set-up'!$D$11, DATE($Y17, Q$12, 1) &gt;= 'Evaluation Set-up'!$E$11), "", "After")</f>
        <v/>
      </c>
      <c r="AG17" s="39" t="str">
        <f>IF(OR(DATE($Y17, R$12, 1) &lt; 'Evaluation Set-up'!$D$11, DATE($Y17, R$12, 1) &gt;= 'Evaluation Set-up'!$E$11), "", "After")</f>
        <v/>
      </c>
      <c r="AH17" s="39" t="str">
        <f>IF(OR(DATE($Y17, S$12, 1) &lt; 'Evaluation Set-up'!$D$11, DATE($Y17, S$12, 1) &gt;= 'Evaluation Set-up'!$E$11), "", "After")</f>
        <v/>
      </c>
      <c r="AI17" s="39" t="str">
        <f>IF(OR(DATE($Y17, T$12, 1) &lt; 'Evaluation Set-up'!$D$11, DATE($Y17, T$12, 1) &gt;= 'Evaluation Set-up'!$E$11), "", "After")</f>
        <v/>
      </c>
      <c r="AJ17" s="39" t="str">
        <f>IF(OR(DATE($Y17, U$12, 1) &lt; 'Evaluation Set-up'!$D$11, DATE($Y17, U$12, 1) &gt;= 'Evaluation Set-up'!$E$11), "", "After")</f>
        <v/>
      </c>
      <c r="AK17" s="39" t="str">
        <f>IF(OR(DATE($Y17, V$12, 1) &lt; 'Evaluation Set-up'!$D$11, DATE($Y17, V$12, 1) &gt;= 'Evaluation Set-up'!$E$11), "", "After")</f>
        <v/>
      </c>
      <c r="AL17" s="332" t="str">
        <f>IF(OR(DATE($Y17, W$12, 1) &lt; 'Evaluation Set-up'!$D$11, DATE($Y17, W$12, 1) &gt;= 'Evaluation Set-up'!$E$11), "", "After")</f>
        <v/>
      </c>
    </row>
    <row r="18" spans="2:38" x14ac:dyDescent="0.55000000000000004">
      <c r="B18" s="325">
        <v>2011</v>
      </c>
      <c r="C18" s="326">
        <f>COUNTIF(Before!$P:$P,B18) + COUNTIF(After!$P:$P,B18)</f>
        <v>0</v>
      </c>
      <c r="D18" s="274">
        <f>COUNTIFS(Before!$C:$C,"&gt;=23",Before!$C:$C,"&lt;=27", Before!$P:$P,B18)+COUNTIFS(Before!$C:$C,"30", Before!$P:$P,B18) + COUNTIFS(After!$C:$C,"&gt;=23",After!$C:$C,"&lt;=27", After!$P:$P,B18)+COUNTIFS(After!$C:$C,"30", After!$P:$P,B18)</f>
        <v>0</v>
      </c>
      <c r="E18" s="274">
        <f>COUNTIFS(Before!$C:$C,"&gt;=21",Before!$C:$C,"&lt;=22", Before!$P:$P,B18) + COUNTIFS(After!$C:$C,"&gt;=21",After!$C:$C,"&lt;=22", After!$P:$P,B18)</f>
        <v>0</v>
      </c>
      <c r="F18" s="327">
        <f>COUNTIFS(Before!$P:$P,$B18, Before!$G:$G, "K") + COUNTIFS(Before!$P:$P,$B18, Before!$G:$G, "A") + COUNTIFS(Before!$P:$P,$B18, Before!$G:$G, "B") + COUNTIFS(Before!$P:$P,$B18, Before!$G:$G, "C")
+ COUNTIFS(After!$P:$P,$B18, After!$G:$G, "K") + COUNTIFS(After!$P:$P,$B18, After!$G:$G, "A") + COUNTIFS(After!$P:$P,$B18, After!$G:$G, "B") + COUNTIFS(After!$P:$P,$B18, After!$G:$G, "C")</f>
        <v>0</v>
      </c>
      <c r="G18" s="328" t="str">
        <f>VLOOKUP($B18, 'Evaluation Set-up'!$K$11:$R$35, 4, FALSE())</f>
        <v/>
      </c>
      <c r="H18" s="329" t="str">
        <f>VLOOKUP($B18, 'Evaluation Set-up'!$K$11:$R$35, 7, FALSE())</f>
        <v/>
      </c>
      <c r="J18" s="330">
        <v>2011</v>
      </c>
      <c r="K18" s="331">
        <f t="shared" si="0"/>
        <v>0</v>
      </c>
      <c r="L18" s="330" t="str">
        <f>IF(OR(DATE($J18, L$12, 1) &lt; 'Evaluation Set-up'!$D$9, DATE($J18, L$12, 1) &gt;= 'Evaluation Set-up'!$E$9), "", "Before")</f>
        <v/>
      </c>
      <c r="M18" s="39" t="str">
        <f>IF(OR(DATE($J18, M$12, 1) &lt; 'Evaluation Set-up'!$D$9, DATE($J18, M$12, 1) &gt;= 'Evaluation Set-up'!$E$9), "", "Before")</f>
        <v/>
      </c>
      <c r="N18" s="39" t="str">
        <f>IF(OR(DATE($J18, N$12, 1) &lt; 'Evaluation Set-up'!$D$9, DATE($J18, N$12, 1) &gt;= 'Evaluation Set-up'!$E$9), "", "Before")</f>
        <v/>
      </c>
      <c r="O18" s="39" t="str">
        <f>IF(OR(DATE($J18, O$12, 1) &lt; 'Evaluation Set-up'!$D$9, DATE($J18, O$12, 1) &gt;= 'Evaluation Set-up'!$E$9), "", "Before")</f>
        <v/>
      </c>
      <c r="P18" s="39" t="str">
        <f>IF(OR(DATE($J18, P$12, 1) &lt; 'Evaluation Set-up'!$D$9, DATE($J18, P$12, 1) &gt;= 'Evaluation Set-up'!$E$9), "", "Before")</f>
        <v/>
      </c>
      <c r="Q18" s="39" t="str">
        <f>IF(OR(DATE($J18, Q$12, 1) &lt; 'Evaluation Set-up'!$D$9, DATE($J18, Q$12, 1) &gt;= 'Evaluation Set-up'!$E$9), "", "Before")</f>
        <v/>
      </c>
      <c r="R18" s="39" t="str">
        <f>IF(OR(DATE($J18, R$12, 1) &lt; 'Evaluation Set-up'!$D$9, DATE($J18, R$12, 1) &gt;= 'Evaluation Set-up'!$E$9), "", "Before")</f>
        <v/>
      </c>
      <c r="S18" s="39" t="str">
        <f>IF(OR(DATE($J18, S$12, 1) &lt; 'Evaluation Set-up'!$D$9, DATE($J18, S$12, 1) &gt;= 'Evaluation Set-up'!$E$9), "", "Before")</f>
        <v/>
      </c>
      <c r="T18" s="39" t="str">
        <f>IF(OR(DATE($J18, T$12, 1) &lt; 'Evaluation Set-up'!$D$9, DATE($J18, T$12, 1) &gt;= 'Evaluation Set-up'!$E$9), "", "Before")</f>
        <v/>
      </c>
      <c r="U18" s="39" t="str">
        <f>IF(OR(DATE($J18, U$12, 1) &lt; 'Evaluation Set-up'!$D$9, DATE($J18, U$12, 1) &gt;= 'Evaluation Set-up'!$E$9), "", "Before")</f>
        <v/>
      </c>
      <c r="V18" s="39" t="str">
        <f>IF(OR(DATE($J18, V$12, 1) &lt; 'Evaluation Set-up'!$D$9, DATE($J18, V$12, 1) &gt;= 'Evaluation Set-up'!$E$9), "", "Before")</f>
        <v/>
      </c>
      <c r="W18" s="332" t="str">
        <f>IF(OR(DATE($J18, W$12, 1) &lt; 'Evaluation Set-up'!$D$9, DATE($J18, W$12, 1) &gt;= 'Evaluation Set-up'!$E$9), "", "Before")</f>
        <v/>
      </c>
      <c r="X18" s="39"/>
      <c r="Y18" s="330">
        <v>2011</v>
      </c>
      <c r="Z18" s="331">
        <f t="shared" si="1"/>
        <v>0</v>
      </c>
      <c r="AA18" s="39" t="str">
        <f>IF(OR(DATE($Y18, L$12, 1) &lt; 'Evaluation Set-up'!$D$11, DATE($Y18, L$12, 1) &gt;= 'Evaluation Set-up'!$E$11), "", "After")</f>
        <v/>
      </c>
      <c r="AB18" s="39" t="str">
        <f>IF(OR(DATE($Y18, M$12, 1) &lt; 'Evaluation Set-up'!$D$11, DATE($Y18, M$12, 1) &gt;= 'Evaluation Set-up'!$E$11), "", "After")</f>
        <v/>
      </c>
      <c r="AC18" s="39" t="str">
        <f>IF(OR(DATE($Y18, N$12, 1) &lt; 'Evaluation Set-up'!$D$11, DATE($Y18, N$12, 1) &gt;= 'Evaluation Set-up'!$E$11), "", "After")</f>
        <v/>
      </c>
      <c r="AD18" s="39" t="str">
        <f>IF(OR(DATE($Y18, O$12, 1) &lt; 'Evaluation Set-up'!$D$11, DATE($Y18, O$12, 1) &gt;= 'Evaluation Set-up'!$E$11), "", "After")</f>
        <v/>
      </c>
      <c r="AE18" s="39" t="str">
        <f>IF(OR(DATE($Y18, P$12, 1) &lt; 'Evaluation Set-up'!$D$11, DATE($Y18, P$12, 1) &gt;= 'Evaluation Set-up'!$E$11), "", "After")</f>
        <v/>
      </c>
      <c r="AF18" s="39" t="str">
        <f>IF(OR(DATE($Y18, Q$12, 1) &lt; 'Evaluation Set-up'!$D$11, DATE($Y18, Q$12, 1) &gt;= 'Evaluation Set-up'!$E$11), "", "After")</f>
        <v/>
      </c>
      <c r="AG18" s="39" t="str">
        <f>IF(OR(DATE($Y18, R$12, 1) &lt; 'Evaluation Set-up'!$D$11, DATE($Y18, R$12, 1) &gt;= 'Evaluation Set-up'!$E$11), "", "After")</f>
        <v/>
      </c>
      <c r="AH18" s="39" t="str">
        <f>IF(OR(DATE($Y18, S$12, 1) &lt; 'Evaluation Set-up'!$D$11, DATE($Y18, S$12, 1) &gt;= 'Evaluation Set-up'!$E$11), "", "After")</f>
        <v/>
      </c>
      <c r="AI18" s="39" t="str">
        <f>IF(OR(DATE($Y18, T$12, 1) &lt; 'Evaluation Set-up'!$D$11, DATE($Y18, T$12, 1) &gt;= 'Evaluation Set-up'!$E$11), "", "After")</f>
        <v/>
      </c>
      <c r="AJ18" s="39" t="str">
        <f>IF(OR(DATE($Y18, U$12, 1) &lt; 'Evaluation Set-up'!$D$11, DATE($Y18, U$12, 1) &gt;= 'Evaluation Set-up'!$E$11), "", "After")</f>
        <v/>
      </c>
      <c r="AK18" s="39" t="str">
        <f>IF(OR(DATE($Y18, V$12, 1) &lt; 'Evaluation Set-up'!$D$11, DATE($Y18, V$12, 1) &gt;= 'Evaluation Set-up'!$E$11), "", "After")</f>
        <v/>
      </c>
      <c r="AL18" s="332" t="str">
        <f>IF(OR(DATE($Y18, W$12, 1) &lt; 'Evaluation Set-up'!$D$11, DATE($Y18, W$12, 1) &gt;= 'Evaluation Set-up'!$E$11), "", "After")</f>
        <v/>
      </c>
    </row>
    <row r="19" spans="2:38" x14ac:dyDescent="0.55000000000000004">
      <c r="B19" s="325">
        <v>2012</v>
      </c>
      <c r="C19" s="326">
        <f>COUNTIF(Before!$P:$P,B19) + COUNTIF(After!$P:$P,B19)</f>
        <v>0</v>
      </c>
      <c r="D19" s="274">
        <f>COUNTIFS(Before!$C:$C,"&gt;=23",Before!$C:$C,"&lt;=27", Before!$P:$P,B19)+COUNTIFS(Before!$C:$C,"30", Before!$P:$P,B19) + COUNTIFS(After!$C:$C,"&gt;=23",After!$C:$C,"&lt;=27", After!$P:$P,B19)+COUNTIFS(After!$C:$C,"30", After!$P:$P,B19)</f>
        <v>0</v>
      </c>
      <c r="E19" s="274">
        <f>COUNTIFS(Before!$C:$C,"&gt;=21",Before!$C:$C,"&lt;=22", Before!$P:$P,B19) + COUNTIFS(After!$C:$C,"&gt;=21",After!$C:$C,"&lt;=22", After!$P:$P,B19)</f>
        <v>0</v>
      </c>
      <c r="F19" s="327">
        <f>COUNTIFS(Before!$P:$P,$B19, Before!$G:$G, "K") + COUNTIFS(Before!$P:$P,$B19, Before!$G:$G, "A") + COUNTIFS(Before!$P:$P,$B19, Before!$G:$G, "B") + COUNTIFS(Before!$P:$P,$B19, Before!$G:$G, "C")
+ COUNTIFS(After!$P:$P,$B19, After!$G:$G, "K") + COUNTIFS(After!$P:$P,$B19, After!$G:$G, "A") + COUNTIFS(After!$P:$P,$B19, After!$G:$G, "B") + COUNTIFS(After!$P:$P,$B19, After!$G:$G, "C")</f>
        <v>0</v>
      </c>
      <c r="G19" s="328" t="str">
        <f>VLOOKUP($B19, 'Evaluation Set-up'!$K$11:$R$35, 4, FALSE())</f>
        <v/>
      </c>
      <c r="H19" s="329" t="str">
        <f>VLOOKUP($B19, 'Evaluation Set-up'!$K$11:$R$35, 7, FALSE())</f>
        <v/>
      </c>
      <c r="J19" s="330">
        <v>2012</v>
      </c>
      <c r="K19" s="331">
        <f t="shared" si="0"/>
        <v>0</v>
      </c>
      <c r="L19" s="330" t="str">
        <f>IF(OR(DATE($J19, L$12, 1) &lt; 'Evaluation Set-up'!$D$9, DATE($J19, L$12, 1) &gt;= 'Evaluation Set-up'!$E$9), "", "Before")</f>
        <v/>
      </c>
      <c r="M19" s="39" t="str">
        <f>IF(OR(DATE($J19, M$12, 1) &lt; 'Evaluation Set-up'!$D$9, DATE($J19, M$12, 1) &gt;= 'Evaluation Set-up'!$E$9), "", "Before")</f>
        <v/>
      </c>
      <c r="N19" s="39" t="str">
        <f>IF(OR(DATE($J19, N$12, 1) &lt; 'Evaluation Set-up'!$D$9, DATE($J19, N$12, 1) &gt;= 'Evaluation Set-up'!$E$9), "", "Before")</f>
        <v/>
      </c>
      <c r="O19" s="39" t="str">
        <f>IF(OR(DATE($J19, O$12, 1) &lt; 'Evaluation Set-up'!$D$9, DATE($J19, O$12, 1) &gt;= 'Evaluation Set-up'!$E$9), "", "Before")</f>
        <v/>
      </c>
      <c r="P19" s="39" t="str">
        <f>IF(OR(DATE($J19, P$12, 1) &lt; 'Evaluation Set-up'!$D$9, DATE($J19, P$12, 1) &gt;= 'Evaluation Set-up'!$E$9), "", "Before")</f>
        <v/>
      </c>
      <c r="Q19" s="39" t="str">
        <f>IF(OR(DATE($J19, Q$12, 1) &lt; 'Evaluation Set-up'!$D$9, DATE($J19, Q$12, 1) &gt;= 'Evaluation Set-up'!$E$9), "", "Before")</f>
        <v/>
      </c>
      <c r="R19" s="39" t="str">
        <f>IF(OR(DATE($J19, R$12, 1) &lt; 'Evaluation Set-up'!$D$9, DATE($J19, R$12, 1) &gt;= 'Evaluation Set-up'!$E$9), "", "Before")</f>
        <v/>
      </c>
      <c r="S19" s="39" t="str">
        <f>IF(OR(DATE($J19, S$12, 1) &lt; 'Evaluation Set-up'!$D$9, DATE($J19, S$12, 1) &gt;= 'Evaluation Set-up'!$E$9), "", "Before")</f>
        <v/>
      </c>
      <c r="T19" s="39" t="str">
        <f>IF(OR(DATE($J19, T$12, 1) &lt; 'Evaluation Set-up'!$D$9, DATE($J19, T$12, 1) &gt;= 'Evaluation Set-up'!$E$9), "", "Before")</f>
        <v/>
      </c>
      <c r="U19" s="39" t="str">
        <f>IF(OR(DATE($J19, U$12, 1) &lt; 'Evaluation Set-up'!$D$9, DATE($J19, U$12, 1) &gt;= 'Evaluation Set-up'!$E$9), "", "Before")</f>
        <v/>
      </c>
      <c r="V19" s="39" t="str">
        <f>IF(OR(DATE($J19, V$12, 1) &lt; 'Evaluation Set-up'!$D$9, DATE($J19, V$12, 1) &gt;= 'Evaluation Set-up'!$E$9), "", "Before")</f>
        <v/>
      </c>
      <c r="W19" s="332" t="str">
        <f>IF(OR(DATE($J19, W$12, 1) &lt; 'Evaluation Set-up'!$D$9, DATE($J19, W$12, 1) &gt;= 'Evaluation Set-up'!$E$9), "", "Before")</f>
        <v/>
      </c>
      <c r="X19" s="39"/>
      <c r="Y19" s="330">
        <v>2012</v>
      </c>
      <c r="Z19" s="331">
        <f t="shared" si="1"/>
        <v>0</v>
      </c>
      <c r="AA19" s="39" t="str">
        <f>IF(OR(DATE($Y19, L$12, 1) &lt; 'Evaluation Set-up'!$D$11, DATE($Y19, L$12, 1) &gt;= 'Evaluation Set-up'!$E$11), "", "After")</f>
        <v/>
      </c>
      <c r="AB19" s="39" t="str">
        <f>IF(OR(DATE($Y19, M$12, 1) &lt; 'Evaluation Set-up'!$D$11, DATE($Y19, M$12, 1) &gt;= 'Evaluation Set-up'!$E$11), "", "After")</f>
        <v/>
      </c>
      <c r="AC19" s="39" t="str">
        <f>IF(OR(DATE($Y19, N$12, 1) &lt; 'Evaluation Set-up'!$D$11, DATE($Y19, N$12, 1) &gt;= 'Evaluation Set-up'!$E$11), "", "After")</f>
        <v/>
      </c>
      <c r="AD19" s="39" t="str">
        <f>IF(OR(DATE($Y19, O$12, 1) &lt; 'Evaluation Set-up'!$D$11, DATE($Y19, O$12, 1) &gt;= 'Evaluation Set-up'!$E$11), "", "After")</f>
        <v/>
      </c>
      <c r="AE19" s="39" t="str">
        <f>IF(OR(DATE($Y19, P$12, 1) &lt; 'Evaluation Set-up'!$D$11, DATE($Y19, P$12, 1) &gt;= 'Evaluation Set-up'!$E$11), "", "After")</f>
        <v/>
      </c>
      <c r="AF19" s="39" t="str">
        <f>IF(OR(DATE($Y19, Q$12, 1) &lt; 'Evaluation Set-up'!$D$11, DATE($Y19, Q$12, 1) &gt;= 'Evaluation Set-up'!$E$11), "", "After")</f>
        <v/>
      </c>
      <c r="AG19" s="39" t="str">
        <f>IF(OR(DATE($Y19, R$12, 1) &lt; 'Evaluation Set-up'!$D$11, DATE($Y19, R$12, 1) &gt;= 'Evaluation Set-up'!$E$11), "", "After")</f>
        <v/>
      </c>
      <c r="AH19" s="39" t="str">
        <f>IF(OR(DATE($Y19, S$12, 1) &lt; 'Evaluation Set-up'!$D$11, DATE($Y19, S$12, 1) &gt;= 'Evaluation Set-up'!$E$11), "", "After")</f>
        <v/>
      </c>
      <c r="AI19" s="39" t="str">
        <f>IF(OR(DATE($Y19, T$12, 1) &lt; 'Evaluation Set-up'!$D$11, DATE($Y19, T$12, 1) &gt;= 'Evaluation Set-up'!$E$11), "", "After")</f>
        <v/>
      </c>
      <c r="AJ19" s="39" t="str">
        <f>IF(OR(DATE($Y19, U$12, 1) &lt; 'Evaluation Set-up'!$D$11, DATE($Y19, U$12, 1) &gt;= 'Evaluation Set-up'!$E$11), "", "After")</f>
        <v/>
      </c>
      <c r="AK19" s="39" t="str">
        <f>IF(OR(DATE($Y19, V$12, 1) &lt; 'Evaluation Set-up'!$D$11, DATE($Y19, V$12, 1) &gt;= 'Evaluation Set-up'!$E$11), "", "After")</f>
        <v/>
      </c>
      <c r="AL19" s="332" t="str">
        <f>IF(OR(DATE($Y19, W$12, 1) &lt; 'Evaluation Set-up'!$D$11, DATE($Y19, W$12, 1) &gt;= 'Evaluation Set-up'!$E$11), "", "After")</f>
        <v/>
      </c>
    </row>
    <row r="20" spans="2:38" x14ac:dyDescent="0.55000000000000004">
      <c r="B20" s="325">
        <v>2013</v>
      </c>
      <c r="C20" s="326">
        <f>COUNTIF(Before!$P:$P,B20) + COUNTIF(After!$P:$P,B20)</f>
        <v>0</v>
      </c>
      <c r="D20" s="274">
        <f>COUNTIFS(Before!$C:$C,"&gt;=23",Before!$C:$C,"&lt;=27", Before!$P:$P,B20)+COUNTIFS(Before!$C:$C,"30", Before!$P:$P,B20) + COUNTIFS(After!$C:$C,"&gt;=23",After!$C:$C,"&lt;=27", After!$P:$P,B20)+COUNTIFS(After!$C:$C,"30", After!$P:$P,B20)</f>
        <v>0</v>
      </c>
      <c r="E20" s="274">
        <f>COUNTIFS(Before!$C:$C,"&gt;=21",Before!$C:$C,"&lt;=22", Before!$P:$P,B20) + COUNTIFS(After!$C:$C,"&gt;=21",After!$C:$C,"&lt;=22", After!$P:$P,B20)</f>
        <v>0</v>
      </c>
      <c r="F20" s="327">
        <f>COUNTIFS(Before!$P:$P,$B20, Before!$G:$G, "K") + COUNTIFS(Before!$P:$P,$B20, Before!$G:$G, "A") + COUNTIFS(Before!$P:$P,$B20, Before!$G:$G, "B") + COUNTIFS(Before!$P:$P,$B20, Before!$G:$G, "C")
+ COUNTIFS(After!$P:$P,$B20, After!$G:$G, "K") + COUNTIFS(After!$P:$P,$B20, After!$G:$G, "A") + COUNTIFS(After!$P:$P,$B20, After!$G:$G, "B") + COUNTIFS(After!$P:$P,$B20, After!$G:$G, "C")</f>
        <v>0</v>
      </c>
      <c r="G20" s="328" t="str">
        <f>VLOOKUP($B20, 'Evaluation Set-up'!$K$11:$R$35, 4, FALSE())</f>
        <v/>
      </c>
      <c r="H20" s="329" t="str">
        <f>VLOOKUP($B20, 'Evaluation Set-up'!$K$11:$R$35, 7, FALSE())</f>
        <v/>
      </c>
      <c r="J20" s="330">
        <v>2013</v>
      </c>
      <c r="K20" s="331">
        <f t="shared" si="0"/>
        <v>0</v>
      </c>
      <c r="L20" s="330" t="str">
        <f>IF(OR(DATE($J20, L$12, 1) &lt; 'Evaluation Set-up'!$D$9, DATE($J20, L$12, 1) &gt;= 'Evaluation Set-up'!$E$9), "", "Before")</f>
        <v/>
      </c>
      <c r="M20" s="39" t="str">
        <f>IF(OR(DATE($J20, M$12, 1) &lt; 'Evaluation Set-up'!$D$9, DATE($J20, M$12, 1) &gt;= 'Evaluation Set-up'!$E$9), "", "Before")</f>
        <v/>
      </c>
      <c r="N20" s="39" t="str">
        <f>IF(OR(DATE($J20, N$12, 1) &lt; 'Evaluation Set-up'!$D$9, DATE($J20, N$12, 1) &gt;= 'Evaluation Set-up'!$E$9), "", "Before")</f>
        <v/>
      </c>
      <c r="O20" s="39" t="str">
        <f>IF(OR(DATE($J20, O$12, 1) &lt; 'Evaluation Set-up'!$D$9, DATE($J20, O$12, 1) &gt;= 'Evaluation Set-up'!$E$9), "", "Before")</f>
        <v/>
      </c>
      <c r="P20" s="39" t="str">
        <f>IF(OR(DATE($J20, P$12, 1) &lt; 'Evaluation Set-up'!$D$9, DATE($J20, P$12, 1) &gt;= 'Evaluation Set-up'!$E$9), "", "Before")</f>
        <v/>
      </c>
      <c r="Q20" s="39" t="str">
        <f>IF(OR(DATE($J20, Q$12, 1) &lt; 'Evaluation Set-up'!$D$9, DATE($J20, Q$12, 1) &gt;= 'Evaluation Set-up'!$E$9), "", "Before")</f>
        <v/>
      </c>
      <c r="R20" s="39" t="str">
        <f>IF(OR(DATE($J20, R$12, 1) &lt; 'Evaluation Set-up'!$D$9, DATE($J20, R$12, 1) &gt;= 'Evaluation Set-up'!$E$9), "", "Before")</f>
        <v/>
      </c>
      <c r="S20" s="39" t="str">
        <f>IF(OR(DATE($J20, S$12, 1) &lt; 'Evaluation Set-up'!$D$9, DATE($J20, S$12, 1) &gt;= 'Evaluation Set-up'!$E$9), "", "Before")</f>
        <v/>
      </c>
      <c r="T20" s="39" t="str">
        <f>IF(OR(DATE($J20, T$12, 1) &lt; 'Evaluation Set-up'!$D$9, DATE($J20, T$12, 1) &gt;= 'Evaluation Set-up'!$E$9), "", "Before")</f>
        <v/>
      </c>
      <c r="U20" s="39" t="str">
        <f>IF(OR(DATE($J20, U$12, 1) &lt; 'Evaluation Set-up'!$D$9, DATE($J20, U$12, 1) &gt;= 'Evaluation Set-up'!$E$9), "", "Before")</f>
        <v/>
      </c>
      <c r="V20" s="39" t="str">
        <f>IF(OR(DATE($J20, V$12, 1) &lt; 'Evaluation Set-up'!$D$9, DATE($J20, V$12, 1) &gt;= 'Evaluation Set-up'!$E$9), "", "Before")</f>
        <v/>
      </c>
      <c r="W20" s="332" t="str">
        <f>IF(OR(DATE($J20, W$12, 1) &lt; 'Evaluation Set-up'!$D$9, DATE($J20, W$12, 1) &gt;= 'Evaluation Set-up'!$E$9), "", "Before")</f>
        <v/>
      </c>
      <c r="X20" s="39"/>
      <c r="Y20" s="330">
        <v>2013</v>
      </c>
      <c r="Z20" s="331">
        <f t="shared" si="1"/>
        <v>0</v>
      </c>
      <c r="AA20" s="39" t="str">
        <f>IF(OR(DATE($Y20, L$12, 1) &lt; 'Evaluation Set-up'!$D$11, DATE($Y20, L$12, 1) &gt;= 'Evaluation Set-up'!$E$11), "", "After")</f>
        <v/>
      </c>
      <c r="AB20" s="39" t="str">
        <f>IF(OR(DATE($Y20, M$12, 1) &lt; 'Evaluation Set-up'!$D$11, DATE($Y20, M$12, 1) &gt;= 'Evaluation Set-up'!$E$11), "", "After")</f>
        <v/>
      </c>
      <c r="AC20" s="39" t="str">
        <f>IF(OR(DATE($Y20, N$12, 1) &lt; 'Evaluation Set-up'!$D$11, DATE($Y20, N$12, 1) &gt;= 'Evaluation Set-up'!$E$11), "", "After")</f>
        <v/>
      </c>
      <c r="AD20" s="39" t="str">
        <f>IF(OR(DATE($Y20, O$12, 1) &lt; 'Evaluation Set-up'!$D$11, DATE($Y20, O$12, 1) &gt;= 'Evaluation Set-up'!$E$11), "", "After")</f>
        <v/>
      </c>
      <c r="AE20" s="39" t="str">
        <f>IF(OR(DATE($Y20, P$12, 1) &lt; 'Evaluation Set-up'!$D$11, DATE($Y20, P$12, 1) &gt;= 'Evaluation Set-up'!$E$11), "", "After")</f>
        <v/>
      </c>
      <c r="AF20" s="39" t="str">
        <f>IF(OR(DATE($Y20, Q$12, 1) &lt; 'Evaluation Set-up'!$D$11, DATE($Y20, Q$12, 1) &gt;= 'Evaluation Set-up'!$E$11), "", "After")</f>
        <v/>
      </c>
      <c r="AG20" s="39" t="str">
        <f>IF(OR(DATE($Y20, R$12, 1) &lt; 'Evaluation Set-up'!$D$11, DATE($Y20, R$12, 1) &gt;= 'Evaluation Set-up'!$E$11), "", "After")</f>
        <v/>
      </c>
      <c r="AH20" s="39" t="str">
        <f>IF(OR(DATE($Y20, S$12, 1) &lt; 'Evaluation Set-up'!$D$11, DATE($Y20, S$12, 1) &gt;= 'Evaluation Set-up'!$E$11), "", "After")</f>
        <v/>
      </c>
      <c r="AI20" s="39" t="str">
        <f>IF(OR(DATE($Y20, T$12, 1) &lt; 'Evaluation Set-up'!$D$11, DATE($Y20, T$12, 1) &gt;= 'Evaluation Set-up'!$E$11), "", "After")</f>
        <v/>
      </c>
      <c r="AJ20" s="39" t="str">
        <f>IF(OR(DATE($Y20, U$12, 1) &lt; 'Evaluation Set-up'!$D$11, DATE($Y20, U$12, 1) &gt;= 'Evaluation Set-up'!$E$11), "", "After")</f>
        <v/>
      </c>
      <c r="AK20" s="39" t="str">
        <f>IF(OR(DATE($Y20, V$12, 1) &lt; 'Evaluation Set-up'!$D$11, DATE($Y20, V$12, 1) &gt;= 'Evaluation Set-up'!$E$11), "", "After")</f>
        <v/>
      </c>
      <c r="AL20" s="332" t="str">
        <f>IF(OR(DATE($Y20, W$12, 1) &lt; 'Evaluation Set-up'!$D$11, DATE($Y20, W$12, 1) &gt;= 'Evaluation Set-up'!$E$11), "", "After")</f>
        <v/>
      </c>
    </row>
    <row r="21" spans="2:38" x14ac:dyDescent="0.55000000000000004">
      <c r="B21" s="325">
        <v>2014</v>
      </c>
      <c r="C21" s="326">
        <f>COUNTIF(Before!$P:$P,B21) + COUNTIF(After!$P:$P,B21)</f>
        <v>0</v>
      </c>
      <c r="D21" s="274">
        <f>COUNTIFS(Before!$C:$C,"&gt;=23",Before!$C:$C,"&lt;=27", Before!$P:$P,B21)+COUNTIFS(Before!$C:$C,"30", Before!$P:$P,B21) + COUNTIFS(After!$C:$C,"&gt;=23",After!$C:$C,"&lt;=27", After!$P:$P,B21)+COUNTIFS(After!$C:$C,"30", After!$P:$P,B21)</f>
        <v>0</v>
      </c>
      <c r="E21" s="274">
        <f>COUNTIFS(Before!$C:$C,"&gt;=21",Before!$C:$C,"&lt;=22", Before!$P:$P,B21) + COUNTIFS(After!$C:$C,"&gt;=21",After!$C:$C,"&lt;=22", After!$P:$P,B21)</f>
        <v>0</v>
      </c>
      <c r="F21" s="327">
        <f>COUNTIFS(Before!$P:$P,$B21, Before!$G:$G, "K") + COUNTIFS(Before!$P:$P,$B21, Before!$G:$G, "A") + COUNTIFS(Before!$P:$P,$B21, Before!$G:$G, "B") + COUNTIFS(Before!$P:$P,$B21, Before!$G:$G, "C")
+ COUNTIFS(After!$P:$P,$B21, After!$G:$G, "K") + COUNTIFS(After!$P:$P,$B21, After!$G:$G, "A") + COUNTIFS(After!$P:$P,$B21, After!$G:$G, "B") + COUNTIFS(After!$P:$P,$B21, After!$G:$G, "C")</f>
        <v>0</v>
      </c>
      <c r="G21" s="328" t="str">
        <f>VLOOKUP($B21, 'Evaluation Set-up'!$K$11:$R$35, 4, FALSE())</f>
        <v/>
      </c>
      <c r="H21" s="329" t="str">
        <f>VLOOKUP($B21, 'Evaluation Set-up'!$K$11:$R$35, 7, FALSE())</f>
        <v/>
      </c>
      <c r="J21" s="330">
        <v>2014</v>
      </c>
      <c r="K21" s="331">
        <f t="shared" si="0"/>
        <v>0</v>
      </c>
      <c r="L21" s="330" t="str">
        <f>IF(OR(DATE($J21, L$12, 1) &lt; 'Evaluation Set-up'!$D$9, DATE($J21, L$12, 1) &gt;= 'Evaluation Set-up'!$E$9), "", "Before")</f>
        <v/>
      </c>
      <c r="M21" s="39" t="str">
        <f>IF(OR(DATE($J21, M$12, 1) &lt; 'Evaluation Set-up'!$D$9, DATE($J21, M$12, 1) &gt;= 'Evaluation Set-up'!$E$9), "", "Before")</f>
        <v/>
      </c>
      <c r="N21" s="39" t="str">
        <f>IF(OR(DATE($J21, N$12, 1) &lt; 'Evaluation Set-up'!$D$9, DATE($J21, N$12, 1) &gt;= 'Evaluation Set-up'!$E$9), "", "Before")</f>
        <v/>
      </c>
      <c r="O21" s="39" t="str">
        <f>IF(OR(DATE($J21, O$12, 1) &lt; 'Evaluation Set-up'!$D$9, DATE($J21, O$12, 1) &gt;= 'Evaluation Set-up'!$E$9), "", "Before")</f>
        <v/>
      </c>
      <c r="P21" s="39" t="str">
        <f>IF(OR(DATE($J21, P$12, 1) &lt; 'Evaluation Set-up'!$D$9, DATE($J21, P$12, 1) &gt;= 'Evaluation Set-up'!$E$9), "", "Before")</f>
        <v/>
      </c>
      <c r="Q21" s="39" t="str">
        <f>IF(OR(DATE($J21, Q$12, 1) &lt; 'Evaluation Set-up'!$D$9, DATE($J21, Q$12, 1) &gt;= 'Evaluation Set-up'!$E$9), "", "Before")</f>
        <v/>
      </c>
      <c r="R21" s="39" t="str">
        <f>IF(OR(DATE($J21, R$12, 1) &lt; 'Evaluation Set-up'!$D$9, DATE($J21, R$12, 1) &gt;= 'Evaluation Set-up'!$E$9), "", "Before")</f>
        <v/>
      </c>
      <c r="S21" s="39" t="str">
        <f>IF(OR(DATE($J21, S$12, 1) &lt; 'Evaluation Set-up'!$D$9, DATE($J21, S$12, 1) &gt;= 'Evaluation Set-up'!$E$9), "", "Before")</f>
        <v/>
      </c>
      <c r="T21" s="39" t="str">
        <f>IF(OR(DATE($J21, T$12, 1) &lt; 'Evaluation Set-up'!$D$9, DATE($J21, T$12, 1) &gt;= 'Evaluation Set-up'!$E$9), "", "Before")</f>
        <v/>
      </c>
      <c r="U21" s="39" t="str">
        <f>IF(OR(DATE($J21, U$12, 1) &lt; 'Evaluation Set-up'!$D$9, DATE($J21, U$12, 1) &gt;= 'Evaluation Set-up'!$E$9), "", "Before")</f>
        <v/>
      </c>
      <c r="V21" s="39" t="str">
        <f>IF(OR(DATE($J21, V$12, 1) &lt; 'Evaluation Set-up'!$D$9, DATE($J21, V$12, 1) &gt;= 'Evaluation Set-up'!$E$9), "", "Before")</f>
        <v/>
      </c>
      <c r="W21" s="332" t="str">
        <f>IF(OR(DATE($J21, W$12, 1) &lt; 'Evaluation Set-up'!$D$9, DATE($J21, W$12, 1) &gt;= 'Evaluation Set-up'!$E$9), "", "Before")</f>
        <v/>
      </c>
      <c r="X21" s="39"/>
      <c r="Y21" s="330">
        <v>2014</v>
      </c>
      <c r="Z21" s="331">
        <f t="shared" si="1"/>
        <v>0</v>
      </c>
      <c r="AA21" s="39" t="str">
        <f>IF(OR(DATE($Y21, L$12, 1) &lt; 'Evaluation Set-up'!$D$11, DATE($Y21, L$12, 1) &gt;= 'Evaluation Set-up'!$E$11), "", "After")</f>
        <v/>
      </c>
      <c r="AB21" s="39" t="str">
        <f>IF(OR(DATE($Y21, M$12, 1) &lt; 'Evaluation Set-up'!$D$11, DATE($Y21, M$12, 1) &gt;= 'Evaluation Set-up'!$E$11), "", "After")</f>
        <v/>
      </c>
      <c r="AC21" s="39" t="str">
        <f>IF(OR(DATE($Y21, N$12, 1) &lt; 'Evaluation Set-up'!$D$11, DATE($Y21, N$12, 1) &gt;= 'Evaluation Set-up'!$E$11), "", "After")</f>
        <v/>
      </c>
      <c r="AD21" s="39" t="str">
        <f>IF(OR(DATE($Y21, O$12, 1) &lt; 'Evaluation Set-up'!$D$11, DATE($Y21, O$12, 1) &gt;= 'Evaluation Set-up'!$E$11), "", "After")</f>
        <v/>
      </c>
      <c r="AE21" s="39" t="str">
        <f>IF(OR(DATE($Y21, P$12, 1) &lt; 'Evaluation Set-up'!$D$11, DATE($Y21, P$12, 1) &gt;= 'Evaluation Set-up'!$E$11), "", "After")</f>
        <v/>
      </c>
      <c r="AF21" s="39" t="str">
        <f>IF(OR(DATE($Y21, Q$12, 1) &lt; 'Evaluation Set-up'!$D$11, DATE($Y21, Q$12, 1) &gt;= 'Evaluation Set-up'!$E$11), "", "After")</f>
        <v/>
      </c>
      <c r="AG21" s="39" t="str">
        <f>IF(OR(DATE($Y21, R$12, 1) &lt; 'Evaluation Set-up'!$D$11, DATE($Y21, R$12, 1) &gt;= 'Evaluation Set-up'!$E$11), "", "After")</f>
        <v/>
      </c>
      <c r="AH21" s="39" t="str">
        <f>IF(OR(DATE($Y21, S$12, 1) &lt; 'Evaluation Set-up'!$D$11, DATE($Y21, S$12, 1) &gt;= 'Evaluation Set-up'!$E$11), "", "After")</f>
        <v/>
      </c>
      <c r="AI21" s="39" t="str">
        <f>IF(OR(DATE($Y21, T$12, 1) &lt; 'Evaluation Set-up'!$D$11, DATE($Y21, T$12, 1) &gt;= 'Evaluation Set-up'!$E$11), "", "After")</f>
        <v/>
      </c>
      <c r="AJ21" s="39" t="str">
        <f>IF(OR(DATE($Y21, U$12, 1) &lt; 'Evaluation Set-up'!$D$11, DATE($Y21, U$12, 1) &gt;= 'Evaluation Set-up'!$E$11), "", "After")</f>
        <v/>
      </c>
      <c r="AK21" s="39" t="str">
        <f>IF(OR(DATE($Y21, V$12, 1) &lt; 'Evaluation Set-up'!$D$11, DATE($Y21, V$12, 1) &gt;= 'Evaluation Set-up'!$E$11), "", "After")</f>
        <v/>
      </c>
      <c r="AL21" s="332" t="str">
        <f>IF(OR(DATE($Y21, W$12, 1) &lt; 'Evaluation Set-up'!$D$11, DATE($Y21, W$12, 1) &gt;= 'Evaluation Set-up'!$E$11), "", "After")</f>
        <v/>
      </c>
    </row>
    <row r="22" spans="2:38" x14ac:dyDescent="0.55000000000000004">
      <c r="B22" s="325">
        <v>2015</v>
      </c>
      <c r="C22" s="326">
        <f>COUNTIF(Before!$P:$P,B22) + COUNTIF(After!$P:$P,B22)</f>
        <v>0</v>
      </c>
      <c r="D22" s="274">
        <f>COUNTIFS(Before!$C:$C,"&gt;=23",Before!$C:$C,"&lt;=27", Before!$P:$P,B22)+COUNTIFS(Before!$C:$C,"30", Before!$P:$P,B22) + COUNTIFS(After!$C:$C,"&gt;=23",After!$C:$C,"&lt;=27", After!$P:$P,B22)+COUNTIFS(After!$C:$C,"30", After!$P:$P,B22)</f>
        <v>0</v>
      </c>
      <c r="E22" s="274">
        <f>COUNTIFS(Before!$C:$C,"&gt;=21",Before!$C:$C,"&lt;=22", Before!$P:$P,B22) + COUNTIFS(After!$C:$C,"&gt;=21",After!$C:$C,"&lt;=22", After!$P:$P,B22)</f>
        <v>0</v>
      </c>
      <c r="F22" s="327">
        <f>COUNTIFS(Before!$P:$P,$B22, Before!$G:$G, "K") + COUNTIFS(Before!$P:$P,$B22, Before!$G:$G, "A") + COUNTIFS(Before!$P:$P,$B22, Before!$G:$G, "B") + COUNTIFS(Before!$P:$P,$B22, Before!$G:$G, "C")
+ COUNTIFS(After!$P:$P,$B22, After!$G:$G, "K") + COUNTIFS(After!$P:$P,$B22, After!$G:$G, "A") + COUNTIFS(After!$P:$P,$B22, After!$G:$G, "B") + COUNTIFS(After!$P:$P,$B22, After!$G:$G, "C")</f>
        <v>0</v>
      </c>
      <c r="G22" s="328" t="str">
        <f>VLOOKUP($B22, 'Evaluation Set-up'!$K$11:$R$35, 4, FALSE())</f>
        <v/>
      </c>
      <c r="H22" s="329" t="str">
        <f>VLOOKUP($B22, 'Evaluation Set-up'!$K$11:$R$35, 7, FALSE())</f>
        <v/>
      </c>
      <c r="J22" s="330">
        <v>2015</v>
      </c>
      <c r="K22" s="331">
        <f t="shared" si="0"/>
        <v>0</v>
      </c>
      <c r="L22" s="330" t="str">
        <f>IF(OR(DATE($J22, L$12, 1) &lt; 'Evaluation Set-up'!$D$9, DATE($J22, L$12, 1) &gt;= 'Evaluation Set-up'!$E$9), "", "Before")</f>
        <v/>
      </c>
      <c r="M22" s="39" t="str">
        <f>IF(OR(DATE($J22, M$12, 1) &lt; 'Evaluation Set-up'!$D$9, DATE($J22, M$12, 1) &gt;= 'Evaluation Set-up'!$E$9), "", "Before")</f>
        <v/>
      </c>
      <c r="N22" s="39" t="str">
        <f>IF(OR(DATE($J22, N$12, 1) &lt; 'Evaluation Set-up'!$D$9, DATE($J22, N$12, 1) &gt;= 'Evaluation Set-up'!$E$9), "", "Before")</f>
        <v/>
      </c>
      <c r="O22" s="39" t="str">
        <f>IF(OR(DATE($J22, O$12, 1) &lt; 'Evaluation Set-up'!$D$9, DATE($J22, O$12, 1) &gt;= 'Evaluation Set-up'!$E$9), "", "Before")</f>
        <v/>
      </c>
      <c r="P22" s="39" t="str">
        <f>IF(OR(DATE($J22, P$12, 1) &lt; 'Evaluation Set-up'!$D$9, DATE($J22, P$12, 1) &gt;= 'Evaluation Set-up'!$E$9), "", "Before")</f>
        <v/>
      </c>
      <c r="Q22" s="39" t="str">
        <f>IF(OR(DATE($J22, Q$12, 1) &lt; 'Evaluation Set-up'!$D$9, DATE($J22, Q$12, 1) &gt;= 'Evaluation Set-up'!$E$9), "", "Before")</f>
        <v/>
      </c>
      <c r="R22" s="39" t="str">
        <f>IF(OR(DATE($J22, R$12, 1) &lt; 'Evaluation Set-up'!$D$9, DATE($J22, R$12, 1) &gt;= 'Evaluation Set-up'!$E$9), "", "Before")</f>
        <v/>
      </c>
      <c r="S22" s="39" t="str">
        <f>IF(OR(DATE($J22, S$12, 1) &lt; 'Evaluation Set-up'!$D$9, DATE($J22, S$12, 1) &gt;= 'Evaluation Set-up'!$E$9), "", "Before")</f>
        <v/>
      </c>
      <c r="T22" s="39" t="str">
        <f>IF(OR(DATE($J22, T$12, 1) &lt; 'Evaluation Set-up'!$D$9, DATE($J22, T$12, 1) &gt;= 'Evaluation Set-up'!$E$9), "", "Before")</f>
        <v/>
      </c>
      <c r="U22" s="39" t="str">
        <f>IF(OR(DATE($J22, U$12, 1) &lt; 'Evaluation Set-up'!$D$9, DATE($J22, U$12, 1) &gt;= 'Evaluation Set-up'!$E$9), "", "Before")</f>
        <v/>
      </c>
      <c r="V22" s="39" t="str">
        <f>IF(OR(DATE($J22, V$12, 1) &lt; 'Evaluation Set-up'!$D$9, DATE($J22, V$12, 1) &gt;= 'Evaluation Set-up'!$E$9), "", "Before")</f>
        <v/>
      </c>
      <c r="W22" s="332" t="str">
        <f>IF(OR(DATE($J22, W$12, 1) &lt; 'Evaluation Set-up'!$D$9, DATE($J22, W$12, 1) &gt;= 'Evaluation Set-up'!$E$9), "", "Before")</f>
        <v/>
      </c>
      <c r="X22" s="39"/>
      <c r="Y22" s="330">
        <v>2015</v>
      </c>
      <c r="Z22" s="331">
        <f t="shared" si="1"/>
        <v>0</v>
      </c>
      <c r="AA22" s="39" t="str">
        <f>IF(OR(DATE($Y22, L$12, 1) &lt; 'Evaluation Set-up'!$D$11, DATE($Y22, L$12, 1) &gt;= 'Evaluation Set-up'!$E$11), "", "After")</f>
        <v/>
      </c>
      <c r="AB22" s="39" t="str">
        <f>IF(OR(DATE($Y22, M$12, 1) &lt; 'Evaluation Set-up'!$D$11, DATE($Y22, M$12, 1) &gt;= 'Evaluation Set-up'!$E$11), "", "After")</f>
        <v/>
      </c>
      <c r="AC22" s="39" t="str">
        <f>IF(OR(DATE($Y22, N$12, 1) &lt; 'Evaluation Set-up'!$D$11, DATE($Y22, N$12, 1) &gt;= 'Evaluation Set-up'!$E$11), "", "After")</f>
        <v/>
      </c>
      <c r="AD22" s="39" t="str">
        <f>IF(OR(DATE($Y22, O$12, 1) &lt; 'Evaluation Set-up'!$D$11, DATE($Y22, O$12, 1) &gt;= 'Evaluation Set-up'!$E$11), "", "After")</f>
        <v/>
      </c>
      <c r="AE22" s="39" t="str">
        <f>IF(OR(DATE($Y22, P$12, 1) &lt; 'Evaluation Set-up'!$D$11, DATE($Y22, P$12, 1) &gt;= 'Evaluation Set-up'!$E$11), "", "After")</f>
        <v/>
      </c>
      <c r="AF22" s="39" t="str">
        <f>IF(OR(DATE($Y22, Q$12, 1) &lt; 'Evaluation Set-up'!$D$11, DATE($Y22, Q$12, 1) &gt;= 'Evaluation Set-up'!$E$11), "", "After")</f>
        <v/>
      </c>
      <c r="AG22" s="39" t="str">
        <f>IF(OR(DATE($Y22, R$12, 1) &lt; 'Evaluation Set-up'!$D$11, DATE($Y22, R$12, 1) &gt;= 'Evaluation Set-up'!$E$11), "", "After")</f>
        <v/>
      </c>
      <c r="AH22" s="39" t="str">
        <f>IF(OR(DATE($Y22, S$12, 1) &lt; 'Evaluation Set-up'!$D$11, DATE($Y22, S$12, 1) &gt;= 'Evaluation Set-up'!$E$11), "", "After")</f>
        <v/>
      </c>
      <c r="AI22" s="39" t="str">
        <f>IF(OR(DATE($Y22, T$12, 1) &lt; 'Evaluation Set-up'!$D$11, DATE($Y22, T$12, 1) &gt;= 'Evaluation Set-up'!$E$11), "", "After")</f>
        <v/>
      </c>
      <c r="AJ22" s="39" t="str">
        <f>IF(OR(DATE($Y22, U$12, 1) &lt; 'Evaluation Set-up'!$D$11, DATE($Y22, U$12, 1) &gt;= 'Evaluation Set-up'!$E$11), "", "After")</f>
        <v/>
      </c>
      <c r="AK22" s="39" t="str">
        <f>IF(OR(DATE($Y22, V$12, 1) &lt; 'Evaluation Set-up'!$D$11, DATE($Y22, V$12, 1) &gt;= 'Evaluation Set-up'!$E$11), "", "After")</f>
        <v/>
      </c>
      <c r="AL22" s="332" t="str">
        <f>IF(OR(DATE($Y22, W$12, 1) &lt; 'Evaluation Set-up'!$D$11, DATE($Y22, W$12, 1) &gt;= 'Evaluation Set-up'!$E$11), "", "After")</f>
        <v/>
      </c>
    </row>
    <row r="23" spans="2:38" x14ac:dyDescent="0.55000000000000004">
      <c r="B23" s="325">
        <v>2016</v>
      </c>
      <c r="C23" s="326">
        <f>COUNTIF(Before!$P:$P,B23) + COUNTIF(After!$P:$P,B23)</f>
        <v>0</v>
      </c>
      <c r="D23" s="274">
        <f>COUNTIFS(Before!$C:$C,"&gt;=23",Before!$C:$C,"&lt;=27", Before!$P:$P,B23)+COUNTIFS(Before!$C:$C,"30", Before!$P:$P,B23) + COUNTIFS(After!$C:$C,"&gt;=23",After!$C:$C,"&lt;=27", After!$P:$P,B23)+COUNTIFS(After!$C:$C,"30", After!$P:$P,B23)</f>
        <v>0</v>
      </c>
      <c r="E23" s="274">
        <f>COUNTIFS(Before!$C:$C,"&gt;=21",Before!$C:$C,"&lt;=22", Before!$P:$P,B23) + COUNTIFS(After!$C:$C,"&gt;=21",After!$C:$C,"&lt;=22", After!$P:$P,B23)</f>
        <v>0</v>
      </c>
      <c r="F23" s="327">
        <f>COUNTIFS(Before!$P:$P,$B23, Before!$G:$G, "K") + COUNTIFS(Before!$P:$P,$B23, Before!$G:$G, "A") + COUNTIFS(Before!$P:$P,$B23, Before!$G:$G, "B") + COUNTIFS(Before!$P:$P,$B23, Before!$G:$G, "C")
+ COUNTIFS(After!$P:$P,$B23, After!$G:$G, "K") + COUNTIFS(After!$P:$P,$B23, After!$G:$G, "A") + COUNTIFS(After!$P:$P,$B23, After!$G:$G, "B") + COUNTIFS(After!$P:$P,$B23, After!$G:$G, "C")</f>
        <v>0</v>
      </c>
      <c r="G23" s="328" t="str">
        <f>VLOOKUP($B23, 'Evaluation Set-up'!$K$11:$R$35, 4, FALSE())</f>
        <v/>
      </c>
      <c r="H23" s="329" t="str">
        <f>VLOOKUP($B23, 'Evaluation Set-up'!$K$11:$R$35, 7, FALSE())</f>
        <v/>
      </c>
      <c r="J23" s="330">
        <v>2016</v>
      </c>
      <c r="K23" s="331">
        <f t="shared" si="0"/>
        <v>0</v>
      </c>
      <c r="L23" s="330" t="str">
        <f>IF(OR(DATE($J23, L$12, 1) &lt; 'Evaluation Set-up'!$D$9, DATE($J23, L$12, 1) &gt;= 'Evaluation Set-up'!$E$9), "", "Before")</f>
        <v/>
      </c>
      <c r="M23" s="39" t="str">
        <f>IF(OR(DATE($J23, M$12, 1) &lt; 'Evaluation Set-up'!$D$9, DATE($J23, M$12, 1) &gt;= 'Evaluation Set-up'!$E$9), "", "Before")</f>
        <v/>
      </c>
      <c r="N23" s="39" t="str">
        <f>IF(OR(DATE($J23, N$12, 1) &lt; 'Evaluation Set-up'!$D$9, DATE($J23, N$12, 1) &gt;= 'Evaluation Set-up'!$E$9), "", "Before")</f>
        <v/>
      </c>
      <c r="O23" s="39" t="str">
        <f>IF(OR(DATE($J23, O$12, 1) &lt; 'Evaluation Set-up'!$D$9, DATE($J23, O$12, 1) &gt;= 'Evaluation Set-up'!$E$9), "", "Before")</f>
        <v/>
      </c>
      <c r="P23" s="39" t="str">
        <f>IF(OR(DATE($J23, P$12, 1) &lt; 'Evaluation Set-up'!$D$9, DATE($J23, P$12, 1) &gt;= 'Evaluation Set-up'!$E$9), "", "Before")</f>
        <v/>
      </c>
      <c r="Q23" s="39" t="str">
        <f>IF(OR(DATE($J23, Q$12, 1) &lt; 'Evaluation Set-up'!$D$9, DATE($J23, Q$12, 1) &gt;= 'Evaluation Set-up'!$E$9), "", "Before")</f>
        <v/>
      </c>
      <c r="R23" s="39" t="str">
        <f>IF(OR(DATE($J23, R$12, 1) &lt; 'Evaluation Set-up'!$D$9, DATE($J23, R$12, 1) &gt;= 'Evaluation Set-up'!$E$9), "", "Before")</f>
        <v/>
      </c>
      <c r="S23" s="39" t="str">
        <f>IF(OR(DATE($J23, S$12, 1) &lt; 'Evaluation Set-up'!$D$9, DATE($J23, S$12, 1) &gt;= 'Evaluation Set-up'!$E$9), "", "Before")</f>
        <v/>
      </c>
      <c r="T23" s="39" t="str">
        <f>IF(OR(DATE($J23, T$12, 1) &lt; 'Evaluation Set-up'!$D$9, DATE($J23, T$12, 1) &gt;= 'Evaluation Set-up'!$E$9), "", "Before")</f>
        <v/>
      </c>
      <c r="U23" s="39" t="str">
        <f>IF(OR(DATE($J23, U$12, 1) &lt; 'Evaluation Set-up'!$D$9, DATE($J23, U$12, 1) &gt;= 'Evaluation Set-up'!$E$9), "", "Before")</f>
        <v/>
      </c>
      <c r="V23" s="39" t="str">
        <f>IF(OR(DATE($J23, V$12, 1) &lt; 'Evaluation Set-up'!$D$9, DATE($J23, V$12, 1) &gt;= 'Evaluation Set-up'!$E$9), "", "Before")</f>
        <v/>
      </c>
      <c r="W23" s="332" t="str">
        <f>IF(OR(DATE($J23, W$12, 1) &lt; 'Evaluation Set-up'!$D$9, DATE($J23, W$12, 1) &gt;= 'Evaluation Set-up'!$E$9), "", "Before")</f>
        <v/>
      </c>
      <c r="X23" s="39"/>
      <c r="Y23" s="330">
        <v>2016</v>
      </c>
      <c r="Z23" s="331">
        <f t="shared" si="1"/>
        <v>0</v>
      </c>
      <c r="AA23" s="39" t="str">
        <f>IF(OR(DATE($Y23, L$12, 1) &lt; 'Evaluation Set-up'!$D$11, DATE($Y23, L$12, 1) &gt;= 'Evaluation Set-up'!$E$11), "", "After")</f>
        <v/>
      </c>
      <c r="AB23" s="39" t="str">
        <f>IF(OR(DATE($Y23, M$12, 1) &lt; 'Evaluation Set-up'!$D$11, DATE($Y23, M$12, 1) &gt;= 'Evaluation Set-up'!$E$11), "", "After")</f>
        <v/>
      </c>
      <c r="AC23" s="39" t="str">
        <f>IF(OR(DATE($Y23, N$12, 1) &lt; 'Evaluation Set-up'!$D$11, DATE($Y23, N$12, 1) &gt;= 'Evaluation Set-up'!$E$11), "", "After")</f>
        <v/>
      </c>
      <c r="AD23" s="39" t="str">
        <f>IF(OR(DATE($Y23, O$12, 1) &lt; 'Evaluation Set-up'!$D$11, DATE($Y23, O$12, 1) &gt;= 'Evaluation Set-up'!$E$11), "", "After")</f>
        <v/>
      </c>
      <c r="AE23" s="39" t="str">
        <f>IF(OR(DATE($Y23, P$12, 1) &lt; 'Evaluation Set-up'!$D$11, DATE($Y23, P$12, 1) &gt;= 'Evaluation Set-up'!$E$11), "", "After")</f>
        <v/>
      </c>
      <c r="AF23" s="39" t="str">
        <f>IF(OR(DATE($Y23, Q$12, 1) &lt; 'Evaluation Set-up'!$D$11, DATE($Y23, Q$12, 1) &gt;= 'Evaluation Set-up'!$E$11), "", "After")</f>
        <v/>
      </c>
      <c r="AG23" s="39" t="str">
        <f>IF(OR(DATE($Y23, R$12, 1) &lt; 'Evaluation Set-up'!$D$11, DATE($Y23, R$12, 1) &gt;= 'Evaluation Set-up'!$E$11), "", "After")</f>
        <v/>
      </c>
      <c r="AH23" s="39" t="str">
        <f>IF(OR(DATE($Y23, S$12, 1) &lt; 'Evaluation Set-up'!$D$11, DATE($Y23, S$12, 1) &gt;= 'Evaluation Set-up'!$E$11), "", "After")</f>
        <v/>
      </c>
      <c r="AI23" s="39" t="str">
        <f>IF(OR(DATE($Y23, T$12, 1) &lt; 'Evaluation Set-up'!$D$11, DATE($Y23, T$12, 1) &gt;= 'Evaluation Set-up'!$E$11), "", "After")</f>
        <v/>
      </c>
      <c r="AJ23" s="39" t="str">
        <f>IF(OR(DATE($Y23, U$12, 1) &lt; 'Evaluation Set-up'!$D$11, DATE($Y23, U$12, 1) &gt;= 'Evaluation Set-up'!$E$11), "", "After")</f>
        <v/>
      </c>
      <c r="AK23" s="39" t="str">
        <f>IF(OR(DATE($Y23, V$12, 1) &lt; 'Evaluation Set-up'!$D$11, DATE($Y23, V$12, 1) &gt;= 'Evaluation Set-up'!$E$11), "", "After")</f>
        <v/>
      </c>
      <c r="AL23" s="332" t="str">
        <f>IF(OR(DATE($Y23, W$12, 1) &lt; 'Evaluation Set-up'!$D$11, DATE($Y23, W$12, 1) &gt;= 'Evaluation Set-up'!$E$11), "", "After")</f>
        <v/>
      </c>
    </row>
    <row r="24" spans="2:38" x14ac:dyDescent="0.55000000000000004">
      <c r="B24" s="325">
        <v>2017</v>
      </c>
      <c r="C24" s="326">
        <f>COUNTIF(Before!$P:$P,B24) + COUNTIF(After!$P:$P,B24)</f>
        <v>0</v>
      </c>
      <c r="D24" s="274">
        <f>COUNTIFS(Before!$C:$C,"&gt;=23",Before!$C:$C,"&lt;=27", Before!$P:$P,B24)+COUNTIFS(Before!$C:$C,"30", Before!$P:$P,B24) + COUNTIFS(After!$C:$C,"&gt;=23",After!$C:$C,"&lt;=27", After!$P:$P,B24)+COUNTIFS(After!$C:$C,"30", After!$P:$P,B24)</f>
        <v>0</v>
      </c>
      <c r="E24" s="274">
        <f>COUNTIFS(Before!$C:$C,"&gt;=21",Before!$C:$C,"&lt;=22", Before!$P:$P,B24) + COUNTIFS(After!$C:$C,"&gt;=21",After!$C:$C,"&lt;=22", After!$P:$P,B24)</f>
        <v>0</v>
      </c>
      <c r="F24" s="327">
        <f>COUNTIFS(Before!$P:$P,$B24, Before!$G:$G, "K") + COUNTIFS(Before!$P:$P,$B24, Before!$G:$G, "A") + COUNTIFS(Before!$P:$P,$B24, Before!$G:$G, "B") + COUNTIFS(Before!$P:$P,$B24, Before!$G:$G, "C")
+ COUNTIFS(After!$P:$P,$B24, After!$G:$G, "K") + COUNTIFS(After!$P:$P,$B24, After!$G:$G, "A") + COUNTIFS(After!$P:$P,$B24, After!$G:$G, "B") + COUNTIFS(After!$P:$P,$B24, After!$G:$G, "C")</f>
        <v>0</v>
      </c>
      <c r="G24" s="328">
        <f>VLOOKUP($B24, 'Evaluation Set-up'!$K$11:$R$35, 4, FALSE())</f>
        <v>1150</v>
      </c>
      <c r="H24" s="329">
        <f>VLOOKUP($B24, 'Evaluation Set-up'!$K$11:$R$35, 7, FALSE())</f>
        <v>630</v>
      </c>
      <c r="J24" s="330">
        <v>2017</v>
      </c>
      <c r="K24" s="331">
        <f t="shared" si="0"/>
        <v>2</v>
      </c>
      <c r="L24" s="330" t="str">
        <f>IF(OR(DATE($J24, L$12, 1) &lt; 'Evaluation Set-up'!$D$9, DATE($J24, L$12, 1) &gt;= 'Evaluation Set-up'!$E$9), "", "Before")</f>
        <v/>
      </c>
      <c r="M24" s="39" t="str">
        <f>IF(OR(DATE($J24, M$12, 1) &lt; 'Evaluation Set-up'!$D$9, DATE($J24, M$12, 1) &gt;= 'Evaluation Set-up'!$E$9), "", "Before")</f>
        <v/>
      </c>
      <c r="N24" s="39" t="str">
        <f>IF(OR(DATE($J24, N$12, 1) &lt; 'Evaluation Set-up'!$D$9, DATE($J24, N$12, 1) &gt;= 'Evaluation Set-up'!$E$9), "", "Before")</f>
        <v/>
      </c>
      <c r="O24" s="39" t="str">
        <f>IF(OR(DATE($J24, O$12, 1) &lt; 'Evaluation Set-up'!$D$9, DATE($J24, O$12, 1) &gt;= 'Evaluation Set-up'!$E$9), "", "Before")</f>
        <v/>
      </c>
      <c r="P24" s="39" t="str">
        <f>IF(OR(DATE($J24, P$12, 1) &lt; 'Evaluation Set-up'!$D$9, DATE($J24, P$12, 1) &gt;= 'Evaluation Set-up'!$E$9), "", "Before")</f>
        <v/>
      </c>
      <c r="Q24" s="39" t="str">
        <f>IF(OR(DATE($J24, Q$12, 1) &lt; 'Evaluation Set-up'!$D$9, DATE($J24, Q$12, 1) &gt;= 'Evaluation Set-up'!$E$9), "", "Before")</f>
        <v/>
      </c>
      <c r="R24" s="39" t="str">
        <f>IF(OR(DATE($J24, R$12, 1) &lt; 'Evaluation Set-up'!$D$9, DATE($J24, R$12, 1) &gt;= 'Evaluation Set-up'!$E$9), "", "Before")</f>
        <v/>
      </c>
      <c r="S24" s="39" t="str">
        <f>IF(OR(DATE($J24, S$12, 1) &lt; 'Evaluation Set-up'!$D$9, DATE($J24, S$12, 1) &gt;= 'Evaluation Set-up'!$E$9), "", "Before")</f>
        <v/>
      </c>
      <c r="T24" s="39" t="str">
        <f>IF(OR(DATE($J24, T$12, 1) &lt; 'Evaluation Set-up'!$D$9, DATE($J24, T$12, 1) &gt;= 'Evaluation Set-up'!$E$9), "", "Before")</f>
        <v/>
      </c>
      <c r="U24" s="39" t="str">
        <f>IF(OR(DATE($J24, U$12, 1) &lt; 'Evaluation Set-up'!$D$9, DATE($J24, U$12, 1) &gt;= 'Evaluation Set-up'!$E$9), "", "Before")</f>
        <v/>
      </c>
      <c r="V24" s="39" t="str">
        <f>IF(OR(DATE($J24, V$12, 1) &lt; 'Evaluation Set-up'!$D$9, DATE($J24, V$12, 1) &gt;= 'Evaluation Set-up'!$E$9), "", "Before")</f>
        <v>Before</v>
      </c>
      <c r="W24" s="332" t="str">
        <f>IF(OR(DATE($J24, W$12, 1) &lt; 'Evaluation Set-up'!$D$9, DATE($J24, W$12, 1) &gt;= 'Evaluation Set-up'!$E$9), "", "Before")</f>
        <v>Before</v>
      </c>
      <c r="X24" s="39"/>
      <c r="Y24" s="330">
        <v>2017</v>
      </c>
      <c r="Z24" s="331">
        <f t="shared" si="1"/>
        <v>0</v>
      </c>
      <c r="AA24" s="39" t="str">
        <f>IF(OR(DATE($Y24, L$12, 1) &lt; 'Evaluation Set-up'!$D$11, DATE($Y24, L$12, 1) &gt;= 'Evaluation Set-up'!$E$11), "", "After")</f>
        <v/>
      </c>
      <c r="AB24" s="39" t="str">
        <f>IF(OR(DATE($Y24, M$12, 1) &lt; 'Evaluation Set-up'!$D$11, DATE($Y24, M$12, 1) &gt;= 'Evaluation Set-up'!$E$11), "", "After")</f>
        <v/>
      </c>
      <c r="AC24" s="39" t="str">
        <f>IF(OR(DATE($Y24, N$12, 1) &lt; 'Evaluation Set-up'!$D$11, DATE($Y24, N$12, 1) &gt;= 'Evaluation Set-up'!$E$11), "", "After")</f>
        <v/>
      </c>
      <c r="AD24" s="39" t="str">
        <f>IF(OR(DATE($Y24, O$12, 1) &lt; 'Evaluation Set-up'!$D$11, DATE($Y24, O$12, 1) &gt;= 'Evaluation Set-up'!$E$11), "", "After")</f>
        <v/>
      </c>
      <c r="AE24" s="39" t="str">
        <f>IF(OR(DATE($Y24, P$12, 1) &lt; 'Evaluation Set-up'!$D$11, DATE($Y24, P$12, 1) &gt;= 'Evaluation Set-up'!$E$11), "", "After")</f>
        <v/>
      </c>
      <c r="AF24" s="39" t="str">
        <f>IF(OR(DATE($Y24, Q$12, 1) &lt; 'Evaluation Set-up'!$D$11, DATE($Y24, Q$12, 1) &gt;= 'Evaluation Set-up'!$E$11), "", "After")</f>
        <v/>
      </c>
      <c r="AG24" s="39" t="str">
        <f>IF(OR(DATE($Y24, R$12, 1) &lt; 'Evaluation Set-up'!$D$11, DATE($Y24, R$12, 1) &gt;= 'Evaluation Set-up'!$E$11), "", "After")</f>
        <v/>
      </c>
      <c r="AH24" s="39" t="str">
        <f>IF(OR(DATE($Y24, S$12, 1) &lt; 'Evaluation Set-up'!$D$11, DATE($Y24, S$12, 1) &gt;= 'Evaluation Set-up'!$E$11), "", "After")</f>
        <v/>
      </c>
      <c r="AI24" s="39" t="str">
        <f>IF(OR(DATE($Y24, T$12, 1) &lt; 'Evaluation Set-up'!$D$11, DATE($Y24, T$12, 1) &gt;= 'Evaluation Set-up'!$E$11), "", "After")</f>
        <v/>
      </c>
      <c r="AJ24" s="39" t="str">
        <f>IF(OR(DATE($Y24, U$12, 1) &lt; 'Evaluation Set-up'!$D$11, DATE($Y24, U$12, 1) &gt;= 'Evaluation Set-up'!$E$11), "", "After")</f>
        <v/>
      </c>
      <c r="AK24" s="39" t="str">
        <f>IF(OR(DATE($Y24, V$12, 1) &lt; 'Evaluation Set-up'!$D$11, DATE($Y24, V$12, 1) &gt;= 'Evaluation Set-up'!$E$11), "", "After")</f>
        <v/>
      </c>
      <c r="AL24" s="332" t="str">
        <f>IF(OR(DATE($Y24, W$12, 1) &lt; 'Evaluation Set-up'!$D$11, DATE($Y24, W$12, 1) &gt;= 'Evaluation Set-up'!$E$11), "", "After")</f>
        <v/>
      </c>
    </row>
    <row r="25" spans="2:38" x14ac:dyDescent="0.55000000000000004">
      <c r="B25" s="325">
        <v>2018</v>
      </c>
      <c r="C25" s="326">
        <f>COUNTIF(Before!$P:$P,B25) + COUNTIF(After!$P:$P,B25)</f>
        <v>3</v>
      </c>
      <c r="D25" s="274">
        <f>COUNTIFS(Before!$C:$C,"&gt;=23",Before!$C:$C,"&lt;=27", Before!$P:$P,B25)+COUNTIFS(Before!$C:$C,"30", Before!$P:$P,B25) + COUNTIFS(After!$C:$C,"&gt;=23",After!$C:$C,"&lt;=27", After!$P:$P,B25)+COUNTIFS(After!$C:$C,"30", After!$P:$P,B25)</f>
        <v>3</v>
      </c>
      <c r="E25" s="274">
        <f>COUNTIFS(Before!$C:$C,"&gt;=21",Before!$C:$C,"&lt;=22", Before!$P:$P,B25) + COUNTIFS(After!$C:$C,"&gt;=21",After!$C:$C,"&lt;=22", After!$P:$P,B25)</f>
        <v>0</v>
      </c>
      <c r="F25" s="327">
        <f>COUNTIFS(Before!$P:$P,$B25, Before!$G:$G, "K") + COUNTIFS(Before!$P:$P,$B25, Before!$G:$G, "A") + COUNTIFS(Before!$P:$P,$B25, Before!$G:$G, "B") + COUNTIFS(Before!$P:$P,$B25, Before!$G:$G, "C")
+ COUNTIFS(After!$P:$P,$B25, After!$G:$G, "K") + COUNTIFS(After!$P:$P,$B25, After!$G:$G, "A") + COUNTIFS(After!$P:$P,$B25, After!$G:$G, "B") + COUNTIFS(After!$P:$P,$B25, After!$G:$G, "C")</f>
        <v>0</v>
      </c>
      <c r="G25" s="328">
        <f>VLOOKUP($B25, 'Evaluation Set-up'!$K$11:$R$35, 4, FALSE())</f>
        <v>1200</v>
      </c>
      <c r="H25" s="329">
        <f>VLOOKUP($B25, 'Evaluation Set-up'!$K$11:$R$35, 7, FALSE())</f>
        <v>605</v>
      </c>
      <c r="J25" s="330">
        <v>2018</v>
      </c>
      <c r="K25" s="331">
        <f t="shared" si="0"/>
        <v>12</v>
      </c>
      <c r="L25" s="330" t="str">
        <f>IF(OR(DATE($J25, L$12, 1) &lt; 'Evaluation Set-up'!$D$9, DATE($J25, L$12, 1) &gt;= 'Evaluation Set-up'!$E$9), "", "Before")</f>
        <v>Before</v>
      </c>
      <c r="M25" s="39" t="str">
        <f>IF(OR(DATE($J25, M$12, 1) &lt; 'Evaluation Set-up'!$D$9, DATE($J25, M$12, 1) &gt;= 'Evaluation Set-up'!$E$9), "", "Before")</f>
        <v>Before</v>
      </c>
      <c r="N25" s="39" t="str">
        <f>IF(OR(DATE($J25, N$12, 1) &lt; 'Evaluation Set-up'!$D$9, DATE($J25, N$12, 1) &gt;= 'Evaluation Set-up'!$E$9), "", "Before")</f>
        <v>Before</v>
      </c>
      <c r="O25" s="39" t="str">
        <f>IF(OR(DATE($J25, O$12, 1) &lt; 'Evaluation Set-up'!$D$9, DATE($J25, O$12, 1) &gt;= 'Evaluation Set-up'!$E$9), "", "Before")</f>
        <v>Before</v>
      </c>
      <c r="P25" s="39" t="str">
        <f>IF(OR(DATE($J25, P$12, 1) &lt; 'Evaluation Set-up'!$D$9, DATE($J25, P$12, 1) &gt;= 'Evaluation Set-up'!$E$9), "", "Before")</f>
        <v>Before</v>
      </c>
      <c r="Q25" s="39" t="str">
        <f>IF(OR(DATE($J25, Q$12, 1) &lt; 'Evaluation Set-up'!$D$9, DATE($J25, Q$12, 1) &gt;= 'Evaluation Set-up'!$E$9), "", "Before")</f>
        <v>Before</v>
      </c>
      <c r="R25" s="39" t="str">
        <f>IF(OR(DATE($J25, R$12, 1) &lt; 'Evaluation Set-up'!$D$9, DATE($J25, R$12, 1) &gt;= 'Evaluation Set-up'!$E$9), "", "Before")</f>
        <v>Before</v>
      </c>
      <c r="S25" s="39" t="str">
        <f>IF(OR(DATE($J25, S$12, 1) &lt; 'Evaluation Set-up'!$D$9, DATE($J25, S$12, 1) &gt;= 'Evaluation Set-up'!$E$9), "", "Before")</f>
        <v>Before</v>
      </c>
      <c r="T25" s="39" t="str">
        <f>IF(OR(DATE($J25, T$12, 1) &lt; 'Evaluation Set-up'!$D$9, DATE($J25, T$12, 1) &gt;= 'Evaluation Set-up'!$E$9), "", "Before")</f>
        <v>Before</v>
      </c>
      <c r="U25" s="39" t="str">
        <f>IF(OR(DATE($J25, U$12, 1) &lt; 'Evaluation Set-up'!$D$9, DATE($J25, U$12, 1) &gt;= 'Evaluation Set-up'!$E$9), "", "Before")</f>
        <v>Before</v>
      </c>
      <c r="V25" s="39" t="str">
        <f>IF(OR(DATE($J25, V$12, 1) &lt; 'Evaluation Set-up'!$D$9, DATE($J25, V$12, 1) &gt;= 'Evaluation Set-up'!$E$9), "", "Before")</f>
        <v>Before</v>
      </c>
      <c r="W25" s="332" t="str">
        <f>IF(OR(DATE($J25, W$12, 1) &lt; 'Evaluation Set-up'!$D$9, DATE($J25, W$12, 1) &gt;= 'Evaluation Set-up'!$E$9), "", "Before")</f>
        <v>Before</v>
      </c>
      <c r="X25" s="39"/>
      <c r="Y25" s="330">
        <v>2018</v>
      </c>
      <c r="Z25" s="331">
        <f t="shared" si="1"/>
        <v>0</v>
      </c>
      <c r="AA25" s="39" t="str">
        <f>IF(OR(DATE($Y25, L$12, 1) &lt; 'Evaluation Set-up'!$D$11, DATE($Y25, L$12, 1) &gt;= 'Evaluation Set-up'!$E$11), "", "After")</f>
        <v/>
      </c>
      <c r="AB25" s="39" t="str">
        <f>IF(OR(DATE($Y25, M$12, 1) &lt; 'Evaluation Set-up'!$D$11, DATE($Y25, M$12, 1) &gt;= 'Evaluation Set-up'!$E$11), "", "After")</f>
        <v/>
      </c>
      <c r="AC25" s="39" t="str">
        <f>IF(OR(DATE($Y25, N$12, 1) &lt; 'Evaluation Set-up'!$D$11, DATE($Y25, N$12, 1) &gt;= 'Evaluation Set-up'!$E$11), "", "After")</f>
        <v/>
      </c>
      <c r="AD25" s="39" t="str">
        <f>IF(OR(DATE($Y25, O$12, 1) &lt; 'Evaluation Set-up'!$D$11, DATE($Y25, O$12, 1) &gt;= 'Evaluation Set-up'!$E$11), "", "After")</f>
        <v/>
      </c>
      <c r="AE25" s="39" t="str">
        <f>IF(OR(DATE($Y25, P$12, 1) &lt; 'Evaluation Set-up'!$D$11, DATE($Y25, P$12, 1) &gt;= 'Evaluation Set-up'!$E$11), "", "After")</f>
        <v/>
      </c>
      <c r="AF25" s="39" t="str">
        <f>IF(OR(DATE($Y25, Q$12, 1) &lt; 'Evaluation Set-up'!$D$11, DATE($Y25, Q$12, 1) &gt;= 'Evaluation Set-up'!$E$11), "", "After")</f>
        <v/>
      </c>
      <c r="AG25" s="39" t="str">
        <f>IF(OR(DATE($Y25, R$12, 1) &lt; 'Evaluation Set-up'!$D$11, DATE($Y25, R$12, 1) &gt;= 'Evaluation Set-up'!$E$11), "", "After")</f>
        <v/>
      </c>
      <c r="AH25" s="39" t="str">
        <f>IF(OR(DATE($Y25, S$12, 1) &lt; 'Evaluation Set-up'!$D$11, DATE($Y25, S$12, 1) &gt;= 'Evaluation Set-up'!$E$11), "", "After")</f>
        <v/>
      </c>
      <c r="AI25" s="39" t="str">
        <f>IF(OR(DATE($Y25, T$12, 1) &lt; 'Evaluation Set-up'!$D$11, DATE($Y25, T$12, 1) &gt;= 'Evaluation Set-up'!$E$11), "", "After")</f>
        <v/>
      </c>
      <c r="AJ25" s="39" t="str">
        <f>IF(OR(DATE($Y25, U$12, 1) &lt; 'Evaluation Set-up'!$D$11, DATE($Y25, U$12, 1) &gt;= 'Evaluation Set-up'!$E$11), "", "After")</f>
        <v/>
      </c>
      <c r="AK25" s="39" t="str">
        <f>IF(OR(DATE($Y25, V$12, 1) &lt; 'Evaluation Set-up'!$D$11, DATE($Y25, V$12, 1) &gt;= 'Evaluation Set-up'!$E$11), "", "After")</f>
        <v/>
      </c>
      <c r="AL25" s="332" t="str">
        <f>IF(OR(DATE($Y25, W$12, 1) &lt; 'Evaluation Set-up'!$D$11, DATE($Y25, W$12, 1) &gt;= 'Evaluation Set-up'!$E$11), "", "After")</f>
        <v/>
      </c>
    </row>
    <row r="26" spans="2:38" x14ac:dyDescent="0.55000000000000004">
      <c r="B26" s="325">
        <v>2019</v>
      </c>
      <c r="C26" s="326">
        <f>COUNTIF(Before!$P:$P,B26) + COUNTIF(After!$P:$P,B26)</f>
        <v>4</v>
      </c>
      <c r="D26" s="274">
        <f>COUNTIFS(Before!$C:$C,"&gt;=23",Before!$C:$C,"&lt;=27", Before!$P:$P,B26)+COUNTIFS(Before!$C:$C,"30", Before!$P:$P,B26) + COUNTIFS(After!$C:$C,"&gt;=23",After!$C:$C,"&lt;=27", After!$P:$P,B26)+COUNTIFS(After!$C:$C,"30", After!$P:$P,B26)</f>
        <v>4</v>
      </c>
      <c r="E26" s="274">
        <f>COUNTIFS(Before!$C:$C,"&gt;=21",Before!$C:$C,"&lt;=22", Before!$P:$P,B26) + COUNTIFS(After!$C:$C,"&gt;=21",After!$C:$C,"&lt;=22", After!$P:$P,B26)</f>
        <v>0</v>
      </c>
      <c r="F26" s="327">
        <f>COUNTIFS(Before!$P:$P,$B26, Before!$G:$G, "K") + COUNTIFS(Before!$P:$P,$B26, Before!$G:$G, "A") + COUNTIFS(Before!$P:$P,$B26, Before!$G:$G, "B") + COUNTIFS(Before!$P:$P,$B26, Before!$G:$G, "C")
+ COUNTIFS(After!$P:$P,$B26, After!$G:$G, "K") + COUNTIFS(After!$P:$P,$B26, After!$G:$G, "A") + COUNTIFS(After!$P:$P,$B26, After!$G:$G, "B") + COUNTIFS(After!$P:$P,$B26, After!$G:$G, "C")</f>
        <v>4</v>
      </c>
      <c r="G26" s="328">
        <f>VLOOKUP($B26, 'Evaluation Set-up'!$K$11:$R$35, 4, FALSE())</f>
        <v>1025</v>
      </c>
      <c r="H26" s="329">
        <f>VLOOKUP($B26, 'Evaluation Set-up'!$K$11:$R$35, 7, FALSE())</f>
        <v>575</v>
      </c>
      <c r="J26" s="330">
        <v>2019</v>
      </c>
      <c r="K26" s="331">
        <f t="shared" si="0"/>
        <v>12</v>
      </c>
      <c r="L26" s="330" t="str">
        <f>IF(OR(DATE($J26, L$12, 1) &lt; 'Evaluation Set-up'!$D$9, DATE($J26, L$12, 1) &gt;= 'Evaluation Set-up'!$E$9), "", "Before")</f>
        <v>Before</v>
      </c>
      <c r="M26" s="39" t="str">
        <f>IF(OR(DATE($J26, M$12, 1) &lt; 'Evaluation Set-up'!$D$9, DATE($J26, M$12, 1) &gt;= 'Evaluation Set-up'!$E$9), "", "Before")</f>
        <v>Before</v>
      </c>
      <c r="N26" s="39" t="str">
        <f>IF(OR(DATE($J26, N$12, 1) &lt; 'Evaluation Set-up'!$D$9, DATE($J26, N$12, 1) &gt;= 'Evaluation Set-up'!$E$9), "", "Before")</f>
        <v>Before</v>
      </c>
      <c r="O26" s="39" t="str">
        <f>IF(OR(DATE($J26, O$12, 1) &lt; 'Evaluation Set-up'!$D$9, DATE($J26, O$12, 1) &gt;= 'Evaluation Set-up'!$E$9), "", "Before")</f>
        <v>Before</v>
      </c>
      <c r="P26" s="39" t="str">
        <f>IF(OR(DATE($J26, P$12, 1) &lt; 'Evaluation Set-up'!$D$9, DATE($J26, P$12, 1) &gt;= 'Evaluation Set-up'!$E$9), "", "Before")</f>
        <v>Before</v>
      </c>
      <c r="Q26" s="39" t="str">
        <f>IF(OR(DATE($J26, Q$12, 1) &lt; 'Evaluation Set-up'!$D$9, DATE($J26, Q$12, 1) &gt;= 'Evaluation Set-up'!$E$9), "", "Before")</f>
        <v>Before</v>
      </c>
      <c r="R26" s="39" t="str">
        <f>IF(OR(DATE($J26, R$12, 1) &lt; 'Evaluation Set-up'!$D$9, DATE($J26, R$12, 1) &gt;= 'Evaluation Set-up'!$E$9), "", "Before")</f>
        <v>Before</v>
      </c>
      <c r="S26" s="39" t="str">
        <f>IF(OR(DATE($J26, S$12, 1) &lt; 'Evaluation Set-up'!$D$9, DATE($J26, S$12, 1) &gt;= 'Evaluation Set-up'!$E$9), "", "Before")</f>
        <v>Before</v>
      </c>
      <c r="T26" s="39" t="str">
        <f>IF(OR(DATE($J26, T$12, 1) &lt; 'Evaluation Set-up'!$D$9, DATE($J26, T$12, 1) &gt;= 'Evaluation Set-up'!$E$9), "", "Before")</f>
        <v>Before</v>
      </c>
      <c r="U26" s="39" t="str">
        <f>IF(OR(DATE($J26, U$12, 1) &lt; 'Evaluation Set-up'!$D$9, DATE($J26, U$12, 1) &gt;= 'Evaluation Set-up'!$E$9), "", "Before")</f>
        <v>Before</v>
      </c>
      <c r="V26" s="39" t="str">
        <f>IF(OR(DATE($J26, V$12, 1) &lt; 'Evaluation Set-up'!$D$9, DATE($J26, V$12, 1) &gt;= 'Evaluation Set-up'!$E$9), "", "Before")</f>
        <v>Before</v>
      </c>
      <c r="W26" s="332" t="str">
        <f>IF(OR(DATE($J26, W$12, 1) &lt; 'Evaluation Set-up'!$D$9, DATE($J26, W$12, 1) &gt;= 'Evaluation Set-up'!$E$9), "", "Before")</f>
        <v>Before</v>
      </c>
      <c r="X26" s="39"/>
      <c r="Y26" s="330">
        <v>2019</v>
      </c>
      <c r="Z26" s="331">
        <f t="shared" si="1"/>
        <v>0</v>
      </c>
      <c r="AA26" s="39" t="str">
        <f>IF(OR(DATE($Y26, L$12, 1) &lt; 'Evaluation Set-up'!$D$11, DATE($Y26, L$12, 1) &gt;= 'Evaluation Set-up'!$E$11), "", "After")</f>
        <v/>
      </c>
      <c r="AB26" s="39" t="str">
        <f>IF(OR(DATE($Y26, M$12, 1) &lt; 'Evaluation Set-up'!$D$11, DATE($Y26, M$12, 1) &gt;= 'Evaluation Set-up'!$E$11), "", "After")</f>
        <v/>
      </c>
      <c r="AC26" s="39" t="str">
        <f>IF(OR(DATE($Y26, N$12, 1) &lt; 'Evaluation Set-up'!$D$11, DATE($Y26, N$12, 1) &gt;= 'Evaluation Set-up'!$E$11), "", "After")</f>
        <v/>
      </c>
      <c r="AD26" s="39" t="str">
        <f>IF(OR(DATE($Y26, O$12, 1) &lt; 'Evaluation Set-up'!$D$11, DATE($Y26, O$12, 1) &gt;= 'Evaluation Set-up'!$E$11), "", "After")</f>
        <v/>
      </c>
      <c r="AE26" s="39" t="str">
        <f>IF(OR(DATE($Y26, P$12, 1) &lt; 'Evaluation Set-up'!$D$11, DATE($Y26, P$12, 1) &gt;= 'Evaluation Set-up'!$E$11), "", "After")</f>
        <v/>
      </c>
      <c r="AF26" s="39" t="str">
        <f>IF(OR(DATE($Y26, Q$12, 1) &lt; 'Evaluation Set-up'!$D$11, DATE($Y26, Q$12, 1) &gt;= 'Evaluation Set-up'!$E$11), "", "After")</f>
        <v/>
      </c>
      <c r="AG26" s="39" t="str">
        <f>IF(OR(DATE($Y26, R$12, 1) &lt; 'Evaluation Set-up'!$D$11, DATE($Y26, R$12, 1) &gt;= 'Evaluation Set-up'!$E$11), "", "After")</f>
        <v/>
      </c>
      <c r="AH26" s="39" t="str">
        <f>IF(OR(DATE($Y26, S$12, 1) &lt; 'Evaluation Set-up'!$D$11, DATE($Y26, S$12, 1) &gt;= 'Evaluation Set-up'!$E$11), "", "After")</f>
        <v/>
      </c>
      <c r="AI26" s="39" t="str">
        <f>IF(OR(DATE($Y26, T$12, 1) &lt; 'Evaluation Set-up'!$D$11, DATE($Y26, T$12, 1) &gt;= 'Evaluation Set-up'!$E$11), "", "After")</f>
        <v/>
      </c>
      <c r="AJ26" s="39" t="str">
        <f>IF(OR(DATE($Y26, U$12, 1) &lt; 'Evaluation Set-up'!$D$11, DATE($Y26, U$12, 1) &gt;= 'Evaluation Set-up'!$E$11), "", "After")</f>
        <v/>
      </c>
      <c r="AK26" s="39" t="str">
        <f>IF(OR(DATE($Y26, V$12, 1) &lt; 'Evaluation Set-up'!$D$11, DATE($Y26, V$12, 1) &gt;= 'Evaluation Set-up'!$E$11), "", "After")</f>
        <v/>
      </c>
      <c r="AL26" s="332" t="str">
        <f>IF(OR(DATE($Y26, W$12, 1) &lt; 'Evaluation Set-up'!$D$11, DATE($Y26, W$12, 1) &gt;= 'Evaluation Set-up'!$E$11), "", "After")</f>
        <v/>
      </c>
    </row>
    <row r="27" spans="2:38" x14ac:dyDescent="0.55000000000000004">
      <c r="B27" s="325">
        <v>2020</v>
      </c>
      <c r="C27" s="326">
        <f>COUNTIF(Before!$P:$P,B27) + COUNTIF(After!$P:$P,B27)</f>
        <v>1</v>
      </c>
      <c r="D27" s="274">
        <f>COUNTIFS(Before!$C:$C,"&gt;=23",Before!$C:$C,"&lt;=27", Before!$P:$P,B27)+COUNTIFS(Before!$C:$C,"30", Before!$P:$P,B27) + COUNTIFS(After!$C:$C,"&gt;=23",After!$C:$C,"&lt;=27", After!$P:$P,B27)+COUNTIFS(After!$C:$C,"30", After!$P:$P,B27)</f>
        <v>1</v>
      </c>
      <c r="E27" s="274">
        <f>COUNTIFS(Before!$C:$C,"&gt;=21",Before!$C:$C,"&lt;=22", Before!$P:$P,B27) + COUNTIFS(After!$C:$C,"&gt;=21",After!$C:$C,"&lt;=22", After!$P:$P,B27)</f>
        <v>0</v>
      </c>
      <c r="F27" s="327">
        <f>COUNTIFS(Before!$P:$P,$B27, Before!$G:$G, "K") + COUNTIFS(Before!$P:$P,$B27, Before!$G:$G, "A") + COUNTIFS(Before!$P:$P,$B27, Before!$G:$G, "B") + COUNTIFS(Before!$P:$P,$B27, Before!$G:$G, "C")
+ COUNTIFS(After!$P:$P,$B27, After!$G:$G, "K") + COUNTIFS(After!$P:$P,$B27, After!$G:$G, "A") + COUNTIFS(After!$P:$P,$B27, After!$G:$G, "B") + COUNTIFS(After!$P:$P,$B27, After!$G:$G, "C")</f>
        <v>0</v>
      </c>
      <c r="G27" s="328">
        <f>VLOOKUP($B27, 'Evaluation Set-up'!$K$11:$R$35, 4, FALSE())</f>
        <v>950</v>
      </c>
      <c r="H27" s="329">
        <f>VLOOKUP($B27, 'Evaluation Set-up'!$K$11:$R$35, 7, FALSE())</f>
        <v>425</v>
      </c>
      <c r="J27" s="330">
        <v>2020</v>
      </c>
      <c r="K27" s="331">
        <f t="shared" si="0"/>
        <v>12</v>
      </c>
      <c r="L27" s="330" t="str">
        <f>IF(OR(DATE($J27, L$12, 1) &lt; 'Evaluation Set-up'!$D$9, DATE($J27, L$12, 1) &gt;= 'Evaluation Set-up'!$E$9), "", "Before")</f>
        <v>Before</v>
      </c>
      <c r="M27" s="39" t="str">
        <f>IF(OR(DATE($J27, M$12, 1) &lt; 'Evaluation Set-up'!$D$9, DATE($J27, M$12, 1) &gt;= 'Evaluation Set-up'!$E$9), "", "Before")</f>
        <v>Before</v>
      </c>
      <c r="N27" s="39" t="str">
        <f>IF(OR(DATE($J27, N$12, 1) &lt; 'Evaluation Set-up'!$D$9, DATE($J27, N$12, 1) &gt;= 'Evaluation Set-up'!$E$9), "", "Before")</f>
        <v>Before</v>
      </c>
      <c r="O27" s="39" t="str">
        <f>IF(OR(DATE($J27, O$12, 1) &lt; 'Evaluation Set-up'!$D$9, DATE($J27, O$12, 1) &gt;= 'Evaluation Set-up'!$E$9), "", "Before")</f>
        <v>Before</v>
      </c>
      <c r="P27" s="39" t="str">
        <f>IF(OR(DATE($J27, P$12, 1) &lt; 'Evaluation Set-up'!$D$9, DATE($J27, P$12, 1) &gt;= 'Evaluation Set-up'!$E$9), "", "Before")</f>
        <v>Before</v>
      </c>
      <c r="Q27" s="39" t="str">
        <f>IF(OR(DATE($J27, Q$12, 1) &lt; 'Evaluation Set-up'!$D$9, DATE($J27, Q$12, 1) &gt;= 'Evaluation Set-up'!$E$9), "", "Before")</f>
        <v>Before</v>
      </c>
      <c r="R27" s="39" t="str">
        <f>IF(OR(DATE($J27, R$12, 1) &lt; 'Evaluation Set-up'!$D$9, DATE($J27, R$12, 1) &gt;= 'Evaluation Set-up'!$E$9), "", "Before")</f>
        <v>Before</v>
      </c>
      <c r="S27" s="39" t="str">
        <f>IF(OR(DATE($J27, S$12, 1) &lt; 'Evaluation Set-up'!$D$9, DATE($J27, S$12, 1) &gt;= 'Evaluation Set-up'!$E$9), "", "Before")</f>
        <v>Before</v>
      </c>
      <c r="T27" s="39" t="str">
        <f>IF(OR(DATE($J27, T$12, 1) &lt; 'Evaluation Set-up'!$D$9, DATE($J27, T$12, 1) &gt;= 'Evaluation Set-up'!$E$9), "", "Before")</f>
        <v>Before</v>
      </c>
      <c r="U27" s="39" t="str">
        <f>IF(OR(DATE($J27, U$12, 1) &lt; 'Evaluation Set-up'!$D$9, DATE($J27, U$12, 1) &gt;= 'Evaluation Set-up'!$E$9), "", "Before")</f>
        <v>Before</v>
      </c>
      <c r="V27" s="39" t="str">
        <f>IF(OR(DATE($J27, V$12, 1) &lt; 'Evaluation Set-up'!$D$9, DATE($J27, V$12, 1) &gt;= 'Evaluation Set-up'!$E$9), "", "Before")</f>
        <v>Before</v>
      </c>
      <c r="W27" s="332" t="str">
        <f>IF(OR(DATE($J27, W$12, 1) &lt; 'Evaluation Set-up'!$D$9, DATE($J27, W$12, 1) &gt;= 'Evaluation Set-up'!$E$9), "", "Before")</f>
        <v>Before</v>
      </c>
      <c r="X27" s="39"/>
      <c r="Y27" s="330">
        <v>2020</v>
      </c>
      <c r="Z27" s="331">
        <f t="shared" si="1"/>
        <v>0</v>
      </c>
      <c r="AA27" s="39" t="str">
        <f>IF(OR(DATE($Y27, L$12, 1) &lt; 'Evaluation Set-up'!$D$11, DATE($Y27, L$12, 1) &gt;= 'Evaluation Set-up'!$E$11), "", "After")</f>
        <v/>
      </c>
      <c r="AB27" s="39" t="str">
        <f>IF(OR(DATE($Y27, M$12, 1) &lt; 'Evaluation Set-up'!$D$11, DATE($Y27, M$12, 1) &gt;= 'Evaluation Set-up'!$E$11), "", "After")</f>
        <v/>
      </c>
      <c r="AC27" s="39" t="str">
        <f>IF(OR(DATE($Y27, N$12, 1) &lt; 'Evaluation Set-up'!$D$11, DATE($Y27, N$12, 1) &gt;= 'Evaluation Set-up'!$E$11), "", "After")</f>
        <v/>
      </c>
      <c r="AD27" s="39" t="str">
        <f>IF(OR(DATE($Y27, O$12, 1) &lt; 'Evaluation Set-up'!$D$11, DATE($Y27, O$12, 1) &gt;= 'Evaluation Set-up'!$E$11), "", "After")</f>
        <v/>
      </c>
      <c r="AE27" s="39" t="str">
        <f>IF(OR(DATE($Y27, P$12, 1) &lt; 'Evaluation Set-up'!$D$11, DATE($Y27, P$12, 1) &gt;= 'Evaluation Set-up'!$E$11), "", "After")</f>
        <v/>
      </c>
      <c r="AF27" s="39" t="str">
        <f>IF(OR(DATE($Y27, Q$12, 1) &lt; 'Evaluation Set-up'!$D$11, DATE($Y27, Q$12, 1) &gt;= 'Evaluation Set-up'!$E$11), "", "After")</f>
        <v/>
      </c>
      <c r="AG27" s="39" t="str">
        <f>IF(OR(DATE($Y27, R$12, 1) &lt; 'Evaluation Set-up'!$D$11, DATE($Y27, R$12, 1) &gt;= 'Evaluation Set-up'!$E$11), "", "After")</f>
        <v/>
      </c>
      <c r="AH27" s="39" t="str">
        <f>IF(OR(DATE($Y27, S$12, 1) &lt; 'Evaluation Set-up'!$D$11, DATE($Y27, S$12, 1) &gt;= 'Evaluation Set-up'!$E$11), "", "After")</f>
        <v/>
      </c>
      <c r="AI27" s="39" t="str">
        <f>IF(OR(DATE($Y27, T$12, 1) &lt; 'Evaluation Set-up'!$D$11, DATE($Y27, T$12, 1) &gt;= 'Evaluation Set-up'!$E$11), "", "After")</f>
        <v/>
      </c>
      <c r="AJ27" s="39" t="str">
        <f>IF(OR(DATE($Y27, U$12, 1) &lt; 'Evaluation Set-up'!$D$11, DATE($Y27, U$12, 1) &gt;= 'Evaluation Set-up'!$E$11), "", "After")</f>
        <v/>
      </c>
      <c r="AK27" s="39" t="str">
        <f>IF(OR(DATE($Y27, V$12, 1) &lt; 'Evaluation Set-up'!$D$11, DATE($Y27, V$12, 1) &gt;= 'Evaluation Set-up'!$E$11), "", "After")</f>
        <v/>
      </c>
      <c r="AL27" s="332" t="str">
        <f>IF(OR(DATE($Y27, W$12, 1) &lt; 'Evaluation Set-up'!$D$11, DATE($Y27, W$12, 1) &gt;= 'Evaluation Set-up'!$E$11), "", "After")</f>
        <v/>
      </c>
    </row>
    <row r="28" spans="2:38" s="305" customFormat="1" x14ac:dyDescent="0.55000000000000004">
      <c r="B28" s="325">
        <v>2021</v>
      </c>
      <c r="C28" s="326">
        <f>COUNTIF(Before!$P:$P,B28) + COUNTIF(After!$P:$P,B28)</f>
        <v>0</v>
      </c>
      <c r="D28" s="274">
        <f>COUNTIFS(Before!$C:$C,"&gt;=23",Before!$C:$C,"&lt;=27", Before!$P:$P,B28)+COUNTIFS(Before!$C:$C,"30", Before!$P:$P,B28) + COUNTIFS(After!$C:$C,"&gt;=23",After!$C:$C,"&lt;=27", After!$P:$P,B28)+COUNTIFS(After!$C:$C,"30", After!$P:$P,B28)</f>
        <v>0</v>
      </c>
      <c r="E28" s="274">
        <f>COUNTIFS(Before!$C:$C,"&gt;=21",Before!$C:$C,"&lt;=22", Before!$P:$P,B28) + COUNTIFS(After!$C:$C,"&gt;=21",After!$C:$C,"&lt;=22", After!$P:$P,B28)</f>
        <v>0</v>
      </c>
      <c r="F28" s="327">
        <f>COUNTIFS(Before!$P:$P,$B28, Before!$G:$G, "K") + COUNTIFS(Before!$P:$P,$B28, Before!$G:$G, "A") + COUNTIFS(Before!$P:$P,$B28, Before!$G:$G, "B") + COUNTIFS(Before!$P:$P,$B28, Before!$G:$G, "C")
+ COUNTIFS(After!$P:$P,$B28, After!$G:$G, "K") + COUNTIFS(After!$P:$P,$B28, After!$G:$G, "A") + COUNTIFS(After!$P:$P,$B28, After!$G:$G, "B") + COUNTIFS(After!$P:$P,$B28, After!$G:$G, "C")</f>
        <v>0</v>
      </c>
      <c r="G28" s="328">
        <f>VLOOKUP($B28, 'Evaluation Set-up'!$K$11:$R$35, 4, FALSE())</f>
        <v>1025</v>
      </c>
      <c r="H28" s="329">
        <f>VLOOKUP($B28, 'Evaluation Set-up'!$K$11:$R$35, 7, FALSE())</f>
        <v>425</v>
      </c>
      <c r="J28" s="330">
        <v>2021</v>
      </c>
      <c r="K28" s="331">
        <f t="shared" si="0"/>
        <v>10</v>
      </c>
      <c r="L28" s="330" t="str">
        <f>IF(OR(DATE($J28, L$12, 1) &lt; 'Evaluation Set-up'!$D$9, DATE($J28, L$12, 1) &gt;= 'Evaluation Set-up'!$E$9), "", "Before")</f>
        <v>Before</v>
      </c>
      <c r="M28" s="39" t="str">
        <f>IF(OR(DATE($J28, M$12, 1) &lt; 'Evaluation Set-up'!$D$9, DATE($J28, M$12, 1) &gt;= 'Evaluation Set-up'!$E$9), "", "Before")</f>
        <v>Before</v>
      </c>
      <c r="N28" s="39" t="str">
        <f>IF(OR(DATE($J28, N$12, 1) &lt; 'Evaluation Set-up'!$D$9, DATE($J28, N$12, 1) &gt;= 'Evaluation Set-up'!$E$9), "", "Before")</f>
        <v>Before</v>
      </c>
      <c r="O28" s="39" t="str">
        <f>IF(OR(DATE($J28, O$12, 1) &lt; 'Evaluation Set-up'!$D$9, DATE($J28, O$12, 1) &gt;= 'Evaluation Set-up'!$E$9), "", "Before")</f>
        <v>Before</v>
      </c>
      <c r="P28" s="39" t="str">
        <f>IF(OR(DATE($J28, P$12, 1) &lt; 'Evaluation Set-up'!$D$9, DATE($J28, P$12, 1) &gt;= 'Evaluation Set-up'!$E$9), "", "Before")</f>
        <v>Before</v>
      </c>
      <c r="Q28" s="39" t="str">
        <f>IF(OR(DATE($J28, Q$12, 1) &lt; 'Evaluation Set-up'!$D$9, DATE($J28, Q$12, 1) &gt;= 'Evaluation Set-up'!$E$9), "", "Before")</f>
        <v>Before</v>
      </c>
      <c r="R28" s="39" t="str">
        <f>IF(OR(DATE($J28, R$12, 1) &lt; 'Evaluation Set-up'!$D$9, DATE($J28, R$12, 1) &gt;= 'Evaluation Set-up'!$E$9), "", "Before")</f>
        <v>Before</v>
      </c>
      <c r="S28" s="39" t="str">
        <f>IF(OR(DATE($J28, S$12, 1) &lt; 'Evaluation Set-up'!$D$9, DATE($J28, S$12, 1) &gt;= 'Evaluation Set-up'!$E$9), "", "Before")</f>
        <v>Before</v>
      </c>
      <c r="T28" s="39" t="str">
        <f>IF(OR(DATE($J28, T$12, 1) &lt; 'Evaluation Set-up'!$D$9, DATE($J28, T$12, 1) &gt;= 'Evaluation Set-up'!$E$9), "", "Before")</f>
        <v>Before</v>
      </c>
      <c r="U28" s="39" t="str">
        <f>IF(OR(DATE($J28, U$12, 1) &lt; 'Evaluation Set-up'!$D$9, DATE($J28, U$12, 1) &gt;= 'Evaluation Set-up'!$E$9), "", "Before")</f>
        <v>Before</v>
      </c>
      <c r="V28" s="39" t="str">
        <f>IF(OR(DATE($J28, V$12, 1) &lt; 'Evaluation Set-up'!$D$9, DATE($J28, V$12, 1) &gt;= 'Evaluation Set-up'!$E$9), "", "Before")</f>
        <v/>
      </c>
      <c r="W28" s="332" t="str">
        <f>IF(OR(DATE($J28, W$12, 1) &lt; 'Evaluation Set-up'!$D$9, DATE($J28, W$12, 1) &gt;= 'Evaluation Set-up'!$E$9), "", "Before")</f>
        <v/>
      </c>
      <c r="X28" s="39"/>
      <c r="Y28" s="330">
        <v>2021</v>
      </c>
      <c r="Z28" s="331">
        <f t="shared" si="1"/>
        <v>0</v>
      </c>
      <c r="AA28" s="39" t="str">
        <f>IF(OR(DATE($Y28, L$12, 1) &lt; 'Evaluation Set-up'!$D$11, DATE($Y28, L$12, 1) &gt;= 'Evaluation Set-up'!$E$11), "", "After")</f>
        <v/>
      </c>
      <c r="AB28" s="39" t="str">
        <f>IF(OR(DATE($Y28, M$12, 1) &lt; 'Evaluation Set-up'!$D$11, DATE($Y28, M$12, 1) &gt;= 'Evaluation Set-up'!$E$11), "", "After")</f>
        <v/>
      </c>
      <c r="AC28" s="39" t="str">
        <f>IF(OR(DATE($Y28, N$12, 1) &lt; 'Evaluation Set-up'!$D$11, DATE($Y28, N$12, 1) &gt;= 'Evaluation Set-up'!$E$11), "", "After")</f>
        <v/>
      </c>
      <c r="AD28" s="39" t="str">
        <f>IF(OR(DATE($Y28, O$12, 1) &lt; 'Evaluation Set-up'!$D$11, DATE($Y28, O$12, 1) &gt;= 'Evaluation Set-up'!$E$11), "", "After")</f>
        <v/>
      </c>
      <c r="AE28" s="39" t="str">
        <f>IF(OR(DATE($Y28, P$12, 1) &lt; 'Evaluation Set-up'!$D$11, DATE($Y28, P$12, 1) &gt;= 'Evaluation Set-up'!$E$11), "", "After")</f>
        <v/>
      </c>
      <c r="AF28" s="39" t="str">
        <f>IF(OR(DATE($Y28, Q$12, 1) &lt; 'Evaluation Set-up'!$D$11, DATE($Y28, Q$12, 1) &gt;= 'Evaluation Set-up'!$E$11), "", "After")</f>
        <v/>
      </c>
      <c r="AG28" s="39" t="str">
        <f>IF(OR(DATE($Y28, R$12, 1) &lt; 'Evaluation Set-up'!$D$11, DATE($Y28, R$12, 1) &gt;= 'Evaluation Set-up'!$E$11), "", "After")</f>
        <v/>
      </c>
      <c r="AH28" s="39" t="str">
        <f>IF(OR(DATE($Y28, S$12, 1) &lt; 'Evaluation Set-up'!$D$11, DATE($Y28, S$12, 1) &gt;= 'Evaluation Set-up'!$E$11), "", "After")</f>
        <v/>
      </c>
      <c r="AI28" s="39" t="str">
        <f>IF(OR(DATE($Y28, T$12, 1) &lt; 'Evaluation Set-up'!$D$11, DATE($Y28, T$12, 1) &gt;= 'Evaluation Set-up'!$E$11), "", "After")</f>
        <v/>
      </c>
      <c r="AJ28" s="39" t="str">
        <f>IF(OR(DATE($Y28, U$12, 1) &lt; 'Evaluation Set-up'!$D$11, DATE($Y28, U$12, 1) &gt;= 'Evaluation Set-up'!$E$11), "", "After")</f>
        <v/>
      </c>
      <c r="AK28" s="39" t="str">
        <f>IF(OR(DATE($Y28, V$12, 1) &lt; 'Evaluation Set-up'!$D$11, DATE($Y28, V$12, 1) &gt;= 'Evaluation Set-up'!$E$11), "", "After")</f>
        <v/>
      </c>
      <c r="AL28" s="332" t="str">
        <f>IF(OR(DATE($Y28, W$12, 1) &lt; 'Evaluation Set-up'!$D$11, DATE($Y28, W$12, 1) &gt;= 'Evaluation Set-up'!$E$11), "", "After")</f>
        <v/>
      </c>
    </row>
    <row r="29" spans="2:38" x14ac:dyDescent="0.55000000000000004">
      <c r="B29" s="325">
        <v>2022</v>
      </c>
      <c r="C29" s="326">
        <f>COUNTIF(Before!$P:$P,B29) + COUNTIF(After!$P:$P,B29)</f>
        <v>0</v>
      </c>
      <c r="D29" s="274">
        <f>COUNTIFS(Before!$C:$C,"&gt;=23",Before!$C:$C,"&lt;=27", Before!$P:$P,B29)+COUNTIFS(Before!$C:$C,"30", Before!$P:$P,B29) + COUNTIFS(After!$C:$C,"&gt;=23",After!$C:$C,"&lt;=27", After!$P:$P,B29)+COUNTIFS(After!$C:$C,"30", After!$P:$P,B29)</f>
        <v>0</v>
      </c>
      <c r="E29" s="274">
        <f>COUNTIFS(Before!$C:$C,"&gt;=21",Before!$C:$C,"&lt;=22", Before!$P:$P,B29) + COUNTIFS(After!$C:$C,"&gt;=21",After!$C:$C,"&lt;=22", After!$P:$P,B29)</f>
        <v>0</v>
      </c>
      <c r="F29" s="327">
        <f>COUNTIFS(Before!$P:$P,$B29, Before!$G:$G, "K") + COUNTIFS(Before!$P:$P,$B29, Before!$G:$G, "A") + COUNTIFS(Before!$P:$P,$B29, Before!$G:$G, "B") + COUNTIFS(Before!$P:$P,$B29, Before!$G:$G, "C")
+ COUNTIFS(After!$P:$P,$B29, After!$G:$G, "K") + COUNTIFS(After!$P:$P,$B29, After!$G:$G, "A") + COUNTIFS(After!$P:$P,$B29, After!$G:$G, "B") + COUNTIFS(After!$P:$P,$B29, After!$G:$G, "C")</f>
        <v>0</v>
      </c>
      <c r="G29" s="328">
        <f>VLOOKUP($B29, 'Evaluation Set-up'!$K$11:$R$35, 4, FALSE())</f>
        <v>950</v>
      </c>
      <c r="H29" s="329">
        <f>VLOOKUP($B29, 'Evaluation Set-up'!$K$11:$R$35, 7, FALSE())</f>
        <v>525</v>
      </c>
      <c r="J29" s="330">
        <v>2022</v>
      </c>
      <c r="K29" s="331">
        <f t="shared" si="0"/>
        <v>0</v>
      </c>
      <c r="L29" s="330" t="str">
        <f>IF(OR(DATE($J29, L$12, 1) &lt; 'Evaluation Set-up'!$D$9, DATE($J29, L$12, 1) &gt;= 'Evaluation Set-up'!$E$9), "", "Before")</f>
        <v/>
      </c>
      <c r="M29" s="39" t="str">
        <f>IF(OR(DATE($J29, M$12, 1) &lt; 'Evaluation Set-up'!$D$9, DATE($J29, M$12, 1) &gt;= 'Evaluation Set-up'!$E$9), "", "Before")</f>
        <v/>
      </c>
      <c r="N29" s="39" t="str">
        <f>IF(OR(DATE($J29, N$12, 1) &lt; 'Evaluation Set-up'!$D$9, DATE($J29, N$12, 1) &gt;= 'Evaluation Set-up'!$E$9), "", "Before")</f>
        <v/>
      </c>
      <c r="O29" s="39" t="str">
        <f>IF(OR(DATE($J29, O$12, 1) &lt; 'Evaluation Set-up'!$D$9, DATE($J29, O$12, 1) &gt;= 'Evaluation Set-up'!$E$9), "", "Before")</f>
        <v/>
      </c>
      <c r="P29" s="39" t="str">
        <f>IF(OR(DATE($J29, P$12, 1) &lt; 'Evaluation Set-up'!$D$9, DATE($J29, P$12, 1) &gt;= 'Evaluation Set-up'!$E$9), "", "Before")</f>
        <v/>
      </c>
      <c r="Q29" s="39" t="str">
        <f>IF(OR(DATE($J29, Q$12, 1) &lt; 'Evaluation Set-up'!$D$9, DATE($J29, Q$12, 1) &gt;= 'Evaluation Set-up'!$E$9), "", "Before")</f>
        <v/>
      </c>
      <c r="R29" s="39" t="str">
        <f>IF(OR(DATE($J29, R$12, 1) &lt; 'Evaluation Set-up'!$D$9, DATE($J29, R$12, 1) &gt;= 'Evaluation Set-up'!$E$9), "", "Before")</f>
        <v/>
      </c>
      <c r="S29" s="39" t="str">
        <f>IF(OR(DATE($J29, S$12, 1) &lt; 'Evaluation Set-up'!$D$9, DATE($J29, S$12, 1) &gt;= 'Evaluation Set-up'!$E$9), "", "Before")</f>
        <v/>
      </c>
      <c r="T29" s="39" t="str">
        <f>IF(OR(DATE($J29, T$12, 1) &lt; 'Evaluation Set-up'!$D$9, DATE($J29, T$12, 1) &gt;= 'Evaluation Set-up'!$E$9), "", "Before")</f>
        <v/>
      </c>
      <c r="U29" s="39" t="str">
        <f>IF(OR(DATE($J29, U$12, 1) &lt; 'Evaluation Set-up'!$D$9, DATE($J29, U$12, 1) &gt;= 'Evaluation Set-up'!$E$9), "", "Before")</f>
        <v/>
      </c>
      <c r="V29" s="39" t="str">
        <f>IF(OR(DATE($J29, V$12, 1) &lt; 'Evaluation Set-up'!$D$9, DATE($J29, V$12, 1) &gt;= 'Evaluation Set-up'!$E$9), "", "Before")</f>
        <v/>
      </c>
      <c r="W29" s="332" t="str">
        <f>IF(OR(DATE($J29, W$12, 1) &lt; 'Evaluation Set-up'!$D$9, DATE($J29, W$12, 1) &gt;= 'Evaluation Set-up'!$E$9), "", "Before")</f>
        <v/>
      </c>
      <c r="X29" s="39"/>
      <c r="Y29" s="330">
        <v>2022</v>
      </c>
      <c r="Z29" s="331">
        <f t="shared" si="1"/>
        <v>9</v>
      </c>
      <c r="AA29" s="39" t="str">
        <f>IF(OR(DATE($Y29, L$12, 1) &lt; 'Evaluation Set-up'!$D$11, DATE($Y29, L$12, 1) &gt;= 'Evaluation Set-up'!$E$11), "", "After")</f>
        <v/>
      </c>
      <c r="AB29" s="39" t="str">
        <f>IF(OR(DATE($Y29, M$12, 1) &lt; 'Evaluation Set-up'!$D$11, DATE($Y29, M$12, 1) &gt;= 'Evaluation Set-up'!$E$11), "", "After")</f>
        <v/>
      </c>
      <c r="AC29" s="39" t="str">
        <f>IF(OR(DATE($Y29, N$12, 1) &lt; 'Evaluation Set-up'!$D$11, DATE($Y29, N$12, 1) &gt;= 'Evaluation Set-up'!$E$11), "", "After")</f>
        <v/>
      </c>
      <c r="AD29" s="39" t="str">
        <f>IF(OR(DATE($Y29, O$12, 1) &lt; 'Evaluation Set-up'!$D$11, DATE($Y29, O$12, 1) &gt;= 'Evaluation Set-up'!$E$11), "", "After")</f>
        <v>After</v>
      </c>
      <c r="AE29" s="39" t="str">
        <f>IF(OR(DATE($Y29, P$12, 1) &lt; 'Evaluation Set-up'!$D$11, DATE($Y29, P$12, 1) &gt;= 'Evaluation Set-up'!$E$11), "", "After")</f>
        <v>After</v>
      </c>
      <c r="AF29" s="39" t="str">
        <f>IF(OR(DATE($Y29, Q$12, 1) &lt; 'Evaluation Set-up'!$D$11, DATE($Y29, Q$12, 1) &gt;= 'Evaluation Set-up'!$E$11), "", "After")</f>
        <v>After</v>
      </c>
      <c r="AG29" s="39" t="str">
        <f>IF(OR(DATE($Y29, R$12, 1) &lt; 'Evaluation Set-up'!$D$11, DATE($Y29, R$12, 1) &gt;= 'Evaluation Set-up'!$E$11), "", "After")</f>
        <v>After</v>
      </c>
      <c r="AH29" s="39" t="str">
        <f>IF(OR(DATE($Y29, S$12, 1) &lt; 'Evaluation Set-up'!$D$11, DATE($Y29, S$12, 1) &gt;= 'Evaluation Set-up'!$E$11), "", "After")</f>
        <v>After</v>
      </c>
      <c r="AI29" s="39" t="str">
        <f>IF(OR(DATE($Y29, T$12, 1) &lt; 'Evaluation Set-up'!$D$11, DATE($Y29, T$12, 1) &gt;= 'Evaluation Set-up'!$E$11), "", "After")</f>
        <v>After</v>
      </c>
      <c r="AJ29" s="39" t="str">
        <f>IF(OR(DATE($Y29, U$12, 1) &lt; 'Evaluation Set-up'!$D$11, DATE($Y29, U$12, 1) &gt;= 'Evaluation Set-up'!$E$11), "", "After")</f>
        <v>After</v>
      </c>
      <c r="AK29" s="39" t="str">
        <f>IF(OR(DATE($Y29, V$12, 1) &lt; 'Evaluation Set-up'!$D$11, DATE($Y29, V$12, 1) &gt;= 'Evaluation Set-up'!$E$11), "", "After")</f>
        <v>After</v>
      </c>
      <c r="AL29" s="332" t="str">
        <f>IF(OR(DATE($Y29, W$12, 1) &lt; 'Evaluation Set-up'!$D$11, DATE($Y29, W$12, 1) &gt;= 'Evaluation Set-up'!$E$11), "", "After")</f>
        <v>After</v>
      </c>
    </row>
    <row r="30" spans="2:38" x14ac:dyDescent="0.55000000000000004">
      <c r="B30" s="325">
        <v>2023</v>
      </c>
      <c r="C30" s="326">
        <f>COUNTIF(Before!$P:$P,B30) + COUNTIF(After!$P:$P,B30)</f>
        <v>0</v>
      </c>
      <c r="D30" s="274">
        <f>COUNTIFS(Before!$C:$C,"&gt;=23",Before!$C:$C,"&lt;=27", Before!$P:$P,B30)+COUNTIFS(Before!$C:$C,"30", Before!$P:$P,B30) + COUNTIFS(After!$C:$C,"&gt;=23",After!$C:$C,"&lt;=27", After!$P:$P,B30)+COUNTIFS(After!$C:$C,"30", After!$P:$P,B30)</f>
        <v>0</v>
      </c>
      <c r="E30" s="274">
        <f>COUNTIFS(Before!$C:$C,"&gt;=21",Before!$C:$C,"&lt;=22", Before!$P:$P,B30) + COUNTIFS(After!$C:$C,"&gt;=21",After!$C:$C,"&lt;=22", After!$P:$P,B30)</f>
        <v>0</v>
      </c>
      <c r="F30" s="327">
        <f>COUNTIFS(Before!$P:$P,$B30, Before!$G:$G, "K") + COUNTIFS(Before!$P:$P,$B30, Before!$G:$G, "A") + COUNTIFS(Before!$P:$P,$B30, Before!$G:$G, "B") + COUNTIFS(Before!$P:$P,$B30, Before!$G:$G, "C")
+ COUNTIFS(After!$P:$P,$B30, After!$G:$G, "K") + COUNTIFS(After!$P:$P,$B30, After!$G:$G, "A") + COUNTIFS(After!$P:$P,$B30, After!$G:$G, "B") + COUNTIFS(After!$P:$P,$B30, After!$G:$G, "C")</f>
        <v>0</v>
      </c>
      <c r="G30" s="328">
        <f>VLOOKUP($B30, 'Evaluation Set-up'!$K$11:$R$35, 4, FALSE())</f>
        <v>1200</v>
      </c>
      <c r="H30" s="329">
        <f>VLOOKUP($B30, 'Evaluation Set-up'!$K$11:$R$35, 7, FALSE())</f>
        <v>625</v>
      </c>
      <c r="J30" s="330">
        <v>2023</v>
      </c>
      <c r="K30" s="331">
        <f t="shared" si="0"/>
        <v>0</v>
      </c>
      <c r="L30" s="330" t="str">
        <f>IF(OR(DATE($J30, L$12, 1) &lt; 'Evaluation Set-up'!$D$9, DATE($J30, L$12, 1) &gt;= 'Evaluation Set-up'!$E$9), "", "Before")</f>
        <v/>
      </c>
      <c r="M30" s="39" t="str">
        <f>IF(OR(DATE($J30, M$12, 1) &lt; 'Evaluation Set-up'!$D$9, DATE($J30, M$12, 1) &gt;= 'Evaluation Set-up'!$E$9), "", "Before")</f>
        <v/>
      </c>
      <c r="N30" s="39" t="str">
        <f>IF(OR(DATE($J30, N$12, 1) &lt; 'Evaluation Set-up'!$D$9, DATE($J30, N$12, 1) &gt;= 'Evaluation Set-up'!$E$9), "", "Before")</f>
        <v/>
      </c>
      <c r="O30" s="39" t="str">
        <f>IF(OR(DATE($J30, O$12, 1) &lt; 'Evaluation Set-up'!$D$9, DATE($J30, O$12, 1) &gt;= 'Evaluation Set-up'!$E$9), "", "Before")</f>
        <v/>
      </c>
      <c r="P30" s="39" t="str">
        <f>IF(OR(DATE($J30, P$12, 1) &lt; 'Evaluation Set-up'!$D$9, DATE($J30, P$12, 1) &gt;= 'Evaluation Set-up'!$E$9), "", "Before")</f>
        <v/>
      </c>
      <c r="Q30" s="39" t="str">
        <f>IF(OR(DATE($J30, Q$12, 1) &lt; 'Evaluation Set-up'!$D$9, DATE($J30, Q$12, 1) &gt;= 'Evaluation Set-up'!$E$9), "", "Before")</f>
        <v/>
      </c>
      <c r="R30" s="39" t="str">
        <f>IF(OR(DATE($J30, R$12, 1) &lt; 'Evaluation Set-up'!$D$9, DATE($J30, R$12, 1) &gt;= 'Evaluation Set-up'!$E$9), "", "Before")</f>
        <v/>
      </c>
      <c r="S30" s="39" t="str">
        <f>IF(OR(DATE($J30, S$12, 1) &lt; 'Evaluation Set-up'!$D$9, DATE($J30, S$12, 1) &gt;= 'Evaluation Set-up'!$E$9), "", "Before")</f>
        <v/>
      </c>
      <c r="T30" s="39" t="str">
        <f>IF(OR(DATE($J30, T$12, 1) &lt; 'Evaluation Set-up'!$D$9, DATE($J30, T$12, 1) &gt;= 'Evaluation Set-up'!$E$9), "", "Before")</f>
        <v/>
      </c>
      <c r="U30" s="39" t="str">
        <f>IF(OR(DATE($J30, U$12, 1) &lt; 'Evaluation Set-up'!$D$9, DATE($J30, U$12, 1) &gt;= 'Evaluation Set-up'!$E$9), "", "Before")</f>
        <v/>
      </c>
      <c r="V30" s="39" t="str">
        <f>IF(OR(DATE($J30, V$12, 1) &lt; 'Evaluation Set-up'!$D$9, DATE($J30, V$12, 1) &gt;= 'Evaluation Set-up'!$E$9), "", "Before")</f>
        <v/>
      </c>
      <c r="W30" s="332" t="str">
        <f>IF(OR(DATE($J30, W$12, 1) &lt; 'Evaluation Set-up'!$D$9, DATE($J30, W$12, 1) &gt;= 'Evaluation Set-up'!$E$9), "", "Before")</f>
        <v/>
      </c>
      <c r="X30" s="39"/>
      <c r="Y30" s="330">
        <v>2023</v>
      </c>
      <c r="Z30" s="331">
        <f t="shared" si="1"/>
        <v>12</v>
      </c>
      <c r="AA30" s="39" t="str">
        <f>IF(OR(DATE($Y30, L$12, 1) &lt; 'Evaluation Set-up'!$D$11, DATE($Y30, L$12, 1) &gt;= 'Evaluation Set-up'!$E$11), "", "After")</f>
        <v>After</v>
      </c>
      <c r="AB30" s="39" t="str">
        <f>IF(OR(DATE($Y30, M$12, 1) &lt; 'Evaluation Set-up'!$D$11, DATE($Y30, M$12, 1) &gt;= 'Evaluation Set-up'!$E$11), "", "After")</f>
        <v>After</v>
      </c>
      <c r="AC30" s="39" t="str">
        <f>IF(OR(DATE($Y30, N$12, 1) &lt; 'Evaluation Set-up'!$D$11, DATE($Y30, N$12, 1) &gt;= 'Evaluation Set-up'!$E$11), "", "After")</f>
        <v>After</v>
      </c>
      <c r="AD30" s="39" t="str">
        <f>IF(OR(DATE($Y30, O$12, 1) &lt; 'Evaluation Set-up'!$D$11, DATE($Y30, O$12, 1) &gt;= 'Evaluation Set-up'!$E$11), "", "After")</f>
        <v>After</v>
      </c>
      <c r="AE30" s="39" t="str">
        <f>IF(OR(DATE($Y30, P$12, 1) &lt; 'Evaluation Set-up'!$D$11, DATE($Y30, P$12, 1) &gt;= 'Evaluation Set-up'!$E$11), "", "After")</f>
        <v>After</v>
      </c>
      <c r="AF30" s="39" t="str">
        <f>IF(OR(DATE($Y30, Q$12, 1) &lt; 'Evaluation Set-up'!$D$11, DATE($Y30, Q$12, 1) &gt;= 'Evaluation Set-up'!$E$11), "", "After")</f>
        <v>After</v>
      </c>
      <c r="AG30" s="39" t="str">
        <f>IF(OR(DATE($Y30, R$12, 1) &lt; 'Evaluation Set-up'!$D$11, DATE($Y30, R$12, 1) &gt;= 'Evaluation Set-up'!$E$11), "", "After")</f>
        <v>After</v>
      </c>
      <c r="AH30" s="39" t="str">
        <f>IF(OR(DATE($Y30, S$12, 1) &lt; 'Evaluation Set-up'!$D$11, DATE($Y30, S$12, 1) &gt;= 'Evaluation Set-up'!$E$11), "", "After")</f>
        <v>After</v>
      </c>
      <c r="AI30" s="39" t="str">
        <f>IF(OR(DATE($Y30, T$12, 1) &lt; 'Evaluation Set-up'!$D$11, DATE($Y30, T$12, 1) &gt;= 'Evaluation Set-up'!$E$11), "", "After")</f>
        <v>After</v>
      </c>
      <c r="AJ30" s="39" t="str">
        <f>IF(OR(DATE($Y30, U$12, 1) &lt; 'Evaluation Set-up'!$D$11, DATE($Y30, U$12, 1) &gt;= 'Evaluation Set-up'!$E$11), "", "After")</f>
        <v>After</v>
      </c>
      <c r="AK30" s="39" t="str">
        <f>IF(OR(DATE($Y30, V$12, 1) &lt; 'Evaluation Set-up'!$D$11, DATE($Y30, V$12, 1) &gt;= 'Evaluation Set-up'!$E$11), "", "After")</f>
        <v>After</v>
      </c>
      <c r="AL30" s="332" t="str">
        <f>IF(OR(DATE($Y30, W$12, 1) &lt; 'Evaluation Set-up'!$D$11, DATE($Y30, W$12, 1) &gt;= 'Evaluation Set-up'!$E$11), "", "After")</f>
        <v>After</v>
      </c>
    </row>
    <row r="31" spans="2:38" x14ac:dyDescent="0.55000000000000004">
      <c r="B31" s="325">
        <v>2024</v>
      </c>
      <c r="C31" s="326">
        <f>COUNTIF(Before!$P:$P,B31) + COUNTIF(After!$P:$P,B31)</f>
        <v>1</v>
      </c>
      <c r="D31" s="274">
        <f>COUNTIFS(Before!$C:$C,"&gt;=23",Before!$C:$C,"&lt;=27", Before!$P:$P,B31)+COUNTIFS(Before!$C:$C,"30", Before!$P:$P,B31) + COUNTIFS(After!$C:$C,"&gt;=23",After!$C:$C,"&lt;=27", After!$P:$P,B31)+COUNTIFS(After!$C:$C,"30", After!$P:$P,B31)</f>
        <v>1</v>
      </c>
      <c r="E31" s="274">
        <f>COUNTIFS(Before!$C:$C,"&gt;=21",Before!$C:$C,"&lt;=22", Before!$P:$P,B31) + COUNTIFS(After!$C:$C,"&gt;=21",After!$C:$C,"&lt;=22", After!$P:$P,B31)</f>
        <v>0</v>
      </c>
      <c r="F31" s="327">
        <f>COUNTIFS(Before!$P:$P,$B31, Before!$G:$G, "K") + COUNTIFS(Before!$P:$P,$B31, Before!$G:$G, "A") + COUNTIFS(Before!$P:$P,$B31, Before!$G:$G, "B") + COUNTIFS(Before!$P:$P,$B31, Before!$G:$G, "C")
+ COUNTIFS(After!$P:$P,$B31, After!$G:$G, "K") + COUNTIFS(After!$P:$P,$B31, After!$G:$G, "A") + COUNTIFS(After!$P:$P,$B31, After!$G:$G, "B") + COUNTIFS(After!$P:$P,$B31, After!$G:$G, "C")</f>
        <v>0</v>
      </c>
      <c r="G31" s="328">
        <f>VLOOKUP($B31, 'Evaluation Set-up'!$K$11:$R$35, 4, FALSE())</f>
        <v>1075</v>
      </c>
      <c r="H31" s="329">
        <f>VLOOKUP($B31, 'Evaluation Set-up'!$K$11:$R$35, 7, FALSE())</f>
        <v>675</v>
      </c>
      <c r="J31" s="330">
        <v>2024</v>
      </c>
      <c r="K31" s="331">
        <f t="shared" si="0"/>
        <v>0</v>
      </c>
      <c r="L31" s="330" t="str">
        <f>IF(OR(DATE($J31, L$12, 1) &lt; 'Evaluation Set-up'!$D$9, DATE($J31, L$12, 1) &gt;= 'Evaluation Set-up'!$E$9), "", "Before")</f>
        <v/>
      </c>
      <c r="M31" s="39" t="str">
        <f>IF(OR(DATE($J31, M$12, 1) &lt; 'Evaluation Set-up'!$D$9, DATE($J31, M$12, 1) &gt;= 'Evaluation Set-up'!$E$9), "", "Before")</f>
        <v/>
      </c>
      <c r="N31" s="39" t="str">
        <f>IF(OR(DATE($J31, N$12, 1) &lt; 'Evaluation Set-up'!$D$9, DATE($J31, N$12, 1) &gt;= 'Evaluation Set-up'!$E$9), "", "Before")</f>
        <v/>
      </c>
      <c r="O31" s="39" t="str">
        <f>IF(OR(DATE($J31, O$12, 1) &lt; 'Evaluation Set-up'!$D$9, DATE($J31, O$12, 1) &gt;= 'Evaluation Set-up'!$E$9), "", "Before")</f>
        <v/>
      </c>
      <c r="P31" s="39" t="str">
        <f>IF(OR(DATE($J31, P$12, 1) &lt; 'Evaluation Set-up'!$D$9, DATE($J31, P$12, 1) &gt;= 'Evaluation Set-up'!$E$9), "", "Before")</f>
        <v/>
      </c>
      <c r="Q31" s="39" t="str">
        <f>IF(OR(DATE($J31, Q$12, 1) &lt; 'Evaluation Set-up'!$D$9, DATE($J31, Q$12, 1) &gt;= 'Evaluation Set-up'!$E$9), "", "Before")</f>
        <v/>
      </c>
      <c r="R31" s="39" t="str">
        <f>IF(OR(DATE($J31, R$12, 1) &lt; 'Evaluation Set-up'!$D$9, DATE($J31, R$12, 1) &gt;= 'Evaluation Set-up'!$E$9), "", "Before")</f>
        <v/>
      </c>
      <c r="S31" s="39" t="str">
        <f>IF(OR(DATE($J31, S$12, 1) &lt; 'Evaluation Set-up'!$D$9, DATE($J31, S$12, 1) &gt;= 'Evaluation Set-up'!$E$9), "", "Before")</f>
        <v/>
      </c>
      <c r="T31" s="39" t="str">
        <f>IF(OR(DATE($J31, T$12, 1) &lt; 'Evaluation Set-up'!$D$9, DATE($J31, T$12, 1) &gt;= 'Evaluation Set-up'!$E$9), "", "Before")</f>
        <v/>
      </c>
      <c r="U31" s="39" t="str">
        <f>IF(OR(DATE($J31, U$12, 1) &lt; 'Evaluation Set-up'!$D$9, DATE($J31, U$12, 1) &gt;= 'Evaluation Set-up'!$E$9), "", "Before")</f>
        <v/>
      </c>
      <c r="V31" s="39" t="str">
        <f>IF(OR(DATE($J31, V$12, 1) &lt; 'Evaluation Set-up'!$D$9, DATE($J31, V$12, 1) &gt;= 'Evaluation Set-up'!$E$9), "", "Before")</f>
        <v/>
      </c>
      <c r="W31" s="332" t="str">
        <f>IF(OR(DATE($J31, W$12, 1) &lt; 'Evaluation Set-up'!$D$9, DATE($J31, W$12, 1) &gt;= 'Evaluation Set-up'!$E$9), "", "Before")</f>
        <v/>
      </c>
      <c r="X31" s="39"/>
      <c r="Y31" s="330">
        <v>2024</v>
      </c>
      <c r="Z31" s="331">
        <f t="shared" si="1"/>
        <v>12</v>
      </c>
      <c r="AA31" s="39" t="str">
        <f>IF(OR(DATE($Y31, L$12, 1) &lt; 'Evaluation Set-up'!$D$11, DATE($Y31, L$12, 1) &gt;= 'Evaluation Set-up'!$E$11), "", "After")</f>
        <v>After</v>
      </c>
      <c r="AB31" s="39" t="str">
        <f>IF(OR(DATE($Y31, M$12, 1) &lt; 'Evaluation Set-up'!$D$11, DATE($Y31, M$12, 1) &gt;= 'Evaluation Set-up'!$E$11), "", "After")</f>
        <v>After</v>
      </c>
      <c r="AC31" s="39" t="str">
        <f>IF(OR(DATE($Y31, N$12, 1) &lt; 'Evaluation Set-up'!$D$11, DATE($Y31, N$12, 1) &gt;= 'Evaluation Set-up'!$E$11), "", "After")</f>
        <v>After</v>
      </c>
      <c r="AD31" s="39" t="str">
        <f>IF(OR(DATE($Y31, O$12, 1) &lt; 'Evaluation Set-up'!$D$11, DATE($Y31, O$12, 1) &gt;= 'Evaluation Set-up'!$E$11), "", "After")</f>
        <v>After</v>
      </c>
      <c r="AE31" s="39" t="str">
        <f>IF(OR(DATE($Y31, P$12, 1) &lt; 'Evaluation Set-up'!$D$11, DATE($Y31, P$12, 1) &gt;= 'Evaluation Set-up'!$E$11), "", "After")</f>
        <v>After</v>
      </c>
      <c r="AF31" s="39" t="str">
        <f>IF(OR(DATE($Y31, Q$12, 1) &lt; 'Evaluation Set-up'!$D$11, DATE($Y31, Q$12, 1) &gt;= 'Evaluation Set-up'!$E$11), "", "After")</f>
        <v>After</v>
      </c>
      <c r="AG31" s="39" t="str">
        <f>IF(OR(DATE($Y31, R$12, 1) &lt; 'Evaluation Set-up'!$D$11, DATE($Y31, R$12, 1) &gt;= 'Evaluation Set-up'!$E$11), "", "After")</f>
        <v>After</v>
      </c>
      <c r="AH31" s="39" t="str">
        <f>IF(OR(DATE($Y31, S$12, 1) &lt; 'Evaluation Set-up'!$D$11, DATE($Y31, S$12, 1) &gt;= 'Evaluation Set-up'!$E$11), "", "After")</f>
        <v>After</v>
      </c>
      <c r="AI31" s="39" t="str">
        <f>IF(OR(DATE($Y31, T$12, 1) &lt; 'Evaluation Set-up'!$D$11, DATE($Y31, T$12, 1) &gt;= 'Evaluation Set-up'!$E$11), "", "After")</f>
        <v>After</v>
      </c>
      <c r="AJ31" s="39" t="str">
        <f>IF(OR(DATE($Y31, U$12, 1) &lt; 'Evaluation Set-up'!$D$11, DATE($Y31, U$12, 1) &gt;= 'Evaluation Set-up'!$E$11), "", "After")</f>
        <v>After</v>
      </c>
      <c r="AK31" s="39" t="str">
        <f>IF(OR(DATE($Y31, V$12, 1) &lt; 'Evaluation Set-up'!$D$11, DATE($Y31, V$12, 1) &gt;= 'Evaluation Set-up'!$E$11), "", "After")</f>
        <v>After</v>
      </c>
      <c r="AL31" s="332" t="str">
        <f>IF(OR(DATE($Y31, W$12, 1) &lt; 'Evaluation Set-up'!$D$11, DATE($Y31, W$12, 1) &gt;= 'Evaluation Set-up'!$E$11), "", "After")</f>
        <v>After</v>
      </c>
    </row>
    <row r="32" spans="2:38" x14ac:dyDescent="0.55000000000000004">
      <c r="B32" s="325">
        <v>2025</v>
      </c>
      <c r="C32" s="326">
        <f>COUNTIF(Before!$P:$P,B32) + COUNTIF(After!$P:$P,B32)</f>
        <v>0</v>
      </c>
      <c r="D32" s="274">
        <f>COUNTIFS(Before!$C:$C,"&gt;=23",Before!$C:$C,"&lt;=27", Before!$P:$P,B32)+COUNTIFS(Before!$C:$C,"30", Before!$P:$P,B32) + COUNTIFS(After!$C:$C,"&gt;=23",After!$C:$C,"&lt;=27", After!$P:$P,B32)+COUNTIFS(After!$C:$C,"30", After!$P:$P,B32)</f>
        <v>0</v>
      </c>
      <c r="E32" s="274">
        <f>COUNTIFS(Before!$C:$C,"&gt;=21",Before!$C:$C,"&lt;=22", Before!$P:$P,B32) + COUNTIFS(After!$C:$C,"&gt;=21",After!$C:$C,"&lt;=22", After!$P:$P,B32)</f>
        <v>0</v>
      </c>
      <c r="F32" s="327">
        <f>COUNTIFS(Before!$P:$P,$B32, Before!$G:$G, "K") + COUNTIFS(Before!$P:$P,$B32, Before!$G:$G, "A") + COUNTIFS(Before!$P:$P,$B32, Before!$G:$G, "B") + COUNTIFS(Before!$P:$P,$B32, Before!$G:$G, "C")
+ COUNTIFS(After!$P:$P,$B32, After!$G:$G, "K") + COUNTIFS(After!$P:$P,$B32, After!$G:$G, "A") + COUNTIFS(After!$P:$P,$B32, After!$G:$G, "B") + COUNTIFS(After!$P:$P,$B32, After!$G:$G, "C")</f>
        <v>0</v>
      </c>
      <c r="G32" s="328">
        <f>VLOOKUP($B32, 'Evaluation Set-up'!$K$11:$R$35, 4, FALSE())</f>
        <v>1075</v>
      </c>
      <c r="H32" s="329">
        <f>VLOOKUP($B32, 'Evaluation Set-up'!$K$11:$R$35, 7, FALSE())</f>
        <v>675</v>
      </c>
      <c r="J32" s="330">
        <v>2025</v>
      </c>
      <c r="K32" s="331">
        <f t="shared" si="0"/>
        <v>0</v>
      </c>
      <c r="L32" s="330" t="str">
        <f>IF(OR(DATE($J32, L$12, 1) &lt; 'Evaluation Set-up'!$D$9, DATE($J32, L$12, 1) &gt;= 'Evaluation Set-up'!$E$9), "", "Before")</f>
        <v/>
      </c>
      <c r="M32" s="39" t="str">
        <f>IF(OR(DATE($J32, M$12, 1) &lt; 'Evaluation Set-up'!$D$9, DATE($J32, M$12, 1) &gt;= 'Evaluation Set-up'!$E$9), "", "Before")</f>
        <v/>
      </c>
      <c r="N32" s="39" t="str">
        <f>IF(OR(DATE($J32, N$12, 1) &lt; 'Evaluation Set-up'!$D$9, DATE($J32, N$12, 1) &gt;= 'Evaluation Set-up'!$E$9), "", "Before")</f>
        <v/>
      </c>
      <c r="O32" s="39" t="str">
        <f>IF(OR(DATE($J32, O$12, 1) &lt; 'Evaluation Set-up'!$D$9, DATE($J32, O$12, 1) &gt;= 'Evaluation Set-up'!$E$9), "", "Before")</f>
        <v/>
      </c>
      <c r="P32" s="39" t="str">
        <f>IF(OR(DATE($J32, P$12, 1) &lt; 'Evaluation Set-up'!$D$9, DATE($J32, P$12, 1) &gt;= 'Evaluation Set-up'!$E$9), "", "Before")</f>
        <v/>
      </c>
      <c r="Q32" s="39" t="str">
        <f>IF(OR(DATE($J32, Q$12, 1) &lt; 'Evaluation Set-up'!$D$9, DATE($J32, Q$12, 1) &gt;= 'Evaluation Set-up'!$E$9), "", "Before")</f>
        <v/>
      </c>
      <c r="R32" s="39" t="str">
        <f>IF(OR(DATE($J32, R$12, 1) &lt; 'Evaluation Set-up'!$D$9, DATE($J32, R$12, 1) &gt;= 'Evaluation Set-up'!$E$9), "", "Before")</f>
        <v/>
      </c>
      <c r="S32" s="39" t="str">
        <f>IF(OR(DATE($J32, S$12, 1) &lt; 'Evaluation Set-up'!$D$9, DATE($J32, S$12, 1) &gt;= 'Evaluation Set-up'!$E$9), "", "Before")</f>
        <v/>
      </c>
      <c r="T32" s="39" t="str">
        <f>IF(OR(DATE($J32, T$12, 1) &lt; 'Evaluation Set-up'!$D$9, DATE($J32, T$12, 1) &gt;= 'Evaluation Set-up'!$E$9), "", "Before")</f>
        <v/>
      </c>
      <c r="U32" s="39" t="str">
        <f>IF(OR(DATE($J32, U$12, 1) &lt; 'Evaluation Set-up'!$D$9, DATE($J32, U$12, 1) &gt;= 'Evaluation Set-up'!$E$9), "", "Before")</f>
        <v/>
      </c>
      <c r="V32" s="39" t="str">
        <f>IF(OR(DATE($J32, V$12, 1) &lt; 'Evaluation Set-up'!$D$9, DATE($J32, V$12, 1) &gt;= 'Evaluation Set-up'!$E$9), "", "Before")</f>
        <v/>
      </c>
      <c r="W32" s="332" t="str">
        <f>IF(OR(DATE($J32, W$12, 1) &lt; 'Evaluation Set-up'!$D$9, DATE($J32, W$12, 1) &gt;= 'Evaluation Set-up'!$E$9), "", "Before")</f>
        <v/>
      </c>
      <c r="X32" s="39"/>
      <c r="Y32" s="330">
        <v>2025</v>
      </c>
      <c r="Z32" s="331">
        <f t="shared" si="1"/>
        <v>12</v>
      </c>
      <c r="AA32" s="39" t="str">
        <f>IF(OR(DATE($Y32, L$12, 1) &lt; 'Evaluation Set-up'!$D$11, DATE($Y32, L$12, 1) &gt;= 'Evaluation Set-up'!$E$11), "", "After")</f>
        <v>After</v>
      </c>
      <c r="AB32" s="39" t="str">
        <f>IF(OR(DATE($Y32, M$12, 1) &lt; 'Evaluation Set-up'!$D$11, DATE($Y32, M$12, 1) &gt;= 'Evaluation Set-up'!$E$11), "", "After")</f>
        <v>After</v>
      </c>
      <c r="AC32" s="39" t="str">
        <f>IF(OR(DATE($Y32, N$12, 1) &lt; 'Evaluation Set-up'!$D$11, DATE($Y32, N$12, 1) &gt;= 'Evaluation Set-up'!$E$11), "", "After")</f>
        <v>After</v>
      </c>
      <c r="AD32" s="39" t="str">
        <f>IF(OR(DATE($Y32, O$12, 1) &lt; 'Evaluation Set-up'!$D$11, DATE($Y32, O$12, 1) &gt;= 'Evaluation Set-up'!$E$11), "", "After")</f>
        <v>After</v>
      </c>
      <c r="AE32" s="39" t="str">
        <f>IF(OR(DATE($Y32, P$12, 1) &lt; 'Evaluation Set-up'!$D$11, DATE($Y32, P$12, 1) &gt;= 'Evaluation Set-up'!$E$11), "", "After")</f>
        <v>After</v>
      </c>
      <c r="AF32" s="39" t="str">
        <f>IF(OR(DATE($Y32, Q$12, 1) &lt; 'Evaluation Set-up'!$D$11, DATE($Y32, Q$12, 1) &gt;= 'Evaluation Set-up'!$E$11), "", "After")</f>
        <v>After</v>
      </c>
      <c r="AG32" s="39" t="str">
        <f>IF(OR(DATE($Y32, R$12, 1) &lt; 'Evaluation Set-up'!$D$11, DATE($Y32, R$12, 1) &gt;= 'Evaluation Set-up'!$E$11), "", "After")</f>
        <v>After</v>
      </c>
      <c r="AH32" s="39" t="str">
        <f>IF(OR(DATE($Y32, S$12, 1) &lt; 'Evaluation Set-up'!$D$11, DATE($Y32, S$12, 1) &gt;= 'Evaluation Set-up'!$E$11), "", "After")</f>
        <v>After</v>
      </c>
      <c r="AI32" s="39" t="str">
        <f>IF(OR(DATE($Y32, T$12, 1) &lt; 'Evaluation Set-up'!$D$11, DATE($Y32, T$12, 1) &gt;= 'Evaluation Set-up'!$E$11), "", "After")</f>
        <v>After</v>
      </c>
      <c r="AJ32" s="39" t="str">
        <f>IF(OR(DATE($Y32, U$12, 1) &lt; 'Evaluation Set-up'!$D$11, DATE($Y32, U$12, 1) &gt;= 'Evaluation Set-up'!$E$11), "", "After")</f>
        <v>After</v>
      </c>
      <c r="AK32" s="39" t="str">
        <f>IF(OR(DATE($Y32, V$12, 1) &lt; 'Evaluation Set-up'!$D$11, DATE($Y32, V$12, 1) &gt;= 'Evaluation Set-up'!$E$11), "", "After")</f>
        <v>After</v>
      </c>
      <c r="AL32" s="332" t="str">
        <f>IF(OR(DATE($Y32, W$12, 1) &lt; 'Evaluation Set-up'!$D$11, DATE($Y32, W$12, 1) &gt;= 'Evaluation Set-up'!$E$11), "", "After")</f>
        <v>After</v>
      </c>
    </row>
    <row r="33" spans="2:44" x14ac:dyDescent="0.55000000000000004">
      <c r="B33" s="325">
        <v>2026</v>
      </c>
      <c r="C33" s="326">
        <f>COUNTIF(Before!$P:$P,B33) + COUNTIF(After!$P:$P,B33)</f>
        <v>0</v>
      </c>
      <c r="D33" s="274">
        <f>COUNTIFS(Before!$C:$C,"&gt;=23",Before!$C:$C,"&lt;=27", Before!$P:$P,B33)+COUNTIFS(Before!$C:$C,"30", Before!$P:$P,B33) + COUNTIFS(After!$C:$C,"&gt;=23",After!$C:$C,"&lt;=27", After!$P:$P,B33)+COUNTIFS(After!$C:$C,"30", After!$P:$P,B33)</f>
        <v>0</v>
      </c>
      <c r="E33" s="274">
        <f>COUNTIFS(Before!$C:$C,"&gt;=21",Before!$C:$C,"&lt;=22", Before!$P:$P,B33) + COUNTIFS(After!$C:$C,"&gt;=21",After!$C:$C,"&lt;=22", After!$P:$P,B33)</f>
        <v>0</v>
      </c>
      <c r="F33" s="327">
        <f>COUNTIFS(Before!$P:$P,$B33, Before!$G:$G, "K") + COUNTIFS(Before!$P:$P,$B33, Before!$G:$G, "A") + COUNTIFS(Before!$P:$P,$B33, Before!$G:$G, "B") + COUNTIFS(Before!$P:$P,$B33, Before!$G:$G, "C")
+ COUNTIFS(After!$P:$P,$B33, After!$G:$G, "K") + COUNTIFS(After!$P:$P,$B33, After!$G:$G, "A") + COUNTIFS(After!$P:$P,$B33, After!$G:$G, "B") + COUNTIFS(After!$P:$P,$B33, After!$G:$G, "C")</f>
        <v>0</v>
      </c>
      <c r="G33" s="328">
        <f>VLOOKUP($B33, 'Evaluation Set-up'!$K$11:$R$35, 4, FALSE())</f>
        <v>1075</v>
      </c>
      <c r="H33" s="329">
        <f>VLOOKUP($B33, 'Evaluation Set-up'!$K$11:$R$35, 7, FALSE())</f>
        <v>675</v>
      </c>
      <c r="J33" s="330">
        <v>2026</v>
      </c>
      <c r="K33" s="331">
        <f t="shared" si="0"/>
        <v>0</v>
      </c>
      <c r="L33" s="330" t="str">
        <f>IF(OR(DATE($J33, L$12, 1) &lt; 'Evaluation Set-up'!$D$9, DATE($J33, L$12, 1) &gt;= 'Evaluation Set-up'!$E$9), "", "Before")</f>
        <v/>
      </c>
      <c r="M33" s="39" t="str">
        <f>IF(OR(DATE($J33, M$12, 1) &lt; 'Evaluation Set-up'!$D$9, DATE($J33, M$12, 1) &gt;= 'Evaluation Set-up'!$E$9), "", "Before")</f>
        <v/>
      </c>
      <c r="N33" s="39" t="str">
        <f>IF(OR(DATE($J33, N$12, 1) &lt; 'Evaluation Set-up'!$D$9, DATE($J33, N$12, 1) &gt;= 'Evaluation Set-up'!$E$9), "", "Before")</f>
        <v/>
      </c>
      <c r="O33" s="39" t="str">
        <f>IF(OR(DATE($J33, O$12, 1) &lt; 'Evaluation Set-up'!$D$9, DATE($J33, O$12, 1) &gt;= 'Evaluation Set-up'!$E$9), "", "Before")</f>
        <v/>
      </c>
      <c r="P33" s="39" t="str">
        <f>IF(OR(DATE($J33, P$12, 1) &lt; 'Evaluation Set-up'!$D$9, DATE($J33, P$12, 1) &gt;= 'Evaluation Set-up'!$E$9), "", "Before")</f>
        <v/>
      </c>
      <c r="Q33" s="39" t="str">
        <f>IF(OR(DATE($J33, Q$12, 1) &lt; 'Evaluation Set-up'!$D$9, DATE($J33, Q$12, 1) &gt;= 'Evaluation Set-up'!$E$9), "", "Before")</f>
        <v/>
      </c>
      <c r="R33" s="39" t="str">
        <f>IF(OR(DATE($J33, R$12, 1) &lt; 'Evaluation Set-up'!$D$9, DATE($J33, R$12, 1) &gt;= 'Evaluation Set-up'!$E$9), "", "Before")</f>
        <v/>
      </c>
      <c r="S33" s="39" t="str">
        <f>IF(OR(DATE($J33, S$12, 1) &lt; 'Evaluation Set-up'!$D$9, DATE($J33, S$12, 1) &gt;= 'Evaluation Set-up'!$E$9), "", "Before")</f>
        <v/>
      </c>
      <c r="T33" s="39" t="str">
        <f>IF(OR(DATE($J33, T$12, 1) &lt; 'Evaluation Set-up'!$D$9, DATE($J33, T$12, 1) &gt;= 'Evaluation Set-up'!$E$9), "", "Before")</f>
        <v/>
      </c>
      <c r="U33" s="39" t="str">
        <f>IF(OR(DATE($J33, U$12, 1) &lt; 'Evaluation Set-up'!$D$9, DATE($J33, U$12, 1) &gt;= 'Evaluation Set-up'!$E$9), "", "Before")</f>
        <v/>
      </c>
      <c r="V33" s="39" t="str">
        <f>IF(OR(DATE($J33, V$12, 1) &lt; 'Evaluation Set-up'!$D$9, DATE($J33, V$12, 1) &gt;= 'Evaluation Set-up'!$E$9), "", "Before")</f>
        <v/>
      </c>
      <c r="W33" s="332" t="str">
        <f>IF(OR(DATE($J33, W$12, 1) &lt; 'Evaluation Set-up'!$D$9, DATE($J33, W$12, 1) &gt;= 'Evaluation Set-up'!$E$9), "", "Before")</f>
        <v/>
      </c>
      <c r="X33" s="39"/>
      <c r="Y33" s="330">
        <v>2026</v>
      </c>
      <c r="Z33" s="331">
        <f t="shared" si="1"/>
        <v>3</v>
      </c>
      <c r="AA33" s="39" t="str">
        <f>IF(OR(DATE($Y33, L$12, 1) &lt; 'Evaluation Set-up'!$D$11, DATE($Y33, L$12, 1) &gt;= 'Evaluation Set-up'!$E$11), "", "After")</f>
        <v>After</v>
      </c>
      <c r="AB33" s="39" t="str">
        <f>IF(OR(DATE($Y33, M$12, 1) &lt; 'Evaluation Set-up'!$D$11, DATE($Y33, M$12, 1) &gt;= 'Evaluation Set-up'!$E$11), "", "After")</f>
        <v>After</v>
      </c>
      <c r="AC33" s="39" t="str">
        <f>IF(OR(DATE($Y33, N$12, 1) &lt; 'Evaluation Set-up'!$D$11, DATE($Y33, N$12, 1) &gt;= 'Evaluation Set-up'!$E$11), "", "After")</f>
        <v>After</v>
      </c>
      <c r="AD33" s="39" t="str">
        <f>IF(OR(DATE($Y33, O$12, 1) &lt; 'Evaluation Set-up'!$D$11, DATE($Y33, O$12, 1) &gt;= 'Evaluation Set-up'!$E$11), "", "After")</f>
        <v/>
      </c>
      <c r="AE33" s="39" t="str">
        <f>IF(OR(DATE($Y33, P$12, 1) &lt; 'Evaluation Set-up'!$D$11, DATE($Y33, P$12, 1) &gt;= 'Evaluation Set-up'!$E$11), "", "After")</f>
        <v/>
      </c>
      <c r="AF33" s="39" t="str">
        <f>IF(OR(DATE($Y33, Q$12, 1) &lt; 'Evaluation Set-up'!$D$11, DATE($Y33, Q$12, 1) &gt;= 'Evaluation Set-up'!$E$11), "", "After")</f>
        <v/>
      </c>
      <c r="AG33" s="39" t="str">
        <f>IF(OR(DATE($Y33, R$12, 1) &lt; 'Evaluation Set-up'!$D$11, DATE($Y33, R$12, 1) &gt;= 'Evaluation Set-up'!$E$11), "", "After")</f>
        <v/>
      </c>
      <c r="AH33" s="39" t="str">
        <f>IF(OR(DATE($Y33, S$12, 1) &lt; 'Evaluation Set-up'!$D$11, DATE($Y33, S$12, 1) &gt;= 'Evaluation Set-up'!$E$11), "", "After")</f>
        <v/>
      </c>
      <c r="AI33" s="39" t="str">
        <f>IF(OR(DATE($Y33, T$12, 1) &lt; 'Evaluation Set-up'!$D$11, DATE($Y33, T$12, 1) &gt;= 'Evaluation Set-up'!$E$11), "", "After")</f>
        <v/>
      </c>
      <c r="AJ33" s="39" t="str">
        <f>IF(OR(DATE($Y33, U$12, 1) &lt; 'Evaluation Set-up'!$D$11, DATE($Y33, U$12, 1) &gt;= 'Evaluation Set-up'!$E$11), "", "After")</f>
        <v/>
      </c>
      <c r="AK33" s="39" t="str">
        <f>IF(OR(DATE($Y33, V$12, 1) &lt; 'Evaluation Set-up'!$D$11, DATE($Y33, V$12, 1) &gt;= 'Evaluation Set-up'!$E$11), "", "After")</f>
        <v/>
      </c>
      <c r="AL33" s="332" t="str">
        <f>IF(OR(DATE($Y33, W$12, 1) &lt; 'Evaluation Set-up'!$D$11, DATE($Y33, W$12, 1) &gt;= 'Evaluation Set-up'!$E$11), "", "After")</f>
        <v/>
      </c>
    </row>
    <row r="34" spans="2:44" x14ac:dyDescent="0.55000000000000004">
      <c r="B34" s="325">
        <v>2027</v>
      </c>
      <c r="C34" s="326">
        <f>COUNTIF(Before!$P:$P,B34) + COUNTIF(After!$P:$P,B34)</f>
        <v>0</v>
      </c>
      <c r="D34" s="274">
        <f>COUNTIFS(Before!$C:$C,"&gt;=23",Before!$C:$C,"&lt;=27", Before!$P:$P,B34)+COUNTIFS(Before!$C:$C,"30", Before!$P:$P,B34) + COUNTIFS(After!$C:$C,"&gt;=23",After!$C:$C,"&lt;=27", After!$P:$P,B34)+COUNTIFS(After!$C:$C,"30", After!$P:$P,B34)</f>
        <v>0</v>
      </c>
      <c r="E34" s="274">
        <f>COUNTIFS(Before!$C:$C,"&gt;=21",Before!$C:$C,"&lt;=22", Before!$P:$P,B34) + COUNTIFS(After!$C:$C,"&gt;=21",After!$C:$C,"&lt;=22", After!$P:$P,B34)</f>
        <v>0</v>
      </c>
      <c r="F34" s="327">
        <f>COUNTIFS(Before!$P:$P,$B34, Before!$G:$G, "K") + COUNTIFS(Before!$P:$P,$B34, Before!$G:$G, "A") + COUNTIFS(Before!$P:$P,$B34, Before!$G:$G, "B") + COUNTIFS(Before!$P:$P,$B34, Before!$G:$G, "C")
+ COUNTIFS(After!$P:$P,$B34, After!$G:$G, "K") + COUNTIFS(After!$P:$P,$B34, After!$G:$G, "A") + COUNTIFS(After!$P:$P,$B34, After!$G:$G, "B") + COUNTIFS(After!$P:$P,$B34, After!$G:$G, "C")</f>
        <v>0</v>
      </c>
      <c r="G34" s="328" t="str">
        <f>VLOOKUP($B34, 'Evaluation Set-up'!$K$11:$R$35, 4, FALSE())</f>
        <v/>
      </c>
      <c r="H34" s="329" t="str">
        <f>VLOOKUP($B34, 'Evaluation Set-up'!$K$11:$R$35, 7, FALSE())</f>
        <v/>
      </c>
      <c r="J34" s="330">
        <v>2027</v>
      </c>
      <c r="K34" s="331">
        <f t="shared" si="0"/>
        <v>0</v>
      </c>
      <c r="L34" s="330" t="str">
        <f>IF(OR(DATE($J34, L$12, 1) &lt; 'Evaluation Set-up'!$D$9, DATE($J34, L$12, 1) &gt;= 'Evaluation Set-up'!$E$9), "", "Before")</f>
        <v/>
      </c>
      <c r="M34" s="39" t="str">
        <f>IF(OR(DATE($J34, M$12, 1) &lt; 'Evaluation Set-up'!$D$9, DATE($J34, M$12, 1) &gt;= 'Evaluation Set-up'!$E$9), "", "Before")</f>
        <v/>
      </c>
      <c r="N34" s="39" t="str">
        <f>IF(OR(DATE($J34, N$12, 1) &lt; 'Evaluation Set-up'!$D$9, DATE($J34, N$12, 1) &gt;= 'Evaluation Set-up'!$E$9), "", "Before")</f>
        <v/>
      </c>
      <c r="O34" s="39" t="str">
        <f>IF(OR(DATE($J34, O$12, 1) &lt; 'Evaluation Set-up'!$D$9, DATE($J34, O$12, 1) &gt;= 'Evaluation Set-up'!$E$9), "", "Before")</f>
        <v/>
      </c>
      <c r="P34" s="39" t="str">
        <f>IF(OR(DATE($J34, P$12, 1) &lt; 'Evaluation Set-up'!$D$9, DATE($J34, P$12, 1) &gt;= 'Evaluation Set-up'!$E$9), "", "Before")</f>
        <v/>
      </c>
      <c r="Q34" s="39" t="str">
        <f>IF(OR(DATE($J34, Q$12, 1) &lt; 'Evaluation Set-up'!$D$9, DATE($J34, Q$12, 1) &gt;= 'Evaluation Set-up'!$E$9), "", "Before")</f>
        <v/>
      </c>
      <c r="R34" s="39" t="str">
        <f>IF(OR(DATE($J34, R$12, 1) &lt; 'Evaluation Set-up'!$D$9, DATE($J34, R$12, 1) &gt;= 'Evaluation Set-up'!$E$9), "", "Before")</f>
        <v/>
      </c>
      <c r="S34" s="39" t="str">
        <f>IF(OR(DATE($J34, S$12, 1) &lt; 'Evaluation Set-up'!$D$9, DATE($J34, S$12, 1) &gt;= 'Evaluation Set-up'!$E$9), "", "Before")</f>
        <v/>
      </c>
      <c r="T34" s="39" t="str">
        <f>IF(OR(DATE($J34, T$12, 1) &lt; 'Evaluation Set-up'!$D$9, DATE($J34, T$12, 1) &gt;= 'Evaluation Set-up'!$E$9), "", "Before")</f>
        <v/>
      </c>
      <c r="U34" s="39" t="str">
        <f>IF(OR(DATE($J34, U$12, 1) &lt; 'Evaluation Set-up'!$D$9, DATE($J34, U$12, 1) &gt;= 'Evaluation Set-up'!$E$9), "", "Before")</f>
        <v/>
      </c>
      <c r="V34" s="39" t="str">
        <f>IF(OR(DATE($J34, V$12, 1) &lt; 'Evaluation Set-up'!$D$9, DATE($J34, V$12, 1) &gt;= 'Evaluation Set-up'!$E$9), "", "Before")</f>
        <v/>
      </c>
      <c r="W34" s="332" t="str">
        <f>IF(OR(DATE($J34, W$12, 1) &lt; 'Evaluation Set-up'!$D$9, DATE($J34, W$12, 1) &gt;= 'Evaluation Set-up'!$E$9), "", "Before")</f>
        <v/>
      </c>
      <c r="X34" s="39"/>
      <c r="Y34" s="330">
        <v>2027</v>
      </c>
      <c r="Z34" s="331">
        <f t="shared" si="1"/>
        <v>0</v>
      </c>
      <c r="AA34" s="39" t="str">
        <f>IF(OR(DATE($Y34, L$12, 1) &lt; 'Evaluation Set-up'!$D$11, DATE($Y34, L$12, 1) &gt;= 'Evaluation Set-up'!$E$11), "", "After")</f>
        <v/>
      </c>
      <c r="AB34" s="39" t="str">
        <f>IF(OR(DATE($Y34, M$12, 1) &lt; 'Evaluation Set-up'!$D$11, DATE($Y34, M$12, 1) &gt;= 'Evaluation Set-up'!$E$11), "", "After")</f>
        <v/>
      </c>
      <c r="AC34" s="39" t="str">
        <f>IF(OR(DATE($Y34, N$12, 1) &lt; 'Evaluation Set-up'!$D$11, DATE($Y34, N$12, 1) &gt;= 'Evaluation Set-up'!$E$11), "", "After")</f>
        <v/>
      </c>
      <c r="AD34" s="39" t="str">
        <f>IF(OR(DATE($Y34, O$12, 1) &lt; 'Evaluation Set-up'!$D$11, DATE($Y34, O$12, 1) &gt;= 'Evaluation Set-up'!$E$11), "", "After")</f>
        <v/>
      </c>
      <c r="AE34" s="39" t="str">
        <f>IF(OR(DATE($Y34, P$12, 1) &lt; 'Evaluation Set-up'!$D$11, DATE($Y34, P$12, 1) &gt;= 'Evaluation Set-up'!$E$11), "", "After")</f>
        <v/>
      </c>
      <c r="AF34" s="39" t="str">
        <f>IF(OR(DATE($Y34, Q$12, 1) &lt; 'Evaluation Set-up'!$D$11, DATE($Y34, Q$12, 1) &gt;= 'Evaluation Set-up'!$E$11), "", "After")</f>
        <v/>
      </c>
      <c r="AG34" s="39" t="str">
        <f>IF(OR(DATE($Y34, R$12, 1) &lt; 'Evaluation Set-up'!$D$11, DATE($Y34, R$12, 1) &gt;= 'Evaluation Set-up'!$E$11), "", "After")</f>
        <v/>
      </c>
      <c r="AH34" s="39" t="str">
        <f>IF(OR(DATE($Y34, S$12, 1) &lt; 'Evaluation Set-up'!$D$11, DATE($Y34, S$12, 1) &gt;= 'Evaluation Set-up'!$E$11), "", "After")</f>
        <v/>
      </c>
      <c r="AI34" s="39" t="str">
        <f>IF(OR(DATE($Y34, T$12, 1) &lt; 'Evaluation Set-up'!$D$11, DATE($Y34, T$12, 1) &gt;= 'Evaluation Set-up'!$E$11), "", "After")</f>
        <v/>
      </c>
      <c r="AJ34" s="39" t="str">
        <f>IF(OR(DATE($Y34, U$12, 1) &lt; 'Evaluation Set-up'!$D$11, DATE($Y34, U$12, 1) &gt;= 'Evaluation Set-up'!$E$11), "", "After")</f>
        <v/>
      </c>
      <c r="AK34" s="39" t="str">
        <f>IF(OR(DATE($Y34, V$12, 1) &lt; 'Evaluation Set-up'!$D$11, DATE($Y34, V$12, 1) &gt;= 'Evaluation Set-up'!$E$11), "", "After")</f>
        <v/>
      </c>
      <c r="AL34" s="332" t="str">
        <f>IF(OR(DATE($Y34, W$12, 1) &lt; 'Evaluation Set-up'!$D$11, DATE($Y34, W$12, 1) &gt;= 'Evaluation Set-up'!$E$11), "", "After")</f>
        <v/>
      </c>
    </row>
    <row r="35" spans="2:44" x14ac:dyDescent="0.55000000000000004">
      <c r="B35" s="325">
        <v>2028</v>
      </c>
      <c r="C35" s="326">
        <f>COUNTIF(Before!$P:$P,B35) + COUNTIF(After!$P:$P,B35)</f>
        <v>0</v>
      </c>
      <c r="D35" s="274">
        <f>COUNTIFS(Before!$C:$C,"&gt;=23",Before!$C:$C,"&lt;=27", Before!$P:$P,B35)+COUNTIFS(Before!$C:$C,"30", Before!$P:$P,B35) + COUNTIFS(After!$C:$C,"&gt;=23",After!$C:$C,"&lt;=27", After!$P:$P,B35)+COUNTIFS(After!$C:$C,"30", After!$P:$P,B35)</f>
        <v>0</v>
      </c>
      <c r="E35" s="274">
        <f>COUNTIFS(Before!$C:$C,"&gt;=21",Before!$C:$C,"&lt;=22", Before!$P:$P,B35) + COUNTIFS(After!$C:$C,"&gt;=21",After!$C:$C,"&lt;=22", After!$P:$P,B35)</f>
        <v>0</v>
      </c>
      <c r="F35" s="327">
        <f>COUNTIFS(Before!$P:$P,$B35, Before!$G:$G, "K") + COUNTIFS(Before!$P:$P,$B35, Before!$G:$G, "A") + COUNTIFS(Before!$P:$P,$B35, Before!$G:$G, "B") + COUNTIFS(Before!$P:$P,$B35, Before!$G:$G, "C")
+ COUNTIFS(After!$P:$P,$B35, After!$G:$G, "K") + COUNTIFS(After!$P:$P,$B35, After!$G:$G, "A") + COUNTIFS(After!$P:$P,$B35, After!$G:$G, "B") + COUNTIFS(After!$P:$P,$B35, After!$G:$G, "C")</f>
        <v>0</v>
      </c>
      <c r="G35" s="328" t="str">
        <f>VLOOKUP($B35, 'Evaluation Set-up'!$K$11:$R$35, 4, FALSE())</f>
        <v/>
      </c>
      <c r="H35" s="329" t="str">
        <f>VLOOKUP($B35, 'Evaluation Set-up'!$K$11:$R$35, 7, FALSE())</f>
        <v/>
      </c>
      <c r="J35" s="330">
        <v>2028</v>
      </c>
      <c r="K35" s="331">
        <f t="shared" si="0"/>
        <v>0</v>
      </c>
      <c r="L35" s="330" t="str">
        <f>IF(OR(DATE($J35, L$12, 1) &lt; 'Evaluation Set-up'!$D$9, DATE($J35, L$12, 1) &gt;= 'Evaluation Set-up'!$E$9), "", "Before")</f>
        <v/>
      </c>
      <c r="M35" s="39" t="str">
        <f>IF(OR(DATE($J35, M$12, 1) &lt; 'Evaluation Set-up'!$D$9, DATE($J35, M$12, 1) &gt;= 'Evaluation Set-up'!$E$9), "", "Before")</f>
        <v/>
      </c>
      <c r="N35" s="39" t="str">
        <f>IF(OR(DATE($J35, N$12, 1) &lt; 'Evaluation Set-up'!$D$9, DATE($J35, N$12, 1) &gt;= 'Evaluation Set-up'!$E$9), "", "Before")</f>
        <v/>
      </c>
      <c r="O35" s="39" t="str">
        <f>IF(OR(DATE($J35, O$12, 1) &lt; 'Evaluation Set-up'!$D$9, DATE($J35, O$12, 1) &gt;= 'Evaluation Set-up'!$E$9), "", "Before")</f>
        <v/>
      </c>
      <c r="P35" s="39" t="str">
        <f>IF(OR(DATE($J35, P$12, 1) &lt; 'Evaluation Set-up'!$D$9, DATE($J35, P$12, 1) &gt;= 'Evaluation Set-up'!$E$9), "", "Before")</f>
        <v/>
      </c>
      <c r="Q35" s="39" t="str">
        <f>IF(OR(DATE($J35, Q$12, 1) &lt; 'Evaluation Set-up'!$D$9, DATE($J35, Q$12, 1) &gt;= 'Evaluation Set-up'!$E$9), "", "Before")</f>
        <v/>
      </c>
      <c r="R35" s="39" t="str">
        <f>IF(OR(DATE($J35, R$12, 1) &lt; 'Evaluation Set-up'!$D$9, DATE($J35, R$12, 1) &gt;= 'Evaluation Set-up'!$E$9), "", "Before")</f>
        <v/>
      </c>
      <c r="S35" s="39" t="str">
        <f>IF(OR(DATE($J35, S$12, 1) &lt; 'Evaluation Set-up'!$D$9, DATE($J35, S$12, 1) &gt;= 'Evaluation Set-up'!$E$9), "", "Before")</f>
        <v/>
      </c>
      <c r="T35" s="39" t="str">
        <f>IF(OR(DATE($J35, T$12, 1) &lt; 'Evaluation Set-up'!$D$9, DATE($J35, T$12, 1) &gt;= 'Evaluation Set-up'!$E$9), "", "Before")</f>
        <v/>
      </c>
      <c r="U35" s="39" t="str">
        <f>IF(OR(DATE($J35, U$12, 1) &lt; 'Evaluation Set-up'!$D$9, DATE($J35, U$12, 1) &gt;= 'Evaluation Set-up'!$E$9), "", "Before")</f>
        <v/>
      </c>
      <c r="V35" s="39" t="str">
        <f>IF(OR(DATE($J35, V$12, 1) &lt; 'Evaluation Set-up'!$D$9, DATE($J35, V$12, 1) &gt;= 'Evaluation Set-up'!$E$9), "", "Before")</f>
        <v/>
      </c>
      <c r="W35" s="332" t="str">
        <f>IF(OR(DATE($J35, W$12, 1) &lt; 'Evaluation Set-up'!$D$9, DATE($J35, W$12, 1) &gt;= 'Evaluation Set-up'!$E$9), "", "Before")</f>
        <v/>
      </c>
      <c r="X35" s="39"/>
      <c r="Y35" s="330">
        <v>2028</v>
      </c>
      <c r="Z35" s="331">
        <f t="shared" si="1"/>
        <v>0</v>
      </c>
      <c r="AA35" s="39" t="str">
        <f>IF(OR(DATE($Y35, L$12, 1) &lt; 'Evaluation Set-up'!$D$11, DATE($Y35, L$12, 1) &gt;= 'Evaluation Set-up'!$E$11), "", "After")</f>
        <v/>
      </c>
      <c r="AB35" s="39" t="str">
        <f>IF(OR(DATE($Y35, M$12, 1) &lt; 'Evaluation Set-up'!$D$11, DATE($Y35, M$12, 1) &gt;= 'Evaluation Set-up'!$E$11), "", "After")</f>
        <v/>
      </c>
      <c r="AC35" s="39" t="str">
        <f>IF(OR(DATE($Y35, N$12, 1) &lt; 'Evaluation Set-up'!$D$11, DATE($Y35, N$12, 1) &gt;= 'Evaluation Set-up'!$E$11), "", "After")</f>
        <v/>
      </c>
      <c r="AD35" s="39" t="str">
        <f>IF(OR(DATE($Y35, O$12, 1) &lt; 'Evaluation Set-up'!$D$11, DATE($Y35, O$12, 1) &gt;= 'Evaluation Set-up'!$E$11), "", "After")</f>
        <v/>
      </c>
      <c r="AE35" s="39" t="str">
        <f>IF(OR(DATE($Y35, P$12, 1) &lt; 'Evaluation Set-up'!$D$11, DATE($Y35, P$12, 1) &gt;= 'Evaluation Set-up'!$E$11), "", "After")</f>
        <v/>
      </c>
      <c r="AF35" s="39" t="str">
        <f>IF(OR(DATE($Y35, Q$12, 1) &lt; 'Evaluation Set-up'!$D$11, DATE($Y35, Q$12, 1) &gt;= 'Evaluation Set-up'!$E$11), "", "After")</f>
        <v/>
      </c>
      <c r="AG35" s="39" t="str">
        <f>IF(OR(DATE($Y35, R$12, 1) &lt; 'Evaluation Set-up'!$D$11, DATE($Y35, R$12, 1) &gt;= 'Evaluation Set-up'!$E$11), "", "After")</f>
        <v/>
      </c>
      <c r="AH35" s="39" t="str">
        <f>IF(OR(DATE($Y35, S$12, 1) &lt; 'Evaluation Set-up'!$D$11, DATE($Y35, S$12, 1) &gt;= 'Evaluation Set-up'!$E$11), "", "After")</f>
        <v/>
      </c>
      <c r="AI35" s="39" t="str">
        <f>IF(OR(DATE($Y35, T$12, 1) &lt; 'Evaluation Set-up'!$D$11, DATE($Y35, T$12, 1) &gt;= 'Evaluation Set-up'!$E$11), "", "After")</f>
        <v/>
      </c>
      <c r="AJ35" s="39" t="str">
        <f>IF(OR(DATE($Y35, U$12, 1) &lt; 'Evaluation Set-up'!$D$11, DATE($Y35, U$12, 1) &gt;= 'Evaluation Set-up'!$E$11), "", "After")</f>
        <v/>
      </c>
      <c r="AK35" s="39" t="str">
        <f>IF(OR(DATE($Y35, V$12, 1) &lt; 'Evaluation Set-up'!$D$11, DATE($Y35, V$12, 1) &gt;= 'Evaluation Set-up'!$E$11), "", "After")</f>
        <v/>
      </c>
      <c r="AL35" s="332" t="str">
        <f>IF(OR(DATE($Y35, W$12, 1) &lt; 'Evaluation Set-up'!$D$11, DATE($Y35, W$12, 1) &gt;= 'Evaluation Set-up'!$E$11), "", "After")</f>
        <v/>
      </c>
    </row>
    <row r="36" spans="2:44" x14ac:dyDescent="0.55000000000000004">
      <c r="B36" s="325">
        <v>2029</v>
      </c>
      <c r="C36" s="326">
        <f>COUNTIF(Before!$P:$P,B36) + COUNTIF(After!$P:$P,B36)</f>
        <v>0</v>
      </c>
      <c r="D36" s="274">
        <f>COUNTIFS(Before!$C:$C,"&gt;=23",Before!$C:$C,"&lt;=27", Before!$P:$P,B36)+COUNTIFS(Before!$C:$C,"30", Before!$P:$P,B36) + COUNTIFS(After!$C:$C,"&gt;=23",After!$C:$C,"&lt;=27", After!$P:$P,B36)+COUNTIFS(After!$C:$C,"30", After!$P:$P,B36)</f>
        <v>0</v>
      </c>
      <c r="E36" s="274">
        <f>COUNTIFS(Before!$C:$C,"&gt;=21",Before!$C:$C,"&lt;=22", Before!$P:$P,B36) + COUNTIFS(After!$C:$C,"&gt;=21",After!$C:$C,"&lt;=22", After!$P:$P,B36)</f>
        <v>0</v>
      </c>
      <c r="F36" s="327">
        <f>COUNTIFS(Before!$P:$P,$B36, Before!$G:$G, "K") + COUNTIFS(Before!$P:$P,$B36, Before!$G:$G, "A") + COUNTIFS(Before!$P:$P,$B36, Before!$G:$G, "B") + COUNTIFS(Before!$P:$P,$B36, Before!$G:$G, "C")
+ COUNTIFS(After!$P:$P,$B36, After!$G:$G, "K") + COUNTIFS(After!$P:$P,$B36, After!$G:$G, "A") + COUNTIFS(After!$P:$P,$B36, After!$G:$G, "B") + COUNTIFS(After!$P:$P,$B36, After!$G:$G, "C")</f>
        <v>0</v>
      </c>
      <c r="G36" s="328" t="str">
        <f>VLOOKUP($B36, 'Evaluation Set-up'!$K$11:$R$35, 4, FALSE())</f>
        <v/>
      </c>
      <c r="H36" s="329" t="str">
        <f>VLOOKUP($B36, 'Evaluation Set-up'!$K$11:$R$35, 7, FALSE())</f>
        <v/>
      </c>
      <c r="J36" s="330">
        <v>2029</v>
      </c>
      <c r="K36" s="331">
        <f t="shared" si="0"/>
        <v>0</v>
      </c>
      <c r="L36" s="330" t="str">
        <f>IF(OR(DATE($J36, L$12, 1) &lt; 'Evaluation Set-up'!$D$9, DATE($J36, L$12, 1) &gt;= 'Evaluation Set-up'!$E$9), "", "Before")</f>
        <v/>
      </c>
      <c r="M36" s="39" t="str">
        <f>IF(OR(DATE($J36, M$12, 1) &lt; 'Evaluation Set-up'!$D$9, DATE($J36, M$12, 1) &gt;= 'Evaluation Set-up'!$E$9), "", "Before")</f>
        <v/>
      </c>
      <c r="N36" s="39" t="str">
        <f>IF(OR(DATE($J36, N$12, 1) &lt; 'Evaluation Set-up'!$D$9, DATE($J36, N$12, 1) &gt;= 'Evaluation Set-up'!$E$9), "", "Before")</f>
        <v/>
      </c>
      <c r="O36" s="39" t="str">
        <f>IF(OR(DATE($J36, O$12, 1) &lt; 'Evaluation Set-up'!$D$9, DATE($J36, O$12, 1) &gt;= 'Evaluation Set-up'!$E$9), "", "Before")</f>
        <v/>
      </c>
      <c r="P36" s="39" t="str">
        <f>IF(OR(DATE($J36, P$12, 1) &lt; 'Evaluation Set-up'!$D$9, DATE($J36, P$12, 1) &gt;= 'Evaluation Set-up'!$E$9), "", "Before")</f>
        <v/>
      </c>
      <c r="Q36" s="39" t="str">
        <f>IF(OR(DATE($J36, Q$12, 1) &lt; 'Evaluation Set-up'!$D$9, DATE($J36, Q$12, 1) &gt;= 'Evaluation Set-up'!$E$9), "", "Before")</f>
        <v/>
      </c>
      <c r="R36" s="39" t="str">
        <f>IF(OR(DATE($J36, R$12, 1) &lt; 'Evaluation Set-up'!$D$9, DATE($J36, R$12, 1) &gt;= 'Evaluation Set-up'!$E$9), "", "Before")</f>
        <v/>
      </c>
      <c r="S36" s="39" t="str">
        <f>IF(OR(DATE($J36, S$12, 1) &lt; 'Evaluation Set-up'!$D$9, DATE($J36, S$12, 1) &gt;= 'Evaluation Set-up'!$E$9), "", "Before")</f>
        <v/>
      </c>
      <c r="T36" s="39" t="str">
        <f>IF(OR(DATE($J36, T$12, 1) &lt; 'Evaluation Set-up'!$D$9, DATE($J36, T$12, 1) &gt;= 'Evaluation Set-up'!$E$9), "", "Before")</f>
        <v/>
      </c>
      <c r="U36" s="39" t="str">
        <f>IF(OR(DATE($J36, U$12, 1) &lt; 'Evaluation Set-up'!$D$9, DATE($J36, U$12, 1) &gt;= 'Evaluation Set-up'!$E$9), "", "Before")</f>
        <v/>
      </c>
      <c r="V36" s="39" t="str">
        <f>IF(OR(DATE($J36, V$12, 1) &lt; 'Evaluation Set-up'!$D$9, DATE($J36, V$12, 1) &gt;= 'Evaluation Set-up'!$E$9), "", "Before")</f>
        <v/>
      </c>
      <c r="W36" s="332" t="str">
        <f>IF(OR(DATE($J36, W$12, 1) &lt; 'Evaluation Set-up'!$D$9, DATE($J36, W$12, 1) &gt;= 'Evaluation Set-up'!$E$9), "", "Before")</f>
        <v/>
      </c>
      <c r="X36" s="39"/>
      <c r="Y36" s="330">
        <v>2029</v>
      </c>
      <c r="Z36" s="331">
        <f t="shared" si="1"/>
        <v>0</v>
      </c>
      <c r="AA36" s="39" t="str">
        <f>IF(OR(DATE($Y36, L$12, 1) &lt; 'Evaluation Set-up'!$D$11, DATE($Y36, L$12, 1) &gt;= 'Evaluation Set-up'!$E$11), "", "After")</f>
        <v/>
      </c>
      <c r="AB36" s="39" t="str">
        <f>IF(OR(DATE($Y36, M$12, 1) &lt; 'Evaluation Set-up'!$D$11, DATE($Y36, M$12, 1) &gt;= 'Evaluation Set-up'!$E$11), "", "After")</f>
        <v/>
      </c>
      <c r="AC36" s="39" t="str">
        <f>IF(OR(DATE($Y36, N$12, 1) &lt; 'Evaluation Set-up'!$D$11, DATE($Y36, N$12, 1) &gt;= 'Evaluation Set-up'!$E$11), "", "After")</f>
        <v/>
      </c>
      <c r="AD36" s="39" t="str">
        <f>IF(OR(DATE($Y36, O$12, 1) &lt; 'Evaluation Set-up'!$D$11, DATE($Y36, O$12, 1) &gt;= 'Evaluation Set-up'!$E$11), "", "After")</f>
        <v/>
      </c>
      <c r="AE36" s="39" t="str">
        <f>IF(OR(DATE($Y36, P$12, 1) &lt; 'Evaluation Set-up'!$D$11, DATE($Y36, P$12, 1) &gt;= 'Evaluation Set-up'!$E$11), "", "After")</f>
        <v/>
      </c>
      <c r="AF36" s="39" t="str">
        <f>IF(OR(DATE($Y36, Q$12, 1) &lt; 'Evaluation Set-up'!$D$11, DATE($Y36, Q$12, 1) &gt;= 'Evaluation Set-up'!$E$11), "", "After")</f>
        <v/>
      </c>
      <c r="AG36" s="39" t="str">
        <f>IF(OR(DATE($Y36, R$12, 1) &lt; 'Evaluation Set-up'!$D$11, DATE($Y36, R$12, 1) &gt;= 'Evaluation Set-up'!$E$11), "", "After")</f>
        <v/>
      </c>
      <c r="AH36" s="39" t="str">
        <f>IF(OR(DATE($Y36, S$12, 1) &lt; 'Evaluation Set-up'!$D$11, DATE($Y36, S$12, 1) &gt;= 'Evaluation Set-up'!$E$11), "", "After")</f>
        <v/>
      </c>
      <c r="AI36" s="39" t="str">
        <f>IF(OR(DATE($Y36, T$12, 1) &lt; 'Evaluation Set-up'!$D$11, DATE($Y36, T$12, 1) &gt;= 'Evaluation Set-up'!$E$11), "", "After")</f>
        <v/>
      </c>
      <c r="AJ36" s="39" t="str">
        <f>IF(OR(DATE($Y36, U$12, 1) &lt; 'Evaluation Set-up'!$D$11, DATE($Y36, U$12, 1) &gt;= 'Evaluation Set-up'!$E$11), "", "After")</f>
        <v/>
      </c>
      <c r="AK36" s="39" t="str">
        <f>IF(OR(DATE($Y36, V$12, 1) &lt; 'Evaluation Set-up'!$D$11, DATE($Y36, V$12, 1) &gt;= 'Evaluation Set-up'!$E$11), "", "After")</f>
        <v/>
      </c>
      <c r="AL36" s="332" t="str">
        <f>IF(OR(DATE($Y36, W$12, 1) &lt; 'Evaluation Set-up'!$D$11, DATE($Y36, W$12, 1) &gt;= 'Evaluation Set-up'!$E$11), "", "After")</f>
        <v/>
      </c>
    </row>
    <row r="37" spans="2:44" ht="14.25" customHeight="1" x14ac:dyDescent="0.55000000000000004">
      <c r="B37" s="333">
        <v>2030</v>
      </c>
      <c r="C37" s="334">
        <f>COUNTIF(Before!$P:$P,B37) + COUNTIF(After!$P:$P,B37)</f>
        <v>0</v>
      </c>
      <c r="D37" s="335">
        <f>COUNTIFS(Before!$C:$C,"&gt;=23",Before!$C:$C,"&lt;=27", Before!$P:$P,B37)+COUNTIFS(Before!$C:$C,"30", Before!$P:$P,B37) + COUNTIFS(After!$C:$C,"&gt;=23",After!$C:$C,"&lt;=27", After!$P:$P,B37)+COUNTIFS(After!$C:$C,"30", After!$P:$P,B37)</f>
        <v>0</v>
      </c>
      <c r="E37" s="335">
        <f>COUNTIFS(Before!$C:$C,"&gt;=21",Before!$C:$C,"&lt;=22", Before!$P:$P,B37) + COUNTIFS(After!$C:$C,"&gt;=21",After!$C:$C,"&lt;=22", After!$P:$P,B37)</f>
        <v>0</v>
      </c>
      <c r="F37" s="336">
        <f>COUNTIFS(Before!$P:$P,$B37, Before!$G:$G, "K") + COUNTIFS(Before!$P:$P,$B37, Before!$G:$G, "A") + COUNTIFS(Before!$P:$P,$B37, Before!$G:$G, "B") + COUNTIFS(Before!$P:$P,$B37, Before!$G:$G, "C")
+ COUNTIFS(After!$P:$P,$B37, After!$G:$G, "K") + COUNTIFS(After!$P:$P,$B37, After!$G:$G, "A") + COUNTIFS(After!$P:$P,$B37, After!$G:$G, "B") + COUNTIFS(After!$P:$P,$B37, After!$G:$G, "C")</f>
        <v>0</v>
      </c>
      <c r="G37" s="337" t="str">
        <f>VLOOKUP($B37, 'Evaluation Set-up'!$K$11:$R$35, 4, FALSE())</f>
        <v/>
      </c>
      <c r="H37" s="338" t="str">
        <f>VLOOKUP($B37, 'Evaluation Set-up'!$K$11:$R$35, 7, FALSE())</f>
        <v/>
      </c>
      <c r="J37" s="339">
        <v>2030</v>
      </c>
      <c r="K37" s="340">
        <f t="shared" si="0"/>
        <v>0</v>
      </c>
      <c r="L37" s="339" t="str">
        <f>IF(OR(DATE($J37, L$12, 1) &lt; 'Evaluation Set-up'!$D$9, DATE($J37, L$12, 1) &gt;= 'Evaluation Set-up'!$E$9), "", "Before")</f>
        <v/>
      </c>
      <c r="M37" s="341" t="str">
        <f>IF(OR(DATE($J37, M$12, 1) &lt; 'Evaluation Set-up'!$D$9, DATE($J37, M$12, 1) &gt;= 'Evaluation Set-up'!$E$9), "", "Before")</f>
        <v/>
      </c>
      <c r="N37" s="341" t="str">
        <f>IF(OR(DATE($J37, N$12, 1) &lt; 'Evaluation Set-up'!$D$9, DATE($J37, N$12, 1) &gt;= 'Evaluation Set-up'!$E$9), "", "Before")</f>
        <v/>
      </c>
      <c r="O37" s="341" t="str">
        <f>IF(OR(DATE($J37, O$12, 1) &lt; 'Evaluation Set-up'!$D$9, DATE($J37, O$12, 1) &gt;= 'Evaluation Set-up'!$E$9), "", "Before")</f>
        <v/>
      </c>
      <c r="P37" s="341" t="str">
        <f>IF(OR(DATE($J37, P$12, 1) &lt; 'Evaluation Set-up'!$D$9, DATE($J37, P$12, 1) &gt;= 'Evaluation Set-up'!$E$9), "", "Before")</f>
        <v/>
      </c>
      <c r="Q37" s="341" t="str">
        <f>IF(OR(DATE($J37, Q$12, 1) &lt; 'Evaluation Set-up'!$D$9, DATE($J37, Q$12, 1) &gt;= 'Evaluation Set-up'!$E$9), "", "Before")</f>
        <v/>
      </c>
      <c r="R37" s="341" t="str">
        <f>IF(OR(DATE($J37, R$12, 1) &lt; 'Evaluation Set-up'!$D$9, DATE($J37, R$12, 1) &gt;= 'Evaluation Set-up'!$E$9), "", "Before")</f>
        <v/>
      </c>
      <c r="S37" s="341" t="str">
        <f>IF(OR(DATE($J37, S$12, 1) &lt; 'Evaluation Set-up'!$D$9, DATE($J37, S$12, 1) &gt;= 'Evaluation Set-up'!$E$9), "", "Before")</f>
        <v/>
      </c>
      <c r="T37" s="341" t="str">
        <f>IF(OR(DATE($J37, T$12, 1) &lt; 'Evaluation Set-up'!$D$9, DATE($J37, T$12, 1) &gt;= 'Evaluation Set-up'!$E$9), "", "Before")</f>
        <v/>
      </c>
      <c r="U37" s="341" t="str">
        <f>IF(OR(DATE($J37, U$12, 1) &lt; 'Evaluation Set-up'!$D$9, DATE($J37, U$12, 1) &gt;= 'Evaluation Set-up'!$E$9), "", "Before")</f>
        <v/>
      </c>
      <c r="V37" s="341" t="str">
        <f>IF(OR(DATE($J37, V$12, 1) &lt; 'Evaluation Set-up'!$D$9, DATE($J37, V$12, 1) &gt;= 'Evaluation Set-up'!$E$9), "", "Before")</f>
        <v/>
      </c>
      <c r="W37" s="342" t="str">
        <f>IF(OR(DATE($J37, W$12, 1) &lt; 'Evaluation Set-up'!$D$9, DATE($J37, W$12, 1) &gt;= 'Evaluation Set-up'!$E$9), "", "Before")</f>
        <v/>
      </c>
      <c r="X37" s="39"/>
      <c r="Y37" s="339">
        <v>2030</v>
      </c>
      <c r="Z37" s="340">
        <f t="shared" si="1"/>
        <v>0</v>
      </c>
      <c r="AA37" s="341" t="str">
        <f>IF(OR(DATE($Y37, L$12, 1) &lt; 'Evaluation Set-up'!$D$11, DATE($Y37, L$12, 1) &gt;= 'Evaluation Set-up'!$E$11), "", "After")</f>
        <v/>
      </c>
      <c r="AB37" s="341" t="str">
        <f>IF(OR(DATE($Y37, M$12, 1) &lt; 'Evaluation Set-up'!$D$11, DATE($Y37, M$12, 1) &gt;= 'Evaluation Set-up'!$E$11), "", "After")</f>
        <v/>
      </c>
      <c r="AC37" s="341" t="str">
        <f>IF(OR(DATE($Y37, N$12, 1) &lt; 'Evaluation Set-up'!$D$11, DATE($Y37, N$12, 1) &gt;= 'Evaluation Set-up'!$E$11), "", "After")</f>
        <v/>
      </c>
      <c r="AD37" s="341" t="str">
        <f>IF(OR(DATE($Y37, O$12, 1) &lt; 'Evaluation Set-up'!$D$11, DATE($Y37, O$12, 1) &gt;= 'Evaluation Set-up'!$E$11), "", "After")</f>
        <v/>
      </c>
      <c r="AE37" s="341" t="str">
        <f>IF(OR(DATE($Y37, P$12, 1) &lt; 'Evaluation Set-up'!$D$11, DATE($Y37, P$12, 1) &gt;= 'Evaluation Set-up'!$E$11), "", "After")</f>
        <v/>
      </c>
      <c r="AF37" s="341" t="str">
        <f>IF(OR(DATE($Y37, Q$12, 1) &lt; 'Evaluation Set-up'!$D$11, DATE($Y37, Q$12, 1) &gt;= 'Evaluation Set-up'!$E$11), "", "After")</f>
        <v/>
      </c>
      <c r="AG37" s="341" t="str">
        <f>IF(OR(DATE($Y37, R$12, 1) &lt; 'Evaluation Set-up'!$D$11, DATE($Y37, R$12, 1) &gt;= 'Evaluation Set-up'!$E$11), "", "After")</f>
        <v/>
      </c>
      <c r="AH37" s="341" t="str">
        <f>IF(OR(DATE($Y37, S$12, 1) &lt; 'Evaluation Set-up'!$D$11, DATE($Y37, S$12, 1) &gt;= 'Evaluation Set-up'!$E$11), "", "After")</f>
        <v/>
      </c>
      <c r="AI37" s="341" t="str">
        <f>IF(OR(DATE($Y37, T$12, 1) &lt; 'Evaluation Set-up'!$D$11, DATE($Y37, T$12, 1) &gt;= 'Evaluation Set-up'!$E$11), "", "After")</f>
        <v/>
      </c>
      <c r="AJ37" s="341" t="str">
        <f>IF(OR(DATE($Y37, U$12, 1) &lt; 'Evaluation Set-up'!$D$11, DATE($Y37, U$12, 1) &gt;= 'Evaluation Set-up'!$E$11), "", "After")</f>
        <v/>
      </c>
      <c r="AK37" s="341" t="str">
        <f>IF(OR(DATE($Y37, V$12, 1) &lt; 'Evaluation Set-up'!$D$11, DATE($Y37, V$12, 1) &gt;= 'Evaluation Set-up'!$E$11), "", "After")</f>
        <v/>
      </c>
      <c r="AL37" s="342" t="str">
        <f>IF(OR(DATE($Y37, W$12, 1) &lt; 'Evaluation Set-up'!$D$11, DATE($Y37, W$12, 1) &gt;= 'Evaluation Set-up'!$E$11), "", "After")</f>
        <v/>
      </c>
    </row>
    <row r="38" spans="2:44" x14ac:dyDescent="0.55000000000000004">
      <c r="K38" s="39"/>
    </row>
    <row r="39" spans="2:44" x14ac:dyDescent="0.55000000000000004">
      <c r="K39" s="39"/>
    </row>
    <row r="41" spans="2:44" s="305" customFormat="1" x14ac:dyDescent="0.55000000000000004">
      <c r="G41" s="295"/>
      <c r="H41" s="295"/>
      <c r="I41" s="295"/>
    </row>
    <row r="43" spans="2:44" x14ac:dyDescent="0.55000000000000004">
      <c r="B43" s="343" t="s">
        <v>554</v>
      </c>
      <c r="C43" s="305"/>
      <c r="D43" s="344" t="s">
        <v>555</v>
      </c>
    </row>
    <row r="44" spans="2:44" x14ac:dyDescent="0.55000000000000004">
      <c r="B44" s="39" t="s">
        <v>556</v>
      </c>
      <c r="D44" t="s">
        <v>557</v>
      </c>
    </row>
    <row r="45" spans="2:44" x14ac:dyDescent="0.55000000000000004">
      <c r="B45" s="39" t="s">
        <v>558</v>
      </c>
      <c r="D45" t="s">
        <v>12</v>
      </c>
    </row>
    <row r="46" spans="2:44" s="305" customFormat="1" x14ac:dyDescent="0.55000000000000004">
      <c r="B46" s="39" t="s">
        <v>559</v>
      </c>
      <c r="D46" s="305" t="s">
        <v>24</v>
      </c>
      <c r="G46" s="295"/>
      <c r="H46" s="295"/>
      <c r="I46" s="295"/>
    </row>
    <row r="47" spans="2:44" x14ac:dyDescent="0.55000000000000004">
      <c r="B47" s="39" t="s">
        <v>560</v>
      </c>
      <c r="D47" t="s">
        <v>561</v>
      </c>
      <c r="Y47" s="39"/>
      <c r="Z47" s="39"/>
      <c r="AA47" s="39"/>
      <c r="AB47" s="39"/>
      <c r="AC47" s="39"/>
      <c r="AD47" s="39"/>
      <c r="AE47" s="39"/>
      <c r="AF47" s="39"/>
      <c r="AG47" s="39"/>
      <c r="AH47" s="39"/>
      <c r="AI47" s="39"/>
      <c r="AJ47" s="39"/>
      <c r="AK47" s="39"/>
      <c r="AL47" s="39"/>
      <c r="AM47" s="39"/>
      <c r="AN47" s="39"/>
      <c r="AO47" s="39"/>
      <c r="AP47" s="39"/>
      <c r="AQ47" s="39"/>
      <c r="AR47" s="39"/>
    </row>
    <row r="48" spans="2:44" x14ac:dyDescent="0.55000000000000004">
      <c r="B48" s="39" t="s">
        <v>562</v>
      </c>
      <c r="D48" t="s">
        <v>563</v>
      </c>
      <c r="Y48" s="295"/>
      <c r="Z48" s="295"/>
      <c r="AA48" s="295"/>
      <c r="AB48" s="295"/>
      <c r="AC48" s="295"/>
      <c r="AD48" s="295"/>
      <c r="AE48" s="295"/>
      <c r="AF48" s="295"/>
      <c r="AG48" s="295"/>
      <c r="AH48" s="295"/>
      <c r="AI48" s="295"/>
      <c r="AJ48" s="295"/>
      <c r="AK48" s="295"/>
      <c r="AL48" s="295"/>
      <c r="AM48" s="295"/>
      <c r="AN48" s="295"/>
      <c r="AO48" s="295"/>
      <c r="AP48" s="295"/>
      <c r="AQ48" s="295"/>
      <c r="AR48" s="295"/>
    </row>
    <row r="49" spans="1:44" x14ac:dyDescent="0.55000000000000004">
      <c r="B49" s="39" t="s">
        <v>564</v>
      </c>
      <c r="D49" t="s">
        <v>565</v>
      </c>
      <c r="Y49" s="39"/>
      <c r="Z49" s="39"/>
      <c r="AA49" s="39"/>
      <c r="AB49" s="39"/>
      <c r="AC49" s="39"/>
      <c r="AD49" s="39"/>
      <c r="AE49" s="39"/>
      <c r="AF49" s="39"/>
      <c r="AG49" s="39"/>
      <c r="AH49" s="39"/>
      <c r="AI49" s="39"/>
      <c r="AJ49" s="39"/>
      <c r="AK49" s="39"/>
      <c r="AL49" s="39"/>
      <c r="AM49" s="39"/>
      <c r="AN49" s="39"/>
      <c r="AO49" s="39"/>
      <c r="AP49" s="39"/>
      <c r="AQ49" s="39"/>
      <c r="AR49" s="39"/>
    </row>
    <row r="50" spans="1:44" x14ac:dyDescent="0.55000000000000004">
      <c r="B50" s="39" t="s">
        <v>566</v>
      </c>
      <c r="D50" t="s">
        <v>567</v>
      </c>
      <c r="Y50" s="39"/>
      <c r="Z50" s="39"/>
      <c r="AA50" s="39"/>
      <c r="AB50" s="39"/>
      <c r="AC50" s="39"/>
      <c r="AD50" s="39"/>
      <c r="AE50" s="39"/>
      <c r="AF50" s="39"/>
      <c r="AG50" s="39"/>
      <c r="AH50" s="39"/>
      <c r="AI50" s="39"/>
      <c r="AJ50" s="39"/>
      <c r="AK50" s="39"/>
      <c r="AL50" s="39"/>
      <c r="AM50" s="39"/>
      <c r="AN50" s="39"/>
      <c r="AO50" s="39"/>
      <c r="AP50" s="39"/>
      <c r="AQ50" s="39"/>
      <c r="AR50" s="39"/>
    </row>
    <row r="51" spans="1:44" x14ac:dyDescent="0.55000000000000004">
      <c r="B51" s="39" t="s">
        <v>568</v>
      </c>
      <c r="D51" t="s">
        <v>569</v>
      </c>
      <c r="Y51" s="39"/>
      <c r="Z51" s="39"/>
      <c r="AA51" s="39"/>
      <c r="AB51" s="39"/>
      <c r="AC51" s="39"/>
      <c r="AD51" s="39"/>
      <c r="AE51" s="39"/>
      <c r="AF51" s="39"/>
      <c r="AG51" s="39"/>
      <c r="AH51" s="39"/>
      <c r="AI51" s="39"/>
      <c r="AJ51" s="39"/>
      <c r="AK51" s="39"/>
      <c r="AL51" s="39"/>
      <c r="AM51" s="39"/>
      <c r="AN51" s="39"/>
      <c r="AO51" s="39"/>
      <c r="AP51" s="39"/>
      <c r="AQ51" s="39"/>
      <c r="AR51" s="39"/>
    </row>
    <row r="52" spans="1:44" x14ac:dyDescent="0.55000000000000004">
      <c r="B52" s="39" t="s">
        <v>570</v>
      </c>
      <c r="D52" t="s">
        <v>571</v>
      </c>
      <c r="Y52" s="39"/>
      <c r="Z52" s="39"/>
      <c r="AA52" s="39"/>
      <c r="AB52" s="39"/>
      <c r="AC52" s="39"/>
      <c r="AD52" s="39"/>
      <c r="AE52" s="39"/>
      <c r="AF52" s="39"/>
      <c r="AG52" s="39"/>
      <c r="AH52" s="39"/>
      <c r="AI52" s="39"/>
      <c r="AJ52" s="39"/>
      <c r="AK52" s="39"/>
      <c r="AL52" s="39"/>
      <c r="AM52" s="39"/>
      <c r="AN52" s="39"/>
      <c r="AO52" s="39"/>
      <c r="AP52" s="39"/>
      <c r="AQ52" s="39"/>
      <c r="AR52" s="39"/>
    </row>
    <row r="53" spans="1:44" x14ac:dyDescent="0.55000000000000004">
      <c r="B53" s="39" t="s">
        <v>572</v>
      </c>
      <c r="D53" t="s">
        <v>573</v>
      </c>
      <c r="Y53" s="39"/>
      <c r="Z53" s="39"/>
      <c r="AA53" s="39"/>
      <c r="AB53" s="39"/>
      <c r="AC53" s="39"/>
      <c r="AD53" s="39"/>
      <c r="AE53" s="39"/>
      <c r="AF53" s="39"/>
      <c r="AG53" s="39"/>
      <c r="AH53" s="39"/>
      <c r="AI53" s="39"/>
      <c r="AJ53" s="39"/>
      <c r="AK53" s="39"/>
      <c r="AL53" s="39"/>
      <c r="AM53" s="39"/>
      <c r="AN53" s="39"/>
      <c r="AO53" s="39"/>
      <c r="AP53" s="39"/>
      <c r="AQ53" s="39"/>
      <c r="AR53" s="39"/>
    </row>
    <row r="54" spans="1:44" x14ac:dyDescent="0.55000000000000004">
      <c r="D54" t="s">
        <v>34</v>
      </c>
      <c r="Y54" s="39"/>
      <c r="Z54" s="39"/>
      <c r="AA54" s="39"/>
      <c r="AB54" s="39"/>
      <c r="AC54" s="39"/>
      <c r="AD54" s="39"/>
      <c r="AE54" s="39"/>
      <c r="AF54" s="39"/>
      <c r="AG54" s="39"/>
      <c r="AH54" s="39"/>
      <c r="AI54" s="39"/>
      <c r="AJ54" s="39"/>
      <c r="AK54" s="39"/>
      <c r="AL54" s="39"/>
      <c r="AM54" s="39"/>
      <c r="AN54" s="39"/>
      <c r="AO54" s="39"/>
      <c r="AP54" s="39"/>
      <c r="AQ54" s="39"/>
      <c r="AR54" s="39"/>
    </row>
    <row r="55" spans="1:44" x14ac:dyDescent="0.55000000000000004">
      <c r="D55" t="s">
        <v>574</v>
      </c>
      <c r="Y55" s="39"/>
      <c r="Z55" s="39"/>
      <c r="AA55" s="39"/>
      <c r="AB55" s="39"/>
      <c r="AC55" s="39"/>
      <c r="AD55" s="39"/>
      <c r="AE55" s="39"/>
      <c r="AF55" s="39"/>
      <c r="AG55" s="39"/>
      <c r="AH55" s="39"/>
      <c r="AI55" s="39"/>
      <c r="AJ55" s="39"/>
      <c r="AK55" s="39"/>
      <c r="AL55" s="39"/>
      <c r="AM55" s="39"/>
      <c r="AN55" s="39"/>
      <c r="AO55" s="39"/>
      <c r="AP55" s="39"/>
      <c r="AQ55" s="39"/>
      <c r="AR55" s="39"/>
    </row>
    <row r="56" spans="1:44" x14ac:dyDescent="0.55000000000000004">
      <c r="D56" t="s">
        <v>575</v>
      </c>
      <c r="Y56" s="39"/>
      <c r="Z56" s="39"/>
      <c r="AA56" s="39"/>
      <c r="AB56" s="39"/>
      <c r="AC56" s="39"/>
      <c r="AD56" s="39"/>
      <c r="AE56" s="39"/>
      <c r="AF56" s="39"/>
      <c r="AG56" s="39"/>
      <c r="AH56" s="39"/>
      <c r="AI56" s="39"/>
      <c r="AJ56" s="39"/>
      <c r="AK56" s="39"/>
      <c r="AL56" s="39"/>
      <c r="AM56" s="39"/>
      <c r="AN56" s="39"/>
      <c r="AO56" s="39"/>
      <c r="AP56" s="39"/>
      <c r="AQ56" s="39"/>
      <c r="AR56" s="39"/>
    </row>
    <row r="57" spans="1:44" x14ac:dyDescent="0.55000000000000004">
      <c r="D57" t="s">
        <v>576</v>
      </c>
      <c r="Y57" s="39"/>
      <c r="Z57" s="39"/>
      <c r="AA57" s="39"/>
      <c r="AB57" s="39"/>
      <c r="AC57" s="39"/>
      <c r="AD57" s="39"/>
      <c r="AE57" s="39"/>
      <c r="AF57" s="39"/>
      <c r="AG57" s="39"/>
      <c r="AH57" s="39"/>
      <c r="AI57" s="39"/>
      <c r="AJ57" s="39"/>
      <c r="AK57" s="39"/>
      <c r="AL57" s="39"/>
      <c r="AM57" s="39"/>
      <c r="AN57" s="39"/>
      <c r="AO57" s="39"/>
      <c r="AP57" s="39"/>
      <c r="AQ57" s="39"/>
      <c r="AR57" s="39"/>
    </row>
    <row r="58" spans="1:44" x14ac:dyDescent="0.55000000000000004">
      <c r="D58" s="305" t="s">
        <v>14</v>
      </c>
      <c r="Y58" s="39"/>
      <c r="Z58" s="39"/>
      <c r="AA58" s="39"/>
      <c r="AB58" s="39"/>
      <c r="AC58" s="39"/>
      <c r="AD58" s="39"/>
      <c r="AE58" s="39"/>
      <c r="AF58" s="39"/>
      <c r="AG58" s="39"/>
      <c r="AH58" s="39"/>
      <c r="AI58" s="39"/>
      <c r="AJ58" s="39"/>
      <c r="AK58" s="39"/>
      <c r="AL58" s="39"/>
      <c r="AM58" s="39"/>
      <c r="AN58" s="39"/>
      <c r="AO58" s="39"/>
      <c r="AP58" s="39"/>
      <c r="AQ58" s="39"/>
      <c r="AR58" s="39"/>
    </row>
    <row r="59" spans="1:44" x14ac:dyDescent="0.55000000000000004">
      <c r="A59" s="305"/>
      <c r="B59" s="305"/>
      <c r="C59" s="305"/>
      <c r="D59" t="s">
        <v>45</v>
      </c>
      <c r="Y59" s="39"/>
      <c r="Z59" s="39"/>
      <c r="AA59" s="39"/>
      <c r="AB59" s="39"/>
      <c r="AC59" s="39"/>
      <c r="AD59" s="39"/>
      <c r="AE59" s="39"/>
      <c r="AF59" s="39"/>
      <c r="AG59" s="39"/>
      <c r="AH59" s="39"/>
      <c r="AI59" s="39"/>
      <c r="AJ59" s="39"/>
      <c r="AK59" s="39"/>
      <c r="AL59" s="39"/>
      <c r="AM59" s="39"/>
      <c r="AN59" s="39"/>
      <c r="AO59" s="39"/>
      <c r="AP59" s="39"/>
      <c r="AQ59" s="39"/>
      <c r="AR59" s="39"/>
    </row>
    <row r="60" spans="1:44" x14ac:dyDescent="0.55000000000000004">
      <c r="D60" t="s">
        <v>577</v>
      </c>
      <c r="Y60" s="39"/>
      <c r="Z60" s="39"/>
      <c r="AA60" s="39"/>
      <c r="AB60" s="39"/>
      <c r="AC60" s="39"/>
      <c r="AD60" s="39"/>
      <c r="AE60" s="39"/>
      <c r="AF60" s="39"/>
      <c r="AG60" s="39"/>
      <c r="AH60" s="39"/>
      <c r="AI60" s="39"/>
      <c r="AJ60" s="39"/>
      <c r="AK60" s="39"/>
      <c r="AL60" s="39"/>
      <c r="AM60" s="39"/>
      <c r="AN60" s="39"/>
      <c r="AO60" s="39"/>
      <c r="AP60" s="39"/>
      <c r="AQ60" s="39"/>
      <c r="AR60" s="39"/>
    </row>
    <row r="61" spans="1:44" x14ac:dyDescent="0.55000000000000004">
      <c r="Y61" s="39"/>
      <c r="Z61" s="39"/>
      <c r="AA61" s="39"/>
      <c r="AB61" s="39"/>
      <c r="AC61" s="39"/>
      <c r="AD61" s="39"/>
      <c r="AE61" s="39"/>
      <c r="AF61" s="39"/>
      <c r="AG61" s="39"/>
      <c r="AH61" s="39"/>
      <c r="AI61" s="39"/>
      <c r="AJ61" s="39"/>
      <c r="AK61" s="39"/>
      <c r="AL61" s="39"/>
      <c r="AM61" s="39"/>
      <c r="AN61" s="39"/>
      <c r="AO61" s="39"/>
      <c r="AP61" s="39"/>
      <c r="AQ61" s="39"/>
      <c r="AR61" s="39"/>
    </row>
    <row r="64" spans="1:44" x14ac:dyDescent="0.55000000000000004">
      <c r="Y64" s="39"/>
      <c r="Z64" s="39"/>
      <c r="AA64" s="39"/>
      <c r="AB64" s="39"/>
      <c r="AC64" s="39"/>
      <c r="AD64" s="39"/>
      <c r="AE64" s="39"/>
      <c r="AF64" s="39"/>
      <c r="AG64" s="39"/>
      <c r="AH64" s="39"/>
      <c r="AI64" s="39"/>
      <c r="AJ64" s="39"/>
      <c r="AK64" s="39"/>
      <c r="AL64" s="39"/>
      <c r="AM64" s="39"/>
      <c r="AN64" s="39"/>
      <c r="AO64" s="39"/>
      <c r="AP64" s="39"/>
      <c r="AQ64" s="39"/>
      <c r="AR64" s="39"/>
    </row>
    <row r="65" spans="19:44" x14ac:dyDescent="0.55000000000000004">
      <c r="Y65" s="39"/>
      <c r="Z65" s="39"/>
      <c r="AA65" s="39"/>
      <c r="AB65" s="39"/>
      <c r="AC65" s="39"/>
      <c r="AD65" s="39"/>
      <c r="AE65" s="39"/>
      <c r="AF65" s="39"/>
      <c r="AG65" s="39"/>
      <c r="AH65" s="39"/>
      <c r="AI65" s="39"/>
      <c r="AJ65" s="39"/>
      <c r="AK65" s="39"/>
      <c r="AL65" s="39"/>
      <c r="AM65" s="39"/>
      <c r="AN65" s="39"/>
      <c r="AO65" s="39"/>
      <c r="AP65" s="39"/>
      <c r="AQ65" s="39"/>
      <c r="AR65" s="39"/>
    </row>
    <row r="66" spans="19:44" x14ac:dyDescent="0.55000000000000004">
      <c r="Y66" s="295"/>
      <c r="Z66" s="295"/>
      <c r="AA66" s="295"/>
      <c r="AB66" s="295"/>
      <c r="AC66" s="295"/>
      <c r="AD66" s="295"/>
      <c r="AE66" s="295"/>
      <c r="AF66" s="295"/>
      <c r="AG66" s="295"/>
      <c r="AH66" s="295"/>
      <c r="AI66" s="295"/>
      <c r="AJ66" s="295"/>
      <c r="AK66" s="295"/>
      <c r="AL66" s="295"/>
      <c r="AM66" s="295"/>
      <c r="AN66" s="295"/>
      <c r="AO66" s="295"/>
      <c r="AP66" s="295"/>
      <c r="AQ66" s="295"/>
      <c r="AR66" s="295"/>
    </row>
    <row r="67" spans="19:44" x14ac:dyDescent="0.55000000000000004">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row>
    <row r="68" spans="19:44" x14ac:dyDescent="0.55000000000000004">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row>
    <row r="69" spans="19:44" x14ac:dyDescent="0.55000000000000004">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row>
    <row r="70" spans="19:44" x14ac:dyDescent="0.55000000000000004">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row>
    <row r="71" spans="19:44" x14ac:dyDescent="0.55000000000000004">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row>
    <row r="72" spans="19:44" x14ac:dyDescent="0.55000000000000004">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row>
    <row r="73" spans="19:44" x14ac:dyDescent="0.55000000000000004">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row>
    <row r="74" spans="19:44" x14ac:dyDescent="0.55000000000000004">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row>
    <row r="75" spans="19:44" x14ac:dyDescent="0.55000000000000004">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row>
    <row r="76" spans="19:44" x14ac:dyDescent="0.55000000000000004">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row>
    <row r="77" spans="19:44" x14ac:dyDescent="0.55000000000000004">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row>
    <row r="78" spans="19:44" x14ac:dyDescent="0.55000000000000004">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row>
  </sheetData>
  <mergeCells count="10">
    <mergeCell ref="AW3:BB3"/>
    <mergeCell ref="J11:K11"/>
    <mergeCell ref="L11:W11"/>
    <mergeCell ref="Y11:Z11"/>
    <mergeCell ref="AA11:AL11"/>
    <mergeCell ref="S3:X3"/>
    <mergeCell ref="Y3:AD3"/>
    <mergeCell ref="AE3:AJ3"/>
    <mergeCell ref="AK3:AP3"/>
    <mergeCell ref="AQ3:AV3"/>
  </mergeCells>
  <conditionalFormatting sqref="H5:J5">
    <cfRule type="expression" dxfId="1" priority="3">
      <formula>LEN(TRIM(H5))=0</formula>
    </cfRule>
  </conditionalFormatting>
  <conditionalFormatting sqref="R5">
    <cfRule type="expression" dxfId="0" priority="2">
      <formula>LEN(TRIM(R5))=0</formula>
    </cfRule>
  </conditionalFormatting>
  <dataValidations count="2">
    <dataValidation type="list" allowBlank="1" showInputMessage="1" showErrorMessage="1" sqref="H5" xr:uid="{00000000-0002-0000-0D00-000000000000}">
      <formula1>$D$45:$D$60</formula1>
      <formula2>0</formula2>
    </dataValidation>
    <dataValidation type="list" allowBlank="1" showInputMessage="1" showErrorMessage="1" sqref="R5" xr:uid="{00000000-0002-0000-0D00-000001000000}">
      <formula1>$B$44:$B$53</formula1>
      <formula2>0</formula2>
    </dataValidation>
  </dataValidation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Step-by-Step Instructions</vt:lpstr>
      <vt:lpstr>Typical Target Crash Types</vt:lpstr>
      <vt:lpstr>Evaluation Set-up</vt:lpstr>
      <vt:lpstr>Original Fiche</vt:lpstr>
      <vt:lpstr>Filtered Fiche</vt:lpstr>
      <vt:lpstr>ID</vt:lpstr>
      <vt:lpstr>Index</vt:lpstr>
      <vt:lpstr>Initial Study</vt:lpstr>
      <vt:lpstr>Binned Crashes</vt:lpstr>
      <vt:lpstr>Before</vt:lpstr>
      <vt:lpstr>After</vt:lpstr>
      <vt:lpstr>1 page results - 1 Target</vt:lpstr>
      <vt:lpstr>1 page results - 2 Targets</vt:lpstr>
      <vt:lpstr>For NCDOT staff - for Tracking</vt:lpstr>
      <vt:lpstr>'1 page results - 1 Target'!Print_Area</vt:lpstr>
      <vt:lpstr>'1 page results - 2 Targets'!Print_Area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Timothy S. Nye</dc:creator>
  <dc:description/>
  <cp:lastModifiedBy>Chris Bahret</cp:lastModifiedBy>
  <cp:revision>0</cp:revision>
  <cp:lastPrinted>2026-05-30T00:02:51Z</cp:lastPrinted>
  <dcterms:created xsi:type="dcterms:W3CDTF">2019-02-04T16:37:52Z</dcterms:created>
  <dcterms:modified xsi:type="dcterms:W3CDTF">2026-05-30T00:02:57Z</dcterms:modified>
  <dc:language>en-US</dc:language>
</cp:coreProperties>
</file>