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) 일반적인 용역계약" sheetId="1" r:id="rId5"/>
    <sheet state="visible" name="2)  월 별 지급 일정" sheetId="2" r:id="rId6"/>
    <sheet state="visible" name="청구_2026.02" sheetId="3" r:id="rId7"/>
    <sheet state="visible" name="청구_2026.03" sheetId="4" r:id="rId8"/>
    <sheet state="visible" name="청구_2026.04" sheetId="5" r:id="rId9"/>
    <sheet state="visible" name="청구_2026.05" sheetId="6" r:id="rId10"/>
    <sheet state="visible" name="청구_2025.12_완료" sheetId="7" r:id="rId11"/>
    <sheet state="visible" name="청구_2026.01_완료" sheetId="8" r:id="rId12"/>
    <sheet state="hidden" name="2) 프로덕트 인수 및 추가 개발" sheetId="9" r:id="rId13"/>
  </sheets>
  <definedNames/>
  <calcPr/>
</workbook>
</file>

<file path=xl/sharedStrings.xml><?xml version="1.0" encoding="utf-8"?>
<sst xmlns="http://schemas.openxmlformats.org/spreadsheetml/2006/main" count="393" uniqueCount="82">
  <si>
    <t>NFT 마켓플레이스 개발 비용 내역표 (22 Dec 2025)</t>
  </si>
  <si>
    <t>구분</t>
  </si>
  <si>
    <t>적용</t>
  </si>
  <si>
    <t>상세 설명</t>
  </si>
  <si>
    <t>공증</t>
  </si>
  <si>
    <t>인원</t>
  </si>
  <si>
    <t>기간</t>
  </si>
  <si>
    <t>단가(월)</t>
  </si>
  <si>
    <t>금액</t>
  </si>
  <si>
    <t>웹 / 블록체인 시스템 개발 + 유지 보수</t>
  </si>
  <si>
    <t>개발</t>
  </si>
  <si>
    <t>블록체인</t>
  </si>
  <si>
    <t>서버/ DB 프로그램 / 블록체인 API 연동</t>
  </si>
  <si>
    <t>특급</t>
  </si>
  <si>
    <t>백엔드</t>
  </si>
  <si>
    <t xml:space="preserve">서버/ Admin 관리툴 </t>
  </si>
  <si>
    <t>고급</t>
  </si>
  <si>
    <t>프론트앤드</t>
  </si>
  <si>
    <t xml:space="preserve">웹 페이지(반응형) 및 기능 개발 </t>
  </si>
  <si>
    <t>QA</t>
  </si>
  <si>
    <t>테스트/안정화</t>
  </si>
  <si>
    <t>기능 및 시스템 최종 검사 및 보안</t>
  </si>
  <si>
    <t>서버 전개 및 안정화 테스트</t>
  </si>
  <si>
    <t>재경비</t>
  </si>
  <si>
    <t xml:space="preserve">시설장비 제경비 </t>
  </si>
  <si>
    <t>SW / HW / 기타비용</t>
  </si>
  <si>
    <t>N/A</t>
  </si>
  <si>
    <t>유지 보수</t>
  </si>
  <si>
    <t>네트워크 업데이트, 버전 업데이트 등</t>
  </si>
  <si>
    <t>소계</t>
  </si>
  <si>
    <t>NFT 마켓플레이스 개발비 합계
(VAT 포함)</t>
  </si>
  <si>
    <t>* 유지보수 6개월은 별도 비용 청구 없음</t>
  </si>
  <si>
    <t>NFT 마켓플레이스 개발 비용 월 별 지급 일정표 (22 Dec 2025)</t>
  </si>
  <si>
    <t>항목</t>
  </si>
  <si>
    <t>지급일</t>
  </si>
  <si>
    <t>지급 금액</t>
  </si>
  <si>
    <t>VAT</t>
  </si>
  <si>
    <t>지금 총액</t>
  </si>
  <si>
    <t>용역비</t>
  </si>
  <si>
    <t>NFT 마켓플레이스 개발 비용 청구 내역 (2026.02)</t>
  </si>
  <si>
    <t>NFT 마켓플레이스 개발 비용 청구 내역 (2026.03)</t>
  </si>
  <si>
    <t>NFT 마켓플레이스 개발 비용 청구 내역 (2026.04)</t>
  </si>
  <si>
    <t>NFT 마켓플레이스 개발 비용 청구 내역 (2026.05)</t>
  </si>
  <si>
    <t>NFT 마켓플레이스 개발 비용 청구 내역 (2025.12)</t>
  </si>
  <si>
    <t>NFT 마켓플레이스 개발 비용 청구 내역 (2026.01)</t>
  </si>
  <si>
    <t xml:space="preserve"> 3300만원 나와야죠..?</t>
  </si>
  <si>
    <t>vat 포함 3200이에요 ?</t>
  </si>
  <si>
    <t>1번</t>
  </si>
  <si>
    <t>3번</t>
  </si>
  <si>
    <t>각 금액 600만원으로 해서 나오면</t>
  </si>
  <si>
    <t>이쁘긴해요</t>
  </si>
  <si>
    <t>3200에 맞추면 되겠군요</t>
  </si>
  <si>
    <t>그림이</t>
  </si>
  <si>
    <t>근데 그럼 부가세가 너무 못생기게 나오는데</t>
  </si>
  <si>
    <t>3300만원으로 하는게 더 낫지 않나요?</t>
  </si>
  <si>
    <t>총무에서 재무랑 얘기해본다고 했었어요</t>
  </si>
  <si>
    <t>아닌가?</t>
  </si>
  <si>
    <t>부서끼리 소통이슈</t>
  </si>
  <si>
    <t>3300만원으로 작성해서 다시 품의 올릴게요</t>
  </si>
  <si>
    <t>이렇게 올리면 될까요?</t>
  </si>
  <si>
    <t>네네 !</t>
  </si>
  <si>
    <t>그리고 참고로 기업은행에 잔고 5백만원 있었어요 ~</t>
  </si>
  <si>
    <t>그렇그만유</t>
  </si>
  <si>
    <r>
      <rPr>
        <b/>
        <color rgb="FFFFFFFF"/>
        <sz val="18.0"/>
        <u/>
      </rPr>
      <t>itemfi.us</t>
    </r>
    <r>
      <rPr>
        <b/>
        <color rgb="FFFFFFFF"/>
        <sz val="18.0"/>
      </rPr>
      <t xml:space="preserve"> (NFT 마켓플레이스) 개발 비용 내역표 (Apr 2025)</t>
    </r>
  </si>
  <si>
    <t>공정율</t>
  </si>
  <si>
    <t>투입 인력</t>
  </si>
  <si>
    <t>기존 개발 기간</t>
  </si>
  <si>
    <t>투입 개발비</t>
  </si>
  <si>
    <t>1) 기존 NFT 마켓플레이스 인수</t>
  </si>
  <si>
    <t>프로덕트</t>
  </si>
  <si>
    <t>NFT 마켓플레이스
(itemfi.us)</t>
  </si>
  <si>
    <t>웹사이트 제작 완료</t>
  </si>
  <si>
    <t>EVM 기반 네트워크 및 지갑 연동 완료</t>
  </si>
  <si>
    <t>프로젝트 품질/보고/리스크 관리</t>
  </si>
  <si>
    <t>2) 웹 / 블록체인 시스템 개발 + 유지 보수</t>
  </si>
  <si>
    <t>기획</t>
  </si>
  <si>
    <t xml:space="preserve">컨셉/시스템 기획 </t>
  </si>
  <si>
    <t>시스템 기획 / 컨텐츠 설계 / Admin 관리툴 설계
/ 확장협 콘텐츠 설계</t>
  </si>
  <si>
    <t>그래픽</t>
  </si>
  <si>
    <t>2D/UI 디자인</t>
  </si>
  <si>
    <t xml:space="preserve">2D / UI/ UX 디자인 </t>
  </si>
  <si>
    <t>NFT 마켓플레이스 개발비 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</si>
</sst>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년 m월 d일"/>
  </numFmts>
  <fonts count="9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/>
    <font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u/>
      <sz val="18.0"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CCCCCC"/>
      </right>
    </border>
    <border>
      <left style="medium">
        <color rgb="FF000000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medium">
        <color rgb="FF000000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medium">
        <color rgb="FF000000"/>
      </right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B7B7B7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B7B7B7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B7B7B7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CCCCCC"/>
      </left>
      <right style="thin">
        <color rgb="FFCCCCCC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CCCCCC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000000"/>
      </top>
    </border>
    <border>
      <left style="thin">
        <color rgb="FFCCCCCC"/>
      </left>
      <right style="medium">
        <color rgb="FF000000"/>
      </right>
    </border>
    <border>
      <left style="medium">
        <color rgb="FF000000"/>
      </left>
      <right style="thin">
        <color rgb="FFCCCCCC"/>
      </right>
      <bottom style="medium">
        <color rgb="FF000000"/>
      </bottom>
    </border>
    <border>
      <left style="thin">
        <color rgb="FFCCCCCC"/>
      </left>
      <right style="thin">
        <color rgb="FFCCCCCC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000000"/>
      </top>
      <bottom style="thin">
        <color rgb="FFCCCCCC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0" fillId="0" fontId="5" numFmtId="0" xfId="0" applyFont="1"/>
    <xf borderId="7" fillId="3" fontId="5" numFmtId="0" xfId="0" applyAlignment="1" applyBorder="1" applyFill="1" applyFont="1">
      <alignment horizontal="left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1" fillId="0" fontId="3" numFmtId="3" xfId="0" applyAlignment="1" applyBorder="1" applyFont="1" applyNumberFormat="1">
      <alignment horizontal="center" readingOrder="0" vertical="center"/>
    </xf>
    <xf borderId="12" fillId="0" fontId="3" numFmtId="3" xfId="0" applyAlignment="1" applyBorder="1" applyFont="1" applyNumberFormat="1">
      <alignment horizontal="right" vertical="center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horizontal="center" readingOrder="0" vertical="center"/>
    </xf>
    <xf borderId="15" fillId="0" fontId="3" numFmtId="3" xfId="0" applyAlignment="1" applyBorder="1" applyFont="1" applyNumberFormat="1">
      <alignment horizontal="center" readingOrder="0" vertical="center"/>
    </xf>
    <xf borderId="16" fillId="0" fontId="3" numFmtId="3" xfId="0" applyAlignment="1" applyBorder="1" applyFont="1" applyNumberFormat="1">
      <alignment horizontal="right" vertical="center"/>
    </xf>
    <xf borderId="17" fillId="0" fontId="2" numFmtId="0" xfId="0" applyBorder="1" applyFont="1"/>
    <xf borderId="18" fillId="0" fontId="2" numFmtId="0" xfId="0" applyBorder="1" applyFont="1"/>
    <xf borderId="19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center"/>
    </xf>
    <xf borderId="20" fillId="0" fontId="6" numFmtId="3" xfId="0" applyAlignment="1" applyBorder="1" applyFont="1" applyNumberFormat="1">
      <alignment horizontal="center"/>
    </xf>
    <xf borderId="21" fillId="0" fontId="6" numFmtId="3" xfId="0" applyAlignment="1" applyBorder="1" applyFont="1" applyNumberFormat="1">
      <alignment horizontal="right"/>
    </xf>
    <xf borderId="22" fillId="0" fontId="3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7" numFmtId="0" xfId="0" applyAlignment="1" applyBorder="1" applyFont="1">
      <alignment horizontal="center" readingOrder="0" vertical="center"/>
    </xf>
    <xf borderId="26" fillId="0" fontId="7" numFmtId="3" xfId="0" applyAlignment="1" applyBorder="1" applyFont="1" applyNumberFormat="1">
      <alignment vertical="center"/>
    </xf>
    <xf borderId="27" fillId="4" fontId="7" numFmtId="0" xfId="0" applyAlignment="1" applyBorder="1" applyFill="1" applyFont="1">
      <alignment horizontal="center" readingOrder="0" vertical="center"/>
    </xf>
    <xf borderId="28" fillId="0" fontId="2" numFmtId="0" xfId="0" applyBorder="1" applyFont="1"/>
    <xf borderId="29" fillId="0" fontId="7" numFmtId="3" xfId="0" applyAlignment="1" applyBorder="1" applyFont="1" applyNumberFormat="1">
      <alignment vertical="center"/>
    </xf>
    <xf borderId="0" fillId="0" fontId="3" numFmtId="0" xfId="0" applyAlignment="1" applyFont="1">
      <alignment horizontal="right" readingOrder="0"/>
    </xf>
    <xf borderId="30" fillId="0" fontId="3" numFmtId="0" xfId="0" applyAlignment="1" applyBorder="1" applyFont="1">
      <alignment horizontal="center" readingOrder="0" vertical="center"/>
    </xf>
    <xf borderId="11" fillId="0" fontId="3" numFmtId="164" xfId="0" applyAlignment="1" applyBorder="1" applyFont="1" applyNumberFormat="1">
      <alignment horizontal="center" readingOrder="0" vertical="center"/>
    </xf>
    <xf borderId="20" fillId="0" fontId="6" numFmtId="0" xfId="0" applyAlignment="1" applyBorder="1" applyFont="1">
      <alignment horizontal="center" readingOrder="0"/>
    </xf>
    <xf borderId="20" fillId="0" fontId="6" numFmtId="3" xfId="0" applyAlignment="1" applyBorder="1" applyFont="1" applyNumberFormat="1">
      <alignment horizontal="center" readingOrder="0"/>
    </xf>
    <xf borderId="0" fillId="0" fontId="3" numFmtId="3" xfId="0" applyFont="1" applyNumberFormat="1"/>
    <xf borderId="31" fillId="3" fontId="5" numFmtId="0" xfId="0" applyAlignment="1" applyBorder="1" applyFont="1">
      <alignment horizontal="left" readingOrder="0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0" fillId="5" fontId="3" numFmtId="0" xfId="0" applyFill="1" applyFont="1"/>
    <xf borderId="1" fillId="5" fontId="1" numFmtId="0" xfId="0" applyAlignment="1" applyBorder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readingOrder="0" vertical="center"/>
    </xf>
    <xf borderId="0" fillId="5" fontId="5" numFmtId="0" xfId="0" applyFont="1"/>
    <xf borderId="7" fillId="5" fontId="5" numFmtId="0" xfId="0" applyAlignment="1" applyBorder="1" applyFont="1">
      <alignment horizontal="left" readingOrder="0" vertical="center"/>
    </xf>
    <xf borderId="10" fillId="5" fontId="3" numFmtId="0" xfId="0" applyAlignment="1" applyBorder="1" applyFont="1">
      <alignment horizontal="center" readingOrder="0" vertical="center"/>
    </xf>
    <xf borderId="11" fillId="5" fontId="3" numFmtId="0" xfId="0" applyAlignment="1" applyBorder="1" applyFont="1">
      <alignment horizontal="center" readingOrder="0" vertical="center"/>
    </xf>
    <xf borderId="11" fillId="5" fontId="3" numFmtId="3" xfId="0" applyAlignment="1" applyBorder="1" applyFont="1" applyNumberFormat="1">
      <alignment horizontal="center" readingOrder="0" vertical="center"/>
    </xf>
    <xf borderId="12" fillId="5" fontId="3" numFmtId="3" xfId="0" applyAlignment="1" applyBorder="1" applyFont="1" applyNumberFormat="1">
      <alignment horizontal="right" vertical="center"/>
    </xf>
    <xf borderId="15" fillId="5" fontId="3" numFmtId="0" xfId="0" applyAlignment="1" applyBorder="1" applyFont="1">
      <alignment horizontal="center" readingOrder="0" vertical="center"/>
    </xf>
    <xf borderId="15" fillId="5" fontId="3" numFmtId="3" xfId="0" applyAlignment="1" applyBorder="1" applyFont="1" applyNumberFormat="1">
      <alignment horizontal="center" readingOrder="0" vertical="center"/>
    </xf>
    <xf borderId="16" fillId="5" fontId="3" numFmtId="3" xfId="0" applyAlignment="1" applyBorder="1" applyFont="1" applyNumberFormat="1">
      <alignment horizontal="right" vertical="center"/>
    </xf>
    <xf borderId="19" fillId="5" fontId="3" numFmtId="0" xfId="0" applyAlignment="1" applyBorder="1" applyFont="1">
      <alignment horizontal="center" readingOrder="0" vertical="center"/>
    </xf>
    <xf borderId="20" fillId="5" fontId="3" numFmtId="0" xfId="0" applyAlignment="1" applyBorder="1" applyFont="1">
      <alignment horizontal="center" readingOrder="0" vertical="center"/>
    </xf>
    <xf borderId="20" fillId="5" fontId="6" numFmtId="0" xfId="0" applyAlignment="1" applyBorder="1" applyFont="1">
      <alignment horizontal="center"/>
    </xf>
    <xf borderId="20" fillId="5" fontId="6" numFmtId="0" xfId="0" applyAlignment="1" applyBorder="1" applyFont="1">
      <alignment horizontal="center" readingOrder="0"/>
    </xf>
    <xf borderId="20" fillId="5" fontId="6" numFmtId="3" xfId="0" applyAlignment="1" applyBorder="1" applyFont="1" applyNumberFormat="1">
      <alignment horizontal="center"/>
    </xf>
    <xf borderId="21" fillId="5" fontId="6" numFmtId="3" xfId="0" applyAlignment="1" applyBorder="1" applyFont="1" applyNumberFormat="1">
      <alignment horizontal="right"/>
    </xf>
    <xf borderId="22" fillId="5" fontId="3" numFmtId="0" xfId="0" applyBorder="1" applyFont="1"/>
    <xf borderId="25" fillId="5" fontId="7" numFmtId="0" xfId="0" applyAlignment="1" applyBorder="1" applyFont="1">
      <alignment horizontal="center" readingOrder="0" vertical="center"/>
    </xf>
    <xf borderId="26" fillId="5" fontId="7" numFmtId="3" xfId="0" applyAlignment="1" applyBorder="1" applyFont="1" applyNumberFormat="1">
      <alignment vertical="center"/>
    </xf>
    <xf borderId="27" fillId="5" fontId="7" numFmtId="0" xfId="0" applyAlignment="1" applyBorder="1" applyFont="1">
      <alignment horizontal="center" readingOrder="0" vertical="center"/>
    </xf>
    <xf borderId="29" fillId="5" fontId="7" numFmtId="3" xfId="0" applyAlignment="1" applyBorder="1" applyFont="1" applyNumberFormat="1">
      <alignment vertical="center"/>
    </xf>
    <xf borderId="0" fillId="0" fontId="3" numFmtId="0" xfId="0" applyAlignment="1" applyFont="1">
      <alignment readingOrder="0"/>
    </xf>
    <xf borderId="0" fillId="0" fontId="3" numFmtId="0" xfId="0" applyFont="1"/>
    <xf borderId="1" fillId="2" fontId="8" numFmtId="0" xfId="0" applyAlignment="1" applyBorder="1" applyFont="1">
      <alignment horizontal="center" readingOrder="0" vertical="center"/>
    </xf>
    <xf borderId="35" fillId="3" fontId="5" numFmtId="0" xfId="0" applyAlignment="1" applyBorder="1" applyFont="1">
      <alignment horizontal="left" readingOrder="0" vertical="center"/>
    </xf>
    <xf borderId="36" fillId="0" fontId="2" numFmtId="0" xfId="0" applyBorder="1" applyFont="1"/>
    <xf borderId="37" fillId="0" fontId="2" numFmtId="0" xfId="0" applyBorder="1" applyFont="1"/>
    <xf borderId="38" fillId="0" fontId="3" numFmtId="0" xfId="0" applyAlignment="1" applyBorder="1" applyFont="1">
      <alignment horizontal="center" readingOrder="0" vertical="center"/>
    </xf>
    <xf borderId="39" fillId="0" fontId="3" numFmtId="0" xfId="0" applyAlignment="1" applyBorder="1" applyFont="1">
      <alignment horizontal="center" readingOrder="0" vertical="center"/>
    </xf>
    <xf borderId="40" fillId="0" fontId="3" numFmtId="0" xfId="0" applyAlignment="1" applyBorder="1" applyFont="1">
      <alignment horizontal="center" readingOrder="0" vertical="center"/>
    </xf>
    <xf borderId="39" fillId="0" fontId="3" numFmtId="9" xfId="0" applyAlignment="1" applyBorder="1" applyFont="1" applyNumberFormat="1">
      <alignment horizontal="center" readingOrder="0" vertical="center"/>
    </xf>
    <xf borderId="39" fillId="0" fontId="3" numFmtId="3" xfId="0" applyAlignment="1" applyBorder="1" applyFont="1" applyNumberFormat="1">
      <alignment horizontal="center" readingOrder="0" vertical="center"/>
    </xf>
    <xf borderId="41" fillId="0" fontId="3" numFmtId="3" xfId="0" applyAlignment="1" applyBorder="1" applyFont="1" applyNumberFormat="1">
      <alignment horizontal="right" readingOrder="0" vertical="center"/>
    </xf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3" numFmtId="0" xfId="0" applyAlignment="1" applyBorder="1" applyFont="1">
      <alignment horizontal="center" readingOrder="0" vertical="center"/>
    </xf>
    <xf borderId="46" fillId="0" fontId="2" numFmtId="0" xfId="0" applyBorder="1" applyFont="1"/>
    <xf borderId="47" fillId="0" fontId="3" numFmtId="0" xfId="0" applyAlignment="1" applyBorder="1" applyFont="1">
      <alignment horizontal="center" vertical="center"/>
    </xf>
    <xf borderId="48" fillId="0" fontId="2" numFmtId="0" xfId="0" applyBorder="1" applyFont="1"/>
    <xf borderId="49" fillId="0" fontId="7" numFmtId="0" xfId="0" applyAlignment="1" applyBorder="1" applyFont="1">
      <alignment horizontal="center" readingOrder="0" vertical="center"/>
    </xf>
    <xf borderId="50" fillId="0" fontId="7" numFmtId="3" xfId="0" applyAlignment="1" applyBorder="1" applyFont="1" applyNumberFormat="1">
      <alignment horizontal="right" vertical="center"/>
    </xf>
    <xf borderId="51" fillId="0" fontId="3" numFmtId="0" xfId="0" applyAlignment="1" applyBorder="1" applyFont="1">
      <alignment horizontal="center" readingOrder="0" vertical="center"/>
    </xf>
    <xf borderId="40" fillId="0" fontId="3" numFmtId="3" xfId="0" applyAlignment="1" applyBorder="1" applyFont="1" applyNumberFormat="1">
      <alignment horizontal="center" readingOrder="0" vertical="center"/>
    </xf>
    <xf borderId="52" fillId="0" fontId="3" numFmtId="3" xfId="0" applyAlignment="1" applyBorder="1" applyFont="1" applyNumberFormat="1">
      <alignment horizontal="right" vertical="center"/>
    </xf>
    <xf borderId="20" fillId="0" fontId="3" numFmtId="3" xfId="0" applyAlignment="1" applyBorder="1" applyFont="1" applyNumberFormat="1">
      <alignment horizontal="center" readingOrder="0" vertical="center"/>
    </xf>
    <xf borderId="21" fillId="0" fontId="3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190500</xdr:colOff>
      <xdr:row>16</xdr:row>
      <xdr:rowOff>142875</xdr:rowOff>
    </xdr:from>
    <xdr:ext cx="4876800" cy="3400425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7</xdr:row>
      <xdr:rowOff>171450</xdr:rowOff>
    </xdr:from>
    <xdr:ext cx="3543300" cy="442912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23</xdr:row>
      <xdr:rowOff>114300</xdr:rowOff>
    </xdr:from>
    <xdr:ext cx="3524250" cy="4581525"/>
    <xdr:pic>
      <xdr:nvPicPr>
        <xdr:cNvPr id="0" name="image5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42</xdr:row>
      <xdr:rowOff>161925</xdr:rowOff>
    </xdr:from>
    <xdr:ext cx="3600450" cy="3505200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49</xdr:row>
      <xdr:rowOff>114300</xdr:rowOff>
    </xdr:from>
    <xdr:ext cx="7458075" cy="682942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84</xdr:row>
      <xdr:rowOff>142875</xdr:rowOff>
    </xdr:from>
    <xdr:ext cx="7791450" cy="2609850"/>
    <xdr:pic>
      <xdr:nvPicPr>
        <xdr:cNvPr id="0" name="image4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itemfi.us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B2" s="1" t="s">
        <v>0</v>
      </c>
      <c r="C2" s="2"/>
      <c r="D2" s="2"/>
      <c r="E2" s="2"/>
      <c r="F2" s="2"/>
      <c r="G2" s="2"/>
      <c r="H2" s="2"/>
      <c r="I2" s="3"/>
    </row>
    <row r="3" ht="9.0" customHeight="1">
      <c r="B3" s="4"/>
      <c r="C3" s="4"/>
      <c r="D3" s="4"/>
      <c r="E3" s="4"/>
      <c r="F3" s="4"/>
      <c r="G3" s="4"/>
      <c r="H3" s="4"/>
      <c r="I3" s="4"/>
    </row>
    <row r="4" ht="24.0" customHeight="1"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</row>
    <row r="5" ht="26.25" customHeight="1">
      <c r="A5" s="8"/>
      <c r="B5" s="9" t="s">
        <v>9</v>
      </c>
      <c r="C5" s="10"/>
      <c r="D5" s="10"/>
      <c r="E5" s="10"/>
      <c r="F5" s="10"/>
      <c r="G5" s="10"/>
      <c r="H5" s="10"/>
      <c r="I5" s="1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B6" s="12" t="s">
        <v>10</v>
      </c>
      <c r="C6" s="13" t="s">
        <v>11</v>
      </c>
      <c r="D6" s="13" t="s">
        <v>12</v>
      </c>
      <c r="E6" s="13" t="s">
        <v>13</v>
      </c>
      <c r="F6" s="13">
        <v>1.0</v>
      </c>
      <c r="G6" s="13">
        <v>12.0</v>
      </c>
      <c r="H6" s="14">
        <v>5000000.0</v>
      </c>
      <c r="I6" s="15">
        <f t="shared" ref="I6:I9" si="1">G6*H6</f>
        <v>60000000</v>
      </c>
    </row>
    <row r="7" ht="18.75" customHeight="1">
      <c r="B7" s="16"/>
      <c r="C7" s="13" t="s">
        <v>14</v>
      </c>
      <c r="D7" s="13" t="s">
        <v>15</v>
      </c>
      <c r="E7" s="13" t="s">
        <v>16</v>
      </c>
      <c r="F7" s="13">
        <v>1.0</v>
      </c>
      <c r="G7" s="13">
        <v>12.0</v>
      </c>
      <c r="H7" s="14">
        <v>4000000.0</v>
      </c>
      <c r="I7" s="15">
        <f t="shared" si="1"/>
        <v>48000000</v>
      </c>
    </row>
    <row r="8" ht="18.75" customHeight="1">
      <c r="B8" s="17"/>
      <c r="C8" s="13" t="s">
        <v>17</v>
      </c>
      <c r="D8" s="13" t="s">
        <v>18</v>
      </c>
      <c r="E8" s="13" t="s">
        <v>16</v>
      </c>
      <c r="F8" s="13">
        <v>1.0</v>
      </c>
      <c r="G8" s="13">
        <v>12.0</v>
      </c>
      <c r="H8" s="14">
        <v>4000000.0</v>
      </c>
      <c r="I8" s="15">
        <f t="shared" si="1"/>
        <v>48000000</v>
      </c>
    </row>
    <row r="9" ht="18.75" customHeight="1">
      <c r="B9" s="12" t="s">
        <v>19</v>
      </c>
      <c r="C9" s="18" t="s">
        <v>20</v>
      </c>
      <c r="D9" s="13" t="s">
        <v>21</v>
      </c>
      <c r="E9" s="18" t="s">
        <v>16</v>
      </c>
      <c r="F9" s="18">
        <v>1.0</v>
      </c>
      <c r="G9" s="18">
        <v>10.0</v>
      </c>
      <c r="H9" s="19">
        <v>700000.0</v>
      </c>
      <c r="I9" s="20">
        <f t="shared" si="1"/>
        <v>7000000</v>
      </c>
    </row>
    <row r="10" ht="18.75" customHeight="1">
      <c r="B10" s="17"/>
      <c r="C10" s="21"/>
      <c r="D10" s="13" t="s">
        <v>22</v>
      </c>
      <c r="E10" s="21"/>
      <c r="F10" s="21"/>
      <c r="G10" s="21"/>
      <c r="H10" s="21"/>
      <c r="I10" s="22"/>
    </row>
    <row r="11" ht="18.75" customHeight="1">
      <c r="B11" s="12" t="s">
        <v>23</v>
      </c>
      <c r="C11" s="18" t="s">
        <v>24</v>
      </c>
      <c r="D11" s="18" t="s">
        <v>25</v>
      </c>
      <c r="E11" s="18" t="s">
        <v>26</v>
      </c>
      <c r="F11" s="18" t="s">
        <v>26</v>
      </c>
      <c r="G11" s="18">
        <v>12.0</v>
      </c>
      <c r="H11" s="19">
        <v>1000000.0</v>
      </c>
      <c r="I11" s="20">
        <f t="shared" ref="I11:I12" si="2">G11*H11</f>
        <v>12000000</v>
      </c>
    </row>
    <row r="12" ht="18.75" customHeight="1">
      <c r="B12" s="23" t="s">
        <v>27</v>
      </c>
      <c r="C12" s="24" t="s">
        <v>27</v>
      </c>
      <c r="D12" s="24" t="s">
        <v>28</v>
      </c>
      <c r="E12" s="25" t="s">
        <v>26</v>
      </c>
      <c r="F12" s="25" t="s">
        <v>26</v>
      </c>
      <c r="G12" s="25">
        <v>6.0</v>
      </c>
      <c r="H12" s="26">
        <v>0.0</v>
      </c>
      <c r="I12" s="27">
        <f t="shared" si="2"/>
        <v>0</v>
      </c>
    </row>
    <row r="13" ht="30.0" customHeight="1">
      <c r="B13" s="28"/>
      <c r="C13" s="29"/>
      <c r="D13" s="29"/>
      <c r="E13" s="30"/>
      <c r="F13" s="31" t="s">
        <v>29</v>
      </c>
      <c r="G13" s="29"/>
      <c r="H13" s="30"/>
      <c r="I13" s="32">
        <f>sum(I6:I12)</f>
        <v>175000000</v>
      </c>
    </row>
    <row r="15" ht="30.0" customHeight="1">
      <c r="G15" s="33" t="s">
        <v>30</v>
      </c>
      <c r="H15" s="34"/>
      <c r="I15" s="35">
        <f>I13*1.1</f>
        <v>192500000</v>
      </c>
    </row>
    <row r="17">
      <c r="I17" s="36" t="s">
        <v>31</v>
      </c>
    </row>
  </sheetData>
  <mergeCells count="13">
    <mergeCell ref="G9:G10"/>
    <mergeCell ref="H9:H10"/>
    <mergeCell ref="F13:H13"/>
    <mergeCell ref="G15:H15"/>
    <mergeCell ref="E9:E10"/>
    <mergeCell ref="B13:E13"/>
    <mergeCell ref="B2:I2"/>
    <mergeCell ref="B5:I5"/>
    <mergeCell ref="B6:B8"/>
    <mergeCell ref="B9:B10"/>
    <mergeCell ref="C9:C10"/>
    <mergeCell ref="F9:F10"/>
    <mergeCell ref="I9:I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20.75"/>
    <col customWidth="1" min="5" max="7" width="18.75"/>
  </cols>
  <sheetData>
    <row r="2" ht="42.0" customHeight="1">
      <c r="B2" s="1" t="s">
        <v>32</v>
      </c>
      <c r="C2" s="2"/>
      <c r="D2" s="2"/>
      <c r="E2" s="2"/>
      <c r="F2" s="2"/>
      <c r="G2" s="3"/>
    </row>
    <row r="3" ht="9.0" customHeight="1">
      <c r="B3" s="4"/>
      <c r="C3" s="4"/>
      <c r="D3" s="4"/>
      <c r="E3" s="4"/>
      <c r="F3" s="4"/>
      <c r="G3" s="4"/>
    </row>
    <row r="4" ht="24.0" customHeight="1">
      <c r="B4" s="5" t="s">
        <v>1</v>
      </c>
      <c r="C4" s="6" t="s">
        <v>33</v>
      </c>
      <c r="D4" s="6" t="s">
        <v>34</v>
      </c>
      <c r="E4" s="6" t="s">
        <v>35</v>
      </c>
      <c r="F4" s="7" t="s">
        <v>36</v>
      </c>
      <c r="G4" s="7" t="s">
        <v>37</v>
      </c>
    </row>
    <row r="5" ht="18.75" customHeight="1">
      <c r="B5" s="37" t="s">
        <v>38</v>
      </c>
      <c r="C5" s="13">
        <v>2025.12</v>
      </c>
      <c r="D5" s="38">
        <v>46015.0</v>
      </c>
      <c r="E5" s="14">
        <f>'청구_2025.12_완료'!I13</f>
        <v>43000000</v>
      </c>
      <c r="F5" s="14">
        <f t="shared" ref="F5:F10" si="1">E5*10%</f>
        <v>4300000</v>
      </c>
      <c r="G5" s="15">
        <f t="shared" ref="G5:G10" si="2">E5+F5</f>
        <v>47300000</v>
      </c>
    </row>
    <row r="6" ht="18.75" customHeight="1">
      <c r="B6" s="37" t="s">
        <v>38</v>
      </c>
      <c r="C6" s="13">
        <v>2025.01</v>
      </c>
      <c r="D6" s="38">
        <v>46034.0</v>
      </c>
      <c r="E6" s="14">
        <f>'청구_2026.01_완료'!I13</f>
        <v>66000000</v>
      </c>
      <c r="F6" s="14">
        <f t="shared" si="1"/>
        <v>6600000</v>
      </c>
      <c r="G6" s="15">
        <f t="shared" si="2"/>
        <v>72600000</v>
      </c>
    </row>
    <row r="7" ht="18.75" customHeight="1">
      <c r="B7" s="37" t="s">
        <v>38</v>
      </c>
      <c r="C7" s="13">
        <v>2025.02</v>
      </c>
      <c r="D7" s="38">
        <v>46063.0</v>
      </c>
      <c r="E7" s="14">
        <f>'청구_2026.02'!I13</f>
        <v>48500000</v>
      </c>
      <c r="F7" s="14">
        <f t="shared" si="1"/>
        <v>4850000</v>
      </c>
      <c r="G7" s="15">
        <f t="shared" si="2"/>
        <v>53350000</v>
      </c>
    </row>
    <row r="8" ht="18.75" customHeight="1">
      <c r="B8" s="37" t="s">
        <v>38</v>
      </c>
      <c r="C8" s="13">
        <v>2025.03</v>
      </c>
      <c r="D8" s="38">
        <v>46091.0</v>
      </c>
      <c r="E8" s="14">
        <f>'청구_2026.03'!I13</f>
        <v>25000000</v>
      </c>
      <c r="F8" s="14">
        <f t="shared" si="1"/>
        <v>2500000</v>
      </c>
      <c r="G8" s="15">
        <f t="shared" si="2"/>
        <v>27500000</v>
      </c>
    </row>
    <row r="9" ht="18.75" customHeight="1">
      <c r="B9" s="37" t="s">
        <v>38</v>
      </c>
      <c r="C9" s="13">
        <v>2025.04</v>
      </c>
      <c r="D9" s="38">
        <v>46122.0</v>
      </c>
      <c r="E9" s="14">
        <f>'청구_2026.04'!I13</f>
        <v>16000000</v>
      </c>
      <c r="F9" s="14">
        <f t="shared" si="1"/>
        <v>1600000</v>
      </c>
      <c r="G9" s="15">
        <f t="shared" si="2"/>
        <v>17600000</v>
      </c>
    </row>
    <row r="10" ht="18.75" customHeight="1">
      <c r="B10" s="37" t="s">
        <v>38</v>
      </c>
      <c r="C10" s="13">
        <v>2025.05</v>
      </c>
      <c r="D10" s="38">
        <v>46152.0</v>
      </c>
      <c r="E10" s="14">
        <v>6.6E7</v>
      </c>
      <c r="F10" s="14">
        <f t="shared" si="1"/>
        <v>6600000</v>
      </c>
      <c r="G10" s="15">
        <f t="shared" si="2"/>
        <v>72600000</v>
      </c>
    </row>
    <row r="11" ht="30.0" customHeight="1">
      <c r="B11" s="28"/>
      <c r="C11" s="29"/>
      <c r="D11" s="30"/>
      <c r="E11" s="31"/>
      <c r="F11" s="30"/>
      <c r="G11" s="32">
        <f>sum(G5:G10)</f>
        <v>290950000</v>
      </c>
    </row>
    <row r="13" ht="30.0" customHeight="1">
      <c r="E13" s="33" t="s">
        <v>30</v>
      </c>
      <c r="F13" s="34"/>
      <c r="G13" s="35">
        <f>G11</f>
        <v>290950000</v>
      </c>
    </row>
    <row r="15">
      <c r="G15" s="36"/>
    </row>
  </sheetData>
  <mergeCells count="4">
    <mergeCell ref="B2:G2"/>
    <mergeCell ref="B11:D11"/>
    <mergeCell ref="E11:F11"/>
    <mergeCell ref="E13:F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B2" s="1" t="s">
        <v>39</v>
      </c>
      <c r="C2" s="2"/>
      <c r="D2" s="2"/>
      <c r="E2" s="2"/>
      <c r="F2" s="2"/>
      <c r="G2" s="2"/>
      <c r="H2" s="2"/>
      <c r="I2" s="3"/>
    </row>
    <row r="3" ht="9.0" customHeight="1">
      <c r="B3" s="4"/>
      <c r="C3" s="4"/>
      <c r="D3" s="4"/>
      <c r="E3" s="4"/>
      <c r="F3" s="4"/>
      <c r="G3" s="4"/>
      <c r="H3" s="4"/>
      <c r="I3" s="4"/>
    </row>
    <row r="4" ht="24.0" customHeight="1"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</row>
    <row r="5" ht="26.25" customHeight="1">
      <c r="A5" s="8"/>
      <c r="B5" s="9" t="s">
        <v>9</v>
      </c>
      <c r="C5" s="10"/>
      <c r="D5" s="10"/>
      <c r="E5" s="10"/>
      <c r="F5" s="10"/>
      <c r="G5" s="10"/>
      <c r="H5" s="10"/>
      <c r="I5" s="1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B6" s="12" t="s">
        <v>10</v>
      </c>
      <c r="C6" s="13" t="s">
        <v>11</v>
      </c>
      <c r="D6" s="13" t="s">
        <v>12</v>
      </c>
      <c r="E6" s="13" t="s">
        <v>13</v>
      </c>
      <c r="F6" s="13">
        <v>1.0</v>
      </c>
      <c r="G6" s="13">
        <v>1.0</v>
      </c>
      <c r="H6" s="14">
        <v>1.0E7</v>
      </c>
      <c r="I6" s="15">
        <f>G6*H6</f>
        <v>10000000</v>
      </c>
    </row>
    <row r="7" ht="18.75" customHeight="1">
      <c r="B7" s="16"/>
      <c r="C7" s="13" t="s">
        <v>14</v>
      </c>
      <c r="D7" s="13" t="s">
        <v>15</v>
      </c>
      <c r="E7" s="13" t="s">
        <v>16</v>
      </c>
      <c r="F7" s="13">
        <v>1.0</v>
      </c>
      <c r="G7" s="13">
        <v>1.0</v>
      </c>
      <c r="H7" s="14">
        <v>7500000.0</v>
      </c>
      <c r="I7" s="15">
        <f t="shared" ref="I7:I8" si="1">H7*F7</f>
        <v>7500000</v>
      </c>
    </row>
    <row r="8" ht="18.75" customHeight="1">
      <c r="B8" s="17"/>
      <c r="C8" s="13" t="s">
        <v>17</v>
      </c>
      <c r="D8" s="13" t="s">
        <v>18</v>
      </c>
      <c r="E8" s="13" t="s">
        <v>16</v>
      </c>
      <c r="F8" s="13">
        <v>2.0</v>
      </c>
      <c r="G8" s="13">
        <v>1.0</v>
      </c>
      <c r="H8" s="14">
        <v>6000000.0</v>
      </c>
      <c r="I8" s="15">
        <f t="shared" si="1"/>
        <v>12000000</v>
      </c>
    </row>
    <row r="9" ht="18.75" customHeight="1">
      <c r="B9" s="12" t="s">
        <v>19</v>
      </c>
      <c r="C9" s="18" t="s">
        <v>20</v>
      </c>
      <c r="D9" s="13" t="s">
        <v>21</v>
      </c>
      <c r="E9" s="18" t="s">
        <v>16</v>
      </c>
      <c r="F9" s="18">
        <v>2.0</v>
      </c>
      <c r="G9" s="18">
        <v>1.0</v>
      </c>
      <c r="H9" s="19">
        <v>5000000.0</v>
      </c>
      <c r="I9" s="20">
        <f>H9*G9*F9</f>
        <v>10000000</v>
      </c>
    </row>
    <row r="10" ht="18.75" customHeight="1">
      <c r="B10" s="17"/>
      <c r="C10" s="21"/>
      <c r="D10" s="13" t="s">
        <v>22</v>
      </c>
      <c r="E10" s="21"/>
      <c r="F10" s="21"/>
      <c r="G10" s="21"/>
      <c r="H10" s="21"/>
      <c r="I10" s="22"/>
    </row>
    <row r="11" ht="18.75" customHeight="1">
      <c r="B11" s="12" t="s">
        <v>23</v>
      </c>
      <c r="C11" s="18" t="s">
        <v>24</v>
      </c>
      <c r="D11" s="18" t="s">
        <v>25</v>
      </c>
      <c r="E11" s="18" t="s">
        <v>26</v>
      </c>
      <c r="F11" s="18" t="s">
        <v>26</v>
      </c>
      <c r="G11" s="18">
        <v>1.0</v>
      </c>
      <c r="H11" s="19">
        <v>6000000.0</v>
      </c>
      <c r="I11" s="20">
        <f t="shared" ref="I11:I12" si="2">G11*H11</f>
        <v>6000000</v>
      </c>
    </row>
    <row r="12" ht="18.75" customHeight="1">
      <c r="B12" s="23" t="s">
        <v>27</v>
      </c>
      <c r="C12" s="24" t="s">
        <v>27</v>
      </c>
      <c r="D12" s="24" t="s">
        <v>28</v>
      </c>
      <c r="E12" s="25" t="s">
        <v>26</v>
      </c>
      <c r="F12" s="25" t="s">
        <v>26</v>
      </c>
      <c r="G12" s="39">
        <v>1.0</v>
      </c>
      <c r="H12" s="40">
        <v>3000000.0</v>
      </c>
      <c r="I12" s="27">
        <f t="shared" si="2"/>
        <v>3000000</v>
      </c>
    </row>
    <row r="13" ht="30.0" customHeight="1">
      <c r="B13" s="28"/>
      <c r="C13" s="29"/>
      <c r="D13" s="29"/>
      <c r="E13" s="30"/>
      <c r="F13" s="31" t="s">
        <v>29</v>
      </c>
      <c r="G13" s="29"/>
      <c r="H13" s="30"/>
      <c r="I13" s="32">
        <f>sum(I6:I12)</f>
        <v>48500000</v>
      </c>
    </row>
    <row r="15" ht="30.0" customHeight="1">
      <c r="G15" s="33" t="s">
        <v>30</v>
      </c>
      <c r="H15" s="34"/>
      <c r="I15" s="35">
        <f>I13*1.1</f>
        <v>53350000</v>
      </c>
      <c r="K15" s="41"/>
    </row>
    <row r="17">
      <c r="I17" s="36"/>
    </row>
  </sheetData>
  <mergeCells count="13">
    <mergeCell ref="G9:G10"/>
    <mergeCell ref="H9:H10"/>
    <mergeCell ref="F13:H13"/>
    <mergeCell ref="G15:H15"/>
    <mergeCell ref="E9:E10"/>
    <mergeCell ref="B13:E13"/>
    <mergeCell ref="B2:I2"/>
    <mergeCell ref="B5:I5"/>
    <mergeCell ref="B6:B8"/>
    <mergeCell ref="B9:B10"/>
    <mergeCell ref="C9:C10"/>
    <mergeCell ref="F9:F10"/>
    <mergeCell ref="I9:I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B2" s="1" t="s">
        <v>40</v>
      </c>
      <c r="C2" s="2"/>
      <c r="D2" s="2"/>
      <c r="E2" s="2"/>
      <c r="F2" s="2"/>
      <c r="G2" s="2"/>
      <c r="H2" s="2"/>
      <c r="I2" s="3"/>
    </row>
    <row r="3" ht="9.0" customHeight="1">
      <c r="B3" s="4"/>
      <c r="C3" s="4"/>
      <c r="D3" s="4"/>
      <c r="E3" s="4"/>
      <c r="F3" s="4"/>
      <c r="G3" s="4"/>
      <c r="H3" s="4"/>
      <c r="I3" s="4"/>
    </row>
    <row r="4" ht="24.0" customHeight="1"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</row>
    <row r="5" ht="26.25" customHeight="1">
      <c r="A5" s="8"/>
      <c r="B5" s="42" t="s">
        <v>9</v>
      </c>
      <c r="C5" s="43"/>
      <c r="D5" s="43"/>
      <c r="E5" s="43"/>
      <c r="F5" s="43"/>
      <c r="G5" s="43"/>
      <c r="H5" s="43"/>
      <c r="I5" s="4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B6" s="12" t="s">
        <v>10</v>
      </c>
      <c r="C6" s="13" t="s">
        <v>11</v>
      </c>
      <c r="D6" s="13" t="s">
        <v>12</v>
      </c>
      <c r="E6" s="13" t="s">
        <v>13</v>
      </c>
      <c r="F6" s="13">
        <v>1.0</v>
      </c>
      <c r="G6" s="13">
        <v>1.0</v>
      </c>
      <c r="H6" s="14">
        <v>5000000.0</v>
      </c>
      <c r="I6" s="15">
        <f>G6*H6</f>
        <v>5000000</v>
      </c>
    </row>
    <row r="7" ht="18.75" customHeight="1">
      <c r="B7" s="16"/>
      <c r="C7" s="13" t="s">
        <v>14</v>
      </c>
      <c r="D7" s="13" t="s">
        <v>15</v>
      </c>
      <c r="E7" s="13" t="s">
        <v>16</v>
      </c>
      <c r="F7" s="13">
        <v>1.0</v>
      </c>
      <c r="G7" s="13">
        <v>1.0</v>
      </c>
      <c r="H7" s="19">
        <v>5000000.0</v>
      </c>
      <c r="I7" s="15">
        <f t="shared" ref="I7:I8" si="1">H7*F7</f>
        <v>5000000</v>
      </c>
    </row>
    <row r="8" ht="18.75" customHeight="1">
      <c r="B8" s="17"/>
      <c r="C8" s="13" t="s">
        <v>17</v>
      </c>
      <c r="D8" s="13" t="s">
        <v>18</v>
      </c>
      <c r="E8" s="13" t="s">
        <v>16</v>
      </c>
      <c r="F8" s="13">
        <v>1.0</v>
      </c>
      <c r="G8" s="13">
        <v>1.0</v>
      </c>
      <c r="H8" s="19">
        <v>5000000.0</v>
      </c>
      <c r="I8" s="15">
        <f t="shared" si="1"/>
        <v>5000000</v>
      </c>
    </row>
    <row r="9" ht="18.75" customHeight="1">
      <c r="B9" s="12" t="s">
        <v>19</v>
      </c>
      <c r="C9" s="18" t="s">
        <v>20</v>
      </c>
      <c r="D9" s="13" t="s">
        <v>21</v>
      </c>
      <c r="E9" s="18" t="s">
        <v>16</v>
      </c>
      <c r="F9" s="18">
        <v>1.0</v>
      </c>
      <c r="G9" s="18">
        <v>1.0</v>
      </c>
      <c r="H9" s="19">
        <v>5000000.0</v>
      </c>
      <c r="I9" s="20">
        <f>G9*H9</f>
        <v>5000000</v>
      </c>
    </row>
    <row r="10" ht="18.75" customHeight="1">
      <c r="B10" s="17"/>
      <c r="C10" s="21"/>
      <c r="D10" s="13" t="s">
        <v>22</v>
      </c>
      <c r="E10" s="21"/>
      <c r="F10" s="21"/>
      <c r="G10" s="21"/>
      <c r="H10" s="45"/>
      <c r="I10" s="22"/>
    </row>
    <row r="11" ht="18.75" customHeight="1">
      <c r="B11" s="12" t="s">
        <v>23</v>
      </c>
      <c r="C11" s="18" t="s">
        <v>24</v>
      </c>
      <c r="D11" s="18" t="s">
        <v>25</v>
      </c>
      <c r="E11" s="18" t="s">
        <v>26</v>
      </c>
      <c r="F11" s="18" t="s">
        <v>26</v>
      </c>
      <c r="G11" s="18">
        <v>1.0</v>
      </c>
      <c r="H11" s="19">
        <v>5000000.0</v>
      </c>
      <c r="I11" s="20">
        <f t="shared" ref="I11:I12" si="2">G11*H11</f>
        <v>5000000</v>
      </c>
    </row>
    <row r="12" ht="18.75" customHeight="1">
      <c r="B12" s="23" t="s">
        <v>27</v>
      </c>
      <c r="C12" s="24" t="s">
        <v>27</v>
      </c>
      <c r="D12" s="24" t="s">
        <v>28</v>
      </c>
      <c r="E12" s="25" t="s">
        <v>26</v>
      </c>
      <c r="F12" s="25" t="s">
        <v>26</v>
      </c>
      <c r="G12" s="39">
        <v>1.0</v>
      </c>
      <c r="H12" s="26">
        <v>0.0</v>
      </c>
      <c r="I12" s="27">
        <f t="shared" si="2"/>
        <v>0</v>
      </c>
    </row>
    <row r="13" ht="30.0" customHeight="1">
      <c r="B13" s="28"/>
      <c r="C13" s="29"/>
      <c r="D13" s="29"/>
      <c r="E13" s="30"/>
      <c r="F13" s="31" t="s">
        <v>29</v>
      </c>
      <c r="G13" s="29"/>
      <c r="H13" s="30"/>
      <c r="I13" s="32">
        <f>sum(I6:I12)</f>
        <v>25000000</v>
      </c>
    </row>
    <row r="15" ht="30.0" customHeight="1">
      <c r="G15" s="33" t="s">
        <v>30</v>
      </c>
      <c r="H15" s="34"/>
      <c r="I15" s="35">
        <f>I13*1.1</f>
        <v>27500000</v>
      </c>
      <c r="K15" s="41"/>
    </row>
    <row r="17">
      <c r="I17" s="36"/>
    </row>
  </sheetData>
  <mergeCells count="13">
    <mergeCell ref="G9:G10"/>
    <mergeCell ref="H9:H10"/>
    <mergeCell ref="F13:H13"/>
    <mergeCell ref="G15:H15"/>
    <mergeCell ref="E9:E10"/>
    <mergeCell ref="B13:E13"/>
    <mergeCell ref="B2:I2"/>
    <mergeCell ref="B5:I5"/>
    <mergeCell ref="B6:B8"/>
    <mergeCell ref="B9:B10"/>
    <mergeCell ref="C9:C10"/>
    <mergeCell ref="F9:F10"/>
    <mergeCell ref="I9:I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B2" s="1" t="s">
        <v>41</v>
      </c>
      <c r="C2" s="2"/>
      <c r="D2" s="2"/>
      <c r="E2" s="2"/>
      <c r="F2" s="2"/>
      <c r="G2" s="2"/>
      <c r="H2" s="2"/>
      <c r="I2" s="3"/>
    </row>
    <row r="3" ht="9.0" customHeight="1">
      <c r="B3" s="4"/>
      <c r="C3" s="4"/>
      <c r="D3" s="4"/>
      <c r="E3" s="4"/>
      <c r="F3" s="4"/>
      <c r="G3" s="4"/>
      <c r="H3" s="4"/>
      <c r="I3" s="4"/>
    </row>
    <row r="4" ht="24.0" customHeight="1"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</row>
    <row r="5" ht="26.25" customHeight="1">
      <c r="A5" s="8"/>
      <c r="B5" s="42" t="s">
        <v>9</v>
      </c>
      <c r="C5" s="43"/>
      <c r="D5" s="43"/>
      <c r="E5" s="43"/>
      <c r="F5" s="43"/>
      <c r="G5" s="43"/>
      <c r="H5" s="43"/>
      <c r="I5" s="4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B6" s="12" t="s">
        <v>10</v>
      </c>
      <c r="C6" s="13" t="s">
        <v>11</v>
      </c>
      <c r="D6" s="13" t="s">
        <v>12</v>
      </c>
      <c r="E6" s="13" t="s">
        <v>13</v>
      </c>
      <c r="F6" s="13">
        <v>1.0</v>
      </c>
      <c r="G6" s="13">
        <v>1.0</v>
      </c>
      <c r="H6" s="14">
        <v>3200000.0</v>
      </c>
      <c r="I6" s="15">
        <f>G6*H6</f>
        <v>3200000</v>
      </c>
    </row>
    <row r="7" ht="18.75" customHeight="1">
      <c r="B7" s="16"/>
      <c r="C7" s="13" t="s">
        <v>14</v>
      </c>
      <c r="D7" s="13" t="s">
        <v>15</v>
      </c>
      <c r="E7" s="13" t="s">
        <v>16</v>
      </c>
      <c r="F7" s="13">
        <v>1.0</v>
      </c>
      <c r="G7" s="13">
        <v>1.0</v>
      </c>
      <c r="H7" s="19">
        <v>3200000.0</v>
      </c>
      <c r="I7" s="15">
        <f t="shared" ref="I7:I8" si="1">H7*F7</f>
        <v>3200000</v>
      </c>
    </row>
    <row r="8" ht="18.75" customHeight="1">
      <c r="B8" s="17"/>
      <c r="C8" s="13" t="s">
        <v>17</v>
      </c>
      <c r="D8" s="13" t="s">
        <v>18</v>
      </c>
      <c r="E8" s="13" t="s">
        <v>16</v>
      </c>
      <c r="F8" s="13">
        <v>1.0</v>
      </c>
      <c r="G8" s="13">
        <v>1.0</v>
      </c>
      <c r="H8" s="19">
        <v>3200000.0</v>
      </c>
      <c r="I8" s="15">
        <f t="shared" si="1"/>
        <v>3200000</v>
      </c>
    </row>
    <row r="9" ht="18.75" customHeight="1">
      <c r="B9" s="12" t="s">
        <v>19</v>
      </c>
      <c r="C9" s="18" t="s">
        <v>20</v>
      </c>
      <c r="D9" s="13" t="s">
        <v>21</v>
      </c>
      <c r="E9" s="18" t="s">
        <v>16</v>
      </c>
      <c r="F9" s="18">
        <v>1.0</v>
      </c>
      <c r="G9" s="18">
        <v>1.0</v>
      </c>
      <c r="H9" s="19">
        <v>3200000.0</v>
      </c>
      <c r="I9" s="20">
        <f>G9*H9</f>
        <v>3200000</v>
      </c>
    </row>
    <row r="10" ht="18.75" customHeight="1">
      <c r="B10" s="17"/>
      <c r="C10" s="21"/>
      <c r="D10" s="13" t="s">
        <v>22</v>
      </c>
      <c r="E10" s="21"/>
      <c r="F10" s="21"/>
      <c r="G10" s="21"/>
      <c r="H10" s="45"/>
      <c r="I10" s="22"/>
    </row>
    <row r="11" ht="18.75" customHeight="1">
      <c r="B11" s="12" t="s">
        <v>23</v>
      </c>
      <c r="C11" s="18" t="s">
        <v>24</v>
      </c>
      <c r="D11" s="18" t="s">
        <v>25</v>
      </c>
      <c r="E11" s="18" t="s">
        <v>26</v>
      </c>
      <c r="F11" s="18" t="s">
        <v>26</v>
      </c>
      <c r="G11" s="18">
        <v>1.0</v>
      </c>
      <c r="H11" s="19">
        <v>3200000.0</v>
      </c>
      <c r="I11" s="20">
        <f t="shared" ref="I11:I12" si="2">G11*H11</f>
        <v>3200000</v>
      </c>
    </row>
    <row r="12" ht="18.75" customHeight="1">
      <c r="B12" s="23" t="s">
        <v>27</v>
      </c>
      <c r="C12" s="24" t="s">
        <v>27</v>
      </c>
      <c r="D12" s="24" t="s">
        <v>28</v>
      </c>
      <c r="E12" s="25" t="s">
        <v>26</v>
      </c>
      <c r="F12" s="25" t="s">
        <v>26</v>
      </c>
      <c r="G12" s="39">
        <v>1.0</v>
      </c>
      <c r="H12" s="26">
        <v>0.0</v>
      </c>
      <c r="I12" s="27">
        <f t="shared" si="2"/>
        <v>0</v>
      </c>
    </row>
    <row r="13" ht="30.0" customHeight="1">
      <c r="B13" s="28"/>
      <c r="C13" s="29"/>
      <c r="D13" s="29"/>
      <c r="E13" s="30"/>
      <c r="F13" s="31" t="s">
        <v>29</v>
      </c>
      <c r="G13" s="29"/>
      <c r="H13" s="30"/>
      <c r="I13" s="32">
        <f>sum(I6:I12)</f>
        <v>16000000</v>
      </c>
    </row>
    <row r="15" ht="30.0" customHeight="1">
      <c r="G15" s="33" t="s">
        <v>30</v>
      </c>
      <c r="H15" s="34"/>
      <c r="I15" s="35">
        <f>I13*1.1</f>
        <v>17600000</v>
      </c>
      <c r="K15" s="41"/>
    </row>
    <row r="17">
      <c r="I17" s="36"/>
    </row>
  </sheetData>
  <mergeCells count="13">
    <mergeCell ref="G9:G10"/>
    <mergeCell ref="H9:H10"/>
    <mergeCell ref="F13:H13"/>
    <mergeCell ref="G15:H15"/>
    <mergeCell ref="E9:E10"/>
    <mergeCell ref="B13:E13"/>
    <mergeCell ref="B2:I2"/>
    <mergeCell ref="B5:I5"/>
    <mergeCell ref="B6:B8"/>
    <mergeCell ref="B9:B10"/>
    <mergeCell ref="C9:C10"/>
    <mergeCell ref="F9:F10"/>
    <mergeCell ref="I9:I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B2" s="1" t="s">
        <v>42</v>
      </c>
      <c r="C2" s="2"/>
      <c r="D2" s="2"/>
      <c r="E2" s="2"/>
      <c r="F2" s="2"/>
      <c r="G2" s="2"/>
      <c r="H2" s="2"/>
      <c r="I2" s="3"/>
    </row>
    <row r="3" ht="9.0" customHeight="1">
      <c r="B3" s="4"/>
      <c r="C3" s="4"/>
      <c r="D3" s="4"/>
      <c r="E3" s="4"/>
      <c r="F3" s="4"/>
      <c r="G3" s="4"/>
      <c r="H3" s="4"/>
      <c r="I3" s="4"/>
    </row>
    <row r="4" ht="24.0" customHeight="1"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</row>
    <row r="5" ht="26.25" customHeight="1">
      <c r="A5" s="8"/>
      <c r="B5" s="42" t="s">
        <v>9</v>
      </c>
      <c r="C5" s="43"/>
      <c r="D5" s="43"/>
      <c r="E5" s="43"/>
      <c r="F5" s="43"/>
      <c r="G5" s="43"/>
      <c r="H5" s="43"/>
      <c r="I5" s="4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B6" s="12" t="s">
        <v>10</v>
      </c>
      <c r="C6" s="13" t="s">
        <v>11</v>
      </c>
      <c r="D6" s="13" t="s">
        <v>12</v>
      </c>
      <c r="E6" s="13" t="s">
        <v>13</v>
      </c>
      <c r="F6" s="13">
        <v>1.0</v>
      </c>
      <c r="G6" s="13">
        <v>1.0</v>
      </c>
      <c r="H6" s="14">
        <v>1.0E7</v>
      </c>
      <c r="I6" s="15">
        <f>G6*H6</f>
        <v>10000000</v>
      </c>
    </row>
    <row r="7" ht="18.75" customHeight="1">
      <c r="B7" s="16"/>
      <c r="C7" s="13" t="s">
        <v>14</v>
      </c>
      <c r="D7" s="13" t="s">
        <v>15</v>
      </c>
      <c r="E7" s="13" t="s">
        <v>16</v>
      </c>
      <c r="F7" s="13">
        <v>2.0</v>
      </c>
      <c r="G7" s="13">
        <v>1.0</v>
      </c>
      <c r="H7" s="19">
        <v>1.0E7</v>
      </c>
      <c r="I7" s="15">
        <f t="shared" ref="I7:I8" si="1">H7*F7</f>
        <v>20000000</v>
      </c>
    </row>
    <row r="8" ht="18.75" customHeight="1">
      <c r="B8" s="17"/>
      <c r="C8" s="13" t="s">
        <v>17</v>
      </c>
      <c r="D8" s="13" t="s">
        <v>18</v>
      </c>
      <c r="E8" s="13" t="s">
        <v>16</v>
      </c>
      <c r="F8" s="13">
        <v>2.0</v>
      </c>
      <c r="G8" s="13">
        <v>1.0</v>
      </c>
      <c r="H8" s="19">
        <v>1.0E7</v>
      </c>
      <c r="I8" s="15">
        <f t="shared" si="1"/>
        <v>20000000</v>
      </c>
    </row>
    <row r="9" ht="18.75" customHeight="1">
      <c r="B9" s="12" t="s">
        <v>19</v>
      </c>
      <c r="C9" s="18" t="s">
        <v>20</v>
      </c>
      <c r="D9" s="13" t="s">
        <v>21</v>
      </c>
      <c r="E9" s="18" t="s">
        <v>16</v>
      </c>
      <c r="F9" s="18">
        <v>1.0</v>
      </c>
      <c r="G9" s="18">
        <v>1.0</v>
      </c>
      <c r="H9" s="19">
        <v>1.0E7</v>
      </c>
      <c r="I9" s="20">
        <f>G9*H9</f>
        <v>10000000</v>
      </c>
    </row>
    <row r="10" ht="18.75" customHeight="1">
      <c r="B10" s="17"/>
      <c r="C10" s="21"/>
      <c r="D10" s="13" t="s">
        <v>22</v>
      </c>
      <c r="E10" s="21"/>
      <c r="F10" s="21"/>
      <c r="G10" s="21"/>
      <c r="H10" s="45"/>
      <c r="I10" s="22"/>
    </row>
    <row r="11" ht="18.75" customHeight="1">
      <c r="B11" s="12" t="s">
        <v>23</v>
      </c>
      <c r="C11" s="18" t="s">
        <v>24</v>
      </c>
      <c r="D11" s="18" t="s">
        <v>25</v>
      </c>
      <c r="E11" s="18" t="s">
        <v>26</v>
      </c>
      <c r="F11" s="18" t="s">
        <v>26</v>
      </c>
      <c r="G11" s="18">
        <v>1.0</v>
      </c>
      <c r="H11" s="19">
        <v>6000000.0</v>
      </c>
      <c r="I11" s="20">
        <f t="shared" ref="I11:I12" si="2">G11*H11</f>
        <v>6000000</v>
      </c>
    </row>
    <row r="12" ht="18.75" customHeight="1">
      <c r="B12" s="23" t="s">
        <v>27</v>
      </c>
      <c r="C12" s="24" t="s">
        <v>27</v>
      </c>
      <c r="D12" s="24" t="s">
        <v>28</v>
      </c>
      <c r="E12" s="25" t="s">
        <v>26</v>
      </c>
      <c r="F12" s="25" t="s">
        <v>26</v>
      </c>
      <c r="G12" s="39">
        <v>1.0</v>
      </c>
      <c r="H12" s="26">
        <v>0.0</v>
      </c>
      <c r="I12" s="27">
        <f t="shared" si="2"/>
        <v>0</v>
      </c>
    </row>
    <row r="13" ht="30.0" customHeight="1">
      <c r="B13" s="28"/>
      <c r="C13" s="29"/>
      <c r="D13" s="29"/>
      <c r="E13" s="30"/>
      <c r="F13" s="31" t="s">
        <v>29</v>
      </c>
      <c r="G13" s="29"/>
      <c r="H13" s="30"/>
      <c r="I13" s="32">
        <f>sum(I6:I12)</f>
        <v>66000000</v>
      </c>
    </row>
    <row r="15" ht="30.0" customHeight="1">
      <c r="G15" s="33" t="s">
        <v>30</v>
      </c>
      <c r="H15" s="34"/>
      <c r="I15" s="35">
        <f>I13*1.1</f>
        <v>72600000</v>
      </c>
      <c r="K15" s="41"/>
    </row>
    <row r="17">
      <c r="I17" s="36"/>
    </row>
  </sheetData>
  <mergeCells count="13">
    <mergeCell ref="G9:G10"/>
    <mergeCell ref="H9:H10"/>
    <mergeCell ref="F13:H13"/>
    <mergeCell ref="G15:H15"/>
    <mergeCell ref="E9:E10"/>
    <mergeCell ref="B13:E13"/>
    <mergeCell ref="B2:I2"/>
    <mergeCell ref="B5:I5"/>
    <mergeCell ref="B6:B8"/>
    <mergeCell ref="B9:B10"/>
    <mergeCell ref="C9:C10"/>
    <mergeCell ref="F9:F10"/>
    <mergeCell ref="I9:I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B2" s="1" t="s">
        <v>43</v>
      </c>
      <c r="C2" s="2"/>
      <c r="D2" s="2"/>
      <c r="E2" s="2"/>
      <c r="F2" s="2"/>
      <c r="G2" s="2"/>
      <c r="H2" s="2"/>
      <c r="I2" s="3"/>
    </row>
    <row r="3" ht="9.0" customHeight="1">
      <c r="B3" s="4"/>
      <c r="C3" s="4"/>
      <c r="D3" s="4"/>
      <c r="E3" s="4"/>
      <c r="F3" s="4"/>
      <c r="G3" s="4"/>
      <c r="H3" s="4"/>
      <c r="I3" s="4"/>
    </row>
    <row r="4" ht="24.0" customHeight="1"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</row>
    <row r="5" ht="26.25" customHeight="1">
      <c r="A5" s="8"/>
      <c r="B5" s="9" t="s">
        <v>9</v>
      </c>
      <c r="C5" s="10"/>
      <c r="D5" s="10"/>
      <c r="E5" s="10"/>
      <c r="F5" s="10"/>
      <c r="G5" s="10"/>
      <c r="H5" s="10"/>
      <c r="I5" s="1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B6" s="12" t="s">
        <v>10</v>
      </c>
      <c r="C6" s="13" t="s">
        <v>11</v>
      </c>
      <c r="D6" s="13" t="s">
        <v>12</v>
      </c>
      <c r="E6" s="13" t="s">
        <v>13</v>
      </c>
      <c r="F6" s="13">
        <v>1.0</v>
      </c>
      <c r="G6" s="13">
        <v>1.0</v>
      </c>
      <c r="H6" s="14">
        <v>1.0E7</v>
      </c>
      <c r="I6" s="15">
        <f t="shared" ref="I6:I9" si="1">G6*H6</f>
        <v>10000000</v>
      </c>
    </row>
    <row r="7" ht="18.75" customHeight="1">
      <c r="B7" s="16"/>
      <c r="C7" s="13" t="s">
        <v>14</v>
      </c>
      <c r="D7" s="13" t="s">
        <v>15</v>
      </c>
      <c r="E7" s="13" t="s">
        <v>16</v>
      </c>
      <c r="F7" s="13">
        <v>1.0</v>
      </c>
      <c r="G7" s="13">
        <v>1.0</v>
      </c>
      <c r="H7" s="14">
        <v>8000000.0</v>
      </c>
      <c r="I7" s="15">
        <f t="shared" si="1"/>
        <v>8000000</v>
      </c>
    </row>
    <row r="8" ht="18.75" customHeight="1">
      <c r="B8" s="17"/>
      <c r="C8" s="13" t="s">
        <v>17</v>
      </c>
      <c r="D8" s="13" t="s">
        <v>18</v>
      </c>
      <c r="E8" s="13" t="s">
        <v>16</v>
      </c>
      <c r="F8" s="13">
        <v>1.0</v>
      </c>
      <c r="G8" s="13">
        <v>1.0</v>
      </c>
      <c r="H8" s="14">
        <v>8000000.0</v>
      </c>
      <c r="I8" s="15">
        <f t="shared" si="1"/>
        <v>8000000</v>
      </c>
    </row>
    <row r="9" ht="18.75" customHeight="1">
      <c r="B9" s="12" t="s">
        <v>19</v>
      </c>
      <c r="C9" s="18" t="s">
        <v>20</v>
      </c>
      <c r="D9" s="13" t="s">
        <v>21</v>
      </c>
      <c r="E9" s="18" t="s">
        <v>16</v>
      </c>
      <c r="F9" s="18">
        <v>1.0</v>
      </c>
      <c r="G9" s="18">
        <v>1.0</v>
      </c>
      <c r="H9" s="19">
        <v>8000000.0</v>
      </c>
      <c r="I9" s="20">
        <f t="shared" si="1"/>
        <v>8000000</v>
      </c>
    </row>
    <row r="10" ht="18.75" customHeight="1">
      <c r="B10" s="17"/>
      <c r="C10" s="21"/>
      <c r="D10" s="13" t="s">
        <v>22</v>
      </c>
      <c r="E10" s="21"/>
      <c r="F10" s="21"/>
      <c r="G10" s="21"/>
      <c r="H10" s="21"/>
      <c r="I10" s="22"/>
    </row>
    <row r="11" ht="18.75" customHeight="1">
      <c r="B11" s="12" t="s">
        <v>23</v>
      </c>
      <c r="C11" s="18" t="s">
        <v>24</v>
      </c>
      <c r="D11" s="18" t="s">
        <v>25</v>
      </c>
      <c r="E11" s="18" t="s">
        <v>26</v>
      </c>
      <c r="F11" s="18" t="s">
        <v>26</v>
      </c>
      <c r="G11" s="18">
        <v>1.0</v>
      </c>
      <c r="H11" s="19">
        <v>9000000.0</v>
      </c>
      <c r="I11" s="20">
        <f t="shared" ref="I11:I12" si="2">G11*H11</f>
        <v>9000000</v>
      </c>
    </row>
    <row r="12" ht="18.75" customHeight="1">
      <c r="B12" s="23" t="s">
        <v>27</v>
      </c>
      <c r="C12" s="24" t="s">
        <v>27</v>
      </c>
      <c r="D12" s="24" t="s">
        <v>28</v>
      </c>
      <c r="E12" s="25" t="s">
        <v>26</v>
      </c>
      <c r="F12" s="25" t="s">
        <v>26</v>
      </c>
      <c r="G12" s="39">
        <v>1.0</v>
      </c>
      <c r="H12" s="26">
        <v>0.0</v>
      </c>
      <c r="I12" s="27">
        <f t="shared" si="2"/>
        <v>0</v>
      </c>
    </row>
    <row r="13" ht="30.0" customHeight="1">
      <c r="B13" s="28"/>
      <c r="C13" s="29"/>
      <c r="D13" s="29"/>
      <c r="E13" s="30"/>
      <c r="F13" s="31" t="s">
        <v>29</v>
      </c>
      <c r="G13" s="29"/>
      <c r="H13" s="30"/>
      <c r="I13" s="32">
        <f>sum(I6:I12)</f>
        <v>43000000</v>
      </c>
    </row>
    <row r="15" ht="30.0" customHeight="1">
      <c r="G15" s="33" t="s">
        <v>30</v>
      </c>
      <c r="H15" s="34"/>
      <c r="I15" s="35">
        <f>I13*1.1</f>
        <v>47300000</v>
      </c>
      <c r="K15" s="41"/>
    </row>
    <row r="17">
      <c r="I17" s="36"/>
    </row>
  </sheetData>
  <mergeCells count="13">
    <mergeCell ref="G9:G10"/>
    <mergeCell ref="H9:H10"/>
    <mergeCell ref="F13:H13"/>
    <mergeCell ref="G15:H15"/>
    <mergeCell ref="E9:E10"/>
    <mergeCell ref="B13:E13"/>
    <mergeCell ref="B2:I2"/>
    <mergeCell ref="B5:I5"/>
    <mergeCell ref="B6:B8"/>
    <mergeCell ref="B9:B10"/>
    <mergeCell ref="C9:C10"/>
    <mergeCell ref="F9:F10"/>
    <mergeCell ref="I9:I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A2" s="46"/>
      <c r="B2" s="47" t="s">
        <v>44</v>
      </c>
      <c r="C2" s="2"/>
      <c r="D2" s="2"/>
      <c r="E2" s="2"/>
      <c r="F2" s="2"/>
      <c r="G2" s="2"/>
      <c r="H2" s="2"/>
      <c r="I2" s="3"/>
      <c r="J2" s="46"/>
    </row>
    <row r="3" ht="9.0" customHeight="1">
      <c r="A3" s="46"/>
      <c r="B3" s="48"/>
      <c r="C3" s="48"/>
      <c r="D3" s="48"/>
      <c r="E3" s="48"/>
      <c r="F3" s="48"/>
      <c r="G3" s="48"/>
      <c r="H3" s="48"/>
      <c r="I3" s="48"/>
      <c r="J3" s="46"/>
    </row>
    <row r="4" ht="24.0" customHeight="1">
      <c r="A4" s="46"/>
      <c r="B4" s="49" t="s">
        <v>1</v>
      </c>
      <c r="C4" s="50" t="s">
        <v>2</v>
      </c>
      <c r="D4" s="50" t="s">
        <v>3</v>
      </c>
      <c r="E4" s="50" t="s">
        <v>4</v>
      </c>
      <c r="F4" s="50" t="s">
        <v>5</v>
      </c>
      <c r="G4" s="50" t="s">
        <v>6</v>
      </c>
      <c r="H4" s="50" t="s">
        <v>7</v>
      </c>
      <c r="I4" s="51" t="s">
        <v>8</v>
      </c>
      <c r="J4" s="46"/>
    </row>
    <row r="5" ht="26.25" customHeight="1">
      <c r="A5" s="52"/>
      <c r="B5" s="53" t="s">
        <v>9</v>
      </c>
      <c r="C5" s="10"/>
      <c r="D5" s="10"/>
      <c r="E5" s="10"/>
      <c r="F5" s="10"/>
      <c r="G5" s="10"/>
      <c r="H5" s="10"/>
      <c r="I5" s="11"/>
      <c r="J5" s="52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75" customHeight="1">
      <c r="A6" s="46"/>
      <c r="B6" s="54" t="s">
        <v>10</v>
      </c>
      <c r="C6" s="55" t="s">
        <v>11</v>
      </c>
      <c r="D6" s="55" t="s">
        <v>12</v>
      </c>
      <c r="E6" s="55" t="s">
        <v>13</v>
      </c>
      <c r="F6" s="55">
        <v>1.0</v>
      </c>
      <c r="G6" s="55">
        <v>1.0</v>
      </c>
      <c r="H6" s="56">
        <v>1.5E7</v>
      </c>
      <c r="I6" s="57">
        <f>G6*H6</f>
        <v>15000000</v>
      </c>
      <c r="J6" s="46"/>
    </row>
    <row r="7" ht="18.75" customHeight="1">
      <c r="A7" s="46"/>
      <c r="B7" s="16"/>
      <c r="C7" s="55" t="s">
        <v>14</v>
      </c>
      <c r="D7" s="55" t="s">
        <v>15</v>
      </c>
      <c r="E7" s="55" t="s">
        <v>16</v>
      </c>
      <c r="F7" s="55">
        <v>1.0</v>
      </c>
      <c r="G7" s="55">
        <v>1.0</v>
      </c>
      <c r="H7" s="56">
        <v>1.5E7</v>
      </c>
      <c r="I7" s="57">
        <f t="shared" ref="I7:I8" si="1">H7*F7</f>
        <v>15000000</v>
      </c>
      <c r="J7" s="46"/>
    </row>
    <row r="8" ht="18.75" customHeight="1">
      <c r="A8" s="46"/>
      <c r="B8" s="17"/>
      <c r="C8" s="55" t="s">
        <v>17</v>
      </c>
      <c r="D8" s="55" t="s">
        <v>18</v>
      </c>
      <c r="E8" s="55" t="s">
        <v>16</v>
      </c>
      <c r="F8" s="55">
        <v>1.0</v>
      </c>
      <c r="G8" s="55">
        <v>1.0</v>
      </c>
      <c r="H8" s="56">
        <v>1.5E7</v>
      </c>
      <c r="I8" s="57">
        <f t="shared" si="1"/>
        <v>15000000</v>
      </c>
      <c r="J8" s="46"/>
    </row>
    <row r="9" ht="18.75" customHeight="1">
      <c r="A9" s="46"/>
      <c r="B9" s="54" t="s">
        <v>19</v>
      </c>
      <c r="C9" s="58" t="s">
        <v>20</v>
      </c>
      <c r="D9" s="55" t="s">
        <v>21</v>
      </c>
      <c r="E9" s="58" t="s">
        <v>16</v>
      </c>
      <c r="F9" s="58">
        <v>1.0</v>
      </c>
      <c r="G9" s="58">
        <v>1.0</v>
      </c>
      <c r="H9" s="59">
        <v>1.5E7</v>
      </c>
      <c r="I9" s="60">
        <f>G9*H9</f>
        <v>15000000</v>
      </c>
      <c r="J9" s="46"/>
    </row>
    <row r="10" ht="18.75" customHeight="1">
      <c r="A10" s="46"/>
      <c r="B10" s="17"/>
      <c r="C10" s="21"/>
      <c r="D10" s="55" t="s">
        <v>22</v>
      </c>
      <c r="E10" s="21"/>
      <c r="F10" s="21"/>
      <c r="G10" s="21"/>
      <c r="H10" s="21"/>
      <c r="I10" s="22"/>
      <c r="J10" s="46"/>
    </row>
    <row r="11" ht="18.75" customHeight="1">
      <c r="A11" s="46"/>
      <c r="B11" s="54" t="s">
        <v>23</v>
      </c>
      <c r="C11" s="58" t="s">
        <v>24</v>
      </c>
      <c r="D11" s="58" t="s">
        <v>25</v>
      </c>
      <c r="E11" s="58" t="s">
        <v>26</v>
      </c>
      <c r="F11" s="58" t="s">
        <v>26</v>
      </c>
      <c r="G11" s="58">
        <v>1.0</v>
      </c>
      <c r="H11" s="59">
        <v>6000000.0</v>
      </c>
      <c r="I11" s="60">
        <f t="shared" ref="I11:I12" si="2">G11*H11</f>
        <v>6000000</v>
      </c>
      <c r="J11" s="46"/>
    </row>
    <row r="12" ht="18.75" customHeight="1">
      <c r="A12" s="46"/>
      <c r="B12" s="61" t="s">
        <v>27</v>
      </c>
      <c r="C12" s="62" t="s">
        <v>27</v>
      </c>
      <c r="D12" s="62" t="s">
        <v>28</v>
      </c>
      <c r="E12" s="63" t="s">
        <v>26</v>
      </c>
      <c r="F12" s="63" t="s">
        <v>26</v>
      </c>
      <c r="G12" s="64">
        <v>1.0</v>
      </c>
      <c r="H12" s="65">
        <v>0.0</v>
      </c>
      <c r="I12" s="66">
        <f t="shared" si="2"/>
        <v>0</v>
      </c>
      <c r="J12" s="46"/>
    </row>
    <row r="13" ht="30.0" customHeight="1">
      <c r="A13" s="46"/>
      <c r="B13" s="67"/>
      <c r="C13" s="29"/>
      <c r="D13" s="29"/>
      <c r="E13" s="30"/>
      <c r="F13" s="68" t="s">
        <v>29</v>
      </c>
      <c r="G13" s="29"/>
      <c r="H13" s="30"/>
      <c r="I13" s="69">
        <f>sum(I6:I12)</f>
        <v>66000000</v>
      </c>
      <c r="J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30.0" customHeight="1">
      <c r="A15" s="46"/>
      <c r="B15" s="46"/>
      <c r="C15" s="46"/>
      <c r="D15" s="46"/>
      <c r="E15" s="46"/>
      <c r="F15" s="46"/>
      <c r="G15" s="70" t="s">
        <v>30</v>
      </c>
      <c r="H15" s="34"/>
      <c r="I15" s="71">
        <f>I13*1.1</f>
        <v>72600000</v>
      </c>
      <c r="J15" s="46"/>
      <c r="K15" s="41"/>
    </row>
    <row r="17">
      <c r="I17" s="36"/>
    </row>
    <row r="19" ht="42.0" customHeight="1">
      <c r="B19" s="1" t="s">
        <v>44</v>
      </c>
      <c r="C19" s="2"/>
      <c r="D19" s="2"/>
      <c r="E19" s="2"/>
      <c r="F19" s="2"/>
      <c r="G19" s="2"/>
      <c r="H19" s="2"/>
      <c r="I19" s="3"/>
    </row>
    <row r="20" ht="9.0" customHeight="1">
      <c r="B20" s="4"/>
      <c r="C20" s="4"/>
      <c r="D20" s="4"/>
      <c r="E20" s="4"/>
      <c r="F20" s="4"/>
      <c r="G20" s="4"/>
      <c r="H20" s="4"/>
      <c r="I20" s="4"/>
    </row>
    <row r="21" ht="24.0" customHeight="1">
      <c r="B21" s="5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7" t="s">
        <v>8</v>
      </c>
    </row>
    <row r="22" ht="26.25" customHeight="1">
      <c r="A22" s="8"/>
      <c r="B22" s="9" t="s">
        <v>9</v>
      </c>
      <c r="C22" s="10"/>
      <c r="D22" s="10"/>
      <c r="E22" s="10"/>
      <c r="F22" s="10"/>
      <c r="G22" s="10"/>
      <c r="H22" s="10"/>
      <c r="I22" s="1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8.75" customHeight="1">
      <c r="B23" s="12" t="s">
        <v>10</v>
      </c>
      <c r="C23" s="13" t="s">
        <v>11</v>
      </c>
      <c r="D23" s="13" t="s">
        <v>12</v>
      </c>
      <c r="E23" s="13" t="s">
        <v>13</v>
      </c>
      <c r="F23" s="13">
        <v>1.0</v>
      </c>
      <c r="G23" s="13">
        <v>1.0</v>
      </c>
      <c r="H23" s="14">
        <v>6000000.0</v>
      </c>
      <c r="I23" s="15">
        <f>G23*H23</f>
        <v>6000000</v>
      </c>
    </row>
    <row r="24" ht="18.75" customHeight="1">
      <c r="B24" s="16"/>
      <c r="C24" s="13" t="s">
        <v>14</v>
      </c>
      <c r="D24" s="13" t="s">
        <v>15</v>
      </c>
      <c r="E24" s="13" t="s">
        <v>16</v>
      </c>
      <c r="F24" s="13">
        <v>1.0</v>
      </c>
      <c r="G24" s="13">
        <v>1.0</v>
      </c>
      <c r="H24" s="14">
        <v>6000000.0</v>
      </c>
      <c r="I24" s="15">
        <f t="shared" ref="I24:I25" si="3">H24*F24</f>
        <v>6000000</v>
      </c>
    </row>
    <row r="25" ht="18.75" customHeight="1">
      <c r="B25" s="17"/>
      <c r="C25" s="13" t="s">
        <v>17</v>
      </c>
      <c r="D25" s="13" t="s">
        <v>18</v>
      </c>
      <c r="E25" s="13" t="s">
        <v>16</v>
      </c>
      <c r="F25" s="13">
        <v>1.0</v>
      </c>
      <c r="G25" s="13">
        <v>1.0</v>
      </c>
      <c r="H25" s="14">
        <v>6000000.0</v>
      </c>
      <c r="I25" s="15">
        <f t="shared" si="3"/>
        <v>6000000</v>
      </c>
    </row>
    <row r="26" ht="18.75" customHeight="1">
      <c r="B26" s="12" t="s">
        <v>19</v>
      </c>
      <c r="C26" s="18" t="s">
        <v>20</v>
      </c>
      <c r="D26" s="13" t="s">
        <v>21</v>
      </c>
      <c r="E26" s="18" t="s">
        <v>16</v>
      </c>
      <c r="F26" s="18">
        <v>1.0</v>
      </c>
      <c r="G26" s="18">
        <v>1.0</v>
      </c>
      <c r="H26" s="19">
        <v>6000000.0</v>
      </c>
      <c r="I26" s="20">
        <f>G26*H26</f>
        <v>6000000</v>
      </c>
    </row>
    <row r="27" ht="18.75" customHeight="1">
      <c r="B27" s="17"/>
      <c r="C27" s="21"/>
      <c r="D27" s="13" t="s">
        <v>22</v>
      </c>
      <c r="E27" s="21"/>
      <c r="F27" s="21"/>
      <c r="G27" s="21"/>
      <c r="H27" s="21"/>
      <c r="I27" s="22"/>
    </row>
    <row r="28" ht="18.75" customHeight="1">
      <c r="B28" s="12" t="s">
        <v>23</v>
      </c>
      <c r="C28" s="18" t="s">
        <v>24</v>
      </c>
      <c r="D28" s="18" t="s">
        <v>25</v>
      </c>
      <c r="E28" s="18" t="s">
        <v>26</v>
      </c>
      <c r="F28" s="18" t="s">
        <v>26</v>
      </c>
      <c r="G28" s="18">
        <v>1.0</v>
      </c>
      <c r="H28" s="19">
        <v>6000000.0</v>
      </c>
      <c r="I28" s="20">
        <f t="shared" ref="I28:I29" si="4">G28*H28</f>
        <v>6000000</v>
      </c>
    </row>
    <row r="29" ht="18.75" customHeight="1">
      <c r="B29" s="23" t="s">
        <v>27</v>
      </c>
      <c r="C29" s="24" t="s">
        <v>27</v>
      </c>
      <c r="D29" s="24" t="s">
        <v>28</v>
      </c>
      <c r="E29" s="25" t="s">
        <v>26</v>
      </c>
      <c r="F29" s="25" t="s">
        <v>26</v>
      </c>
      <c r="G29" s="39">
        <v>1.0</v>
      </c>
      <c r="H29" s="26">
        <v>0.0</v>
      </c>
      <c r="I29" s="27">
        <f t="shared" si="4"/>
        <v>0</v>
      </c>
    </row>
    <row r="30" ht="30.0" customHeight="1">
      <c r="B30" s="28"/>
      <c r="C30" s="29"/>
      <c r="D30" s="29"/>
      <c r="E30" s="30"/>
      <c r="F30" s="31" t="s">
        <v>29</v>
      </c>
      <c r="G30" s="29"/>
      <c r="H30" s="30"/>
      <c r="I30" s="32">
        <f>sum(I23:I29)</f>
        <v>30000000</v>
      </c>
    </row>
    <row r="32" ht="30.0" customHeight="1">
      <c r="G32" s="33" t="s">
        <v>30</v>
      </c>
      <c r="H32" s="34"/>
      <c r="I32" s="35">
        <f>I30*1.1</f>
        <v>33000000</v>
      </c>
      <c r="K32" s="72" t="s">
        <v>45</v>
      </c>
    </row>
    <row r="33">
      <c r="K33" s="72" t="s">
        <v>46</v>
      </c>
      <c r="M33" s="72" t="s">
        <v>47</v>
      </c>
      <c r="N33" s="72">
        <v>1400.0</v>
      </c>
    </row>
    <row r="34">
      <c r="I34" s="36"/>
      <c r="M34" s="72" t="s">
        <v>48</v>
      </c>
      <c r="N34" s="72">
        <v>1743.0</v>
      </c>
    </row>
    <row r="35">
      <c r="K35" s="72" t="s">
        <v>49</v>
      </c>
      <c r="N35" s="73">
        <f>N33+N34</f>
        <v>3143</v>
      </c>
    </row>
    <row r="36">
      <c r="K36" s="72" t="s">
        <v>50</v>
      </c>
      <c r="N36" s="72" t="s">
        <v>51</v>
      </c>
    </row>
    <row r="37">
      <c r="K37" s="72" t="s">
        <v>52</v>
      </c>
      <c r="N37" s="72" t="s">
        <v>53</v>
      </c>
    </row>
    <row r="38">
      <c r="N38" s="72" t="s">
        <v>54</v>
      </c>
    </row>
    <row r="39">
      <c r="K39" s="72" t="s">
        <v>55</v>
      </c>
      <c r="N39" s="72" t="s">
        <v>56</v>
      </c>
    </row>
    <row r="40">
      <c r="K40" s="72" t="s">
        <v>57</v>
      </c>
      <c r="N40" s="72" t="s">
        <v>58</v>
      </c>
    </row>
    <row r="49">
      <c r="K49" s="72" t="s">
        <v>59</v>
      </c>
    </row>
    <row r="86">
      <c r="K86" s="72" t="s">
        <v>60</v>
      </c>
    </row>
    <row r="87">
      <c r="K87" s="72" t="s">
        <v>61</v>
      </c>
    </row>
    <row r="89">
      <c r="K89" s="72" t="s">
        <v>62</v>
      </c>
    </row>
  </sheetData>
  <mergeCells count="26">
    <mergeCell ref="E9:E10"/>
    <mergeCell ref="B13:E13"/>
    <mergeCell ref="B2:I2"/>
    <mergeCell ref="B5:I5"/>
    <mergeCell ref="B6:B8"/>
    <mergeCell ref="B9:B10"/>
    <mergeCell ref="C9:C10"/>
    <mergeCell ref="F9:F10"/>
    <mergeCell ref="I9:I10"/>
    <mergeCell ref="G9:G10"/>
    <mergeCell ref="H9:H10"/>
    <mergeCell ref="F13:H13"/>
    <mergeCell ref="G15:H15"/>
    <mergeCell ref="B19:I19"/>
    <mergeCell ref="B22:I22"/>
    <mergeCell ref="B23:B25"/>
    <mergeCell ref="B30:E30"/>
    <mergeCell ref="F30:H30"/>
    <mergeCell ref="G32:H32"/>
    <mergeCell ref="B26:B27"/>
    <mergeCell ref="C26:C27"/>
    <mergeCell ref="E26:E27"/>
    <mergeCell ref="F26:F27"/>
    <mergeCell ref="G26:G27"/>
    <mergeCell ref="H26:H27"/>
    <mergeCell ref="I26:I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5.5"/>
    <col customWidth="1" min="4" max="4" width="36.88"/>
  </cols>
  <sheetData>
    <row r="2" ht="42.0" customHeight="1">
      <c r="B2" s="74" t="s">
        <v>63</v>
      </c>
      <c r="C2" s="2"/>
      <c r="D2" s="2"/>
      <c r="E2" s="2"/>
      <c r="F2" s="2"/>
      <c r="G2" s="2"/>
      <c r="H2" s="2"/>
      <c r="I2" s="3"/>
    </row>
    <row r="3" ht="9.0" customHeight="1">
      <c r="B3" s="4"/>
      <c r="C3" s="4"/>
      <c r="D3" s="4"/>
      <c r="E3" s="4"/>
      <c r="F3" s="4"/>
      <c r="G3" s="4"/>
      <c r="H3" s="4"/>
      <c r="I3" s="4"/>
    </row>
    <row r="4" ht="24.0" customHeight="1">
      <c r="B4" s="5" t="s">
        <v>1</v>
      </c>
      <c r="C4" s="6" t="s">
        <v>2</v>
      </c>
      <c r="D4" s="6" t="s">
        <v>3</v>
      </c>
      <c r="E4" s="6" t="s">
        <v>64</v>
      </c>
      <c r="F4" s="6" t="s">
        <v>65</v>
      </c>
      <c r="G4" s="6" t="s">
        <v>66</v>
      </c>
      <c r="H4" s="6" t="s">
        <v>67</v>
      </c>
      <c r="I4" s="7" t="s">
        <v>8</v>
      </c>
    </row>
    <row r="5" ht="26.25" customHeight="1">
      <c r="B5" s="75" t="s">
        <v>68</v>
      </c>
      <c r="C5" s="76"/>
      <c r="D5" s="76"/>
      <c r="E5" s="76"/>
      <c r="F5" s="76"/>
      <c r="G5" s="76"/>
      <c r="H5" s="76"/>
      <c r="I5" s="77"/>
    </row>
    <row r="6" ht="18.75" customHeight="1">
      <c r="B6" s="78" t="s">
        <v>69</v>
      </c>
      <c r="C6" s="79" t="s">
        <v>70</v>
      </c>
      <c r="D6" s="80" t="s">
        <v>71</v>
      </c>
      <c r="E6" s="81">
        <v>0.85</v>
      </c>
      <c r="F6" s="79">
        <v>6.0</v>
      </c>
      <c r="G6" s="79">
        <v>6.0</v>
      </c>
      <c r="H6" s="82">
        <v>2.5E7</v>
      </c>
      <c r="I6" s="83">
        <f>G6*H6</f>
        <v>150000000</v>
      </c>
    </row>
    <row r="7" ht="18.75" customHeight="1">
      <c r="B7" s="16"/>
      <c r="C7" s="45"/>
      <c r="D7" s="13" t="s">
        <v>72</v>
      </c>
      <c r="E7" s="45"/>
      <c r="F7" s="45"/>
      <c r="G7" s="45"/>
      <c r="H7" s="45"/>
      <c r="I7" s="84"/>
    </row>
    <row r="8" ht="18.75" customHeight="1">
      <c r="B8" s="85"/>
      <c r="C8" s="86"/>
      <c r="D8" s="87" t="s">
        <v>73</v>
      </c>
      <c r="E8" s="86"/>
      <c r="F8" s="86"/>
      <c r="G8" s="86"/>
      <c r="H8" s="86"/>
      <c r="I8" s="88"/>
    </row>
    <row r="9" ht="30.0" customHeight="1">
      <c r="B9" s="89"/>
      <c r="E9" s="90"/>
      <c r="F9" s="91" t="s">
        <v>29</v>
      </c>
      <c r="H9" s="90"/>
      <c r="I9" s="92">
        <f>sum(I6)</f>
        <v>150000000</v>
      </c>
    </row>
    <row r="10" ht="26.25" customHeight="1">
      <c r="A10" s="8"/>
      <c r="B10" s="5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7" t="s">
        <v>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6.25" customHeight="1">
      <c r="A11" s="8"/>
      <c r="B11" s="9" t="s">
        <v>74</v>
      </c>
      <c r="C11" s="10"/>
      <c r="D11" s="10"/>
      <c r="E11" s="10"/>
      <c r="F11" s="10"/>
      <c r="G11" s="10"/>
      <c r="H11" s="10"/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7.5" customHeight="1">
      <c r="B12" s="93" t="s">
        <v>75</v>
      </c>
      <c r="C12" s="80" t="s">
        <v>76</v>
      </c>
      <c r="D12" s="80" t="s">
        <v>77</v>
      </c>
      <c r="E12" s="80" t="s">
        <v>13</v>
      </c>
      <c r="F12" s="80">
        <v>1.0</v>
      </c>
      <c r="G12" s="80">
        <v>3.0</v>
      </c>
      <c r="H12" s="94">
        <v>6000000.0</v>
      </c>
      <c r="I12" s="95">
        <f t="shared" ref="I12:I18" si="1">G12*H12</f>
        <v>18000000</v>
      </c>
    </row>
    <row r="13" ht="18.75" customHeight="1">
      <c r="B13" s="12" t="s">
        <v>78</v>
      </c>
      <c r="C13" s="13" t="s">
        <v>79</v>
      </c>
      <c r="D13" s="13" t="s">
        <v>80</v>
      </c>
      <c r="E13" s="13" t="s">
        <v>13</v>
      </c>
      <c r="F13" s="13">
        <v>1.0</v>
      </c>
      <c r="G13" s="13">
        <v>2.0</v>
      </c>
      <c r="H13" s="14">
        <v>5500000.0</v>
      </c>
      <c r="I13" s="15">
        <f t="shared" si="1"/>
        <v>11000000</v>
      </c>
    </row>
    <row r="14" ht="18.75" customHeight="1">
      <c r="B14" s="17"/>
      <c r="C14" s="13" t="s">
        <v>79</v>
      </c>
      <c r="D14" s="13" t="s">
        <v>80</v>
      </c>
      <c r="E14" s="13" t="s">
        <v>16</v>
      </c>
      <c r="F14" s="13">
        <v>1.0</v>
      </c>
      <c r="G14" s="13">
        <v>2.0</v>
      </c>
      <c r="H14" s="14">
        <v>4500000.0</v>
      </c>
      <c r="I14" s="15">
        <f t="shared" si="1"/>
        <v>9000000</v>
      </c>
    </row>
    <row r="15" ht="18.75" customHeight="1">
      <c r="B15" s="12" t="s">
        <v>10</v>
      </c>
      <c r="C15" s="13" t="s">
        <v>11</v>
      </c>
      <c r="D15" s="13" t="s">
        <v>12</v>
      </c>
      <c r="E15" s="13" t="s">
        <v>13</v>
      </c>
      <c r="F15" s="13">
        <v>1.0</v>
      </c>
      <c r="G15" s="13">
        <v>2.0</v>
      </c>
      <c r="H15" s="14">
        <v>6000000.0</v>
      </c>
      <c r="I15" s="15">
        <f t="shared" si="1"/>
        <v>12000000</v>
      </c>
    </row>
    <row r="16" ht="18.75" customHeight="1">
      <c r="B16" s="16"/>
      <c r="C16" s="13" t="s">
        <v>14</v>
      </c>
      <c r="D16" s="13" t="s">
        <v>15</v>
      </c>
      <c r="E16" s="13" t="s">
        <v>16</v>
      </c>
      <c r="F16" s="13">
        <v>1.0</v>
      </c>
      <c r="G16" s="13">
        <v>3.0</v>
      </c>
      <c r="H16" s="14">
        <v>4500000.0</v>
      </c>
      <c r="I16" s="15">
        <f t="shared" si="1"/>
        <v>13500000</v>
      </c>
    </row>
    <row r="17" ht="18.75" customHeight="1">
      <c r="B17" s="17"/>
      <c r="C17" s="13" t="s">
        <v>17</v>
      </c>
      <c r="D17" s="13" t="s">
        <v>18</v>
      </c>
      <c r="E17" s="13" t="s">
        <v>16</v>
      </c>
      <c r="F17" s="13">
        <v>1.0</v>
      </c>
      <c r="G17" s="13">
        <v>3.0</v>
      </c>
      <c r="H17" s="14">
        <v>4500000.0</v>
      </c>
      <c r="I17" s="15">
        <f t="shared" si="1"/>
        <v>13500000</v>
      </c>
    </row>
    <row r="18" ht="18.75" customHeight="1">
      <c r="B18" s="12" t="s">
        <v>19</v>
      </c>
      <c r="C18" s="18" t="s">
        <v>20</v>
      </c>
      <c r="D18" s="13" t="s">
        <v>21</v>
      </c>
      <c r="E18" s="18" t="s">
        <v>16</v>
      </c>
      <c r="F18" s="18">
        <v>1.0</v>
      </c>
      <c r="G18" s="18">
        <v>2.0</v>
      </c>
      <c r="H18" s="19">
        <v>4000000.0</v>
      </c>
      <c r="I18" s="20">
        <f t="shared" si="1"/>
        <v>8000000</v>
      </c>
    </row>
    <row r="19" ht="18.75" customHeight="1">
      <c r="B19" s="17"/>
      <c r="C19" s="21"/>
      <c r="D19" s="13" t="s">
        <v>22</v>
      </c>
      <c r="E19" s="21"/>
      <c r="F19" s="21"/>
      <c r="G19" s="21"/>
      <c r="H19" s="21"/>
      <c r="I19" s="22"/>
    </row>
    <row r="20" ht="18.75" customHeight="1">
      <c r="B20" s="12" t="s">
        <v>23</v>
      </c>
      <c r="C20" s="18" t="s">
        <v>24</v>
      </c>
      <c r="D20" s="18" t="s">
        <v>25</v>
      </c>
      <c r="E20" s="18" t="s">
        <v>26</v>
      </c>
      <c r="F20" s="18" t="s">
        <v>26</v>
      </c>
      <c r="G20" s="18">
        <v>3.0</v>
      </c>
      <c r="H20" s="19">
        <v>500000.0</v>
      </c>
      <c r="I20" s="20">
        <v>1500000.0</v>
      </c>
    </row>
    <row r="21" ht="18.75" customHeight="1">
      <c r="B21" s="23" t="s">
        <v>27</v>
      </c>
      <c r="C21" s="24" t="s">
        <v>27</v>
      </c>
      <c r="D21" s="24" t="s">
        <v>28</v>
      </c>
      <c r="E21" s="24" t="s">
        <v>26</v>
      </c>
      <c r="F21" s="24" t="s">
        <v>26</v>
      </c>
      <c r="G21" s="24">
        <v>6.0</v>
      </c>
      <c r="H21" s="96">
        <v>0.0</v>
      </c>
      <c r="I21" s="97">
        <f>G21*H21</f>
        <v>0</v>
      </c>
    </row>
    <row r="22" ht="30.0" customHeight="1">
      <c r="B22" s="28"/>
      <c r="C22" s="29"/>
      <c r="D22" s="29"/>
      <c r="E22" s="30"/>
      <c r="F22" s="31" t="s">
        <v>29</v>
      </c>
      <c r="G22" s="29"/>
      <c r="H22" s="30"/>
      <c r="I22" s="32">
        <f>sum(I12:I21)</f>
        <v>86500000</v>
      </c>
    </row>
    <row r="24" ht="30.0" customHeight="1">
      <c r="G24" s="33" t="s">
        <v>81</v>
      </c>
      <c r="H24" s="34"/>
      <c r="I24" s="35">
        <f>I22+I9</f>
        <v>236500000</v>
      </c>
    </row>
    <row r="26">
      <c r="I26" s="36" t="s">
        <v>31</v>
      </c>
    </row>
  </sheetData>
  <mergeCells count="24">
    <mergeCell ref="H6:H8"/>
    <mergeCell ref="I6:I8"/>
    <mergeCell ref="B2:I2"/>
    <mergeCell ref="B5:I5"/>
    <mergeCell ref="B6:B8"/>
    <mergeCell ref="C6:C8"/>
    <mergeCell ref="E6:E8"/>
    <mergeCell ref="F6:F8"/>
    <mergeCell ref="G6:G8"/>
    <mergeCell ref="E18:E19"/>
    <mergeCell ref="F18:F19"/>
    <mergeCell ref="B22:E22"/>
    <mergeCell ref="F22:H22"/>
    <mergeCell ref="G18:G19"/>
    <mergeCell ref="H18:H19"/>
    <mergeCell ref="G24:H24"/>
    <mergeCell ref="B9:E9"/>
    <mergeCell ref="F9:H9"/>
    <mergeCell ref="B11:I11"/>
    <mergeCell ref="B13:B14"/>
    <mergeCell ref="B15:B17"/>
    <mergeCell ref="B18:B19"/>
    <mergeCell ref="C18:C19"/>
    <mergeCell ref="I18:I19"/>
  </mergeCells>
  <hyperlinks>
    <hyperlink r:id="rId1" ref="B2"/>
  </hyperlinks>
  <drawing r:id="rId2"/>
</worksheet>
</file>