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2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SAMARTH BAHUKHANDI\Desktop\Model\"/>
    </mc:Choice>
  </mc:AlternateContent>
  <xr:revisionPtr revIDLastSave="0" documentId="13_ncr:1_{9C6AA3ED-A7B5-4FC0-B1C1-62C95E6AF3F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1. Datasheet" sheetId="1" r:id="rId1"/>
    <sheet name="2. Analysis &amp; Commentary" sheetId="3" r:id="rId2"/>
  </sheets>
  <definedNames>
    <definedName name="_xlchart.v1.0" hidden="1">'1. Datasheet'!$F$10</definedName>
    <definedName name="_xlchart.v1.1" hidden="1">'1. Datasheet'!$F$11:$F$197</definedName>
    <definedName name="_xlchart.v1.2" hidden="1">'1. Datasheet'!$E$10</definedName>
    <definedName name="_xlchart.v1.3" hidden="1">'1. Datasheet'!$E$11:$E$197</definedName>
  </definedNames>
  <calcPr calcId="191029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3" i="3" l="1"/>
  <c r="D62" i="3"/>
  <c r="D61" i="3"/>
  <c r="D66" i="3"/>
  <c r="E20" i="3"/>
  <c r="E19" i="3"/>
  <c r="D19" i="3"/>
  <c r="E17" i="3"/>
  <c r="D64" i="3" l="1"/>
  <c r="D20" i="3" l="1"/>
  <c r="E12" i="1"/>
  <c r="D17" i="3"/>
  <c r="D65" i="3" s="1"/>
  <c r="C10" i="3"/>
  <c r="C9" i="3"/>
  <c r="H12" i="1"/>
  <c r="F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1" i="1"/>
  <c r="G24" i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3" i="1"/>
  <c r="G14" i="1"/>
  <c r="G15" i="1"/>
  <c r="G16" i="1" s="1"/>
  <c r="G17" i="1" s="1"/>
  <c r="G18" i="1" s="1"/>
  <c r="G19" i="1" s="1"/>
  <c r="G20" i="1" s="1"/>
  <c r="G21" i="1" s="1"/>
  <c r="G22" i="1" s="1"/>
  <c r="G23" i="1" s="1"/>
  <c r="G12" i="1"/>
  <c r="G11" i="1"/>
  <c r="F20" i="1"/>
  <c r="F19" i="1"/>
  <c r="F18" i="1"/>
  <c r="F17" i="1"/>
  <c r="F16" i="1"/>
  <c r="F15" i="1"/>
  <c r="F14" i="1"/>
  <c r="F13" i="1"/>
  <c r="E18" i="1"/>
  <c r="E16" i="1"/>
  <c r="E15" i="1"/>
  <c r="E14" i="1"/>
  <c r="E13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E17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D60" i="3" l="1"/>
  <c r="C12" i="3"/>
  <c r="C13" i="3" s="1"/>
  <c r="E18" i="3" l="1"/>
  <c r="D18" i="3"/>
</calcChain>
</file>

<file path=xl/sharedStrings.xml><?xml version="1.0" encoding="utf-8"?>
<sst xmlns="http://schemas.openxmlformats.org/spreadsheetml/2006/main" count="113" uniqueCount="83">
  <si>
    <t>x</t>
  </si>
  <si>
    <t>Silverdale Capital Pte Ltd</t>
  </si>
  <si>
    <t>Fund Analysis</t>
  </si>
  <si>
    <t>Objective</t>
  </si>
  <si>
    <t>Evaluate Fund 1's performance using the data below. Note: the data below refers to the net asset value per share of the benchmark and fund</t>
  </si>
  <si>
    <t>You should include quantitative metrics and your intepretations of them</t>
  </si>
  <si>
    <t>Raw Data</t>
  </si>
  <si>
    <t>Date</t>
  </si>
  <si>
    <t>Benchmark</t>
  </si>
  <si>
    <t>Fund 1</t>
  </si>
  <si>
    <t>Metrics</t>
  </si>
  <si>
    <t>Start Date</t>
  </si>
  <si>
    <t>Standard Deviation</t>
  </si>
  <si>
    <t>Daily Return (Benchmark)</t>
  </si>
  <si>
    <t>Daily Return (Fund 1)</t>
  </si>
  <si>
    <t>Drawdown</t>
  </si>
  <si>
    <t>Peak NAV</t>
  </si>
  <si>
    <t>Bin</t>
  </si>
  <si>
    <t>More</t>
  </si>
  <si>
    <t>Frequency</t>
  </si>
  <si>
    <t>Cumulative %</t>
  </si>
  <si>
    <t>Mean</t>
  </si>
  <si>
    <t>Standard Error</t>
  </si>
  <si>
    <t>Median</t>
  </si>
  <si>
    <t>Mode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</si>
  <si>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</si>
  <si>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</si>
  <si>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</si>
  <si>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</si>
  <si>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</si>
  <si>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</si>
  <si>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</si>
  <si>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</si>
  <si>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 xml:space="preserve">End Date </t>
  </si>
  <si>
    <t>No. of Days</t>
  </si>
  <si>
    <t>No. of Years</t>
  </si>
  <si>
    <t>Formula</t>
  </si>
  <si>
    <t>- (END NAV - START NAV)/ (START NAV)</t>
  </si>
  <si>
    <t>Total Return (%)</t>
  </si>
  <si>
    <t>Annualized Return (%)</t>
  </si>
  <si>
    <t>- [{1 + Total Return} ^ (1/N)] -1</t>
  </si>
  <si>
    <t>- [1/N]*[Total Daily Returns]</t>
  </si>
  <si>
    <t>Average Daily Return (%)</t>
  </si>
  <si>
    <t>Standard Deviation of Daily Returns (%)</t>
  </si>
  <si>
    <t>Remarks</t>
  </si>
  <si>
    <t>Descriptive Statistics for Fund 1</t>
  </si>
  <si>
    <t>Descriptive Statistics for Benchmark</t>
  </si>
  <si>
    <t>Sharpe Ratio</t>
  </si>
  <si>
    <t>Correlation between Fund 1 &amp; Benchmark</t>
  </si>
  <si>
    <t>Covariance between Fund 1 &amp; Benchmark</t>
  </si>
  <si>
    <t>Beta of Fund 1</t>
  </si>
  <si>
    <t xml:space="preserve">Alpha </t>
  </si>
  <si>
    <t>Maximum Drawdown Percentage</t>
  </si>
  <si>
    <t>Table 2.1 Key Assumptions</t>
  </si>
  <si>
    <t>Table 2.2 Key Metrics of Fund 1 &amp; Benchmark Fund</t>
  </si>
  <si>
    <t>Back to Datasheet</t>
  </si>
  <si>
    <t>Risk Free Rate ((7:55 AM EDT 09/24/24)</t>
  </si>
  <si>
    <t>Fig 1. NAV per share of Fund 1 &amp; Benchmark Fund</t>
  </si>
  <si>
    <t>Table 2.3 Descriptive Statistics for Fund 1 &amp; Banchmark Fund</t>
  </si>
  <si>
    <t>Fig 2. Daily Returns Histogram for Fund 1 and Benchmark Fund</t>
  </si>
  <si>
    <t>Table 2.4 Fund 1 Performance Analysis</t>
  </si>
  <si>
    <t>Fig 3. Maximum Drawdown Percentage of Fund 1</t>
  </si>
  <si>
    <t>- [(Total Return of Fund 1 - Risk Free Rate)/( Standard Deviation of Fund 1)]</t>
  </si>
  <si>
    <t>- (Covariance of Fund 1 &amp; Benchmark) / (Standard Deviations of Fund 1 &amp; Benchmark Fund)</t>
  </si>
  <si>
    <t>- Maximum drawdown from the Peak NAV to the Trough NAV for Fund 1</t>
  </si>
  <si>
    <t>Variance of Benchmark Fund</t>
  </si>
  <si>
    <t>- [Total Return from Fund 1 - {Risk Free Rate + Beta * (Total Return from Benchmark - Risk Free Rate)}]</t>
  </si>
  <si>
    <t>- Covariance of Fund 1 &amp; Benchmark / Variance of Benchmark Fund</t>
  </si>
  <si>
    <t>- {[1/N]*{SUM[Daily Return[i] - Mean Return]^2}}1/2</t>
  </si>
  <si>
    <t>- [1/N]*{SUM[Daily Return[i] - Mean Return]^2}</t>
  </si>
  <si>
    <t>- Population Covariance Formula</t>
  </si>
  <si>
    <t>- Fund 1 underperformed the benchmark slightly, with a total loss of -14.075% versus the benchmark's -12.228%</t>
  </si>
  <si>
    <t>- Fund 1 had a slightly higher annualized loss (-4.163%) than the benchmark (-3.590%)</t>
  </si>
  <si>
    <t>- Fund 1’s average daily return was -0.078%, marginally lower than the benchmark’s -0.065%</t>
  </si>
  <si>
    <r>
      <t xml:space="preserve">- Fund 1 exhibited </t>
    </r>
    <r>
      <rPr>
        <b/>
        <sz val="11"/>
        <color theme="1"/>
        <rFont val="Calibri"/>
        <family val="2"/>
        <scheme val="minor"/>
      </rPr>
      <t>lower daily volatility</t>
    </r>
    <r>
      <rPr>
        <sz val="11"/>
        <color theme="1"/>
        <rFont val="Calibri"/>
        <family val="2"/>
        <scheme val="minor"/>
      </rPr>
      <t xml:space="preserve"> (0.778%) compared to the benchmark (0.978%)</t>
    </r>
  </si>
  <si>
    <r>
      <t xml:space="preserve">- </t>
    </r>
    <r>
      <rPr>
        <sz val="11"/>
        <color theme="1"/>
        <rFont val="Calibri"/>
        <family val="2"/>
        <scheme val="minor"/>
      </rPr>
      <t xml:space="preserve">Within the given time frame, fund 1 has a highly negative Sharpe ratio (-22.976) highlighting its poor risk-adjusted returns. However, even Benchmark performed poorly </t>
    </r>
  </si>
  <si>
    <t>- A high correlation (0.883) indicates Fund 1’s returns closely track the benchmark</t>
  </si>
  <si>
    <t>- Positive covariance of 0.0000672 shows a strong relationship between Fund 1 and the benchmark</t>
  </si>
  <si>
    <r>
      <t>- A negative alpha of -0.066 suggests</t>
    </r>
    <r>
      <rPr>
        <b/>
        <sz val="11"/>
        <color theme="1"/>
        <rFont val="Calibri"/>
        <family val="2"/>
        <scheme val="minor"/>
      </rPr>
      <t xml:space="preserve"> Fund 1 underperformed its risk-adjusted benchmark</t>
    </r>
  </si>
  <si>
    <r>
      <t xml:space="preserve">- Fund 1 experienced a </t>
    </r>
    <r>
      <rPr>
        <b/>
        <sz val="11"/>
        <color theme="1"/>
        <rFont val="Calibri"/>
        <family val="2"/>
        <scheme val="minor"/>
      </rPr>
      <t>significant maximum drawdown of 28.19%</t>
    </r>
    <r>
      <rPr>
        <sz val="11"/>
        <color theme="1"/>
        <rFont val="Calibri"/>
        <family val="2"/>
        <scheme val="minor"/>
      </rPr>
      <t>, reflecting large losses during market downturns</t>
    </r>
  </si>
  <si>
    <t>Daily Returns from Fund 1 &amp; Benchmark Fund are almost normally distributed with moderate Kurtosis</t>
  </si>
  <si>
    <r>
      <t xml:space="preserve">- With a beta of 0.702, Fund 1 is </t>
    </r>
    <r>
      <rPr>
        <b/>
        <sz val="11"/>
        <color theme="1"/>
        <rFont val="Calibri"/>
        <family val="2"/>
        <scheme val="minor"/>
      </rPr>
      <t>less sensitive</t>
    </r>
    <r>
      <rPr>
        <sz val="11"/>
        <color theme="1"/>
        <rFont val="Calibri"/>
        <family val="2"/>
        <scheme val="minor"/>
      </rPr>
      <t xml:space="preserve"> to market movements than the benchmark</t>
    </r>
  </si>
  <si>
    <r>
      <t xml:space="preserve">Fund 1 </t>
    </r>
    <r>
      <rPr>
        <b/>
        <sz val="12"/>
        <color theme="1"/>
        <rFont val="Calibri"/>
        <family val="2"/>
        <scheme val="minor"/>
      </rPr>
      <t>underperformed the benchmark</t>
    </r>
    <r>
      <rPr>
        <sz val="12"/>
        <color theme="1"/>
        <rFont val="Calibri"/>
        <family val="2"/>
        <scheme val="minor"/>
      </rPr>
      <t xml:space="preserve"> across several key metrics, though its </t>
    </r>
    <r>
      <rPr>
        <b/>
        <sz val="12"/>
        <color theme="1"/>
        <rFont val="Calibri"/>
        <family val="2"/>
        <scheme val="minor"/>
      </rPr>
      <t>risk profile appears</t>
    </r>
    <r>
      <rPr>
        <sz val="12"/>
        <color theme="1"/>
        <rFont val="Calibri"/>
        <family val="2"/>
        <scheme val="minor"/>
      </rPr>
      <t xml:space="preserve"> more </t>
    </r>
    <r>
      <rPr>
        <b/>
        <sz val="12"/>
        <color theme="1"/>
        <rFont val="Calibri"/>
        <family val="2"/>
        <scheme val="minor"/>
      </rPr>
      <t>conservative</t>
    </r>
    <r>
      <rPr>
        <sz val="12"/>
        <color theme="1"/>
        <rFont val="Calibri"/>
        <family val="2"/>
        <scheme val="minor"/>
      </rPr>
      <t xml:space="preserve">. Fund 1 posted a total return of -14.075%, slightly worse than the benchmark’s return of -12.228%. This negative performance is reflected in the annualized return, with </t>
    </r>
    <r>
      <rPr>
        <b/>
        <sz val="12"/>
        <color theme="1"/>
        <rFont val="Calibri"/>
        <family val="2"/>
        <scheme val="minor"/>
      </rPr>
      <t xml:space="preserve">Fund 1 </t>
    </r>
    <r>
      <rPr>
        <sz val="12"/>
        <color theme="1"/>
        <rFont val="Calibri"/>
        <family val="2"/>
        <scheme val="minor"/>
      </rPr>
      <t xml:space="preserve">showing a </t>
    </r>
    <r>
      <rPr>
        <b/>
        <sz val="12"/>
        <color theme="1"/>
        <rFont val="Calibri"/>
        <family val="2"/>
        <scheme val="minor"/>
      </rPr>
      <t xml:space="preserve">higher annualized loss </t>
    </r>
    <r>
      <rPr>
        <sz val="12"/>
        <color theme="1"/>
        <rFont val="Calibri"/>
        <family val="2"/>
        <scheme val="minor"/>
      </rPr>
      <t xml:space="preserve">of -4.163% versus the benchmark’s -3.590%. On a day-to-day basis, the average daily return for Fund 1 was slightly lower at -0.078% compared to the benchmark’s -0.065%, indicating consistent underperformance across time.
Volatility metrics highlight that </t>
    </r>
    <r>
      <rPr>
        <b/>
        <sz val="12"/>
        <color theme="1"/>
        <rFont val="Calibri"/>
        <family val="2"/>
        <scheme val="minor"/>
      </rPr>
      <t>Fund 1 had lower day-to-day fluctuations</t>
    </r>
    <r>
      <rPr>
        <sz val="12"/>
        <color theme="1"/>
        <rFont val="Calibri"/>
        <family val="2"/>
        <scheme val="minor"/>
      </rPr>
      <t xml:space="preserve">. The standard deviation of daily returns for Fund 1 (0.778%) was lower than that of the benchmark (0.978%), indicating </t>
    </r>
    <r>
      <rPr>
        <b/>
        <sz val="12"/>
        <color theme="1"/>
        <rFont val="Calibri"/>
        <family val="2"/>
        <scheme val="minor"/>
      </rPr>
      <t>less price variation</t>
    </r>
    <r>
      <rPr>
        <sz val="12"/>
        <color theme="1"/>
        <rFont val="Calibri"/>
        <family val="2"/>
        <scheme val="minor"/>
      </rPr>
      <t>. This lower volatility would typically be</t>
    </r>
    <r>
      <rPr>
        <b/>
        <sz val="12"/>
        <color theme="1"/>
        <rFont val="Calibri"/>
        <family val="2"/>
        <scheme val="minor"/>
      </rPr>
      <t xml:space="preserve"> favorable for risk-averse investors</t>
    </r>
    <r>
      <rPr>
        <sz val="12"/>
        <color theme="1"/>
        <rFont val="Calibri"/>
        <family val="2"/>
        <scheme val="minor"/>
      </rPr>
      <t xml:space="preserve">, but it wasn’t enough to compensate for the negative returns, as shown by the highly negative Sharpe ratio of -22.976. This ratio points to </t>
    </r>
    <r>
      <rPr>
        <b/>
        <sz val="12"/>
        <color theme="1"/>
        <rFont val="Calibri"/>
        <family val="2"/>
        <scheme val="minor"/>
      </rPr>
      <t>poor risk-adjusted performance</t>
    </r>
    <r>
      <rPr>
        <sz val="12"/>
        <color theme="1"/>
        <rFont val="Calibri"/>
        <family val="2"/>
        <scheme val="minor"/>
      </rPr>
      <t xml:space="preserve">, suggesting that the fund did not adequately reward investors for the risks taken.
Fund 1’s beta of 0.702 shows that it is </t>
    </r>
    <r>
      <rPr>
        <b/>
        <sz val="12"/>
        <color theme="1"/>
        <rFont val="Calibri"/>
        <family val="2"/>
        <scheme val="minor"/>
      </rPr>
      <t>less sensitive to market movements</t>
    </r>
    <r>
      <rPr>
        <sz val="12"/>
        <color theme="1"/>
        <rFont val="Calibri"/>
        <family val="2"/>
        <scheme val="minor"/>
      </rPr>
      <t xml:space="preserve"> than the benchmark, making it less volatile in rising or falling markets. However, despite this defensive posture, Fund 1’s alpha of -0.066 indicates that it </t>
    </r>
    <r>
      <rPr>
        <b/>
        <sz val="12"/>
        <color theme="1"/>
        <rFont val="Calibri"/>
        <family val="2"/>
        <scheme val="minor"/>
      </rPr>
      <t>underperformed on a risk-adjusted basis</t>
    </r>
    <r>
      <rPr>
        <sz val="12"/>
        <color theme="1"/>
        <rFont val="Calibri"/>
        <family val="2"/>
        <scheme val="minor"/>
      </rPr>
      <t>, meaning it failed to deliver returns in excess of what would be expected given its market exposure. This highlights a gap between the fund's performance and investor expectations for additional returns.
The high correlation between Fund 1 and the benchmark (0.883) shows that Fund 1’s returns closely followed the benchmark’s movements. However, Fund 1’s</t>
    </r>
    <r>
      <rPr>
        <b/>
        <sz val="12"/>
        <color theme="1"/>
        <rFont val="Calibri"/>
        <family val="2"/>
        <scheme val="minor"/>
      </rPr>
      <t xml:space="preserve"> significant maximum drawdown</t>
    </r>
    <r>
      <rPr>
        <sz val="12"/>
        <color theme="1"/>
        <rFont val="Calibri"/>
        <family val="2"/>
        <scheme val="minor"/>
      </rPr>
      <t xml:space="preserve"> of 28.19% suggests it struggled considerably during periods of market stress, experiencing substantial losses from its peak value.
Finally, the descriptive statistics indicate that both Fund 1 and the benchmark’s returns closely resemble a normally distributed curve, though Fund 1 has slightly negative skewness and moderate kurtosis. This suggests </t>
    </r>
    <r>
      <rPr>
        <b/>
        <sz val="12"/>
        <color theme="1"/>
        <rFont val="Calibri"/>
        <family val="2"/>
        <scheme val="minor"/>
      </rPr>
      <t>Fund 1 has a mild tendency toward larger negative returns</t>
    </r>
    <r>
      <rPr>
        <sz val="12"/>
        <color theme="1"/>
        <rFont val="Calibri"/>
        <family val="2"/>
        <scheme val="minor"/>
      </rPr>
      <t>, but overall, it shows a reasonably symmetric return distribution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</si>
</sst>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0.00000"/>
    <numFmt numFmtId="166" formatCode="0.0000000"/>
    <numFmt numFmtId="167" formatCode="0.000%"/>
    <numFmt numFmtId="168" formatCode="0.000000000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193496"/>
      <name val="Calibri"/>
      <family val="2"/>
      <scheme val="minor"/>
    </font>
    <font>
      <b/>
      <sz val="14"/>
      <color rgb="FF193496"/>
      <name val="Calibri"/>
      <family val="2"/>
      <scheme val="minor"/>
    </font>
    <font>
      <sz val="14"/>
      <color rgb="FF193496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193496"/>
      <name val="Calibri"/>
      <family val="2"/>
      <scheme val="minor"/>
    </font>
    <font>
      <i/>
      <sz val="11"/>
      <color theme="1" tint="0.499984740745262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193496"/>
        <bgColor indexed="64"/>
      </patternFill>
    </fill>
    <fill>
      <patternFill patternType="solid">
        <fgColor rgb="FFF2F2F2"/>
      </patternFill>
    </fill>
  </fills>
  <borders count="2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3F3F3F"/>
      </right>
      <top style="medium">
        <color indexed="64"/>
      </top>
      <bottom style="medium">
        <color indexed="64"/>
      </bottom>
      <diagonal/>
    </border>
    <border>
      <left style="thin">
        <color rgb="FF3F3F3F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10" fillId="3" borderId="3" applyNumberFormat="0" applyAlignment="0" applyProtection="0"/>
    <xf numFmtId="0" fontId="11" fillId="0" borderId="0" applyNumberFormat="0" applyFill="0" applyBorder="0" applyAlignment="0" applyProtection="0"/>
  </cellStyleXfs>
  <cellXfs count="9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9" fontId="7" fillId="0" borderId="0" xfId="0" applyNumberFormat="1" applyFont="1"/>
    <xf numFmtId="0" fontId="0" fillId="2" borderId="0" xfId="0" applyFill="1"/>
    <xf numFmtId="0" fontId="8" fillId="0" borderId="0" xfId="0" applyFont="1"/>
    <xf numFmtId="10" fontId="0" fillId="0" borderId="0" xfId="0" applyNumberFormat="1"/>
    <xf numFmtId="0" fontId="0" fillId="0" borderId="1" xfId="0" applyBorder="1"/>
    <xf numFmtId="10" fontId="0" fillId="0" borderId="1" xfId="0" applyNumberFormat="1" applyBorder="1"/>
    <xf numFmtId="0" fontId="9" fillId="0" borderId="2" xfId="0" applyFont="1" applyBorder="1" applyAlignment="1">
      <alignment horizontal="center"/>
    </xf>
    <xf numFmtId="164" fontId="0" fillId="0" borderId="0" xfId="0" applyNumberFormat="1"/>
    <xf numFmtId="0" fontId="2" fillId="0" borderId="0" xfId="0" applyFont="1"/>
    <xf numFmtId="0" fontId="0" fillId="0" borderId="0" xfId="0" applyAlignment="1">
      <alignment horizontal="center" vertical="center" wrapText="1"/>
    </xf>
    <xf numFmtId="10" fontId="0" fillId="0" borderId="0" xfId="0" applyNumberFormat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14" fontId="0" fillId="0" borderId="11" xfId="0" applyNumberForma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0" fontId="0" fillId="0" borderId="8" xfId="1" applyNumberFormat="1" applyFont="1" applyBorder="1" applyAlignment="1">
      <alignment horizontal="center" vertical="center"/>
    </xf>
    <xf numFmtId="10" fontId="0" fillId="0" borderId="11" xfId="1" applyNumberFormat="1" applyFont="1" applyBorder="1" applyAlignment="1">
      <alignment horizontal="center" vertical="center"/>
    </xf>
    <xf numFmtId="14" fontId="0" fillId="0" borderId="12" xfId="0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10" fontId="0" fillId="0" borderId="12" xfId="1" applyNumberFormat="1" applyFont="1" applyBorder="1" applyAlignment="1">
      <alignment horizontal="center" vertical="center"/>
    </xf>
    <xf numFmtId="10" fontId="0" fillId="0" borderId="10" xfId="1" applyNumberFormat="1" applyFont="1" applyBorder="1" applyAlignment="1">
      <alignment horizontal="center" vertical="center"/>
    </xf>
    <xf numFmtId="0" fontId="2" fillId="0" borderId="6" xfId="0" applyFont="1" applyBorder="1" applyAlignment="1">
      <alignment vertical="center" wrapText="1"/>
    </xf>
    <xf numFmtId="0" fontId="0" fillId="0" borderId="12" xfId="0" applyBorder="1" applyAlignment="1">
      <alignment vertical="center" wrapText="1"/>
    </xf>
    <xf numFmtId="0" fontId="0" fillId="0" borderId="12" xfId="0" quotePrefix="1" applyBorder="1" applyAlignment="1">
      <alignment vertical="center" wrapText="1"/>
    </xf>
    <xf numFmtId="167" fontId="0" fillId="0" borderId="12" xfId="1" applyNumberFormat="1" applyFont="1" applyBorder="1" applyAlignment="1">
      <alignment horizontal="center" vertical="center" wrapText="1"/>
    </xf>
    <xf numFmtId="0" fontId="0" fillId="0" borderId="4" xfId="0" applyBorder="1" applyAlignment="1">
      <alignment vertical="center" wrapText="1"/>
    </xf>
    <xf numFmtId="0" fontId="0" fillId="0" borderId="4" xfId="0" quotePrefix="1" applyBorder="1" applyAlignment="1">
      <alignment vertical="center" wrapText="1"/>
    </xf>
    <xf numFmtId="167" fontId="0" fillId="0" borderId="4" xfId="1" applyNumberFormat="1" applyFont="1" applyBorder="1" applyAlignment="1">
      <alignment horizontal="center" vertical="center" wrapText="1"/>
    </xf>
    <xf numFmtId="0" fontId="0" fillId="0" borderId="6" xfId="0" quotePrefix="1" applyBorder="1" applyAlignment="1">
      <alignment vertical="center" wrapText="1"/>
    </xf>
    <xf numFmtId="167" fontId="0" fillId="0" borderId="4" xfId="0" applyNumberFormat="1" applyBorder="1" applyAlignment="1">
      <alignment horizontal="center" vertical="center" wrapText="1"/>
    </xf>
    <xf numFmtId="0" fontId="0" fillId="0" borderId="13" xfId="0" applyBorder="1"/>
    <xf numFmtId="0" fontId="0" fillId="0" borderId="15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1" fillId="0" borderId="0" xfId="3"/>
    <xf numFmtId="0" fontId="0" fillId="0" borderId="14" xfId="0" applyBorder="1" applyAlignment="1">
      <alignment horizontal="center" vertical="center"/>
    </xf>
    <xf numFmtId="167" fontId="0" fillId="0" borderId="15" xfId="1" applyNumberFormat="1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7" fontId="0" fillId="0" borderId="8" xfId="1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" fontId="0" fillId="0" borderId="10" xfId="0" applyNumberFormat="1" applyBorder="1" applyAlignment="1">
      <alignment horizontal="center" vertical="center"/>
    </xf>
    <xf numFmtId="164" fontId="0" fillId="0" borderId="8" xfId="1" applyNumberFormat="1" applyFont="1" applyFill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0" fontId="2" fillId="0" borderId="14" xfId="0" applyFont="1" applyBorder="1"/>
    <xf numFmtId="0" fontId="0" fillId="0" borderId="15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14" fontId="0" fillId="0" borderId="17" xfId="0" applyNumberFormat="1" applyBorder="1" applyAlignment="1">
      <alignment horizontal="center" vertical="center" wrapText="1"/>
    </xf>
    <xf numFmtId="0" fontId="0" fillId="0" borderId="18" xfId="0" applyBorder="1" applyAlignment="1">
      <alignment vertical="center" wrapText="1"/>
    </xf>
    <xf numFmtId="14" fontId="0" fillId="0" borderId="19" xfId="0" applyNumberFormat="1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20" xfId="0" applyBorder="1" applyAlignment="1">
      <alignment vertical="center" wrapText="1"/>
    </xf>
    <xf numFmtId="164" fontId="0" fillId="0" borderId="21" xfId="0" applyNumberFormat="1" applyBorder="1" applyAlignment="1">
      <alignment horizontal="center" vertical="center" wrapText="1"/>
    </xf>
    <xf numFmtId="168" fontId="0" fillId="0" borderId="0" xfId="0" applyNumberFormat="1"/>
    <xf numFmtId="164" fontId="0" fillId="0" borderId="4" xfId="1" applyNumberFormat="1" applyFont="1" applyBorder="1" applyAlignment="1">
      <alignment horizontal="center" vertical="center" wrapText="1"/>
    </xf>
    <xf numFmtId="166" fontId="0" fillId="0" borderId="4" xfId="0" applyNumberFormat="1" applyBorder="1" applyAlignment="1">
      <alignment horizontal="center" vertical="center" wrapText="1"/>
    </xf>
    <xf numFmtId="10" fontId="0" fillId="0" borderId="4" xfId="0" applyNumberFormat="1" applyBorder="1" applyAlignment="1">
      <alignment horizontal="center" vertical="center"/>
    </xf>
    <xf numFmtId="0" fontId="0" fillId="0" borderId="4" xfId="0" quotePrefix="1" applyBorder="1" applyAlignment="1">
      <alignment vertical="top" wrapText="1"/>
    </xf>
    <xf numFmtId="0" fontId="0" fillId="0" borderId="0" xfId="0" applyAlignment="1">
      <alignment vertical="top"/>
    </xf>
    <xf numFmtId="165" fontId="0" fillId="0" borderId="19" xfId="1" applyNumberFormat="1" applyFont="1" applyBorder="1" applyAlignment="1">
      <alignment horizontal="center" vertical="center" wrapText="1"/>
    </xf>
    <xf numFmtId="164" fontId="0" fillId="0" borderId="4" xfId="0" applyNumberFormat="1" applyBorder="1" applyAlignment="1">
      <alignment horizontal="center" vertical="center"/>
    </xf>
    <xf numFmtId="0" fontId="0" fillId="0" borderId="10" xfId="0" quotePrefix="1" applyBorder="1" applyAlignment="1">
      <alignment vertical="center" wrapText="1"/>
    </xf>
    <xf numFmtId="0" fontId="0" fillId="0" borderId="5" xfId="0" quotePrefix="1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10" fillId="3" borderId="22" xfId="2" applyBorder="1" applyAlignment="1">
      <alignment horizontal="center"/>
    </xf>
    <xf numFmtId="0" fontId="10" fillId="3" borderId="23" xfId="2" applyBorder="1" applyAlignment="1">
      <alignment horizontal="center"/>
    </xf>
    <xf numFmtId="0" fontId="6" fillId="0" borderId="14" xfId="0" applyFont="1" applyBorder="1" applyAlignment="1">
      <alignment horizontal="left" vertical="top" wrapText="1"/>
    </xf>
    <xf numFmtId="0" fontId="6" fillId="0" borderId="13" xfId="0" applyFont="1" applyBorder="1" applyAlignment="1">
      <alignment horizontal="left" vertical="top"/>
    </xf>
    <xf numFmtId="0" fontId="6" fillId="0" borderId="15" xfId="0" applyFont="1" applyBorder="1" applyAlignment="1">
      <alignment horizontal="left" vertical="top"/>
    </xf>
    <xf numFmtId="0" fontId="6" fillId="0" borderId="7" xfId="0" applyFont="1" applyBorder="1" applyAlignment="1">
      <alignment horizontal="left" vertical="top"/>
    </xf>
    <xf numFmtId="0" fontId="6" fillId="0" borderId="0" xfId="0" applyFont="1" applyAlignment="1">
      <alignment horizontal="left" vertical="top"/>
    </xf>
    <xf numFmtId="0" fontId="6" fillId="0" borderId="8" xfId="0" applyFont="1" applyBorder="1" applyAlignment="1">
      <alignment horizontal="left" vertical="top"/>
    </xf>
    <xf numFmtId="0" fontId="6" fillId="0" borderId="9" xfId="0" applyFont="1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6" fillId="0" borderId="10" xfId="0" applyFont="1" applyBorder="1" applyAlignment="1">
      <alignment horizontal="left" vertical="top"/>
    </xf>
    <xf numFmtId="0" fontId="9" fillId="0" borderId="5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5" xfId="0" quotePrefix="1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  <xf numFmtId="0" fontId="9" fillId="0" borderId="14" xfId="0" quotePrefix="1" applyFont="1" applyBorder="1" applyAlignment="1">
      <alignment horizontal="left" vertical="center"/>
    </xf>
    <xf numFmtId="0" fontId="9" fillId="0" borderId="13" xfId="0" applyFont="1" applyBorder="1" applyAlignment="1">
      <alignment horizontal="left" vertical="center"/>
    </xf>
    <xf numFmtId="0" fontId="9" fillId="0" borderId="15" xfId="0" applyFont="1" applyBorder="1" applyAlignment="1">
      <alignment horizontal="left" vertical="center"/>
    </xf>
    <xf numFmtId="0" fontId="9" fillId="0" borderId="9" xfId="0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9" fillId="0" borderId="10" xfId="0" applyFont="1" applyBorder="1" applyAlignment="1">
      <alignment horizontal="left" vertical="center"/>
    </xf>
  </cellXfs>
  <cellStyles count="4">
    <cellStyle name="Hyperlink" xfId="3" builtinId="8"/>
    <cellStyle name="Normal" xfId="0" builtinId="0"/>
    <cellStyle name="Output" xfId="2" builtinId="21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'1. Datasheet'!$C$10</c:f>
              <c:strCache>
                <c:ptCount val="1"/>
                <c:pt idx="0">
                  <c:v>Benchmark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'1. Datasheet'!$B$11:$B$197</c:f>
              <c:numCache>
                <c:formatCode>m/d/yyyy</c:formatCode>
                <c:ptCount val="187"/>
                <c:pt idx="0">
                  <c:v>44197</c:v>
                </c:pt>
                <c:pt idx="1">
                  <c:v>44204</c:v>
                </c:pt>
                <c:pt idx="2">
                  <c:v>44211</c:v>
                </c:pt>
                <c:pt idx="3">
                  <c:v>44218</c:v>
                </c:pt>
                <c:pt idx="4">
                  <c:v>44225</c:v>
                </c:pt>
                <c:pt idx="5">
                  <c:v>44232</c:v>
                </c:pt>
                <c:pt idx="6">
                  <c:v>44239</c:v>
                </c:pt>
                <c:pt idx="7">
                  <c:v>44246</c:v>
                </c:pt>
                <c:pt idx="8">
                  <c:v>44253</c:v>
                </c:pt>
                <c:pt idx="9">
                  <c:v>44260</c:v>
                </c:pt>
                <c:pt idx="10">
                  <c:v>44267</c:v>
                </c:pt>
                <c:pt idx="11">
                  <c:v>44274</c:v>
                </c:pt>
                <c:pt idx="12">
                  <c:v>44281</c:v>
                </c:pt>
                <c:pt idx="13">
                  <c:v>44288</c:v>
                </c:pt>
                <c:pt idx="14">
                  <c:v>44295</c:v>
                </c:pt>
                <c:pt idx="15">
                  <c:v>44302</c:v>
                </c:pt>
                <c:pt idx="16">
                  <c:v>44309</c:v>
                </c:pt>
                <c:pt idx="17">
                  <c:v>44316</c:v>
                </c:pt>
                <c:pt idx="18">
                  <c:v>44323</c:v>
                </c:pt>
                <c:pt idx="19">
                  <c:v>44330</c:v>
                </c:pt>
                <c:pt idx="20">
                  <c:v>44337</c:v>
                </c:pt>
                <c:pt idx="21">
                  <c:v>44344</c:v>
                </c:pt>
                <c:pt idx="22">
                  <c:v>44351</c:v>
                </c:pt>
                <c:pt idx="23">
                  <c:v>44358</c:v>
                </c:pt>
                <c:pt idx="24">
                  <c:v>44365</c:v>
                </c:pt>
                <c:pt idx="25">
                  <c:v>44372</c:v>
                </c:pt>
                <c:pt idx="26">
                  <c:v>44379</c:v>
                </c:pt>
                <c:pt idx="27">
                  <c:v>44386</c:v>
                </c:pt>
                <c:pt idx="28">
                  <c:v>44393</c:v>
                </c:pt>
                <c:pt idx="29">
                  <c:v>44400</c:v>
                </c:pt>
                <c:pt idx="30">
                  <c:v>44407</c:v>
                </c:pt>
                <c:pt idx="31">
                  <c:v>44414</c:v>
                </c:pt>
                <c:pt idx="32">
                  <c:v>44421</c:v>
                </c:pt>
                <c:pt idx="33">
                  <c:v>44428</c:v>
                </c:pt>
                <c:pt idx="34">
                  <c:v>44435</c:v>
                </c:pt>
                <c:pt idx="35">
                  <c:v>44442</c:v>
                </c:pt>
                <c:pt idx="36">
                  <c:v>44449</c:v>
                </c:pt>
                <c:pt idx="37">
                  <c:v>44456</c:v>
                </c:pt>
                <c:pt idx="38">
                  <c:v>44463</c:v>
                </c:pt>
                <c:pt idx="39">
                  <c:v>44470</c:v>
                </c:pt>
                <c:pt idx="40">
                  <c:v>44477</c:v>
                </c:pt>
                <c:pt idx="41">
                  <c:v>44484</c:v>
                </c:pt>
                <c:pt idx="42">
                  <c:v>44491</c:v>
                </c:pt>
                <c:pt idx="43">
                  <c:v>44498</c:v>
                </c:pt>
                <c:pt idx="44">
                  <c:v>44505</c:v>
                </c:pt>
                <c:pt idx="45">
                  <c:v>44512</c:v>
                </c:pt>
                <c:pt idx="46">
                  <c:v>44519</c:v>
                </c:pt>
                <c:pt idx="47">
                  <c:v>44526</c:v>
                </c:pt>
                <c:pt idx="48">
                  <c:v>44533</c:v>
                </c:pt>
                <c:pt idx="49">
                  <c:v>44540</c:v>
                </c:pt>
                <c:pt idx="50">
                  <c:v>44547</c:v>
                </c:pt>
                <c:pt idx="51">
                  <c:v>44554</c:v>
                </c:pt>
                <c:pt idx="52">
                  <c:v>44561</c:v>
                </c:pt>
                <c:pt idx="53">
                  <c:v>44568</c:v>
                </c:pt>
                <c:pt idx="54">
                  <c:v>44575</c:v>
                </c:pt>
                <c:pt idx="55">
                  <c:v>44582</c:v>
                </c:pt>
                <c:pt idx="56">
                  <c:v>44589</c:v>
                </c:pt>
                <c:pt idx="57">
                  <c:v>44596</c:v>
                </c:pt>
                <c:pt idx="58">
                  <c:v>44603</c:v>
                </c:pt>
                <c:pt idx="59">
                  <c:v>44610</c:v>
                </c:pt>
                <c:pt idx="60">
                  <c:v>44617</c:v>
                </c:pt>
                <c:pt idx="61">
                  <c:v>44624</c:v>
                </c:pt>
                <c:pt idx="62">
                  <c:v>44631</c:v>
                </c:pt>
                <c:pt idx="63">
                  <c:v>44638</c:v>
                </c:pt>
                <c:pt idx="64">
                  <c:v>44645</c:v>
                </c:pt>
                <c:pt idx="65">
                  <c:v>44652</c:v>
                </c:pt>
                <c:pt idx="66">
                  <c:v>44659</c:v>
                </c:pt>
                <c:pt idx="67">
                  <c:v>44666</c:v>
                </c:pt>
                <c:pt idx="68">
                  <c:v>44673</c:v>
                </c:pt>
                <c:pt idx="69">
                  <c:v>44680</c:v>
                </c:pt>
                <c:pt idx="70">
                  <c:v>44687</c:v>
                </c:pt>
                <c:pt idx="71">
                  <c:v>44694</c:v>
                </c:pt>
                <c:pt idx="72">
                  <c:v>44701</c:v>
                </c:pt>
                <c:pt idx="73">
                  <c:v>44708</c:v>
                </c:pt>
                <c:pt idx="74">
                  <c:v>44715</c:v>
                </c:pt>
                <c:pt idx="75">
                  <c:v>44722</c:v>
                </c:pt>
                <c:pt idx="76">
                  <c:v>44729</c:v>
                </c:pt>
                <c:pt idx="77">
                  <c:v>44736</c:v>
                </c:pt>
                <c:pt idx="78">
                  <c:v>44743</c:v>
                </c:pt>
                <c:pt idx="79">
                  <c:v>44750</c:v>
                </c:pt>
                <c:pt idx="80">
                  <c:v>44757</c:v>
                </c:pt>
                <c:pt idx="81">
                  <c:v>44764</c:v>
                </c:pt>
                <c:pt idx="82">
                  <c:v>44771</c:v>
                </c:pt>
                <c:pt idx="83">
                  <c:v>44778</c:v>
                </c:pt>
                <c:pt idx="84">
                  <c:v>44785</c:v>
                </c:pt>
                <c:pt idx="85">
                  <c:v>44792</c:v>
                </c:pt>
                <c:pt idx="86">
                  <c:v>44799</c:v>
                </c:pt>
                <c:pt idx="87">
                  <c:v>44806</c:v>
                </c:pt>
                <c:pt idx="88">
                  <c:v>44813</c:v>
                </c:pt>
                <c:pt idx="89">
                  <c:v>44820</c:v>
                </c:pt>
                <c:pt idx="90">
                  <c:v>44827</c:v>
                </c:pt>
                <c:pt idx="91">
                  <c:v>44834</c:v>
                </c:pt>
                <c:pt idx="92">
                  <c:v>44841</c:v>
                </c:pt>
                <c:pt idx="93">
                  <c:v>44848</c:v>
                </c:pt>
                <c:pt idx="94">
                  <c:v>44855</c:v>
                </c:pt>
                <c:pt idx="95">
                  <c:v>44862</c:v>
                </c:pt>
                <c:pt idx="96">
                  <c:v>44869</c:v>
                </c:pt>
                <c:pt idx="97">
                  <c:v>44876</c:v>
                </c:pt>
                <c:pt idx="98">
                  <c:v>44883</c:v>
                </c:pt>
                <c:pt idx="99">
                  <c:v>44890</c:v>
                </c:pt>
                <c:pt idx="100">
                  <c:v>44897</c:v>
                </c:pt>
                <c:pt idx="101">
                  <c:v>44904</c:v>
                </c:pt>
                <c:pt idx="102">
                  <c:v>44911</c:v>
                </c:pt>
                <c:pt idx="103">
                  <c:v>44918</c:v>
                </c:pt>
                <c:pt idx="104">
                  <c:v>44925</c:v>
                </c:pt>
                <c:pt idx="105">
                  <c:v>44932</c:v>
                </c:pt>
                <c:pt idx="106">
                  <c:v>44939</c:v>
                </c:pt>
                <c:pt idx="107">
                  <c:v>44946</c:v>
                </c:pt>
                <c:pt idx="108">
                  <c:v>44953</c:v>
                </c:pt>
                <c:pt idx="109">
                  <c:v>44960</c:v>
                </c:pt>
                <c:pt idx="110">
                  <c:v>44967</c:v>
                </c:pt>
                <c:pt idx="111">
                  <c:v>44974</c:v>
                </c:pt>
                <c:pt idx="112">
                  <c:v>44981</c:v>
                </c:pt>
                <c:pt idx="113">
                  <c:v>44988</c:v>
                </c:pt>
                <c:pt idx="114">
                  <c:v>44995</c:v>
                </c:pt>
                <c:pt idx="115">
                  <c:v>45002</c:v>
                </c:pt>
                <c:pt idx="116">
                  <c:v>45009</c:v>
                </c:pt>
                <c:pt idx="117">
                  <c:v>45016</c:v>
                </c:pt>
                <c:pt idx="118">
                  <c:v>45023</c:v>
                </c:pt>
                <c:pt idx="119">
                  <c:v>45030</c:v>
                </c:pt>
                <c:pt idx="120">
                  <c:v>45037</c:v>
                </c:pt>
                <c:pt idx="121">
                  <c:v>45044</c:v>
                </c:pt>
                <c:pt idx="122">
                  <c:v>45051</c:v>
                </c:pt>
                <c:pt idx="123">
                  <c:v>45058</c:v>
                </c:pt>
                <c:pt idx="124">
                  <c:v>45065</c:v>
                </c:pt>
                <c:pt idx="125">
                  <c:v>45072</c:v>
                </c:pt>
                <c:pt idx="126">
                  <c:v>45079</c:v>
                </c:pt>
                <c:pt idx="127">
                  <c:v>45086</c:v>
                </c:pt>
                <c:pt idx="128">
                  <c:v>45093</c:v>
                </c:pt>
                <c:pt idx="129">
                  <c:v>45100</c:v>
                </c:pt>
                <c:pt idx="130">
                  <c:v>45107</c:v>
                </c:pt>
                <c:pt idx="131">
                  <c:v>45114</c:v>
                </c:pt>
                <c:pt idx="132">
                  <c:v>45121</c:v>
                </c:pt>
                <c:pt idx="133">
                  <c:v>45128</c:v>
                </c:pt>
                <c:pt idx="134">
                  <c:v>45135</c:v>
                </c:pt>
                <c:pt idx="135">
                  <c:v>45142</c:v>
                </c:pt>
                <c:pt idx="136">
                  <c:v>45149</c:v>
                </c:pt>
                <c:pt idx="137">
                  <c:v>45156</c:v>
                </c:pt>
                <c:pt idx="138">
                  <c:v>45163</c:v>
                </c:pt>
                <c:pt idx="139">
                  <c:v>45170</c:v>
                </c:pt>
                <c:pt idx="140">
                  <c:v>45177</c:v>
                </c:pt>
                <c:pt idx="141">
                  <c:v>45184</c:v>
                </c:pt>
                <c:pt idx="142">
                  <c:v>45191</c:v>
                </c:pt>
                <c:pt idx="143">
                  <c:v>45198</c:v>
                </c:pt>
                <c:pt idx="144">
                  <c:v>45205</c:v>
                </c:pt>
                <c:pt idx="145">
                  <c:v>45212</c:v>
                </c:pt>
                <c:pt idx="146">
                  <c:v>45219</c:v>
                </c:pt>
                <c:pt idx="147">
                  <c:v>45226</c:v>
                </c:pt>
                <c:pt idx="148">
                  <c:v>45233</c:v>
                </c:pt>
                <c:pt idx="149">
                  <c:v>45240</c:v>
                </c:pt>
                <c:pt idx="150">
                  <c:v>45247</c:v>
                </c:pt>
                <c:pt idx="151">
                  <c:v>45254</c:v>
                </c:pt>
                <c:pt idx="152">
                  <c:v>45261</c:v>
                </c:pt>
                <c:pt idx="153">
                  <c:v>45268</c:v>
                </c:pt>
                <c:pt idx="154">
                  <c:v>45275</c:v>
                </c:pt>
                <c:pt idx="155">
                  <c:v>45282</c:v>
                </c:pt>
                <c:pt idx="156">
                  <c:v>45289</c:v>
                </c:pt>
                <c:pt idx="157">
                  <c:v>45296</c:v>
                </c:pt>
                <c:pt idx="158">
                  <c:v>45303</c:v>
                </c:pt>
                <c:pt idx="159">
                  <c:v>45310</c:v>
                </c:pt>
                <c:pt idx="160">
                  <c:v>45317</c:v>
                </c:pt>
                <c:pt idx="161">
                  <c:v>45324</c:v>
                </c:pt>
                <c:pt idx="162">
                  <c:v>45331</c:v>
                </c:pt>
                <c:pt idx="163">
                  <c:v>45338</c:v>
                </c:pt>
                <c:pt idx="164">
                  <c:v>45345</c:v>
                </c:pt>
                <c:pt idx="165">
                  <c:v>45352</c:v>
                </c:pt>
                <c:pt idx="166">
                  <c:v>45359</c:v>
                </c:pt>
                <c:pt idx="167">
                  <c:v>45366</c:v>
                </c:pt>
                <c:pt idx="168">
                  <c:v>45373</c:v>
                </c:pt>
                <c:pt idx="169">
                  <c:v>45380</c:v>
                </c:pt>
                <c:pt idx="170">
                  <c:v>45387</c:v>
                </c:pt>
                <c:pt idx="171">
                  <c:v>45394</c:v>
                </c:pt>
                <c:pt idx="172">
                  <c:v>45401</c:v>
                </c:pt>
                <c:pt idx="173">
                  <c:v>45408</c:v>
                </c:pt>
                <c:pt idx="174">
                  <c:v>45415</c:v>
                </c:pt>
                <c:pt idx="175">
                  <c:v>45422</c:v>
                </c:pt>
                <c:pt idx="176">
                  <c:v>45429</c:v>
                </c:pt>
                <c:pt idx="177">
                  <c:v>45436</c:v>
                </c:pt>
                <c:pt idx="178">
                  <c:v>45443</c:v>
                </c:pt>
                <c:pt idx="179">
                  <c:v>45450</c:v>
                </c:pt>
                <c:pt idx="180">
                  <c:v>45457</c:v>
                </c:pt>
                <c:pt idx="181">
                  <c:v>45464</c:v>
                </c:pt>
                <c:pt idx="182">
                  <c:v>45471</c:v>
                </c:pt>
                <c:pt idx="183">
                  <c:v>45478</c:v>
                </c:pt>
                <c:pt idx="184">
                  <c:v>45485</c:v>
                </c:pt>
                <c:pt idx="185">
                  <c:v>45492</c:v>
                </c:pt>
                <c:pt idx="186">
                  <c:v>45499</c:v>
                </c:pt>
              </c:numCache>
            </c:numRef>
          </c:cat>
          <c:val>
            <c:numRef>
              <c:f>'1. Datasheet'!$C$11:$C$197</c:f>
              <c:numCache>
                <c:formatCode>0.00</c:formatCode>
                <c:ptCount val="187"/>
                <c:pt idx="0">
                  <c:v>214.5</c:v>
                </c:pt>
                <c:pt idx="1">
                  <c:v>212.72</c:v>
                </c:pt>
                <c:pt idx="2">
                  <c:v>213.17</c:v>
                </c:pt>
                <c:pt idx="3">
                  <c:v>214.04</c:v>
                </c:pt>
                <c:pt idx="4">
                  <c:v>214.23</c:v>
                </c:pt>
                <c:pt idx="5">
                  <c:v>214.29</c:v>
                </c:pt>
                <c:pt idx="6">
                  <c:v>214.02</c:v>
                </c:pt>
                <c:pt idx="7">
                  <c:v>214.73</c:v>
                </c:pt>
                <c:pt idx="8">
                  <c:v>214.35</c:v>
                </c:pt>
                <c:pt idx="9">
                  <c:v>212.95</c:v>
                </c:pt>
                <c:pt idx="10">
                  <c:v>212.51</c:v>
                </c:pt>
                <c:pt idx="11">
                  <c:v>213.21</c:v>
                </c:pt>
                <c:pt idx="12">
                  <c:v>212.77</c:v>
                </c:pt>
                <c:pt idx="13">
                  <c:v>212.82</c:v>
                </c:pt>
                <c:pt idx="14">
                  <c:v>213.25</c:v>
                </c:pt>
                <c:pt idx="15">
                  <c:v>212.77</c:v>
                </c:pt>
                <c:pt idx="16">
                  <c:v>213.74</c:v>
                </c:pt>
                <c:pt idx="17">
                  <c:v>214.05</c:v>
                </c:pt>
                <c:pt idx="18">
                  <c:v>214.79</c:v>
                </c:pt>
                <c:pt idx="19">
                  <c:v>214.39</c:v>
                </c:pt>
                <c:pt idx="20">
                  <c:v>214.79</c:v>
                </c:pt>
                <c:pt idx="21">
                  <c:v>215.49</c:v>
                </c:pt>
                <c:pt idx="22">
                  <c:v>215.06</c:v>
                </c:pt>
                <c:pt idx="23">
                  <c:v>215.31</c:v>
                </c:pt>
                <c:pt idx="24">
                  <c:v>215.5</c:v>
                </c:pt>
                <c:pt idx="25">
                  <c:v>214.87</c:v>
                </c:pt>
                <c:pt idx="26">
                  <c:v>215.07</c:v>
                </c:pt>
                <c:pt idx="27">
                  <c:v>214.65</c:v>
                </c:pt>
                <c:pt idx="28">
                  <c:v>215.82</c:v>
                </c:pt>
                <c:pt idx="29">
                  <c:v>214.48</c:v>
                </c:pt>
                <c:pt idx="30">
                  <c:v>210.99</c:v>
                </c:pt>
                <c:pt idx="31">
                  <c:v>211.67</c:v>
                </c:pt>
                <c:pt idx="32">
                  <c:v>213.03</c:v>
                </c:pt>
                <c:pt idx="33">
                  <c:v>212.7</c:v>
                </c:pt>
                <c:pt idx="34">
                  <c:v>213.09</c:v>
                </c:pt>
                <c:pt idx="35">
                  <c:v>211.92</c:v>
                </c:pt>
                <c:pt idx="36">
                  <c:v>212.18</c:v>
                </c:pt>
                <c:pt idx="37">
                  <c:v>209.5</c:v>
                </c:pt>
                <c:pt idx="38">
                  <c:v>208.77</c:v>
                </c:pt>
                <c:pt idx="39">
                  <c:v>207.69</c:v>
                </c:pt>
                <c:pt idx="40">
                  <c:v>202.09</c:v>
                </c:pt>
                <c:pt idx="41">
                  <c:v>199.78</c:v>
                </c:pt>
                <c:pt idx="42">
                  <c:v>201.94</c:v>
                </c:pt>
                <c:pt idx="43">
                  <c:v>200.55</c:v>
                </c:pt>
                <c:pt idx="44">
                  <c:v>197.34</c:v>
                </c:pt>
                <c:pt idx="45">
                  <c:v>198.68</c:v>
                </c:pt>
                <c:pt idx="46">
                  <c:v>200.65</c:v>
                </c:pt>
                <c:pt idx="47">
                  <c:v>200.16</c:v>
                </c:pt>
                <c:pt idx="48">
                  <c:v>198.8</c:v>
                </c:pt>
                <c:pt idx="49">
                  <c:v>200.5</c:v>
                </c:pt>
                <c:pt idx="50">
                  <c:v>199.37</c:v>
                </c:pt>
                <c:pt idx="51">
                  <c:v>198.08</c:v>
                </c:pt>
                <c:pt idx="52">
                  <c:v>198.16</c:v>
                </c:pt>
                <c:pt idx="53">
                  <c:v>194.52</c:v>
                </c:pt>
                <c:pt idx="54">
                  <c:v>190.27</c:v>
                </c:pt>
                <c:pt idx="55">
                  <c:v>192.33</c:v>
                </c:pt>
                <c:pt idx="56">
                  <c:v>192.01</c:v>
                </c:pt>
                <c:pt idx="57">
                  <c:v>190.83</c:v>
                </c:pt>
                <c:pt idx="58">
                  <c:v>190.43</c:v>
                </c:pt>
                <c:pt idx="59">
                  <c:v>188.58</c:v>
                </c:pt>
                <c:pt idx="60">
                  <c:v>185.52</c:v>
                </c:pt>
                <c:pt idx="61">
                  <c:v>182.64</c:v>
                </c:pt>
                <c:pt idx="62">
                  <c:v>175.79</c:v>
                </c:pt>
                <c:pt idx="63">
                  <c:v>175.32</c:v>
                </c:pt>
                <c:pt idx="64">
                  <c:v>175.55</c:v>
                </c:pt>
                <c:pt idx="65">
                  <c:v>179.49</c:v>
                </c:pt>
                <c:pt idx="66">
                  <c:v>179.99</c:v>
                </c:pt>
                <c:pt idx="67">
                  <c:v>177.86</c:v>
                </c:pt>
                <c:pt idx="68">
                  <c:v>175.97</c:v>
                </c:pt>
                <c:pt idx="69">
                  <c:v>175.85</c:v>
                </c:pt>
                <c:pt idx="70">
                  <c:v>174.41</c:v>
                </c:pt>
                <c:pt idx="71">
                  <c:v>172.73</c:v>
                </c:pt>
                <c:pt idx="72">
                  <c:v>172.88</c:v>
                </c:pt>
                <c:pt idx="73">
                  <c:v>173.78</c:v>
                </c:pt>
                <c:pt idx="74">
                  <c:v>173.24</c:v>
                </c:pt>
                <c:pt idx="75">
                  <c:v>172.2</c:v>
                </c:pt>
                <c:pt idx="76">
                  <c:v>169.45</c:v>
                </c:pt>
                <c:pt idx="77">
                  <c:v>167.77</c:v>
                </c:pt>
                <c:pt idx="78">
                  <c:v>167.97</c:v>
                </c:pt>
                <c:pt idx="79">
                  <c:v>165.03</c:v>
                </c:pt>
                <c:pt idx="80">
                  <c:v>163.5</c:v>
                </c:pt>
                <c:pt idx="81">
                  <c:v>163.79</c:v>
                </c:pt>
                <c:pt idx="82">
                  <c:v>165.97</c:v>
                </c:pt>
                <c:pt idx="83">
                  <c:v>164.39</c:v>
                </c:pt>
                <c:pt idx="84">
                  <c:v>164.85</c:v>
                </c:pt>
                <c:pt idx="85">
                  <c:v>165.41</c:v>
                </c:pt>
                <c:pt idx="86">
                  <c:v>167.53</c:v>
                </c:pt>
                <c:pt idx="87">
                  <c:v>165.8</c:v>
                </c:pt>
                <c:pt idx="88">
                  <c:v>165.46</c:v>
                </c:pt>
                <c:pt idx="89">
                  <c:v>165.12</c:v>
                </c:pt>
                <c:pt idx="90">
                  <c:v>162.66</c:v>
                </c:pt>
                <c:pt idx="91">
                  <c:v>159.04</c:v>
                </c:pt>
                <c:pt idx="92">
                  <c:v>158.72999999999999</c:v>
                </c:pt>
                <c:pt idx="93">
                  <c:v>155.30000000000001</c:v>
                </c:pt>
                <c:pt idx="94">
                  <c:v>151.74</c:v>
                </c:pt>
                <c:pt idx="95">
                  <c:v>150.09</c:v>
                </c:pt>
                <c:pt idx="96">
                  <c:v>148.33000000000001</c:v>
                </c:pt>
                <c:pt idx="97">
                  <c:v>151.58000000000001</c:v>
                </c:pt>
                <c:pt idx="98">
                  <c:v>157.51</c:v>
                </c:pt>
                <c:pt idx="99">
                  <c:v>160.33000000000001</c:v>
                </c:pt>
                <c:pt idx="100">
                  <c:v>166.11</c:v>
                </c:pt>
                <c:pt idx="101">
                  <c:v>168.02</c:v>
                </c:pt>
                <c:pt idx="102">
                  <c:v>169.79</c:v>
                </c:pt>
                <c:pt idx="103">
                  <c:v>168.95</c:v>
                </c:pt>
                <c:pt idx="104">
                  <c:v>169.03</c:v>
                </c:pt>
                <c:pt idx="105">
                  <c:v>173.57</c:v>
                </c:pt>
                <c:pt idx="106">
                  <c:v>174.97</c:v>
                </c:pt>
                <c:pt idx="107">
                  <c:v>176.53</c:v>
                </c:pt>
                <c:pt idx="108">
                  <c:v>176.34</c:v>
                </c:pt>
                <c:pt idx="109">
                  <c:v>177.07</c:v>
                </c:pt>
                <c:pt idx="110">
                  <c:v>175.46</c:v>
                </c:pt>
                <c:pt idx="111">
                  <c:v>174.27</c:v>
                </c:pt>
                <c:pt idx="112">
                  <c:v>172.9</c:v>
                </c:pt>
                <c:pt idx="113">
                  <c:v>173.36</c:v>
                </c:pt>
                <c:pt idx="114">
                  <c:v>174.31</c:v>
                </c:pt>
                <c:pt idx="115">
                  <c:v>174.67</c:v>
                </c:pt>
                <c:pt idx="116">
                  <c:v>174.32</c:v>
                </c:pt>
                <c:pt idx="117">
                  <c:v>174.52</c:v>
                </c:pt>
                <c:pt idx="118">
                  <c:v>175.34</c:v>
                </c:pt>
                <c:pt idx="119">
                  <c:v>175.42</c:v>
                </c:pt>
                <c:pt idx="120">
                  <c:v>174.47</c:v>
                </c:pt>
                <c:pt idx="121">
                  <c:v>175.12</c:v>
                </c:pt>
                <c:pt idx="122">
                  <c:v>174.63</c:v>
                </c:pt>
                <c:pt idx="123">
                  <c:v>173.9</c:v>
                </c:pt>
                <c:pt idx="124">
                  <c:v>171.32</c:v>
                </c:pt>
                <c:pt idx="125">
                  <c:v>170.55</c:v>
                </c:pt>
                <c:pt idx="126">
                  <c:v>172.25</c:v>
                </c:pt>
                <c:pt idx="127">
                  <c:v>173.48</c:v>
                </c:pt>
                <c:pt idx="128">
                  <c:v>174.5</c:v>
                </c:pt>
                <c:pt idx="129">
                  <c:v>174.17</c:v>
                </c:pt>
                <c:pt idx="130">
                  <c:v>173.3</c:v>
                </c:pt>
                <c:pt idx="131">
                  <c:v>171.26</c:v>
                </c:pt>
                <c:pt idx="132">
                  <c:v>173.41</c:v>
                </c:pt>
                <c:pt idx="133">
                  <c:v>172.52</c:v>
                </c:pt>
                <c:pt idx="134">
                  <c:v>172.46</c:v>
                </c:pt>
                <c:pt idx="135">
                  <c:v>171.85</c:v>
                </c:pt>
                <c:pt idx="136">
                  <c:v>170.45</c:v>
                </c:pt>
                <c:pt idx="137">
                  <c:v>168.09</c:v>
                </c:pt>
                <c:pt idx="138">
                  <c:v>167.68</c:v>
                </c:pt>
                <c:pt idx="139">
                  <c:v>169.2</c:v>
                </c:pt>
                <c:pt idx="140">
                  <c:v>169.36</c:v>
                </c:pt>
                <c:pt idx="141">
                  <c:v>169.14</c:v>
                </c:pt>
                <c:pt idx="142">
                  <c:v>168.4</c:v>
                </c:pt>
                <c:pt idx="143">
                  <c:v>167.59</c:v>
                </c:pt>
                <c:pt idx="144">
                  <c:v>166.18</c:v>
                </c:pt>
                <c:pt idx="145">
                  <c:v>167.2</c:v>
                </c:pt>
                <c:pt idx="146">
                  <c:v>165.02</c:v>
                </c:pt>
                <c:pt idx="147">
                  <c:v>165.5</c:v>
                </c:pt>
                <c:pt idx="148">
                  <c:v>167.45</c:v>
                </c:pt>
                <c:pt idx="149">
                  <c:v>168.16</c:v>
                </c:pt>
                <c:pt idx="150">
                  <c:v>170.25</c:v>
                </c:pt>
                <c:pt idx="151">
                  <c:v>171.73</c:v>
                </c:pt>
                <c:pt idx="152">
                  <c:v>173.42</c:v>
                </c:pt>
                <c:pt idx="153">
                  <c:v>174</c:v>
                </c:pt>
                <c:pt idx="154">
                  <c:v>176.92</c:v>
                </c:pt>
                <c:pt idx="155">
                  <c:v>177.2</c:v>
                </c:pt>
                <c:pt idx="156">
                  <c:v>177.96</c:v>
                </c:pt>
                <c:pt idx="157">
                  <c:v>177.22</c:v>
                </c:pt>
                <c:pt idx="158">
                  <c:v>178.72</c:v>
                </c:pt>
                <c:pt idx="159">
                  <c:v>177.83</c:v>
                </c:pt>
                <c:pt idx="160">
                  <c:v>178.51</c:v>
                </c:pt>
                <c:pt idx="161">
                  <c:v>179.76</c:v>
                </c:pt>
                <c:pt idx="162">
                  <c:v>179.43</c:v>
                </c:pt>
                <c:pt idx="163">
                  <c:v>179.21</c:v>
                </c:pt>
                <c:pt idx="164">
                  <c:v>180.44</c:v>
                </c:pt>
                <c:pt idx="165">
                  <c:v>181.05</c:v>
                </c:pt>
                <c:pt idx="166">
                  <c:v>181.44</c:v>
                </c:pt>
                <c:pt idx="167">
                  <c:v>180.82</c:v>
                </c:pt>
                <c:pt idx="168">
                  <c:v>181.75</c:v>
                </c:pt>
                <c:pt idx="169">
                  <c:v>182.26</c:v>
                </c:pt>
                <c:pt idx="170">
                  <c:v>181.26</c:v>
                </c:pt>
                <c:pt idx="171">
                  <c:v>180.72</c:v>
                </c:pt>
                <c:pt idx="172">
                  <c:v>179.84</c:v>
                </c:pt>
                <c:pt idx="173">
                  <c:v>179.64</c:v>
                </c:pt>
                <c:pt idx="174">
                  <c:v>181.59</c:v>
                </c:pt>
                <c:pt idx="175">
                  <c:v>182.08</c:v>
                </c:pt>
                <c:pt idx="176">
                  <c:v>183.69</c:v>
                </c:pt>
                <c:pt idx="177">
                  <c:v>183.69</c:v>
                </c:pt>
                <c:pt idx="178">
                  <c:v>183.88</c:v>
                </c:pt>
                <c:pt idx="179">
                  <c:v>184.57</c:v>
                </c:pt>
                <c:pt idx="180">
                  <c:v>186.13</c:v>
                </c:pt>
                <c:pt idx="181">
                  <c:v>186</c:v>
                </c:pt>
                <c:pt idx="182">
                  <c:v>185.56</c:v>
                </c:pt>
                <c:pt idx="183">
                  <c:v>186.69</c:v>
                </c:pt>
                <c:pt idx="184">
                  <c:v>188.01</c:v>
                </c:pt>
                <c:pt idx="185">
                  <c:v>187.87</c:v>
                </c:pt>
                <c:pt idx="186">
                  <c:v>188.27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2E-42A4-A49D-4121410BB6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9718144"/>
        <c:axId val="639719104"/>
      </c:lineChart>
      <c:dateAx>
        <c:axId val="63971814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719104"/>
        <c:crosses val="autoZero"/>
        <c:auto val="1"/>
        <c:lblOffset val="100"/>
        <c:baseTimeUnit val="days"/>
      </c:dateAx>
      <c:valAx>
        <c:axId val="63971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718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'1. Datasheet'!$D$10</c:f>
              <c:strCache>
                <c:ptCount val="1"/>
                <c:pt idx="0">
                  <c:v>Fund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'1. Datasheet'!$B$11:$B$197</c:f>
              <c:numCache>
                <c:formatCode>m/d/yyyy</c:formatCode>
                <c:ptCount val="187"/>
                <c:pt idx="0">
                  <c:v>44197</c:v>
                </c:pt>
                <c:pt idx="1">
                  <c:v>44204</c:v>
                </c:pt>
                <c:pt idx="2">
                  <c:v>44211</c:v>
                </c:pt>
                <c:pt idx="3">
                  <c:v>44218</c:v>
                </c:pt>
                <c:pt idx="4">
                  <c:v>44225</c:v>
                </c:pt>
                <c:pt idx="5">
                  <c:v>44232</c:v>
                </c:pt>
                <c:pt idx="6">
                  <c:v>44239</c:v>
                </c:pt>
                <c:pt idx="7">
                  <c:v>44246</c:v>
                </c:pt>
                <c:pt idx="8">
                  <c:v>44253</c:v>
                </c:pt>
                <c:pt idx="9">
                  <c:v>44260</c:v>
                </c:pt>
                <c:pt idx="10">
                  <c:v>44267</c:v>
                </c:pt>
                <c:pt idx="11">
                  <c:v>44274</c:v>
                </c:pt>
                <c:pt idx="12">
                  <c:v>44281</c:v>
                </c:pt>
                <c:pt idx="13">
                  <c:v>44288</c:v>
                </c:pt>
                <c:pt idx="14">
                  <c:v>44295</c:v>
                </c:pt>
                <c:pt idx="15">
                  <c:v>44302</c:v>
                </c:pt>
                <c:pt idx="16">
                  <c:v>44309</c:v>
                </c:pt>
                <c:pt idx="17">
                  <c:v>44316</c:v>
                </c:pt>
                <c:pt idx="18">
                  <c:v>44323</c:v>
                </c:pt>
                <c:pt idx="19">
                  <c:v>44330</c:v>
                </c:pt>
                <c:pt idx="20">
                  <c:v>44337</c:v>
                </c:pt>
                <c:pt idx="21">
                  <c:v>44344</c:v>
                </c:pt>
                <c:pt idx="22">
                  <c:v>44351</c:v>
                </c:pt>
                <c:pt idx="23">
                  <c:v>44358</c:v>
                </c:pt>
                <c:pt idx="24">
                  <c:v>44365</c:v>
                </c:pt>
                <c:pt idx="25">
                  <c:v>44372</c:v>
                </c:pt>
                <c:pt idx="26">
                  <c:v>44379</c:v>
                </c:pt>
                <c:pt idx="27">
                  <c:v>44386</c:v>
                </c:pt>
                <c:pt idx="28">
                  <c:v>44393</c:v>
                </c:pt>
                <c:pt idx="29">
                  <c:v>44400</c:v>
                </c:pt>
                <c:pt idx="30">
                  <c:v>44407</c:v>
                </c:pt>
                <c:pt idx="31">
                  <c:v>44414</c:v>
                </c:pt>
                <c:pt idx="32">
                  <c:v>44421</c:v>
                </c:pt>
                <c:pt idx="33">
                  <c:v>44428</c:v>
                </c:pt>
                <c:pt idx="34">
                  <c:v>44435</c:v>
                </c:pt>
                <c:pt idx="35">
                  <c:v>44442</c:v>
                </c:pt>
                <c:pt idx="36">
                  <c:v>44449</c:v>
                </c:pt>
                <c:pt idx="37">
                  <c:v>44456</c:v>
                </c:pt>
                <c:pt idx="38">
                  <c:v>44463</c:v>
                </c:pt>
                <c:pt idx="39">
                  <c:v>44470</c:v>
                </c:pt>
                <c:pt idx="40">
                  <c:v>44477</c:v>
                </c:pt>
                <c:pt idx="41">
                  <c:v>44484</c:v>
                </c:pt>
                <c:pt idx="42">
                  <c:v>44491</c:v>
                </c:pt>
                <c:pt idx="43">
                  <c:v>44498</c:v>
                </c:pt>
                <c:pt idx="44">
                  <c:v>44505</c:v>
                </c:pt>
                <c:pt idx="45">
                  <c:v>44512</c:v>
                </c:pt>
                <c:pt idx="46">
                  <c:v>44519</c:v>
                </c:pt>
                <c:pt idx="47">
                  <c:v>44526</c:v>
                </c:pt>
                <c:pt idx="48">
                  <c:v>44533</c:v>
                </c:pt>
                <c:pt idx="49">
                  <c:v>44540</c:v>
                </c:pt>
                <c:pt idx="50">
                  <c:v>44547</c:v>
                </c:pt>
                <c:pt idx="51">
                  <c:v>44554</c:v>
                </c:pt>
                <c:pt idx="52">
                  <c:v>44561</c:v>
                </c:pt>
                <c:pt idx="53">
                  <c:v>44568</c:v>
                </c:pt>
                <c:pt idx="54">
                  <c:v>44575</c:v>
                </c:pt>
                <c:pt idx="55">
                  <c:v>44582</c:v>
                </c:pt>
                <c:pt idx="56">
                  <c:v>44589</c:v>
                </c:pt>
                <c:pt idx="57">
                  <c:v>44596</c:v>
                </c:pt>
                <c:pt idx="58">
                  <c:v>44603</c:v>
                </c:pt>
                <c:pt idx="59">
                  <c:v>44610</c:v>
                </c:pt>
                <c:pt idx="60">
                  <c:v>44617</c:v>
                </c:pt>
                <c:pt idx="61">
                  <c:v>44624</c:v>
                </c:pt>
                <c:pt idx="62">
                  <c:v>44631</c:v>
                </c:pt>
                <c:pt idx="63">
                  <c:v>44638</c:v>
                </c:pt>
                <c:pt idx="64">
                  <c:v>44645</c:v>
                </c:pt>
                <c:pt idx="65">
                  <c:v>44652</c:v>
                </c:pt>
                <c:pt idx="66">
                  <c:v>44659</c:v>
                </c:pt>
                <c:pt idx="67">
                  <c:v>44666</c:v>
                </c:pt>
                <c:pt idx="68">
                  <c:v>44673</c:v>
                </c:pt>
                <c:pt idx="69">
                  <c:v>44680</c:v>
                </c:pt>
                <c:pt idx="70">
                  <c:v>44687</c:v>
                </c:pt>
                <c:pt idx="71">
                  <c:v>44694</c:v>
                </c:pt>
                <c:pt idx="72">
                  <c:v>44701</c:v>
                </c:pt>
                <c:pt idx="73">
                  <c:v>44708</c:v>
                </c:pt>
                <c:pt idx="74">
                  <c:v>44715</c:v>
                </c:pt>
                <c:pt idx="75">
                  <c:v>44722</c:v>
                </c:pt>
                <c:pt idx="76">
                  <c:v>44729</c:v>
                </c:pt>
                <c:pt idx="77">
                  <c:v>44736</c:v>
                </c:pt>
                <c:pt idx="78">
                  <c:v>44743</c:v>
                </c:pt>
                <c:pt idx="79">
                  <c:v>44750</c:v>
                </c:pt>
                <c:pt idx="80">
                  <c:v>44757</c:v>
                </c:pt>
                <c:pt idx="81">
                  <c:v>44764</c:v>
                </c:pt>
                <c:pt idx="82">
                  <c:v>44771</c:v>
                </c:pt>
                <c:pt idx="83">
                  <c:v>44778</c:v>
                </c:pt>
                <c:pt idx="84">
                  <c:v>44785</c:v>
                </c:pt>
                <c:pt idx="85">
                  <c:v>44792</c:v>
                </c:pt>
                <c:pt idx="86">
                  <c:v>44799</c:v>
                </c:pt>
                <c:pt idx="87">
                  <c:v>44806</c:v>
                </c:pt>
                <c:pt idx="88">
                  <c:v>44813</c:v>
                </c:pt>
                <c:pt idx="89">
                  <c:v>44820</c:v>
                </c:pt>
                <c:pt idx="90">
                  <c:v>44827</c:v>
                </c:pt>
                <c:pt idx="91">
                  <c:v>44834</c:v>
                </c:pt>
                <c:pt idx="92">
                  <c:v>44841</c:v>
                </c:pt>
                <c:pt idx="93">
                  <c:v>44848</c:v>
                </c:pt>
                <c:pt idx="94">
                  <c:v>44855</c:v>
                </c:pt>
                <c:pt idx="95">
                  <c:v>44862</c:v>
                </c:pt>
                <c:pt idx="96">
                  <c:v>44869</c:v>
                </c:pt>
                <c:pt idx="97">
                  <c:v>44876</c:v>
                </c:pt>
                <c:pt idx="98">
                  <c:v>44883</c:v>
                </c:pt>
                <c:pt idx="99">
                  <c:v>44890</c:v>
                </c:pt>
                <c:pt idx="100">
                  <c:v>44897</c:v>
                </c:pt>
                <c:pt idx="101">
                  <c:v>44904</c:v>
                </c:pt>
                <c:pt idx="102">
                  <c:v>44911</c:v>
                </c:pt>
                <c:pt idx="103">
                  <c:v>44918</c:v>
                </c:pt>
                <c:pt idx="104">
                  <c:v>44925</c:v>
                </c:pt>
                <c:pt idx="105">
                  <c:v>44932</c:v>
                </c:pt>
                <c:pt idx="106">
                  <c:v>44939</c:v>
                </c:pt>
                <c:pt idx="107">
                  <c:v>44946</c:v>
                </c:pt>
                <c:pt idx="108">
                  <c:v>44953</c:v>
                </c:pt>
                <c:pt idx="109">
                  <c:v>44960</c:v>
                </c:pt>
                <c:pt idx="110">
                  <c:v>44967</c:v>
                </c:pt>
                <c:pt idx="111">
                  <c:v>44974</c:v>
                </c:pt>
                <c:pt idx="112">
                  <c:v>44981</c:v>
                </c:pt>
                <c:pt idx="113">
                  <c:v>44988</c:v>
                </c:pt>
                <c:pt idx="114">
                  <c:v>44995</c:v>
                </c:pt>
                <c:pt idx="115">
                  <c:v>45002</c:v>
                </c:pt>
                <c:pt idx="116">
                  <c:v>45009</c:v>
                </c:pt>
                <c:pt idx="117">
                  <c:v>45016</c:v>
                </c:pt>
                <c:pt idx="118">
                  <c:v>45023</c:v>
                </c:pt>
                <c:pt idx="119">
                  <c:v>45030</c:v>
                </c:pt>
                <c:pt idx="120">
                  <c:v>45037</c:v>
                </c:pt>
                <c:pt idx="121">
                  <c:v>45044</c:v>
                </c:pt>
                <c:pt idx="122">
                  <c:v>45051</c:v>
                </c:pt>
                <c:pt idx="123">
                  <c:v>45058</c:v>
                </c:pt>
                <c:pt idx="124">
                  <c:v>45065</c:v>
                </c:pt>
                <c:pt idx="125">
                  <c:v>45072</c:v>
                </c:pt>
                <c:pt idx="126">
                  <c:v>45079</c:v>
                </c:pt>
                <c:pt idx="127">
                  <c:v>45086</c:v>
                </c:pt>
                <c:pt idx="128">
                  <c:v>45093</c:v>
                </c:pt>
                <c:pt idx="129">
                  <c:v>45100</c:v>
                </c:pt>
                <c:pt idx="130">
                  <c:v>45107</c:v>
                </c:pt>
                <c:pt idx="131">
                  <c:v>45114</c:v>
                </c:pt>
                <c:pt idx="132">
                  <c:v>45121</c:v>
                </c:pt>
                <c:pt idx="133">
                  <c:v>45128</c:v>
                </c:pt>
                <c:pt idx="134">
                  <c:v>45135</c:v>
                </c:pt>
                <c:pt idx="135">
                  <c:v>45142</c:v>
                </c:pt>
                <c:pt idx="136">
                  <c:v>45149</c:v>
                </c:pt>
                <c:pt idx="137">
                  <c:v>45156</c:v>
                </c:pt>
                <c:pt idx="138">
                  <c:v>45163</c:v>
                </c:pt>
                <c:pt idx="139">
                  <c:v>45170</c:v>
                </c:pt>
                <c:pt idx="140">
                  <c:v>45177</c:v>
                </c:pt>
                <c:pt idx="141">
                  <c:v>45184</c:v>
                </c:pt>
                <c:pt idx="142">
                  <c:v>45191</c:v>
                </c:pt>
                <c:pt idx="143">
                  <c:v>45198</c:v>
                </c:pt>
                <c:pt idx="144">
                  <c:v>45205</c:v>
                </c:pt>
                <c:pt idx="145">
                  <c:v>45212</c:v>
                </c:pt>
                <c:pt idx="146">
                  <c:v>45219</c:v>
                </c:pt>
                <c:pt idx="147">
                  <c:v>45226</c:v>
                </c:pt>
                <c:pt idx="148">
                  <c:v>45233</c:v>
                </c:pt>
                <c:pt idx="149">
                  <c:v>45240</c:v>
                </c:pt>
                <c:pt idx="150">
                  <c:v>45247</c:v>
                </c:pt>
                <c:pt idx="151">
                  <c:v>45254</c:v>
                </c:pt>
                <c:pt idx="152">
                  <c:v>45261</c:v>
                </c:pt>
                <c:pt idx="153">
                  <c:v>45268</c:v>
                </c:pt>
                <c:pt idx="154">
                  <c:v>45275</c:v>
                </c:pt>
                <c:pt idx="155">
                  <c:v>45282</c:v>
                </c:pt>
                <c:pt idx="156">
                  <c:v>45289</c:v>
                </c:pt>
                <c:pt idx="157">
                  <c:v>45296</c:v>
                </c:pt>
                <c:pt idx="158">
                  <c:v>45303</c:v>
                </c:pt>
                <c:pt idx="159">
                  <c:v>45310</c:v>
                </c:pt>
                <c:pt idx="160">
                  <c:v>45317</c:v>
                </c:pt>
                <c:pt idx="161">
                  <c:v>45324</c:v>
                </c:pt>
                <c:pt idx="162">
                  <c:v>45331</c:v>
                </c:pt>
                <c:pt idx="163">
                  <c:v>45338</c:v>
                </c:pt>
                <c:pt idx="164">
                  <c:v>45345</c:v>
                </c:pt>
                <c:pt idx="165">
                  <c:v>45352</c:v>
                </c:pt>
                <c:pt idx="166">
                  <c:v>45359</c:v>
                </c:pt>
                <c:pt idx="167">
                  <c:v>45366</c:v>
                </c:pt>
                <c:pt idx="168">
                  <c:v>45373</c:v>
                </c:pt>
                <c:pt idx="169">
                  <c:v>45380</c:v>
                </c:pt>
                <c:pt idx="170">
                  <c:v>45387</c:v>
                </c:pt>
                <c:pt idx="171">
                  <c:v>45394</c:v>
                </c:pt>
                <c:pt idx="172">
                  <c:v>45401</c:v>
                </c:pt>
                <c:pt idx="173">
                  <c:v>45408</c:v>
                </c:pt>
                <c:pt idx="174">
                  <c:v>45415</c:v>
                </c:pt>
                <c:pt idx="175">
                  <c:v>45422</c:v>
                </c:pt>
                <c:pt idx="176">
                  <c:v>45429</c:v>
                </c:pt>
                <c:pt idx="177">
                  <c:v>45436</c:v>
                </c:pt>
                <c:pt idx="178">
                  <c:v>45443</c:v>
                </c:pt>
                <c:pt idx="179">
                  <c:v>45450</c:v>
                </c:pt>
                <c:pt idx="180">
                  <c:v>45457</c:v>
                </c:pt>
                <c:pt idx="181">
                  <c:v>45464</c:v>
                </c:pt>
                <c:pt idx="182">
                  <c:v>45471</c:v>
                </c:pt>
                <c:pt idx="183">
                  <c:v>45478</c:v>
                </c:pt>
                <c:pt idx="184">
                  <c:v>45485</c:v>
                </c:pt>
                <c:pt idx="185">
                  <c:v>45492</c:v>
                </c:pt>
                <c:pt idx="186">
                  <c:v>45499</c:v>
                </c:pt>
              </c:numCache>
            </c:numRef>
          </c:cat>
          <c:val>
            <c:numRef>
              <c:f>'1. Datasheet'!$D$11:$D$197</c:f>
              <c:numCache>
                <c:formatCode>0.00</c:formatCode>
                <c:ptCount val="187"/>
                <c:pt idx="0">
                  <c:v>46.68</c:v>
                </c:pt>
                <c:pt idx="1">
                  <c:v>46.43</c:v>
                </c:pt>
                <c:pt idx="2">
                  <c:v>46.43</c:v>
                </c:pt>
                <c:pt idx="3">
                  <c:v>46.64</c:v>
                </c:pt>
                <c:pt idx="4">
                  <c:v>46.69</c:v>
                </c:pt>
                <c:pt idx="5">
                  <c:v>46.75</c:v>
                </c:pt>
                <c:pt idx="6">
                  <c:v>46.71</c:v>
                </c:pt>
                <c:pt idx="7">
                  <c:v>46.72</c:v>
                </c:pt>
                <c:pt idx="8">
                  <c:v>46.33</c:v>
                </c:pt>
                <c:pt idx="9">
                  <c:v>46.1</c:v>
                </c:pt>
                <c:pt idx="10">
                  <c:v>45.93</c:v>
                </c:pt>
                <c:pt idx="11">
                  <c:v>46.07</c:v>
                </c:pt>
                <c:pt idx="12">
                  <c:v>46.03</c:v>
                </c:pt>
                <c:pt idx="13">
                  <c:v>45.93</c:v>
                </c:pt>
                <c:pt idx="14">
                  <c:v>45.97</c:v>
                </c:pt>
                <c:pt idx="15">
                  <c:v>45.83</c:v>
                </c:pt>
                <c:pt idx="16">
                  <c:v>46.05</c:v>
                </c:pt>
                <c:pt idx="17">
                  <c:v>45.99</c:v>
                </c:pt>
                <c:pt idx="18">
                  <c:v>46.14</c:v>
                </c:pt>
                <c:pt idx="19">
                  <c:v>45.96</c:v>
                </c:pt>
                <c:pt idx="20">
                  <c:v>45.99</c:v>
                </c:pt>
                <c:pt idx="21">
                  <c:v>46.2</c:v>
                </c:pt>
                <c:pt idx="22">
                  <c:v>46.18</c:v>
                </c:pt>
                <c:pt idx="23">
                  <c:v>46.37</c:v>
                </c:pt>
                <c:pt idx="24">
                  <c:v>46.35</c:v>
                </c:pt>
                <c:pt idx="25">
                  <c:v>46.31</c:v>
                </c:pt>
                <c:pt idx="26">
                  <c:v>46.22</c:v>
                </c:pt>
                <c:pt idx="27">
                  <c:v>46.16</c:v>
                </c:pt>
                <c:pt idx="28">
                  <c:v>46.39</c:v>
                </c:pt>
                <c:pt idx="29">
                  <c:v>46.17</c:v>
                </c:pt>
                <c:pt idx="30">
                  <c:v>45.48</c:v>
                </c:pt>
                <c:pt idx="31">
                  <c:v>45.74</c:v>
                </c:pt>
                <c:pt idx="32">
                  <c:v>45.83</c:v>
                </c:pt>
                <c:pt idx="33">
                  <c:v>46.05</c:v>
                </c:pt>
                <c:pt idx="34">
                  <c:v>46.08</c:v>
                </c:pt>
                <c:pt idx="35">
                  <c:v>46.03</c:v>
                </c:pt>
                <c:pt idx="36">
                  <c:v>46.07</c:v>
                </c:pt>
                <c:pt idx="37">
                  <c:v>45.65</c:v>
                </c:pt>
                <c:pt idx="38">
                  <c:v>45.3</c:v>
                </c:pt>
                <c:pt idx="39">
                  <c:v>44.94</c:v>
                </c:pt>
                <c:pt idx="40">
                  <c:v>43.76</c:v>
                </c:pt>
                <c:pt idx="41">
                  <c:v>43.47</c:v>
                </c:pt>
                <c:pt idx="42">
                  <c:v>43.67</c:v>
                </c:pt>
                <c:pt idx="43">
                  <c:v>43.55</c:v>
                </c:pt>
                <c:pt idx="44">
                  <c:v>43.08</c:v>
                </c:pt>
                <c:pt idx="45">
                  <c:v>43.27</c:v>
                </c:pt>
                <c:pt idx="46">
                  <c:v>43.63</c:v>
                </c:pt>
                <c:pt idx="47">
                  <c:v>43.41</c:v>
                </c:pt>
                <c:pt idx="48">
                  <c:v>43.06</c:v>
                </c:pt>
                <c:pt idx="49">
                  <c:v>43.46</c:v>
                </c:pt>
                <c:pt idx="50">
                  <c:v>43.51</c:v>
                </c:pt>
                <c:pt idx="51">
                  <c:v>43.23</c:v>
                </c:pt>
                <c:pt idx="52">
                  <c:v>43.22</c:v>
                </c:pt>
                <c:pt idx="53">
                  <c:v>42.57</c:v>
                </c:pt>
                <c:pt idx="54">
                  <c:v>41.75</c:v>
                </c:pt>
                <c:pt idx="55">
                  <c:v>41.94</c:v>
                </c:pt>
                <c:pt idx="56">
                  <c:v>41.77</c:v>
                </c:pt>
                <c:pt idx="57">
                  <c:v>41.75</c:v>
                </c:pt>
                <c:pt idx="58">
                  <c:v>41.29</c:v>
                </c:pt>
                <c:pt idx="59">
                  <c:v>41.11</c:v>
                </c:pt>
                <c:pt idx="60">
                  <c:v>40.72</c:v>
                </c:pt>
                <c:pt idx="61">
                  <c:v>40.270000000000003</c:v>
                </c:pt>
                <c:pt idx="62">
                  <c:v>39.299999999999997</c:v>
                </c:pt>
                <c:pt idx="63">
                  <c:v>39.18</c:v>
                </c:pt>
                <c:pt idx="64">
                  <c:v>39.270000000000003</c:v>
                </c:pt>
                <c:pt idx="65">
                  <c:v>39.590000000000003</c:v>
                </c:pt>
                <c:pt idx="66">
                  <c:v>39.43</c:v>
                </c:pt>
                <c:pt idx="67">
                  <c:v>39.21</c:v>
                </c:pt>
                <c:pt idx="68">
                  <c:v>38.78</c:v>
                </c:pt>
                <c:pt idx="69">
                  <c:v>38.72</c:v>
                </c:pt>
                <c:pt idx="70">
                  <c:v>38.380000000000003</c:v>
                </c:pt>
                <c:pt idx="71">
                  <c:v>38.159999999999997</c:v>
                </c:pt>
                <c:pt idx="72">
                  <c:v>38.1</c:v>
                </c:pt>
                <c:pt idx="73">
                  <c:v>38.380000000000003</c:v>
                </c:pt>
                <c:pt idx="74">
                  <c:v>38.25</c:v>
                </c:pt>
                <c:pt idx="75">
                  <c:v>38.07</c:v>
                </c:pt>
                <c:pt idx="76">
                  <c:v>37.49</c:v>
                </c:pt>
                <c:pt idx="77">
                  <c:v>37.4</c:v>
                </c:pt>
                <c:pt idx="78">
                  <c:v>37.32</c:v>
                </c:pt>
                <c:pt idx="79">
                  <c:v>36.97</c:v>
                </c:pt>
                <c:pt idx="80">
                  <c:v>36.61</c:v>
                </c:pt>
                <c:pt idx="81">
                  <c:v>36.72</c:v>
                </c:pt>
                <c:pt idx="82">
                  <c:v>37.11</c:v>
                </c:pt>
                <c:pt idx="83">
                  <c:v>37.130000000000003</c:v>
                </c:pt>
                <c:pt idx="84">
                  <c:v>37.03</c:v>
                </c:pt>
                <c:pt idx="85">
                  <c:v>37.03</c:v>
                </c:pt>
                <c:pt idx="86">
                  <c:v>37.119999999999997</c:v>
                </c:pt>
                <c:pt idx="87">
                  <c:v>36.71</c:v>
                </c:pt>
                <c:pt idx="88">
                  <c:v>36.71</c:v>
                </c:pt>
                <c:pt idx="89">
                  <c:v>36.409999999999997</c:v>
                </c:pt>
                <c:pt idx="90">
                  <c:v>35.96</c:v>
                </c:pt>
                <c:pt idx="91">
                  <c:v>35.42</c:v>
                </c:pt>
                <c:pt idx="92">
                  <c:v>35.25</c:v>
                </c:pt>
                <c:pt idx="93">
                  <c:v>34.74</c:v>
                </c:pt>
                <c:pt idx="94">
                  <c:v>33.93</c:v>
                </c:pt>
                <c:pt idx="95">
                  <c:v>34.01</c:v>
                </c:pt>
                <c:pt idx="96">
                  <c:v>33.57</c:v>
                </c:pt>
                <c:pt idx="97">
                  <c:v>34.47</c:v>
                </c:pt>
                <c:pt idx="98">
                  <c:v>34.89</c:v>
                </c:pt>
                <c:pt idx="99">
                  <c:v>35.380000000000003</c:v>
                </c:pt>
                <c:pt idx="100">
                  <c:v>36.15</c:v>
                </c:pt>
                <c:pt idx="101">
                  <c:v>36.42</c:v>
                </c:pt>
                <c:pt idx="102">
                  <c:v>36.5</c:v>
                </c:pt>
                <c:pt idx="103">
                  <c:v>36.380000000000003</c:v>
                </c:pt>
                <c:pt idx="104">
                  <c:v>36.28</c:v>
                </c:pt>
                <c:pt idx="105">
                  <c:v>36.68</c:v>
                </c:pt>
                <c:pt idx="106">
                  <c:v>37.200000000000003</c:v>
                </c:pt>
                <c:pt idx="107">
                  <c:v>37.51</c:v>
                </c:pt>
                <c:pt idx="108">
                  <c:v>37.43</c:v>
                </c:pt>
                <c:pt idx="109">
                  <c:v>37.79</c:v>
                </c:pt>
                <c:pt idx="110">
                  <c:v>37.36</c:v>
                </c:pt>
                <c:pt idx="111">
                  <c:v>37.01</c:v>
                </c:pt>
                <c:pt idx="112">
                  <c:v>36.97</c:v>
                </c:pt>
                <c:pt idx="113">
                  <c:v>36.840000000000003</c:v>
                </c:pt>
                <c:pt idx="114">
                  <c:v>36.950000000000003</c:v>
                </c:pt>
                <c:pt idx="115">
                  <c:v>37.21</c:v>
                </c:pt>
                <c:pt idx="116">
                  <c:v>37.32</c:v>
                </c:pt>
                <c:pt idx="117">
                  <c:v>37.15</c:v>
                </c:pt>
                <c:pt idx="118">
                  <c:v>37.57</c:v>
                </c:pt>
                <c:pt idx="119">
                  <c:v>37.49</c:v>
                </c:pt>
                <c:pt idx="120">
                  <c:v>37.33</c:v>
                </c:pt>
                <c:pt idx="121">
                  <c:v>37.43</c:v>
                </c:pt>
                <c:pt idx="122">
                  <c:v>37.51</c:v>
                </c:pt>
                <c:pt idx="123">
                  <c:v>37.46</c:v>
                </c:pt>
                <c:pt idx="124">
                  <c:v>36.97</c:v>
                </c:pt>
                <c:pt idx="125">
                  <c:v>36.74</c:v>
                </c:pt>
                <c:pt idx="126">
                  <c:v>37.11</c:v>
                </c:pt>
                <c:pt idx="127">
                  <c:v>37.119999999999997</c:v>
                </c:pt>
                <c:pt idx="128">
                  <c:v>37.25</c:v>
                </c:pt>
                <c:pt idx="129">
                  <c:v>37.24</c:v>
                </c:pt>
                <c:pt idx="130">
                  <c:v>37.06</c:v>
                </c:pt>
                <c:pt idx="131">
                  <c:v>36.69</c:v>
                </c:pt>
                <c:pt idx="132">
                  <c:v>37.19</c:v>
                </c:pt>
                <c:pt idx="133">
                  <c:v>37.04</c:v>
                </c:pt>
                <c:pt idx="134">
                  <c:v>36.950000000000003</c:v>
                </c:pt>
                <c:pt idx="135">
                  <c:v>36.76</c:v>
                </c:pt>
                <c:pt idx="136">
                  <c:v>36.799999999999997</c:v>
                </c:pt>
                <c:pt idx="137">
                  <c:v>36.39</c:v>
                </c:pt>
                <c:pt idx="138">
                  <c:v>36.39</c:v>
                </c:pt>
                <c:pt idx="139">
                  <c:v>36.67</c:v>
                </c:pt>
                <c:pt idx="140">
                  <c:v>36.6</c:v>
                </c:pt>
                <c:pt idx="141">
                  <c:v>36.42</c:v>
                </c:pt>
                <c:pt idx="142">
                  <c:v>36.200000000000003</c:v>
                </c:pt>
                <c:pt idx="143">
                  <c:v>36.130000000000003</c:v>
                </c:pt>
                <c:pt idx="144">
                  <c:v>35.79</c:v>
                </c:pt>
                <c:pt idx="145">
                  <c:v>35.99</c:v>
                </c:pt>
                <c:pt idx="146">
                  <c:v>35.69</c:v>
                </c:pt>
                <c:pt idx="147">
                  <c:v>35.799999999999997</c:v>
                </c:pt>
                <c:pt idx="148">
                  <c:v>36.28</c:v>
                </c:pt>
                <c:pt idx="149">
                  <c:v>36.369999999999997</c:v>
                </c:pt>
                <c:pt idx="150">
                  <c:v>36.770000000000003</c:v>
                </c:pt>
                <c:pt idx="151">
                  <c:v>37</c:v>
                </c:pt>
                <c:pt idx="152">
                  <c:v>37.29</c:v>
                </c:pt>
                <c:pt idx="153">
                  <c:v>37.630000000000003</c:v>
                </c:pt>
                <c:pt idx="154">
                  <c:v>38.21</c:v>
                </c:pt>
                <c:pt idx="155">
                  <c:v>38.31</c:v>
                </c:pt>
                <c:pt idx="156">
                  <c:v>38.380000000000003</c:v>
                </c:pt>
                <c:pt idx="157">
                  <c:v>38.06</c:v>
                </c:pt>
                <c:pt idx="158">
                  <c:v>38.36</c:v>
                </c:pt>
                <c:pt idx="159">
                  <c:v>38.22</c:v>
                </c:pt>
                <c:pt idx="160">
                  <c:v>38.43</c:v>
                </c:pt>
                <c:pt idx="161">
                  <c:v>38.799999999999997</c:v>
                </c:pt>
                <c:pt idx="162">
                  <c:v>38.630000000000003</c:v>
                </c:pt>
                <c:pt idx="163">
                  <c:v>38.520000000000003</c:v>
                </c:pt>
                <c:pt idx="164">
                  <c:v>38.75</c:v>
                </c:pt>
                <c:pt idx="165">
                  <c:v>38.79</c:v>
                </c:pt>
                <c:pt idx="166">
                  <c:v>39.08</c:v>
                </c:pt>
                <c:pt idx="167">
                  <c:v>38.97</c:v>
                </c:pt>
                <c:pt idx="168">
                  <c:v>39.18</c:v>
                </c:pt>
                <c:pt idx="169">
                  <c:v>39.31</c:v>
                </c:pt>
                <c:pt idx="170">
                  <c:v>39.18</c:v>
                </c:pt>
                <c:pt idx="171">
                  <c:v>38.909999999999997</c:v>
                </c:pt>
                <c:pt idx="172">
                  <c:v>38.72</c:v>
                </c:pt>
                <c:pt idx="173">
                  <c:v>38.69</c:v>
                </c:pt>
                <c:pt idx="174">
                  <c:v>38.950000000000003</c:v>
                </c:pt>
                <c:pt idx="175">
                  <c:v>39.07</c:v>
                </c:pt>
                <c:pt idx="176">
                  <c:v>39.409999999999997</c:v>
                </c:pt>
                <c:pt idx="177">
                  <c:v>39.25</c:v>
                </c:pt>
                <c:pt idx="178">
                  <c:v>39.28</c:v>
                </c:pt>
                <c:pt idx="179">
                  <c:v>39.53</c:v>
                </c:pt>
                <c:pt idx="180">
                  <c:v>39.76</c:v>
                </c:pt>
                <c:pt idx="181">
                  <c:v>39.79</c:v>
                </c:pt>
                <c:pt idx="182">
                  <c:v>39.770000000000003</c:v>
                </c:pt>
                <c:pt idx="183">
                  <c:v>39.840000000000003</c:v>
                </c:pt>
                <c:pt idx="184">
                  <c:v>40.159999999999997</c:v>
                </c:pt>
                <c:pt idx="185">
                  <c:v>40.18</c:v>
                </c:pt>
                <c:pt idx="186">
                  <c:v>40.11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2B-46E1-A25D-37FA41F16B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2464384"/>
        <c:axId val="772463904"/>
      </c:lineChart>
      <c:dateAx>
        <c:axId val="7724643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463904"/>
        <c:crosses val="autoZero"/>
        <c:auto val="1"/>
        <c:lblOffset val="100"/>
        <c:baseTimeUnit val="days"/>
      </c:dateAx>
      <c:valAx>
        <c:axId val="772463904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46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Drawdown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'1. Datasheet'!$D$10</c:f>
              <c:strCache>
                <c:ptCount val="1"/>
                <c:pt idx="0">
                  <c:v>Fund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'1. Datasheet'!$B$11:$B$197</c:f>
              <c:numCache>
                <c:formatCode>m/d/yyyy</c:formatCode>
                <c:ptCount val="187"/>
                <c:pt idx="0">
                  <c:v>44197</c:v>
                </c:pt>
                <c:pt idx="1">
                  <c:v>44204</c:v>
                </c:pt>
                <c:pt idx="2">
                  <c:v>44211</c:v>
                </c:pt>
                <c:pt idx="3">
                  <c:v>44218</c:v>
                </c:pt>
                <c:pt idx="4">
                  <c:v>44225</c:v>
                </c:pt>
                <c:pt idx="5">
                  <c:v>44232</c:v>
                </c:pt>
                <c:pt idx="6">
                  <c:v>44239</c:v>
                </c:pt>
                <c:pt idx="7">
                  <c:v>44246</c:v>
                </c:pt>
                <c:pt idx="8">
                  <c:v>44253</c:v>
                </c:pt>
                <c:pt idx="9">
                  <c:v>44260</c:v>
                </c:pt>
                <c:pt idx="10">
                  <c:v>44267</c:v>
                </c:pt>
                <c:pt idx="11">
                  <c:v>44274</c:v>
                </c:pt>
                <c:pt idx="12">
                  <c:v>44281</c:v>
                </c:pt>
                <c:pt idx="13">
                  <c:v>44288</c:v>
                </c:pt>
                <c:pt idx="14">
                  <c:v>44295</c:v>
                </c:pt>
                <c:pt idx="15">
                  <c:v>44302</c:v>
                </c:pt>
                <c:pt idx="16">
                  <c:v>44309</c:v>
                </c:pt>
                <c:pt idx="17">
                  <c:v>44316</c:v>
                </c:pt>
                <c:pt idx="18">
                  <c:v>44323</c:v>
                </c:pt>
                <c:pt idx="19">
                  <c:v>44330</c:v>
                </c:pt>
                <c:pt idx="20">
                  <c:v>44337</c:v>
                </c:pt>
                <c:pt idx="21">
                  <c:v>44344</c:v>
                </c:pt>
                <c:pt idx="22">
                  <c:v>44351</c:v>
                </c:pt>
                <c:pt idx="23">
                  <c:v>44358</c:v>
                </c:pt>
                <c:pt idx="24">
                  <c:v>44365</c:v>
                </c:pt>
                <c:pt idx="25">
                  <c:v>44372</c:v>
                </c:pt>
                <c:pt idx="26">
                  <c:v>44379</c:v>
                </c:pt>
                <c:pt idx="27">
                  <c:v>44386</c:v>
                </c:pt>
                <c:pt idx="28">
                  <c:v>44393</c:v>
                </c:pt>
                <c:pt idx="29">
                  <c:v>44400</c:v>
                </c:pt>
                <c:pt idx="30">
                  <c:v>44407</c:v>
                </c:pt>
                <c:pt idx="31">
                  <c:v>44414</c:v>
                </c:pt>
                <c:pt idx="32">
                  <c:v>44421</c:v>
                </c:pt>
                <c:pt idx="33">
                  <c:v>44428</c:v>
                </c:pt>
                <c:pt idx="34">
                  <c:v>44435</c:v>
                </c:pt>
                <c:pt idx="35">
                  <c:v>44442</c:v>
                </c:pt>
                <c:pt idx="36">
                  <c:v>44449</c:v>
                </c:pt>
                <c:pt idx="37">
                  <c:v>44456</c:v>
                </c:pt>
                <c:pt idx="38">
                  <c:v>44463</c:v>
                </c:pt>
                <c:pt idx="39">
                  <c:v>44470</c:v>
                </c:pt>
                <c:pt idx="40">
                  <c:v>44477</c:v>
                </c:pt>
                <c:pt idx="41">
                  <c:v>44484</c:v>
                </c:pt>
                <c:pt idx="42">
                  <c:v>44491</c:v>
                </c:pt>
                <c:pt idx="43">
                  <c:v>44498</c:v>
                </c:pt>
                <c:pt idx="44">
                  <c:v>44505</c:v>
                </c:pt>
                <c:pt idx="45">
                  <c:v>44512</c:v>
                </c:pt>
                <c:pt idx="46">
                  <c:v>44519</c:v>
                </c:pt>
                <c:pt idx="47">
                  <c:v>44526</c:v>
                </c:pt>
                <c:pt idx="48">
                  <c:v>44533</c:v>
                </c:pt>
                <c:pt idx="49">
                  <c:v>44540</c:v>
                </c:pt>
                <c:pt idx="50">
                  <c:v>44547</c:v>
                </c:pt>
                <c:pt idx="51">
                  <c:v>44554</c:v>
                </c:pt>
                <c:pt idx="52">
                  <c:v>44561</c:v>
                </c:pt>
                <c:pt idx="53">
                  <c:v>44568</c:v>
                </c:pt>
                <c:pt idx="54">
                  <c:v>44575</c:v>
                </c:pt>
                <c:pt idx="55">
                  <c:v>44582</c:v>
                </c:pt>
                <c:pt idx="56">
                  <c:v>44589</c:v>
                </c:pt>
                <c:pt idx="57">
                  <c:v>44596</c:v>
                </c:pt>
                <c:pt idx="58">
                  <c:v>44603</c:v>
                </c:pt>
                <c:pt idx="59">
                  <c:v>44610</c:v>
                </c:pt>
                <c:pt idx="60">
                  <c:v>44617</c:v>
                </c:pt>
                <c:pt idx="61">
                  <c:v>44624</c:v>
                </c:pt>
                <c:pt idx="62">
                  <c:v>44631</c:v>
                </c:pt>
                <c:pt idx="63">
                  <c:v>44638</c:v>
                </c:pt>
                <c:pt idx="64">
                  <c:v>44645</c:v>
                </c:pt>
                <c:pt idx="65">
                  <c:v>44652</c:v>
                </c:pt>
                <c:pt idx="66">
                  <c:v>44659</c:v>
                </c:pt>
                <c:pt idx="67">
                  <c:v>44666</c:v>
                </c:pt>
                <c:pt idx="68">
                  <c:v>44673</c:v>
                </c:pt>
                <c:pt idx="69">
                  <c:v>44680</c:v>
                </c:pt>
                <c:pt idx="70">
                  <c:v>44687</c:v>
                </c:pt>
                <c:pt idx="71">
                  <c:v>44694</c:v>
                </c:pt>
                <c:pt idx="72">
                  <c:v>44701</c:v>
                </c:pt>
                <c:pt idx="73">
                  <c:v>44708</c:v>
                </c:pt>
                <c:pt idx="74">
                  <c:v>44715</c:v>
                </c:pt>
                <c:pt idx="75">
                  <c:v>44722</c:v>
                </c:pt>
                <c:pt idx="76">
                  <c:v>44729</c:v>
                </c:pt>
                <c:pt idx="77">
                  <c:v>44736</c:v>
                </c:pt>
                <c:pt idx="78">
                  <c:v>44743</c:v>
                </c:pt>
                <c:pt idx="79">
                  <c:v>44750</c:v>
                </c:pt>
                <c:pt idx="80">
                  <c:v>44757</c:v>
                </c:pt>
                <c:pt idx="81">
                  <c:v>44764</c:v>
                </c:pt>
                <c:pt idx="82">
                  <c:v>44771</c:v>
                </c:pt>
                <c:pt idx="83">
                  <c:v>44778</c:v>
                </c:pt>
                <c:pt idx="84">
                  <c:v>44785</c:v>
                </c:pt>
                <c:pt idx="85">
                  <c:v>44792</c:v>
                </c:pt>
                <c:pt idx="86">
                  <c:v>44799</c:v>
                </c:pt>
                <c:pt idx="87">
                  <c:v>44806</c:v>
                </c:pt>
                <c:pt idx="88">
                  <c:v>44813</c:v>
                </c:pt>
                <c:pt idx="89">
                  <c:v>44820</c:v>
                </c:pt>
                <c:pt idx="90">
                  <c:v>44827</c:v>
                </c:pt>
                <c:pt idx="91">
                  <c:v>44834</c:v>
                </c:pt>
                <c:pt idx="92">
                  <c:v>44841</c:v>
                </c:pt>
                <c:pt idx="93">
                  <c:v>44848</c:v>
                </c:pt>
                <c:pt idx="94">
                  <c:v>44855</c:v>
                </c:pt>
                <c:pt idx="95">
                  <c:v>44862</c:v>
                </c:pt>
                <c:pt idx="96">
                  <c:v>44869</c:v>
                </c:pt>
                <c:pt idx="97">
                  <c:v>44876</c:v>
                </c:pt>
                <c:pt idx="98">
                  <c:v>44883</c:v>
                </c:pt>
                <c:pt idx="99">
                  <c:v>44890</c:v>
                </c:pt>
                <c:pt idx="100">
                  <c:v>44897</c:v>
                </c:pt>
                <c:pt idx="101">
                  <c:v>44904</c:v>
                </c:pt>
                <c:pt idx="102">
                  <c:v>44911</c:v>
                </c:pt>
                <c:pt idx="103">
                  <c:v>44918</c:v>
                </c:pt>
                <c:pt idx="104">
                  <c:v>44925</c:v>
                </c:pt>
                <c:pt idx="105">
                  <c:v>44932</c:v>
                </c:pt>
                <c:pt idx="106">
                  <c:v>44939</c:v>
                </c:pt>
                <c:pt idx="107">
                  <c:v>44946</c:v>
                </c:pt>
                <c:pt idx="108">
                  <c:v>44953</c:v>
                </c:pt>
                <c:pt idx="109">
                  <c:v>44960</c:v>
                </c:pt>
                <c:pt idx="110">
                  <c:v>44967</c:v>
                </c:pt>
                <c:pt idx="111">
                  <c:v>44974</c:v>
                </c:pt>
                <c:pt idx="112">
                  <c:v>44981</c:v>
                </c:pt>
                <c:pt idx="113">
                  <c:v>44988</c:v>
                </c:pt>
                <c:pt idx="114">
                  <c:v>44995</c:v>
                </c:pt>
                <c:pt idx="115">
                  <c:v>45002</c:v>
                </c:pt>
                <c:pt idx="116">
                  <c:v>45009</c:v>
                </c:pt>
                <c:pt idx="117">
                  <c:v>45016</c:v>
                </c:pt>
                <c:pt idx="118">
                  <c:v>45023</c:v>
                </c:pt>
                <c:pt idx="119">
                  <c:v>45030</c:v>
                </c:pt>
                <c:pt idx="120">
                  <c:v>45037</c:v>
                </c:pt>
                <c:pt idx="121">
                  <c:v>45044</c:v>
                </c:pt>
                <c:pt idx="122">
                  <c:v>45051</c:v>
                </c:pt>
                <c:pt idx="123">
                  <c:v>45058</c:v>
                </c:pt>
                <c:pt idx="124">
                  <c:v>45065</c:v>
                </c:pt>
                <c:pt idx="125">
                  <c:v>45072</c:v>
                </c:pt>
                <c:pt idx="126">
                  <c:v>45079</c:v>
                </c:pt>
                <c:pt idx="127">
                  <c:v>45086</c:v>
                </c:pt>
                <c:pt idx="128">
                  <c:v>45093</c:v>
                </c:pt>
                <c:pt idx="129">
                  <c:v>45100</c:v>
                </c:pt>
                <c:pt idx="130">
                  <c:v>45107</c:v>
                </c:pt>
                <c:pt idx="131">
                  <c:v>45114</c:v>
                </c:pt>
                <c:pt idx="132">
                  <c:v>45121</c:v>
                </c:pt>
                <c:pt idx="133">
                  <c:v>45128</c:v>
                </c:pt>
                <c:pt idx="134">
                  <c:v>45135</c:v>
                </c:pt>
                <c:pt idx="135">
                  <c:v>45142</c:v>
                </c:pt>
                <c:pt idx="136">
                  <c:v>45149</c:v>
                </c:pt>
                <c:pt idx="137">
                  <c:v>45156</c:v>
                </c:pt>
                <c:pt idx="138">
                  <c:v>45163</c:v>
                </c:pt>
                <c:pt idx="139">
                  <c:v>45170</c:v>
                </c:pt>
                <c:pt idx="140">
                  <c:v>45177</c:v>
                </c:pt>
                <c:pt idx="141">
                  <c:v>45184</c:v>
                </c:pt>
                <c:pt idx="142">
                  <c:v>45191</c:v>
                </c:pt>
                <c:pt idx="143">
                  <c:v>45198</c:v>
                </c:pt>
                <c:pt idx="144">
                  <c:v>45205</c:v>
                </c:pt>
                <c:pt idx="145">
                  <c:v>45212</c:v>
                </c:pt>
                <c:pt idx="146">
                  <c:v>45219</c:v>
                </c:pt>
                <c:pt idx="147">
                  <c:v>45226</c:v>
                </c:pt>
                <c:pt idx="148">
                  <c:v>45233</c:v>
                </c:pt>
                <c:pt idx="149">
                  <c:v>45240</c:v>
                </c:pt>
                <c:pt idx="150">
                  <c:v>45247</c:v>
                </c:pt>
                <c:pt idx="151">
                  <c:v>45254</c:v>
                </c:pt>
                <c:pt idx="152">
                  <c:v>45261</c:v>
                </c:pt>
                <c:pt idx="153">
                  <c:v>45268</c:v>
                </c:pt>
                <c:pt idx="154">
                  <c:v>45275</c:v>
                </c:pt>
                <c:pt idx="155">
                  <c:v>45282</c:v>
                </c:pt>
                <c:pt idx="156">
                  <c:v>45289</c:v>
                </c:pt>
                <c:pt idx="157">
                  <c:v>45296</c:v>
                </c:pt>
                <c:pt idx="158">
                  <c:v>45303</c:v>
                </c:pt>
                <c:pt idx="159">
                  <c:v>45310</c:v>
                </c:pt>
                <c:pt idx="160">
                  <c:v>45317</c:v>
                </c:pt>
                <c:pt idx="161">
                  <c:v>45324</c:v>
                </c:pt>
                <c:pt idx="162">
                  <c:v>45331</c:v>
                </c:pt>
                <c:pt idx="163">
                  <c:v>45338</c:v>
                </c:pt>
                <c:pt idx="164">
                  <c:v>45345</c:v>
                </c:pt>
                <c:pt idx="165">
                  <c:v>45352</c:v>
                </c:pt>
                <c:pt idx="166">
                  <c:v>45359</c:v>
                </c:pt>
                <c:pt idx="167">
                  <c:v>45366</c:v>
                </c:pt>
                <c:pt idx="168">
                  <c:v>45373</c:v>
                </c:pt>
                <c:pt idx="169">
                  <c:v>45380</c:v>
                </c:pt>
                <c:pt idx="170">
                  <c:v>45387</c:v>
                </c:pt>
                <c:pt idx="171">
                  <c:v>45394</c:v>
                </c:pt>
                <c:pt idx="172">
                  <c:v>45401</c:v>
                </c:pt>
                <c:pt idx="173">
                  <c:v>45408</c:v>
                </c:pt>
                <c:pt idx="174">
                  <c:v>45415</c:v>
                </c:pt>
                <c:pt idx="175">
                  <c:v>45422</c:v>
                </c:pt>
                <c:pt idx="176">
                  <c:v>45429</c:v>
                </c:pt>
                <c:pt idx="177">
                  <c:v>45436</c:v>
                </c:pt>
                <c:pt idx="178">
                  <c:v>45443</c:v>
                </c:pt>
                <c:pt idx="179">
                  <c:v>45450</c:v>
                </c:pt>
                <c:pt idx="180">
                  <c:v>45457</c:v>
                </c:pt>
                <c:pt idx="181">
                  <c:v>45464</c:v>
                </c:pt>
                <c:pt idx="182">
                  <c:v>45471</c:v>
                </c:pt>
                <c:pt idx="183">
                  <c:v>45478</c:v>
                </c:pt>
                <c:pt idx="184">
                  <c:v>45485</c:v>
                </c:pt>
                <c:pt idx="185">
                  <c:v>45492</c:v>
                </c:pt>
                <c:pt idx="186">
                  <c:v>45499</c:v>
                </c:pt>
              </c:numCache>
            </c:numRef>
          </c:cat>
          <c:val>
            <c:numRef>
              <c:f>'1. Datasheet'!$D$11:$D$197</c:f>
              <c:numCache>
                <c:formatCode>0.00</c:formatCode>
                <c:ptCount val="187"/>
                <c:pt idx="0">
                  <c:v>46.68</c:v>
                </c:pt>
                <c:pt idx="1">
                  <c:v>46.43</c:v>
                </c:pt>
                <c:pt idx="2">
                  <c:v>46.43</c:v>
                </c:pt>
                <c:pt idx="3">
                  <c:v>46.64</c:v>
                </c:pt>
                <c:pt idx="4">
                  <c:v>46.69</c:v>
                </c:pt>
                <c:pt idx="5">
                  <c:v>46.75</c:v>
                </c:pt>
                <c:pt idx="6">
                  <c:v>46.71</c:v>
                </c:pt>
                <c:pt idx="7">
                  <c:v>46.72</c:v>
                </c:pt>
                <c:pt idx="8">
                  <c:v>46.33</c:v>
                </c:pt>
                <c:pt idx="9">
                  <c:v>46.1</c:v>
                </c:pt>
                <c:pt idx="10">
                  <c:v>45.93</c:v>
                </c:pt>
                <c:pt idx="11">
                  <c:v>46.07</c:v>
                </c:pt>
                <c:pt idx="12">
                  <c:v>46.03</c:v>
                </c:pt>
                <c:pt idx="13">
                  <c:v>45.93</c:v>
                </c:pt>
                <c:pt idx="14">
                  <c:v>45.97</c:v>
                </c:pt>
                <c:pt idx="15">
                  <c:v>45.83</c:v>
                </c:pt>
                <c:pt idx="16">
                  <c:v>46.05</c:v>
                </c:pt>
                <c:pt idx="17">
                  <c:v>45.99</c:v>
                </c:pt>
                <c:pt idx="18">
                  <c:v>46.14</c:v>
                </c:pt>
                <c:pt idx="19">
                  <c:v>45.96</c:v>
                </c:pt>
                <c:pt idx="20">
                  <c:v>45.99</c:v>
                </c:pt>
                <c:pt idx="21">
                  <c:v>46.2</c:v>
                </c:pt>
                <c:pt idx="22">
                  <c:v>46.18</c:v>
                </c:pt>
                <c:pt idx="23">
                  <c:v>46.37</c:v>
                </c:pt>
                <c:pt idx="24">
                  <c:v>46.35</c:v>
                </c:pt>
                <c:pt idx="25">
                  <c:v>46.31</c:v>
                </c:pt>
                <c:pt idx="26">
                  <c:v>46.22</c:v>
                </c:pt>
                <c:pt idx="27">
                  <c:v>46.16</c:v>
                </c:pt>
                <c:pt idx="28">
                  <c:v>46.39</c:v>
                </c:pt>
                <c:pt idx="29">
                  <c:v>46.17</c:v>
                </c:pt>
                <c:pt idx="30">
                  <c:v>45.48</c:v>
                </c:pt>
                <c:pt idx="31">
                  <c:v>45.74</c:v>
                </c:pt>
                <c:pt idx="32">
                  <c:v>45.83</c:v>
                </c:pt>
                <c:pt idx="33">
                  <c:v>46.05</c:v>
                </c:pt>
                <c:pt idx="34">
                  <c:v>46.08</c:v>
                </c:pt>
                <c:pt idx="35">
                  <c:v>46.03</c:v>
                </c:pt>
                <c:pt idx="36">
                  <c:v>46.07</c:v>
                </c:pt>
                <c:pt idx="37">
                  <c:v>45.65</c:v>
                </c:pt>
                <c:pt idx="38">
                  <c:v>45.3</c:v>
                </c:pt>
                <c:pt idx="39">
                  <c:v>44.94</c:v>
                </c:pt>
                <c:pt idx="40">
                  <c:v>43.76</c:v>
                </c:pt>
                <c:pt idx="41">
                  <c:v>43.47</c:v>
                </c:pt>
                <c:pt idx="42">
                  <c:v>43.67</c:v>
                </c:pt>
                <c:pt idx="43">
                  <c:v>43.55</c:v>
                </c:pt>
                <c:pt idx="44">
                  <c:v>43.08</c:v>
                </c:pt>
                <c:pt idx="45">
                  <c:v>43.27</c:v>
                </c:pt>
                <c:pt idx="46">
                  <c:v>43.63</c:v>
                </c:pt>
                <c:pt idx="47">
                  <c:v>43.41</c:v>
                </c:pt>
                <c:pt idx="48">
                  <c:v>43.06</c:v>
                </c:pt>
                <c:pt idx="49">
                  <c:v>43.46</c:v>
                </c:pt>
                <c:pt idx="50">
                  <c:v>43.51</c:v>
                </c:pt>
                <c:pt idx="51">
                  <c:v>43.23</c:v>
                </c:pt>
                <c:pt idx="52">
                  <c:v>43.22</c:v>
                </c:pt>
                <c:pt idx="53">
                  <c:v>42.57</c:v>
                </c:pt>
                <c:pt idx="54">
                  <c:v>41.75</c:v>
                </c:pt>
                <c:pt idx="55">
                  <c:v>41.94</c:v>
                </c:pt>
                <c:pt idx="56">
                  <c:v>41.77</c:v>
                </c:pt>
                <c:pt idx="57">
                  <c:v>41.75</c:v>
                </c:pt>
                <c:pt idx="58">
                  <c:v>41.29</c:v>
                </c:pt>
                <c:pt idx="59">
                  <c:v>41.11</c:v>
                </c:pt>
                <c:pt idx="60">
                  <c:v>40.72</c:v>
                </c:pt>
                <c:pt idx="61">
                  <c:v>40.270000000000003</c:v>
                </c:pt>
                <c:pt idx="62">
                  <c:v>39.299999999999997</c:v>
                </c:pt>
                <c:pt idx="63">
                  <c:v>39.18</c:v>
                </c:pt>
                <c:pt idx="64">
                  <c:v>39.270000000000003</c:v>
                </c:pt>
                <c:pt idx="65">
                  <c:v>39.590000000000003</c:v>
                </c:pt>
                <c:pt idx="66">
                  <c:v>39.43</c:v>
                </c:pt>
                <c:pt idx="67">
                  <c:v>39.21</c:v>
                </c:pt>
                <c:pt idx="68">
                  <c:v>38.78</c:v>
                </c:pt>
                <c:pt idx="69">
                  <c:v>38.72</c:v>
                </c:pt>
                <c:pt idx="70">
                  <c:v>38.380000000000003</c:v>
                </c:pt>
                <c:pt idx="71">
                  <c:v>38.159999999999997</c:v>
                </c:pt>
                <c:pt idx="72">
                  <c:v>38.1</c:v>
                </c:pt>
                <c:pt idx="73">
                  <c:v>38.380000000000003</c:v>
                </c:pt>
                <c:pt idx="74">
                  <c:v>38.25</c:v>
                </c:pt>
                <c:pt idx="75">
                  <c:v>38.07</c:v>
                </c:pt>
                <c:pt idx="76">
                  <c:v>37.49</c:v>
                </c:pt>
                <c:pt idx="77">
                  <c:v>37.4</c:v>
                </c:pt>
                <c:pt idx="78">
                  <c:v>37.32</c:v>
                </c:pt>
                <c:pt idx="79">
                  <c:v>36.97</c:v>
                </c:pt>
                <c:pt idx="80">
                  <c:v>36.61</c:v>
                </c:pt>
                <c:pt idx="81">
                  <c:v>36.72</c:v>
                </c:pt>
                <c:pt idx="82">
                  <c:v>37.11</c:v>
                </c:pt>
                <c:pt idx="83">
                  <c:v>37.130000000000003</c:v>
                </c:pt>
                <c:pt idx="84">
                  <c:v>37.03</c:v>
                </c:pt>
                <c:pt idx="85">
                  <c:v>37.03</c:v>
                </c:pt>
                <c:pt idx="86">
                  <c:v>37.119999999999997</c:v>
                </c:pt>
                <c:pt idx="87">
                  <c:v>36.71</c:v>
                </c:pt>
                <c:pt idx="88">
                  <c:v>36.71</c:v>
                </c:pt>
                <c:pt idx="89">
                  <c:v>36.409999999999997</c:v>
                </c:pt>
                <c:pt idx="90">
                  <c:v>35.96</c:v>
                </c:pt>
                <c:pt idx="91">
                  <c:v>35.42</c:v>
                </c:pt>
                <c:pt idx="92">
                  <c:v>35.25</c:v>
                </c:pt>
                <c:pt idx="93">
                  <c:v>34.74</c:v>
                </c:pt>
                <c:pt idx="94">
                  <c:v>33.93</c:v>
                </c:pt>
                <c:pt idx="95">
                  <c:v>34.01</c:v>
                </c:pt>
                <c:pt idx="96">
                  <c:v>33.57</c:v>
                </c:pt>
                <c:pt idx="97">
                  <c:v>34.47</c:v>
                </c:pt>
                <c:pt idx="98">
                  <c:v>34.89</c:v>
                </c:pt>
                <c:pt idx="99">
                  <c:v>35.380000000000003</c:v>
                </c:pt>
                <c:pt idx="100">
                  <c:v>36.15</c:v>
                </c:pt>
                <c:pt idx="101">
                  <c:v>36.42</c:v>
                </c:pt>
                <c:pt idx="102">
                  <c:v>36.5</c:v>
                </c:pt>
                <c:pt idx="103">
                  <c:v>36.380000000000003</c:v>
                </c:pt>
                <c:pt idx="104">
                  <c:v>36.28</c:v>
                </c:pt>
                <c:pt idx="105">
                  <c:v>36.68</c:v>
                </c:pt>
                <c:pt idx="106">
                  <c:v>37.200000000000003</c:v>
                </c:pt>
                <c:pt idx="107">
                  <c:v>37.51</c:v>
                </c:pt>
                <c:pt idx="108">
                  <c:v>37.43</c:v>
                </c:pt>
                <c:pt idx="109">
                  <c:v>37.79</c:v>
                </c:pt>
                <c:pt idx="110">
                  <c:v>37.36</c:v>
                </c:pt>
                <c:pt idx="111">
                  <c:v>37.01</c:v>
                </c:pt>
                <c:pt idx="112">
                  <c:v>36.97</c:v>
                </c:pt>
                <c:pt idx="113">
                  <c:v>36.840000000000003</c:v>
                </c:pt>
                <c:pt idx="114">
                  <c:v>36.950000000000003</c:v>
                </c:pt>
                <c:pt idx="115">
                  <c:v>37.21</c:v>
                </c:pt>
                <c:pt idx="116">
                  <c:v>37.32</c:v>
                </c:pt>
                <c:pt idx="117">
                  <c:v>37.15</c:v>
                </c:pt>
                <c:pt idx="118">
                  <c:v>37.57</c:v>
                </c:pt>
                <c:pt idx="119">
                  <c:v>37.49</c:v>
                </c:pt>
                <c:pt idx="120">
                  <c:v>37.33</c:v>
                </c:pt>
                <c:pt idx="121">
                  <c:v>37.43</c:v>
                </c:pt>
                <c:pt idx="122">
                  <c:v>37.51</c:v>
                </c:pt>
                <c:pt idx="123">
                  <c:v>37.46</c:v>
                </c:pt>
                <c:pt idx="124">
                  <c:v>36.97</c:v>
                </c:pt>
                <c:pt idx="125">
                  <c:v>36.74</c:v>
                </c:pt>
                <c:pt idx="126">
                  <c:v>37.11</c:v>
                </c:pt>
                <c:pt idx="127">
                  <c:v>37.119999999999997</c:v>
                </c:pt>
                <c:pt idx="128">
                  <c:v>37.25</c:v>
                </c:pt>
                <c:pt idx="129">
                  <c:v>37.24</c:v>
                </c:pt>
                <c:pt idx="130">
                  <c:v>37.06</c:v>
                </c:pt>
                <c:pt idx="131">
                  <c:v>36.69</c:v>
                </c:pt>
                <c:pt idx="132">
                  <c:v>37.19</c:v>
                </c:pt>
                <c:pt idx="133">
                  <c:v>37.04</c:v>
                </c:pt>
                <c:pt idx="134">
                  <c:v>36.950000000000003</c:v>
                </c:pt>
                <c:pt idx="135">
                  <c:v>36.76</c:v>
                </c:pt>
                <c:pt idx="136">
                  <c:v>36.799999999999997</c:v>
                </c:pt>
                <c:pt idx="137">
                  <c:v>36.39</c:v>
                </c:pt>
                <c:pt idx="138">
                  <c:v>36.39</c:v>
                </c:pt>
                <c:pt idx="139">
                  <c:v>36.67</c:v>
                </c:pt>
                <c:pt idx="140">
                  <c:v>36.6</c:v>
                </c:pt>
                <c:pt idx="141">
                  <c:v>36.42</c:v>
                </c:pt>
                <c:pt idx="142">
                  <c:v>36.200000000000003</c:v>
                </c:pt>
                <c:pt idx="143">
                  <c:v>36.130000000000003</c:v>
                </c:pt>
                <c:pt idx="144">
                  <c:v>35.79</c:v>
                </c:pt>
                <c:pt idx="145">
                  <c:v>35.99</c:v>
                </c:pt>
                <c:pt idx="146">
                  <c:v>35.69</c:v>
                </c:pt>
                <c:pt idx="147">
                  <c:v>35.799999999999997</c:v>
                </c:pt>
                <c:pt idx="148">
                  <c:v>36.28</c:v>
                </c:pt>
                <c:pt idx="149">
                  <c:v>36.369999999999997</c:v>
                </c:pt>
                <c:pt idx="150">
                  <c:v>36.770000000000003</c:v>
                </c:pt>
                <c:pt idx="151">
                  <c:v>37</c:v>
                </c:pt>
                <c:pt idx="152">
                  <c:v>37.29</c:v>
                </c:pt>
                <c:pt idx="153">
                  <c:v>37.630000000000003</c:v>
                </c:pt>
                <c:pt idx="154">
                  <c:v>38.21</c:v>
                </c:pt>
                <c:pt idx="155">
                  <c:v>38.31</c:v>
                </c:pt>
                <c:pt idx="156">
                  <c:v>38.380000000000003</c:v>
                </c:pt>
                <c:pt idx="157">
                  <c:v>38.06</c:v>
                </c:pt>
                <c:pt idx="158">
                  <c:v>38.36</c:v>
                </c:pt>
                <c:pt idx="159">
                  <c:v>38.22</c:v>
                </c:pt>
                <c:pt idx="160">
                  <c:v>38.43</c:v>
                </c:pt>
                <c:pt idx="161">
                  <c:v>38.799999999999997</c:v>
                </c:pt>
                <c:pt idx="162">
                  <c:v>38.630000000000003</c:v>
                </c:pt>
                <c:pt idx="163">
                  <c:v>38.520000000000003</c:v>
                </c:pt>
                <c:pt idx="164">
                  <c:v>38.75</c:v>
                </c:pt>
                <c:pt idx="165">
                  <c:v>38.79</c:v>
                </c:pt>
                <c:pt idx="166">
                  <c:v>39.08</c:v>
                </c:pt>
                <c:pt idx="167">
                  <c:v>38.97</c:v>
                </c:pt>
                <c:pt idx="168">
                  <c:v>39.18</c:v>
                </c:pt>
                <c:pt idx="169">
                  <c:v>39.31</c:v>
                </c:pt>
                <c:pt idx="170">
                  <c:v>39.18</c:v>
                </c:pt>
                <c:pt idx="171">
                  <c:v>38.909999999999997</c:v>
                </c:pt>
                <c:pt idx="172">
                  <c:v>38.72</c:v>
                </c:pt>
                <c:pt idx="173">
                  <c:v>38.69</c:v>
                </c:pt>
                <c:pt idx="174">
                  <c:v>38.950000000000003</c:v>
                </c:pt>
                <c:pt idx="175">
                  <c:v>39.07</c:v>
                </c:pt>
                <c:pt idx="176">
                  <c:v>39.409999999999997</c:v>
                </c:pt>
                <c:pt idx="177">
                  <c:v>39.25</c:v>
                </c:pt>
                <c:pt idx="178">
                  <c:v>39.28</c:v>
                </c:pt>
                <c:pt idx="179">
                  <c:v>39.53</c:v>
                </c:pt>
                <c:pt idx="180">
                  <c:v>39.76</c:v>
                </c:pt>
                <c:pt idx="181">
                  <c:v>39.79</c:v>
                </c:pt>
                <c:pt idx="182">
                  <c:v>39.770000000000003</c:v>
                </c:pt>
                <c:pt idx="183">
                  <c:v>39.840000000000003</c:v>
                </c:pt>
                <c:pt idx="184">
                  <c:v>40.159999999999997</c:v>
                </c:pt>
                <c:pt idx="185">
                  <c:v>40.18</c:v>
                </c:pt>
                <c:pt idx="186">
                  <c:v>40.11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96-4C48-BD53-032B1DFCC2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6413664"/>
        <c:axId val="836414144"/>
      </c:barChart>
      <c:lineChart>
        <c:grouping val="standard"/>
        <c:varyColors val="0"/>
        <c:ser>
          <c:idx val="1"/>
          <c:order val="1"/>
          <c:tx>
            <c:strRef>
              <c:f>'1. Datasheet'!$H$10</c:f>
              <c:strCache>
                <c:ptCount val="1"/>
                <c:pt idx="0">
                  <c:v>Drawdown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'1. Datasheet'!$B$11:$B$197</c:f>
              <c:numCache>
                <c:formatCode>m/d/yyyy</c:formatCode>
                <c:ptCount val="187"/>
                <c:pt idx="0">
                  <c:v>44197</c:v>
                </c:pt>
                <c:pt idx="1">
                  <c:v>44204</c:v>
                </c:pt>
                <c:pt idx="2">
                  <c:v>44211</c:v>
                </c:pt>
                <c:pt idx="3">
                  <c:v>44218</c:v>
                </c:pt>
                <c:pt idx="4">
                  <c:v>44225</c:v>
                </c:pt>
                <c:pt idx="5">
                  <c:v>44232</c:v>
                </c:pt>
                <c:pt idx="6">
                  <c:v>44239</c:v>
                </c:pt>
                <c:pt idx="7">
                  <c:v>44246</c:v>
                </c:pt>
                <c:pt idx="8">
                  <c:v>44253</c:v>
                </c:pt>
                <c:pt idx="9">
                  <c:v>44260</c:v>
                </c:pt>
                <c:pt idx="10">
                  <c:v>44267</c:v>
                </c:pt>
                <c:pt idx="11">
                  <c:v>44274</c:v>
                </c:pt>
                <c:pt idx="12">
                  <c:v>44281</c:v>
                </c:pt>
                <c:pt idx="13">
                  <c:v>44288</c:v>
                </c:pt>
                <c:pt idx="14">
                  <c:v>44295</c:v>
                </c:pt>
                <c:pt idx="15">
                  <c:v>44302</c:v>
                </c:pt>
                <c:pt idx="16">
                  <c:v>44309</c:v>
                </c:pt>
                <c:pt idx="17">
                  <c:v>44316</c:v>
                </c:pt>
                <c:pt idx="18">
                  <c:v>44323</c:v>
                </c:pt>
                <c:pt idx="19">
                  <c:v>44330</c:v>
                </c:pt>
                <c:pt idx="20">
                  <c:v>44337</c:v>
                </c:pt>
                <c:pt idx="21">
                  <c:v>44344</c:v>
                </c:pt>
                <c:pt idx="22">
                  <c:v>44351</c:v>
                </c:pt>
                <c:pt idx="23">
                  <c:v>44358</c:v>
                </c:pt>
                <c:pt idx="24">
                  <c:v>44365</c:v>
                </c:pt>
                <c:pt idx="25">
                  <c:v>44372</c:v>
                </c:pt>
                <c:pt idx="26">
                  <c:v>44379</c:v>
                </c:pt>
                <c:pt idx="27">
                  <c:v>44386</c:v>
                </c:pt>
                <c:pt idx="28">
                  <c:v>44393</c:v>
                </c:pt>
                <c:pt idx="29">
                  <c:v>44400</c:v>
                </c:pt>
                <c:pt idx="30">
                  <c:v>44407</c:v>
                </c:pt>
                <c:pt idx="31">
                  <c:v>44414</c:v>
                </c:pt>
                <c:pt idx="32">
                  <c:v>44421</c:v>
                </c:pt>
                <c:pt idx="33">
                  <c:v>44428</c:v>
                </c:pt>
                <c:pt idx="34">
                  <c:v>44435</c:v>
                </c:pt>
                <c:pt idx="35">
                  <c:v>44442</c:v>
                </c:pt>
                <c:pt idx="36">
                  <c:v>44449</c:v>
                </c:pt>
                <c:pt idx="37">
                  <c:v>44456</c:v>
                </c:pt>
                <c:pt idx="38">
                  <c:v>44463</c:v>
                </c:pt>
                <c:pt idx="39">
                  <c:v>44470</c:v>
                </c:pt>
                <c:pt idx="40">
                  <c:v>44477</c:v>
                </c:pt>
                <c:pt idx="41">
                  <c:v>44484</c:v>
                </c:pt>
                <c:pt idx="42">
                  <c:v>44491</c:v>
                </c:pt>
                <c:pt idx="43">
                  <c:v>44498</c:v>
                </c:pt>
                <c:pt idx="44">
                  <c:v>44505</c:v>
                </c:pt>
                <c:pt idx="45">
                  <c:v>44512</c:v>
                </c:pt>
                <c:pt idx="46">
                  <c:v>44519</c:v>
                </c:pt>
                <c:pt idx="47">
                  <c:v>44526</c:v>
                </c:pt>
                <c:pt idx="48">
                  <c:v>44533</c:v>
                </c:pt>
                <c:pt idx="49">
                  <c:v>44540</c:v>
                </c:pt>
                <c:pt idx="50">
                  <c:v>44547</c:v>
                </c:pt>
                <c:pt idx="51">
                  <c:v>44554</c:v>
                </c:pt>
                <c:pt idx="52">
                  <c:v>44561</c:v>
                </c:pt>
                <c:pt idx="53">
                  <c:v>44568</c:v>
                </c:pt>
                <c:pt idx="54">
                  <c:v>44575</c:v>
                </c:pt>
                <c:pt idx="55">
                  <c:v>44582</c:v>
                </c:pt>
                <c:pt idx="56">
                  <c:v>44589</c:v>
                </c:pt>
                <c:pt idx="57">
                  <c:v>44596</c:v>
                </c:pt>
                <c:pt idx="58">
                  <c:v>44603</c:v>
                </c:pt>
                <c:pt idx="59">
                  <c:v>44610</c:v>
                </c:pt>
                <c:pt idx="60">
                  <c:v>44617</c:v>
                </c:pt>
                <c:pt idx="61">
                  <c:v>44624</c:v>
                </c:pt>
                <c:pt idx="62">
                  <c:v>44631</c:v>
                </c:pt>
                <c:pt idx="63">
                  <c:v>44638</c:v>
                </c:pt>
                <c:pt idx="64">
                  <c:v>44645</c:v>
                </c:pt>
                <c:pt idx="65">
                  <c:v>44652</c:v>
                </c:pt>
                <c:pt idx="66">
                  <c:v>44659</c:v>
                </c:pt>
                <c:pt idx="67">
                  <c:v>44666</c:v>
                </c:pt>
                <c:pt idx="68">
                  <c:v>44673</c:v>
                </c:pt>
                <c:pt idx="69">
                  <c:v>44680</c:v>
                </c:pt>
                <c:pt idx="70">
                  <c:v>44687</c:v>
                </c:pt>
                <c:pt idx="71">
                  <c:v>44694</c:v>
                </c:pt>
                <c:pt idx="72">
                  <c:v>44701</c:v>
                </c:pt>
                <c:pt idx="73">
                  <c:v>44708</c:v>
                </c:pt>
                <c:pt idx="74">
                  <c:v>44715</c:v>
                </c:pt>
                <c:pt idx="75">
                  <c:v>44722</c:v>
                </c:pt>
                <c:pt idx="76">
                  <c:v>44729</c:v>
                </c:pt>
                <c:pt idx="77">
                  <c:v>44736</c:v>
                </c:pt>
                <c:pt idx="78">
                  <c:v>44743</c:v>
                </c:pt>
                <c:pt idx="79">
                  <c:v>44750</c:v>
                </c:pt>
                <c:pt idx="80">
                  <c:v>44757</c:v>
                </c:pt>
                <c:pt idx="81">
                  <c:v>44764</c:v>
                </c:pt>
                <c:pt idx="82">
                  <c:v>44771</c:v>
                </c:pt>
                <c:pt idx="83">
                  <c:v>44778</c:v>
                </c:pt>
                <c:pt idx="84">
                  <c:v>44785</c:v>
                </c:pt>
                <c:pt idx="85">
                  <c:v>44792</c:v>
                </c:pt>
                <c:pt idx="86">
                  <c:v>44799</c:v>
                </c:pt>
                <c:pt idx="87">
                  <c:v>44806</c:v>
                </c:pt>
                <c:pt idx="88">
                  <c:v>44813</c:v>
                </c:pt>
                <c:pt idx="89">
                  <c:v>44820</c:v>
                </c:pt>
                <c:pt idx="90">
                  <c:v>44827</c:v>
                </c:pt>
                <c:pt idx="91">
                  <c:v>44834</c:v>
                </c:pt>
                <c:pt idx="92">
                  <c:v>44841</c:v>
                </c:pt>
                <c:pt idx="93">
                  <c:v>44848</c:v>
                </c:pt>
                <c:pt idx="94">
                  <c:v>44855</c:v>
                </c:pt>
                <c:pt idx="95">
                  <c:v>44862</c:v>
                </c:pt>
                <c:pt idx="96">
                  <c:v>44869</c:v>
                </c:pt>
                <c:pt idx="97">
                  <c:v>44876</c:v>
                </c:pt>
                <c:pt idx="98">
                  <c:v>44883</c:v>
                </c:pt>
                <c:pt idx="99">
                  <c:v>44890</c:v>
                </c:pt>
                <c:pt idx="100">
                  <c:v>44897</c:v>
                </c:pt>
                <c:pt idx="101">
                  <c:v>44904</c:v>
                </c:pt>
                <c:pt idx="102">
                  <c:v>44911</c:v>
                </c:pt>
                <c:pt idx="103">
                  <c:v>44918</c:v>
                </c:pt>
                <c:pt idx="104">
                  <c:v>44925</c:v>
                </c:pt>
                <c:pt idx="105">
                  <c:v>44932</c:v>
                </c:pt>
                <c:pt idx="106">
                  <c:v>44939</c:v>
                </c:pt>
                <c:pt idx="107">
                  <c:v>44946</c:v>
                </c:pt>
                <c:pt idx="108">
                  <c:v>44953</c:v>
                </c:pt>
                <c:pt idx="109">
                  <c:v>44960</c:v>
                </c:pt>
                <c:pt idx="110">
                  <c:v>44967</c:v>
                </c:pt>
                <c:pt idx="111">
                  <c:v>44974</c:v>
                </c:pt>
                <c:pt idx="112">
                  <c:v>44981</c:v>
                </c:pt>
                <c:pt idx="113">
                  <c:v>44988</c:v>
                </c:pt>
                <c:pt idx="114">
                  <c:v>44995</c:v>
                </c:pt>
                <c:pt idx="115">
                  <c:v>45002</c:v>
                </c:pt>
                <c:pt idx="116">
                  <c:v>45009</c:v>
                </c:pt>
                <c:pt idx="117">
                  <c:v>45016</c:v>
                </c:pt>
                <c:pt idx="118">
                  <c:v>45023</c:v>
                </c:pt>
                <c:pt idx="119">
                  <c:v>45030</c:v>
                </c:pt>
                <c:pt idx="120">
                  <c:v>45037</c:v>
                </c:pt>
                <c:pt idx="121">
                  <c:v>45044</c:v>
                </c:pt>
                <c:pt idx="122">
                  <c:v>45051</c:v>
                </c:pt>
                <c:pt idx="123">
                  <c:v>45058</c:v>
                </c:pt>
                <c:pt idx="124">
                  <c:v>45065</c:v>
                </c:pt>
                <c:pt idx="125">
                  <c:v>45072</c:v>
                </c:pt>
                <c:pt idx="126">
                  <c:v>45079</c:v>
                </c:pt>
                <c:pt idx="127">
                  <c:v>45086</c:v>
                </c:pt>
                <c:pt idx="128">
                  <c:v>45093</c:v>
                </c:pt>
                <c:pt idx="129">
                  <c:v>45100</c:v>
                </c:pt>
                <c:pt idx="130">
                  <c:v>45107</c:v>
                </c:pt>
                <c:pt idx="131">
                  <c:v>45114</c:v>
                </c:pt>
                <c:pt idx="132">
                  <c:v>45121</c:v>
                </c:pt>
                <c:pt idx="133">
                  <c:v>45128</c:v>
                </c:pt>
                <c:pt idx="134">
                  <c:v>45135</c:v>
                </c:pt>
                <c:pt idx="135">
                  <c:v>45142</c:v>
                </c:pt>
                <c:pt idx="136">
                  <c:v>45149</c:v>
                </c:pt>
                <c:pt idx="137">
                  <c:v>45156</c:v>
                </c:pt>
                <c:pt idx="138">
                  <c:v>45163</c:v>
                </c:pt>
                <c:pt idx="139">
                  <c:v>45170</c:v>
                </c:pt>
                <c:pt idx="140">
                  <c:v>45177</c:v>
                </c:pt>
                <c:pt idx="141">
                  <c:v>45184</c:v>
                </c:pt>
                <c:pt idx="142">
                  <c:v>45191</c:v>
                </c:pt>
                <c:pt idx="143">
                  <c:v>45198</c:v>
                </c:pt>
                <c:pt idx="144">
                  <c:v>45205</c:v>
                </c:pt>
                <c:pt idx="145">
                  <c:v>45212</c:v>
                </c:pt>
                <c:pt idx="146">
                  <c:v>45219</c:v>
                </c:pt>
                <c:pt idx="147">
                  <c:v>45226</c:v>
                </c:pt>
                <c:pt idx="148">
                  <c:v>45233</c:v>
                </c:pt>
                <c:pt idx="149">
                  <c:v>45240</c:v>
                </c:pt>
                <c:pt idx="150">
                  <c:v>45247</c:v>
                </c:pt>
                <c:pt idx="151">
                  <c:v>45254</c:v>
                </c:pt>
                <c:pt idx="152">
                  <c:v>45261</c:v>
                </c:pt>
                <c:pt idx="153">
                  <c:v>45268</c:v>
                </c:pt>
                <c:pt idx="154">
                  <c:v>45275</c:v>
                </c:pt>
                <c:pt idx="155">
                  <c:v>45282</c:v>
                </c:pt>
                <c:pt idx="156">
                  <c:v>45289</c:v>
                </c:pt>
                <c:pt idx="157">
                  <c:v>45296</c:v>
                </c:pt>
                <c:pt idx="158">
                  <c:v>45303</c:v>
                </c:pt>
                <c:pt idx="159">
                  <c:v>45310</c:v>
                </c:pt>
                <c:pt idx="160">
                  <c:v>45317</c:v>
                </c:pt>
                <c:pt idx="161">
                  <c:v>45324</c:v>
                </c:pt>
                <c:pt idx="162">
                  <c:v>45331</c:v>
                </c:pt>
                <c:pt idx="163">
                  <c:v>45338</c:v>
                </c:pt>
                <c:pt idx="164">
                  <c:v>45345</c:v>
                </c:pt>
                <c:pt idx="165">
                  <c:v>45352</c:v>
                </c:pt>
                <c:pt idx="166">
                  <c:v>45359</c:v>
                </c:pt>
                <c:pt idx="167">
                  <c:v>45366</c:v>
                </c:pt>
                <c:pt idx="168">
                  <c:v>45373</c:v>
                </c:pt>
                <c:pt idx="169">
                  <c:v>45380</c:v>
                </c:pt>
                <c:pt idx="170">
                  <c:v>45387</c:v>
                </c:pt>
                <c:pt idx="171">
                  <c:v>45394</c:v>
                </c:pt>
                <c:pt idx="172">
                  <c:v>45401</c:v>
                </c:pt>
                <c:pt idx="173">
                  <c:v>45408</c:v>
                </c:pt>
                <c:pt idx="174">
                  <c:v>45415</c:v>
                </c:pt>
                <c:pt idx="175">
                  <c:v>45422</c:v>
                </c:pt>
                <c:pt idx="176">
                  <c:v>45429</c:v>
                </c:pt>
                <c:pt idx="177">
                  <c:v>45436</c:v>
                </c:pt>
                <c:pt idx="178">
                  <c:v>45443</c:v>
                </c:pt>
                <c:pt idx="179">
                  <c:v>45450</c:v>
                </c:pt>
                <c:pt idx="180">
                  <c:v>45457</c:v>
                </c:pt>
                <c:pt idx="181">
                  <c:v>45464</c:v>
                </c:pt>
                <c:pt idx="182">
                  <c:v>45471</c:v>
                </c:pt>
                <c:pt idx="183">
                  <c:v>45478</c:v>
                </c:pt>
                <c:pt idx="184">
                  <c:v>45485</c:v>
                </c:pt>
                <c:pt idx="185">
                  <c:v>45492</c:v>
                </c:pt>
                <c:pt idx="186">
                  <c:v>45499</c:v>
                </c:pt>
              </c:numCache>
            </c:numRef>
          </c:cat>
          <c:val>
            <c:numRef>
              <c:f>'1. Datasheet'!$H$11:$H$197</c:f>
              <c:numCache>
                <c:formatCode>0.00%</c:formatCode>
                <c:ptCount val="187"/>
                <c:pt idx="0">
                  <c:v>0</c:v>
                </c:pt>
                <c:pt idx="1">
                  <c:v>5.3556126820908309E-3</c:v>
                </c:pt>
                <c:pt idx="2">
                  <c:v>5.3556126820908309E-3</c:v>
                </c:pt>
                <c:pt idx="3">
                  <c:v>8.5689802913451471E-4</c:v>
                </c:pt>
                <c:pt idx="4">
                  <c:v>0</c:v>
                </c:pt>
                <c:pt idx="5">
                  <c:v>0</c:v>
                </c:pt>
                <c:pt idx="6">
                  <c:v>8.5561497326201383E-4</c:v>
                </c:pt>
                <c:pt idx="7">
                  <c:v>6.4171122994654834E-4</c:v>
                </c:pt>
                <c:pt idx="8">
                  <c:v>8.983957219251373E-3</c:v>
                </c:pt>
                <c:pt idx="9">
                  <c:v>1.3903743315507991E-2</c:v>
                </c:pt>
                <c:pt idx="10">
                  <c:v>1.7540106951871665E-2</c:v>
                </c:pt>
                <c:pt idx="11">
                  <c:v>1.454545454545454E-2</c:v>
                </c:pt>
                <c:pt idx="12">
                  <c:v>1.5401069518716554E-2</c:v>
                </c:pt>
                <c:pt idx="13">
                  <c:v>1.7540106951871665E-2</c:v>
                </c:pt>
                <c:pt idx="14">
                  <c:v>1.6684491978609651E-2</c:v>
                </c:pt>
                <c:pt idx="15">
                  <c:v>1.9679144385026773E-2</c:v>
                </c:pt>
                <c:pt idx="16">
                  <c:v>1.4973262032085622E-2</c:v>
                </c:pt>
                <c:pt idx="17">
                  <c:v>1.6256684491978566E-2</c:v>
                </c:pt>
                <c:pt idx="18">
                  <c:v>1.3048128342245977E-2</c:v>
                </c:pt>
                <c:pt idx="19">
                  <c:v>1.6898395721925117E-2</c:v>
                </c:pt>
                <c:pt idx="20">
                  <c:v>1.6256684491978566E-2</c:v>
                </c:pt>
                <c:pt idx="21">
                  <c:v>1.176470588235288E-2</c:v>
                </c:pt>
                <c:pt idx="22">
                  <c:v>1.2192513368983963E-2</c:v>
                </c:pt>
                <c:pt idx="23">
                  <c:v>8.1283422459893593E-3</c:v>
                </c:pt>
                <c:pt idx="24">
                  <c:v>8.5561497326202898E-3</c:v>
                </c:pt>
                <c:pt idx="25">
                  <c:v>9.4117647058823035E-3</c:v>
                </c:pt>
                <c:pt idx="26">
                  <c:v>1.133689839572195E-2</c:v>
                </c:pt>
                <c:pt idx="27">
                  <c:v>1.2620320855615047E-2</c:v>
                </c:pt>
                <c:pt idx="28">
                  <c:v>7.700534759358277E-3</c:v>
                </c:pt>
                <c:pt idx="29">
                  <c:v>1.240641711229943E-2</c:v>
                </c:pt>
                <c:pt idx="30">
                  <c:v>2.7165775401069587E-2</c:v>
                </c:pt>
                <c:pt idx="31">
                  <c:v>2.1604278074866267E-2</c:v>
                </c:pt>
                <c:pt idx="32">
                  <c:v>1.9679144385026773E-2</c:v>
                </c:pt>
                <c:pt idx="33">
                  <c:v>1.4973262032085622E-2</c:v>
                </c:pt>
                <c:pt idx="34">
                  <c:v>1.4331550802139074E-2</c:v>
                </c:pt>
                <c:pt idx="35">
                  <c:v>1.5401069518716554E-2</c:v>
                </c:pt>
                <c:pt idx="36">
                  <c:v>1.454545454545454E-2</c:v>
                </c:pt>
                <c:pt idx="37">
                  <c:v>2.3529411764705913E-2</c:v>
                </c:pt>
                <c:pt idx="38">
                  <c:v>3.1016042780748723E-2</c:v>
                </c:pt>
                <c:pt idx="39">
                  <c:v>3.8716577540107003E-2</c:v>
                </c:pt>
                <c:pt idx="40">
                  <c:v>6.3957219251336947E-2</c:v>
                </c:pt>
                <c:pt idx="41">
                  <c:v>7.0160427807486658E-2</c:v>
                </c:pt>
                <c:pt idx="42">
                  <c:v>6.5882352941176434E-2</c:v>
                </c:pt>
                <c:pt idx="43">
                  <c:v>6.8449197860962624E-2</c:v>
                </c:pt>
                <c:pt idx="44">
                  <c:v>7.8502673796791475E-2</c:v>
                </c:pt>
                <c:pt idx="45">
                  <c:v>7.443850267379673E-2</c:v>
                </c:pt>
                <c:pt idx="46">
                  <c:v>6.6737967914438451E-2</c:v>
                </c:pt>
                <c:pt idx="47">
                  <c:v>7.1443850267379747E-2</c:v>
                </c:pt>
                <c:pt idx="48">
                  <c:v>7.8930481283422407E-2</c:v>
                </c:pt>
                <c:pt idx="49">
                  <c:v>7.0374331550802124E-2</c:v>
                </c:pt>
                <c:pt idx="50">
                  <c:v>6.9304812834224641E-2</c:v>
                </c:pt>
                <c:pt idx="51">
                  <c:v>7.5294117647058886E-2</c:v>
                </c:pt>
                <c:pt idx="52">
                  <c:v>7.5508021390374352E-2</c:v>
                </c:pt>
                <c:pt idx="53">
                  <c:v>8.9411764705882343E-2</c:v>
                </c:pt>
                <c:pt idx="54">
                  <c:v>0.10695187165775401</c:v>
                </c:pt>
                <c:pt idx="55">
                  <c:v>0.1028877005347594</c:v>
                </c:pt>
                <c:pt idx="56">
                  <c:v>0.10652406417112292</c:v>
                </c:pt>
                <c:pt idx="57">
                  <c:v>0.10695187165775401</c:v>
                </c:pt>
                <c:pt idx="58">
                  <c:v>0.11679144385026739</c:v>
                </c:pt>
                <c:pt idx="59">
                  <c:v>0.12064171122994653</c:v>
                </c:pt>
                <c:pt idx="60">
                  <c:v>0.12898395721925135</c:v>
                </c:pt>
                <c:pt idx="61">
                  <c:v>0.13860962566844914</c:v>
                </c:pt>
                <c:pt idx="62">
                  <c:v>0.15935828877005354</c:v>
                </c:pt>
                <c:pt idx="63">
                  <c:v>0.16192513368983957</c:v>
                </c:pt>
                <c:pt idx="64">
                  <c:v>0.15999999999999992</c:v>
                </c:pt>
                <c:pt idx="65">
                  <c:v>0.15315508021390367</c:v>
                </c:pt>
                <c:pt idx="66">
                  <c:v>0.15657754010695188</c:v>
                </c:pt>
                <c:pt idx="67">
                  <c:v>0.16128342245989302</c:v>
                </c:pt>
                <c:pt idx="68">
                  <c:v>0.17048128342245986</c:v>
                </c:pt>
                <c:pt idx="69">
                  <c:v>0.17176470588235296</c:v>
                </c:pt>
                <c:pt idx="70">
                  <c:v>0.17903743315508017</c:v>
                </c:pt>
                <c:pt idx="71">
                  <c:v>0.18374331550802148</c:v>
                </c:pt>
                <c:pt idx="72">
                  <c:v>0.18502673796791441</c:v>
                </c:pt>
                <c:pt idx="73">
                  <c:v>0.17903743315508017</c:v>
                </c:pt>
                <c:pt idx="74">
                  <c:v>0.18181818181818182</c:v>
                </c:pt>
                <c:pt idx="75">
                  <c:v>0.18566844919786096</c:v>
                </c:pt>
                <c:pt idx="76">
                  <c:v>0.19807486631016039</c:v>
                </c:pt>
                <c:pt idx="77">
                  <c:v>0.20000000000000004</c:v>
                </c:pt>
                <c:pt idx="78">
                  <c:v>0.20171122994652405</c:v>
                </c:pt>
                <c:pt idx="79">
                  <c:v>0.20919786096256687</c:v>
                </c:pt>
                <c:pt idx="80">
                  <c:v>0.21689839572192515</c:v>
                </c:pt>
                <c:pt idx="81">
                  <c:v>0.21454545454545457</c:v>
                </c:pt>
                <c:pt idx="82">
                  <c:v>0.20620320855614974</c:v>
                </c:pt>
                <c:pt idx="83">
                  <c:v>0.20577540106951867</c:v>
                </c:pt>
                <c:pt idx="84">
                  <c:v>0.20791443850267377</c:v>
                </c:pt>
                <c:pt idx="85">
                  <c:v>0.20791443850267377</c:v>
                </c:pt>
                <c:pt idx="86">
                  <c:v>0.20598930481283428</c:v>
                </c:pt>
                <c:pt idx="87">
                  <c:v>0.21475935828877005</c:v>
                </c:pt>
                <c:pt idx="88">
                  <c:v>0.21475935828877005</c:v>
                </c:pt>
                <c:pt idx="89">
                  <c:v>0.22117647058823536</c:v>
                </c:pt>
                <c:pt idx="90">
                  <c:v>0.23080213903743313</c:v>
                </c:pt>
                <c:pt idx="91">
                  <c:v>0.24235294117647055</c:v>
                </c:pt>
                <c:pt idx="92">
                  <c:v>0.24598930481283424</c:v>
                </c:pt>
                <c:pt idx="93">
                  <c:v>0.25689839572192508</c:v>
                </c:pt>
                <c:pt idx="94">
                  <c:v>0.27422459893048129</c:v>
                </c:pt>
                <c:pt idx="95">
                  <c:v>0.27251336898395728</c:v>
                </c:pt>
                <c:pt idx="96">
                  <c:v>0.28192513368983957</c:v>
                </c:pt>
                <c:pt idx="97">
                  <c:v>0.26267379679144387</c:v>
                </c:pt>
                <c:pt idx="98">
                  <c:v>0.25368983957219249</c:v>
                </c:pt>
                <c:pt idx="99">
                  <c:v>0.24320855614973255</c:v>
                </c:pt>
                <c:pt idx="100">
                  <c:v>0.22673796791443854</c:v>
                </c:pt>
                <c:pt idx="101">
                  <c:v>0.22096256684491974</c:v>
                </c:pt>
                <c:pt idx="102">
                  <c:v>0.21925133689839571</c:v>
                </c:pt>
                <c:pt idx="103">
                  <c:v>0.22181818181818178</c:v>
                </c:pt>
                <c:pt idx="104">
                  <c:v>0.22395721925133688</c:v>
                </c:pt>
                <c:pt idx="105">
                  <c:v>0.21540106951871657</c:v>
                </c:pt>
                <c:pt idx="106">
                  <c:v>0.20427807486631011</c:v>
                </c:pt>
                <c:pt idx="107">
                  <c:v>0.19764705882352945</c:v>
                </c:pt>
                <c:pt idx="108">
                  <c:v>0.19935828877005349</c:v>
                </c:pt>
                <c:pt idx="109">
                  <c:v>0.19165775401069521</c:v>
                </c:pt>
                <c:pt idx="110">
                  <c:v>0.20085561497326204</c:v>
                </c:pt>
                <c:pt idx="111">
                  <c:v>0.20834224598930484</c:v>
                </c:pt>
                <c:pt idx="112">
                  <c:v>0.20919786096256687</c:v>
                </c:pt>
                <c:pt idx="113">
                  <c:v>0.21197860962566836</c:v>
                </c:pt>
                <c:pt idx="114">
                  <c:v>0.20962566844919781</c:v>
                </c:pt>
                <c:pt idx="115">
                  <c:v>0.20406417112299463</c:v>
                </c:pt>
                <c:pt idx="116">
                  <c:v>0.20171122994652405</c:v>
                </c:pt>
                <c:pt idx="117">
                  <c:v>0.20534759358288773</c:v>
                </c:pt>
                <c:pt idx="118">
                  <c:v>0.19636363636363635</c:v>
                </c:pt>
                <c:pt idx="119">
                  <c:v>0.19807486631016039</c:v>
                </c:pt>
                <c:pt idx="120">
                  <c:v>0.20149732620320859</c:v>
                </c:pt>
                <c:pt idx="121">
                  <c:v>0.19935828877005349</c:v>
                </c:pt>
                <c:pt idx="122">
                  <c:v>0.19764705882352945</c:v>
                </c:pt>
                <c:pt idx="123">
                  <c:v>0.19871657754010694</c:v>
                </c:pt>
                <c:pt idx="124">
                  <c:v>0.20919786096256687</c:v>
                </c:pt>
                <c:pt idx="125">
                  <c:v>0.2141176470588235</c:v>
                </c:pt>
                <c:pt idx="126">
                  <c:v>0.20620320855614974</c:v>
                </c:pt>
                <c:pt idx="127">
                  <c:v>0.20598930481283428</c:v>
                </c:pt>
                <c:pt idx="128">
                  <c:v>0.20320855614973263</c:v>
                </c:pt>
                <c:pt idx="129">
                  <c:v>0.20342245989304808</c:v>
                </c:pt>
                <c:pt idx="130">
                  <c:v>0.20727272727272722</c:v>
                </c:pt>
                <c:pt idx="131">
                  <c:v>0.21518716577540112</c:v>
                </c:pt>
                <c:pt idx="132">
                  <c:v>0.20449197860962573</c:v>
                </c:pt>
                <c:pt idx="133">
                  <c:v>0.20770053475935832</c:v>
                </c:pt>
                <c:pt idx="134">
                  <c:v>0.20962566844919781</c:v>
                </c:pt>
                <c:pt idx="135">
                  <c:v>0.21368983957219256</c:v>
                </c:pt>
                <c:pt idx="136">
                  <c:v>0.21283422459893053</c:v>
                </c:pt>
                <c:pt idx="137">
                  <c:v>0.2216042780748663</c:v>
                </c:pt>
                <c:pt idx="138">
                  <c:v>0.2216042780748663</c:v>
                </c:pt>
                <c:pt idx="139">
                  <c:v>0.21561497326203205</c:v>
                </c:pt>
                <c:pt idx="140">
                  <c:v>0.2171122994652406</c:v>
                </c:pt>
                <c:pt idx="141">
                  <c:v>0.22096256684491974</c:v>
                </c:pt>
                <c:pt idx="142">
                  <c:v>0.22566844919786092</c:v>
                </c:pt>
                <c:pt idx="143">
                  <c:v>0.22716577540106947</c:v>
                </c:pt>
                <c:pt idx="144">
                  <c:v>0.23443850267379682</c:v>
                </c:pt>
                <c:pt idx="145">
                  <c:v>0.23016042780748658</c:v>
                </c:pt>
                <c:pt idx="146">
                  <c:v>0.23657754010695192</c:v>
                </c:pt>
                <c:pt idx="147">
                  <c:v>0.23422459893048134</c:v>
                </c:pt>
                <c:pt idx="148">
                  <c:v>0.22395721925133688</c:v>
                </c:pt>
                <c:pt idx="149">
                  <c:v>0.22203208556149739</c:v>
                </c:pt>
                <c:pt idx="150">
                  <c:v>0.21347593582887694</c:v>
                </c:pt>
                <c:pt idx="151">
                  <c:v>0.20855614973262032</c:v>
                </c:pt>
                <c:pt idx="152">
                  <c:v>0.2023529411764706</c:v>
                </c:pt>
                <c:pt idx="153">
                  <c:v>0.19508021390374325</c:v>
                </c:pt>
                <c:pt idx="154">
                  <c:v>0.18267379679144383</c:v>
                </c:pt>
                <c:pt idx="155">
                  <c:v>0.18053475935828872</c:v>
                </c:pt>
                <c:pt idx="156">
                  <c:v>0.17903743315508017</c:v>
                </c:pt>
                <c:pt idx="157">
                  <c:v>0.18588235294117642</c:v>
                </c:pt>
                <c:pt idx="158">
                  <c:v>0.17946524064171124</c:v>
                </c:pt>
                <c:pt idx="159">
                  <c:v>0.18245989304812837</c:v>
                </c:pt>
                <c:pt idx="160">
                  <c:v>0.17796791443850268</c:v>
                </c:pt>
                <c:pt idx="161">
                  <c:v>0.17005347593582895</c:v>
                </c:pt>
                <c:pt idx="162">
                  <c:v>0.17368983957219244</c:v>
                </c:pt>
                <c:pt idx="163">
                  <c:v>0.17604278074866303</c:v>
                </c:pt>
                <c:pt idx="164">
                  <c:v>0.17112299465240641</c:v>
                </c:pt>
                <c:pt idx="165">
                  <c:v>0.1702673796791444</c:v>
                </c:pt>
                <c:pt idx="166">
                  <c:v>0.16406417112299468</c:v>
                </c:pt>
                <c:pt idx="167">
                  <c:v>0.16641711229946526</c:v>
                </c:pt>
                <c:pt idx="168">
                  <c:v>0.16192513368983957</c:v>
                </c:pt>
                <c:pt idx="169">
                  <c:v>0.15914438502673792</c:v>
                </c:pt>
                <c:pt idx="170">
                  <c:v>0.16192513368983957</c:v>
                </c:pt>
                <c:pt idx="171">
                  <c:v>0.16770053475935837</c:v>
                </c:pt>
                <c:pt idx="172">
                  <c:v>0.17176470588235296</c:v>
                </c:pt>
                <c:pt idx="173">
                  <c:v>0.17240641711229951</c:v>
                </c:pt>
                <c:pt idx="174">
                  <c:v>0.1668449197860962</c:v>
                </c:pt>
                <c:pt idx="175">
                  <c:v>0.16427807486631016</c:v>
                </c:pt>
                <c:pt idx="176">
                  <c:v>0.15700534759358295</c:v>
                </c:pt>
                <c:pt idx="177">
                  <c:v>0.16042780748663102</c:v>
                </c:pt>
                <c:pt idx="178">
                  <c:v>0.15978609625668447</c:v>
                </c:pt>
                <c:pt idx="179">
                  <c:v>0.15443850267379677</c:v>
                </c:pt>
                <c:pt idx="180">
                  <c:v>0.14951871657754015</c:v>
                </c:pt>
                <c:pt idx="181">
                  <c:v>0.1488770053475936</c:v>
                </c:pt>
                <c:pt idx="182">
                  <c:v>0.14930481283422453</c:v>
                </c:pt>
                <c:pt idx="183">
                  <c:v>0.14780748663101598</c:v>
                </c:pt>
                <c:pt idx="184">
                  <c:v>0.14096256684491987</c:v>
                </c:pt>
                <c:pt idx="185">
                  <c:v>0.14053475935828877</c:v>
                </c:pt>
                <c:pt idx="186">
                  <c:v>0.14203208556149735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96-4C48-BD53-032B1DFCC2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7334176"/>
        <c:axId val="847334656"/>
      </c:lineChart>
      <c:dateAx>
        <c:axId val="83641366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414144"/>
        <c:crosses val="autoZero"/>
        <c:auto val="1"/>
        <c:lblOffset val="100"/>
        <c:baseTimeUnit val="days"/>
      </c:dateAx>
      <c:valAx>
        <c:axId val="83641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413664"/>
        <c:crosses val="autoZero"/>
        <c:crossBetween val="between"/>
      </c:valAx>
      <c:valAx>
        <c:axId val="847334656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334176"/>
        <c:crosses val="max"/>
        <c:crossBetween val="between"/>
      </c:valAx>
      <c:dateAx>
        <c:axId val="84733417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847334656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Benchmark Fund Daily Return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Benchmark Fund Daily Return</a:t>
          </a:r>
        </a:p>
      </cx:txPr>
    </cx:title>
    <cx:plotArea>
      <cx:plotAreaRegion>
        <cx:series layoutId="clusteredColumn" uniqueId="{CF46EF39-944C-4E90-9259-319EF4E91B8C}">
          <cx:tx>
            <cx:txData>
              <cx:f>_xlchart.v1.2</cx:f>
              <cx:v>Daily Return (Benchmark)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tickLabels/>
      </cx:axis>
    </cx:plotArea>
  </cx:chart>
  <cx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Fund 1 Daily Returns 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Fund 1 Daily Returns </a:t>
          </a:r>
        </a:p>
      </cx:txPr>
    </cx:title>
    <cx:plotArea>
      <cx:plotAreaRegion>
        <cx:series layoutId="clusteredColumn" uniqueId="{86499798-07A9-44B0-9A01-7624AE47692F}">
          <cx:tx>
            <cx:txData>
              <cx:f>_xlchart.v1.0</cx:f>
              <cx:v>Daily Return (Fund 1)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tickLabels/>
      </cx:axis>
    </cx:plotArea>
  </cx:chart>
  <cx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3.xml"/><Relationship Id="rId4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487680</xdr:colOff>
      <xdr:row>22</xdr:row>
      <xdr:rowOff>22859</xdr:rowOff>
    </xdr:from>
    <xdr:to>
      <xdr:col>5</xdr:col>
      <xdr:colOff>160020</xdr:colOff>
      <xdr:row>37</xdr:row>
      <xdr:rowOff>159659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CFF900E-8861-46C6-BD71-28A9D49035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678180</xdr:colOff>
      <xdr:row>22</xdr:row>
      <xdr:rowOff>30480</xdr:rowOff>
    </xdr:from>
    <xdr:to>
      <xdr:col>5</xdr:col>
      <xdr:colOff>6394980</xdr:colOff>
      <xdr:row>37</xdr:row>
      <xdr:rowOff>167280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B4694E2-5FDE-4DCA-B4CC-286EF0C904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685800</xdr:colOff>
      <xdr:row>40</xdr:row>
      <xdr:rowOff>15240</xdr:rowOff>
    </xdr:from>
    <xdr:to>
      <xdr:col>5</xdr:col>
      <xdr:colOff>6446520</xdr:colOff>
      <xdr:row>46</xdr:row>
      <xdr:rowOff>300720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455342AA-1A89-474F-AD1C-66B0992543D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147560" y="12740640"/>
              <a:ext cx="5760720" cy="216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</xdr:col>
      <xdr:colOff>685800</xdr:colOff>
      <xdr:row>47</xdr:row>
      <xdr:rowOff>15240</xdr:rowOff>
    </xdr:from>
    <xdr:to>
      <xdr:col>5</xdr:col>
      <xdr:colOff>6445800</xdr:colOff>
      <xdr:row>53</xdr:row>
      <xdr:rowOff>300720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Chart 10">
              <a:extLst>
                <a:ext uri="{FF2B5EF4-FFF2-40B4-BE49-F238E27FC236}">
                  <a16:creationId xmlns:a16="http://schemas.microsoft.com/office/drawing/2014/main" id="{5B15A176-01A1-4A07-A9A8-D04D8E1B243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147560" y="14927580"/>
              <a:ext cx="5760000" cy="216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0</xdr:colOff>
      <xdr:row>68</xdr:row>
      <xdr:rowOff>0</xdr:rowOff>
    </xdr:from>
    <xdr:to>
      <xdr:col>5</xdr:col>
      <xdr:colOff>2194560</xdr:colOff>
      <xdr:row>84</xdr:row>
      <xdr:rowOff>136072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53E27BD-9DC2-4CB0-BA70-C68250C68F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01"/>
  <sheetViews>
    <sheetView showGridLines="0" tabSelected="1" zoomScale="105" workbookViewId="0">
      <selection activeCell="G9" sqref="G9"/>
    </sheetView>
  </sheetViews>
  <sheetFormatPr defaultColWidth="0" defaultRowHeight="14.4" zeroHeight="1" x14ac:dyDescent="0.3"/>
  <cols>
    <col min="1" max="1" width="1.88671875" customWidth="1"/>
    <col min="2" max="4" width="11.109375" customWidth="1"/>
    <col min="5" max="7" width="15.77734375" customWidth="1"/>
    <col min="8" max="8" width="14.109375" customWidth="1"/>
    <col min="9" max="9" width="8.88671875" customWidth="1"/>
    <col min="10" max="10" width="13.6640625" hidden="1" customWidth="1"/>
    <col min="11" max="24" width="0" hidden="1" customWidth="1"/>
    <col min="25" max="16384" width="8.88671875" hidden="1"/>
  </cols>
  <sheetData>
    <row r="1" spans="1:10" ht="18" x14ac:dyDescent="0.35">
      <c r="A1" s="1" t="s">
        <v>0</v>
      </c>
      <c r="B1" s="2" t="s">
        <v>1</v>
      </c>
    </row>
    <row r="2" spans="1:10" ht="18" x14ac:dyDescent="0.35">
      <c r="B2" s="2" t="s">
        <v>2</v>
      </c>
    </row>
    <row r="3" spans="1:10" ht="18" x14ac:dyDescent="0.35">
      <c r="B3" s="2"/>
    </row>
    <row r="4" spans="1:10" ht="18" x14ac:dyDescent="0.35">
      <c r="B4" s="2" t="s">
        <v>3</v>
      </c>
    </row>
    <row r="5" spans="1:10" ht="18" x14ac:dyDescent="0.35">
      <c r="B5" s="3" t="s">
        <v>4</v>
      </c>
    </row>
    <row r="6" spans="1:10" ht="18" x14ac:dyDescent="0.35">
      <c r="B6" s="3" t="s">
        <v>5</v>
      </c>
    </row>
    <row r="7" spans="1:10" ht="15.6" x14ac:dyDescent="0.3">
      <c r="A7" s="4"/>
      <c r="B7" s="5"/>
      <c r="C7" s="6"/>
      <c r="D7" s="6"/>
      <c r="E7" s="6"/>
    </row>
    <row r="8" spans="1:10" x14ac:dyDescent="0.3">
      <c r="A8" s="7"/>
      <c r="B8" s="7"/>
      <c r="C8" s="7"/>
      <c r="D8" s="7"/>
      <c r="E8" s="7"/>
    </row>
    <row r="9" spans="1:10" ht="15" thickBot="1" x14ac:dyDescent="0.35">
      <c r="B9" s="8" t="s">
        <v>6</v>
      </c>
      <c r="G9" s="61"/>
    </row>
    <row r="10" spans="1:10" s="15" customFormat="1" ht="30" customHeight="1" thickBot="1" x14ac:dyDescent="0.35">
      <c r="B10" s="18" t="s">
        <v>7</v>
      </c>
      <c r="C10" s="18" t="s">
        <v>8</v>
      </c>
      <c r="D10" s="18" t="s">
        <v>9</v>
      </c>
      <c r="E10" s="18" t="s">
        <v>13</v>
      </c>
      <c r="F10" s="18" t="s">
        <v>14</v>
      </c>
      <c r="G10" s="18" t="s">
        <v>16</v>
      </c>
      <c r="H10" s="17" t="s">
        <v>15</v>
      </c>
      <c r="J10" s="16"/>
    </row>
    <row r="11" spans="1:10" x14ac:dyDescent="0.3">
      <c r="B11" s="19">
        <v>44197</v>
      </c>
      <c r="C11" s="20">
        <v>214.5</v>
      </c>
      <c r="D11" s="20">
        <v>46.68</v>
      </c>
      <c r="E11" s="20"/>
      <c r="F11" s="21"/>
      <c r="G11" s="20">
        <f>D11</f>
        <v>46.68</v>
      </c>
      <c r="H11" s="22">
        <f>(G11-D11)/G11</f>
        <v>0</v>
      </c>
    </row>
    <row r="12" spans="1:10" x14ac:dyDescent="0.3">
      <c r="B12" s="19">
        <v>44204</v>
      </c>
      <c r="C12" s="20">
        <v>212.72</v>
      </c>
      <c r="D12" s="20">
        <v>46.43</v>
      </c>
      <c r="E12" s="23">
        <f>(C12-C11)/C11</f>
        <v>-8.2983682983683044E-3</v>
      </c>
      <c r="F12" s="23">
        <f>(D12-D11)/D11</f>
        <v>-5.3556126820908309E-3</v>
      </c>
      <c r="G12" s="20">
        <f>MAX(D12,G11)</f>
        <v>46.68</v>
      </c>
      <c r="H12" s="22">
        <f>(G12-D12)/G12</f>
        <v>5.3556126820908309E-3</v>
      </c>
    </row>
    <row r="13" spans="1:10" x14ac:dyDescent="0.3">
      <c r="B13" s="19">
        <v>44211</v>
      </c>
      <c r="C13" s="20">
        <v>213.17</v>
      </c>
      <c r="D13" s="20">
        <v>46.43</v>
      </c>
      <c r="E13" s="23">
        <f t="shared" ref="E13:F16" si="0">(C13-C12)/C12</f>
        <v>2.1154569386987055E-3</v>
      </c>
      <c r="F13" s="23">
        <f t="shared" si="0"/>
        <v>0</v>
      </c>
      <c r="G13" s="20">
        <f t="shared" ref="G13:G76" si="1">MAX(D13,G12)</f>
        <v>46.68</v>
      </c>
      <c r="H13" s="22">
        <f t="shared" ref="H13:H75" si="2">(G13-D13)/G13</f>
        <v>5.3556126820908309E-3</v>
      </c>
    </row>
    <row r="14" spans="1:10" x14ac:dyDescent="0.3">
      <c r="B14" s="19">
        <v>44218</v>
      </c>
      <c r="C14" s="20">
        <v>214.04</v>
      </c>
      <c r="D14" s="20">
        <v>46.64</v>
      </c>
      <c r="E14" s="23">
        <f t="shared" si="0"/>
        <v>4.0812497068067957E-3</v>
      </c>
      <c r="F14" s="23">
        <f t="shared" si="0"/>
        <v>4.52293775576138E-3</v>
      </c>
      <c r="G14" s="20">
        <f t="shared" si="1"/>
        <v>46.68</v>
      </c>
      <c r="H14" s="22">
        <f t="shared" si="2"/>
        <v>8.5689802913451471E-4</v>
      </c>
    </row>
    <row r="15" spans="1:10" x14ac:dyDescent="0.3">
      <c r="B15" s="19">
        <v>44225</v>
      </c>
      <c r="C15" s="20">
        <v>214.23</v>
      </c>
      <c r="D15" s="20">
        <v>46.69</v>
      </c>
      <c r="E15" s="23">
        <f t="shared" si="0"/>
        <v>8.8768454494485955E-4</v>
      </c>
      <c r="F15" s="23">
        <f t="shared" si="0"/>
        <v>1.0720411663807281E-3</v>
      </c>
      <c r="G15" s="20">
        <f t="shared" si="1"/>
        <v>46.69</v>
      </c>
      <c r="H15" s="22">
        <f t="shared" si="2"/>
        <v>0</v>
      </c>
    </row>
    <row r="16" spans="1:10" x14ac:dyDescent="0.3">
      <c r="B16" s="19">
        <v>44232</v>
      </c>
      <c r="C16" s="20">
        <v>214.29</v>
      </c>
      <c r="D16" s="20">
        <v>46.75</v>
      </c>
      <c r="E16" s="23">
        <f t="shared" si="0"/>
        <v>2.8007281893293321E-4</v>
      </c>
      <c r="F16" s="23">
        <f t="shared" si="0"/>
        <v>1.2850717498394148E-3</v>
      </c>
      <c r="G16" s="20">
        <f t="shared" si="1"/>
        <v>46.75</v>
      </c>
      <c r="H16" s="22">
        <f t="shared" si="2"/>
        <v>0</v>
      </c>
    </row>
    <row r="17" spans="2:8" x14ac:dyDescent="0.3">
      <c r="B17" s="19">
        <v>44239</v>
      </c>
      <c r="C17" s="20">
        <v>214.02</v>
      </c>
      <c r="D17" s="20">
        <v>46.71</v>
      </c>
      <c r="E17" s="23">
        <f t="shared" ref="E17:E76" si="3">(C17-C16)/C16</f>
        <v>-1.259974800503905E-3</v>
      </c>
      <c r="F17" s="23">
        <f>(D17-D16)/D16</f>
        <v>-8.5561497326201383E-4</v>
      </c>
      <c r="G17" s="20">
        <f t="shared" si="1"/>
        <v>46.75</v>
      </c>
      <c r="H17" s="22">
        <f t="shared" si="2"/>
        <v>8.5561497326201383E-4</v>
      </c>
    </row>
    <row r="18" spans="2:8" x14ac:dyDescent="0.3">
      <c r="B18" s="19">
        <v>44246</v>
      </c>
      <c r="C18" s="20">
        <v>214.73</v>
      </c>
      <c r="D18" s="20">
        <v>46.72</v>
      </c>
      <c r="E18" s="23">
        <f>(C18-C17)/C17</f>
        <v>3.3174469675730281E-3</v>
      </c>
      <c r="F18" s="23">
        <f>(D18-D17)/D17</f>
        <v>2.1408691928918882E-4</v>
      </c>
      <c r="G18" s="20">
        <f t="shared" si="1"/>
        <v>46.75</v>
      </c>
      <c r="H18" s="22">
        <f t="shared" si="2"/>
        <v>6.4171122994654834E-4</v>
      </c>
    </row>
    <row r="19" spans="2:8" x14ac:dyDescent="0.3">
      <c r="B19" s="19">
        <v>44253</v>
      </c>
      <c r="C19" s="20">
        <v>214.35</v>
      </c>
      <c r="D19" s="20">
        <v>46.33</v>
      </c>
      <c r="E19" s="23">
        <f t="shared" si="3"/>
        <v>-1.7696642294974874E-3</v>
      </c>
      <c r="F19" s="23">
        <f>(D19-D18)/D18</f>
        <v>-8.3476027397260399E-3</v>
      </c>
      <c r="G19" s="20">
        <f t="shared" si="1"/>
        <v>46.75</v>
      </c>
      <c r="H19" s="22">
        <f t="shared" si="2"/>
        <v>8.983957219251373E-3</v>
      </c>
    </row>
    <row r="20" spans="2:8" x14ac:dyDescent="0.3">
      <c r="B20" s="19">
        <v>44260</v>
      </c>
      <c r="C20" s="20">
        <v>212.95</v>
      </c>
      <c r="D20" s="20">
        <v>46.1</v>
      </c>
      <c r="E20" s="23">
        <f t="shared" si="3"/>
        <v>-6.5313739211570127E-3</v>
      </c>
      <c r="F20" s="23">
        <f>(D20-D19)/D19</f>
        <v>-4.964385927045044E-3</v>
      </c>
      <c r="G20" s="20">
        <f t="shared" si="1"/>
        <v>46.75</v>
      </c>
      <c r="H20" s="22">
        <f t="shared" si="2"/>
        <v>1.3903743315507991E-2</v>
      </c>
    </row>
    <row r="21" spans="2:8" x14ac:dyDescent="0.3">
      <c r="B21" s="19">
        <v>44267</v>
      </c>
      <c r="C21" s="20">
        <v>212.51</v>
      </c>
      <c r="D21" s="20">
        <v>45.93</v>
      </c>
      <c r="E21" s="23">
        <f t="shared" si="3"/>
        <v>-2.0662127259920065E-3</v>
      </c>
      <c r="F21" s="23">
        <f t="shared" ref="F21:F76" si="4">(D21-D20)/D20</f>
        <v>-3.6876355748373469E-3</v>
      </c>
      <c r="G21" s="20">
        <f t="shared" si="1"/>
        <v>46.75</v>
      </c>
      <c r="H21" s="22">
        <f t="shared" si="2"/>
        <v>1.7540106951871665E-2</v>
      </c>
    </row>
    <row r="22" spans="2:8" x14ac:dyDescent="0.3">
      <c r="B22" s="19">
        <v>44274</v>
      </c>
      <c r="C22" s="20">
        <v>213.21</v>
      </c>
      <c r="D22" s="20">
        <v>46.07</v>
      </c>
      <c r="E22" s="23">
        <f t="shared" si="3"/>
        <v>3.2939626370524543E-3</v>
      </c>
      <c r="F22" s="23">
        <f t="shared" si="4"/>
        <v>3.0481166993250723E-3</v>
      </c>
      <c r="G22" s="20">
        <f t="shared" si="1"/>
        <v>46.75</v>
      </c>
      <c r="H22" s="22">
        <f t="shared" si="2"/>
        <v>1.454545454545454E-2</v>
      </c>
    </row>
    <row r="23" spans="2:8" x14ac:dyDescent="0.3">
      <c r="B23" s="19">
        <v>44281</v>
      </c>
      <c r="C23" s="20">
        <v>212.77</v>
      </c>
      <c r="D23" s="20">
        <v>46.03</v>
      </c>
      <c r="E23" s="23">
        <f t="shared" si="3"/>
        <v>-2.0636930725575616E-3</v>
      </c>
      <c r="F23" s="23">
        <f t="shared" si="4"/>
        <v>-8.6824397655739407E-4</v>
      </c>
      <c r="G23" s="20">
        <f t="shared" si="1"/>
        <v>46.75</v>
      </c>
      <c r="H23" s="22">
        <f t="shared" si="2"/>
        <v>1.5401069518716554E-2</v>
      </c>
    </row>
    <row r="24" spans="2:8" x14ac:dyDescent="0.3">
      <c r="B24" s="19">
        <v>44288</v>
      </c>
      <c r="C24" s="20">
        <v>212.82</v>
      </c>
      <c r="D24" s="20">
        <v>45.93</v>
      </c>
      <c r="E24" s="23">
        <f t="shared" si="3"/>
        <v>2.3499553508475322E-4</v>
      </c>
      <c r="F24" s="23">
        <f t="shared" si="4"/>
        <v>-2.1724961981316841E-3</v>
      </c>
      <c r="G24" s="20">
        <f t="shared" si="1"/>
        <v>46.75</v>
      </c>
      <c r="H24" s="22">
        <f t="shared" si="2"/>
        <v>1.7540106951871665E-2</v>
      </c>
    </row>
    <row r="25" spans="2:8" x14ac:dyDescent="0.3">
      <c r="B25" s="19">
        <v>44295</v>
      </c>
      <c r="C25" s="20">
        <v>213.25</v>
      </c>
      <c r="D25" s="20">
        <v>45.97</v>
      </c>
      <c r="E25" s="23">
        <f t="shared" si="3"/>
        <v>2.0204867963537583E-3</v>
      </c>
      <c r="F25" s="23">
        <f t="shared" si="4"/>
        <v>8.7089048552142713E-4</v>
      </c>
      <c r="G25" s="20">
        <f t="shared" si="1"/>
        <v>46.75</v>
      </c>
      <c r="H25" s="22">
        <f t="shared" si="2"/>
        <v>1.6684491978609651E-2</v>
      </c>
    </row>
    <row r="26" spans="2:8" x14ac:dyDescent="0.3">
      <c r="B26" s="19">
        <v>44302</v>
      </c>
      <c r="C26" s="20">
        <v>212.77</v>
      </c>
      <c r="D26" s="20">
        <v>45.83</v>
      </c>
      <c r="E26" s="23">
        <f t="shared" si="3"/>
        <v>-2.2508792497068688E-3</v>
      </c>
      <c r="F26" s="23">
        <f t="shared" si="4"/>
        <v>-3.0454644333260945E-3</v>
      </c>
      <c r="G26" s="20">
        <f t="shared" si="1"/>
        <v>46.75</v>
      </c>
      <c r="H26" s="22">
        <f t="shared" si="2"/>
        <v>1.9679144385026773E-2</v>
      </c>
    </row>
    <row r="27" spans="2:8" x14ac:dyDescent="0.3">
      <c r="B27" s="19">
        <v>44309</v>
      </c>
      <c r="C27" s="20">
        <v>213.74</v>
      </c>
      <c r="D27" s="20">
        <v>46.05</v>
      </c>
      <c r="E27" s="23">
        <f t="shared" si="3"/>
        <v>4.5589133806457618E-3</v>
      </c>
      <c r="F27" s="23">
        <f t="shared" si="4"/>
        <v>4.8003491162993423E-3</v>
      </c>
      <c r="G27" s="20">
        <f t="shared" si="1"/>
        <v>46.75</v>
      </c>
      <c r="H27" s="22">
        <f t="shared" si="2"/>
        <v>1.4973262032085622E-2</v>
      </c>
    </row>
    <row r="28" spans="2:8" x14ac:dyDescent="0.3">
      <c r="B28" s="19">
        <v>44316</v>
      </c>
      <c r="C28" s="20">
        <v>214.05</v>
      </c>
      <c r="D28" s="20">
        <v>45.99</v>
      </c>
      <c r="E28" s="23">
        <f t="shared" si="3"/>
        <v>1.4503602507719765E-3</v>
      </c>
      <c r="F28" s="23">
        <f t="shared" si="4"/>
        <v>-1.3029315960911003E-3</v>
      </c>
      <c r="G28" s="20">
        <f t="shared" si="1"/>
        <v>46.75</v>
      </c>
      <c r="H28" s="22">
        <f t="shared" si="2"/>
        <v>1.6256684491978566E-2</v>
      </c>
    </row>
    <row r="29" spans="2:8" x14ac:dyDescent="0.3">
      <c r="B29" s="19">
        <v>44323</v>
      </c>
      <c r="C29" s="20">
        <v>214.79</v>
      </c>
      <c r="D29" s="20">
        <v>46.14</v>
      </c>
      <c r="E29" s="23">
        <f t="shared" si="3"/>
        <v>3.457136183134691E-3</v>
      </c>
      <c r="F29" s="23">
        <f t="shared" si="4"/>
        <v>3.2615786040443265E-3</v>
      </c>
      <c r="G29" s="20">
        <f t="shared" si="1"/>
        <v>46.75</v>
      </c>
      <c r="H29" s="22">
        <f t="shared" si="2"/>
        <v>1.3048128342245977E-2</v>
      </c>
    </row>
    <row r="30" spans="2:8" x14ac:dyDescent="0.3">
      <c r="B30" s="19">
        <v>44330</v>
      </c>
      <c r="C30" s="20">
        <v>214.39</v>
      </c>
      <c r="D30" s="20">
        <v>45.96</v>
      </c>
      <c r="E30" s="23">
        <f t="shared" si="3"/>
        <v>-1.8622840914381755E-3</v>
      </c>
      <c r="F30" s="23">
        <f t="shared" si="4"/>
        <v>-3.9011703511053252E-3</v>
      </c>
      <c r="G30" s="20">
        <f t="shared" si="1"/>
        <v>46.75</v>
      </c>
      <c r="H30" s="22">
        <f t="shared" si="2"/>
        <v>1.6898395721925117E-2</v>
      </c>
    </row>
    <row r="31" spans="2:8" x14ac:dyDescent="0.3">
      <c r="B31" s="19">
        <v>44337</v>
      </c>
      <c r="C31" s="20">
        <v>214.79</v>
      </c>
      <c r="D31" s="20">
        <v>45.99</v>
      </c>
      <c r="E31" s="23">
        <f t="shared" si="3"/>
        <v>1.8657586641168231E-3</v>
      </c>
      <c r="F31" s="23">
        <f t="shared" si="4"/>
        <v>6.5274151436033804E-4</v>
      </c>
      <c r="G31" s="20">
        <f t="shared" si="1"/>
        <v>46.75</v>
      </c>
      <c r="H31" s="22">
        <f t="shared" si="2"/>
        <v>1.6256684491978566E-2</v>
      </c>
    </row>
    <row r="32" spans="2:8" x14ac:dyDescent="0.3">
      <c r="B32" s="19">
        <v>44344</v>
      </c>
      <c r="C32" s="20">
        <v>215.49</v>
      </c>
      <c r="D32" s="20">
        <v>46.2</v>
      </c>
      <c r="E32" s="23">
        <f t="shared" si="3"/>
        <v>3.2589971600168401E-3</v>
      </c>
      <c r="F32" s="23">
        <f t="shared" si="4"/>
        <v>4.5662100456621184E-3</v>
      </c>
      <c r="G32" s="20">
        <f t="shared" si="1"/>
        <v>46.75</v>
      </c>
      <c r="H32" s="22">
        <f t="shared" si="2"/>
        <v>1.176470588235288E-2</v>
      </c>
    </row>
    <row r="33" spans="2:8" x14ac:dyDescent="0.3">
      <c r="B33" s="19">
        <v>44351</v>
      </c>
      <c r="C33" s="20">
        <v>215.06</v>
      </c>
      <c r="D33" s="20">
        <v>46.18</v>
      </c>
      <c r="E33" s="23">
        <f t="shared" si="3"/>
        <v>-1.9954522251612919E-3</v>
      </c>
      <c r="F33" s="23">
        <f t="shared" si="4"/>
        <v>-4.3290043290050055E-4</v>
      </c>
      <c r="G33" s="20">
        <f t="shared" si="1"/>
        <v>46.75</v>
      </c>
      <c r="H33" s="22">
        <f t="shared" si="2"/>
        <v>1.2192513368983963E-2</v>
      </c>
    </row>
    <row r="34" spans="2:8" x14ac:dyDescent="0.3">
      <c r="B34" s="19">
        <v>44358</v>
      </c>
      <c r="C34" s="20">
        <v>215.31</v>
      </c>
      <c r="D34" s="20">
        <v>46.37</v>
      </c>
      <c r="E34" s="23">
        <f t="shared" si="3"/>
        <v>1.1624662884776342E-3</v>
      </c>
      <c r="F34" s="23">
        <f t="shared" si="4"/>
        <v>4.1143352100475906E-3</v>
      </c>
      <c r="G34" s="20">
        <f t="shared" si="1"/>
        <v>46.75</v>
      </c>
      <c r="H34" s="22">
        <f t="shared" si="2"/>
        <v>8.1283422459893593E-3</v>
      </c>
    </row>
    <row r="35" spans="2:8" x14ac:dyDescent="0.3">
      <c r="B35" s="19">
        <v>44365</v>
      </c>
      <c r="C35" s="20">
        <v>215.5</v>
      </c>
      <c r="D35" s="20">
        <v>46.35</v>
      </c>
      <c r="E35" s="23">
        <f t="shared" si="3"/>
        <v>8.8244856253772569E-4</v>
      </c>
      <c r="F35" s="23">
        <f t="shared" si="4"/>
        <v>-4.3131334914807033E-4</v>
      </c>
      <c r="G35" s="20">
        <f t="shared" si="1"/>
        <v>46.75</v>
      </c>
      <c r="H35" s="22">
        <f t="shared" si="2"/>
        <v>8.5561497326202898E-3</v>
      </c>
    </row>
    <row r="36" spans="2:8" x14ac:dyDescent="0.3">
      <c r="B36" s="19">
        <v>44372</v>
      </c>
      <c r="C36" s="20">
        <v>214.87</v>
      </c>
      <c r="D36" s="20">
        <v>46.31</v>
      </c>
      <c r="E36" s="23">
        <f t="shared" si="3"/>
        <v>-2.9234338747099555E-3</v>
      </c>
      <c r="F36" s="23">
        <f t="shared" si="4"/>
        <v>-8.6299892125133002E-4</v>
      </c>
      <c r="G36" s="20">
        <f t="shared" si="1"/>
        <v>46.75</v>
      </c>
      <c r="H36" s="22">
        <f t="shared" si="2"/>
        <v>9.4117647058823035E-3</v>
      </c>
    </row>
    <row r="37" spans="2:8" x14ac:dyDescent="0.3">
      <c r="B37" s="19">
        <v>44379</v>
      </c>
      <c r="C37" s="20">
        <v>215.07</v>
      </c>
      <c r="D37" s="20">
        <v>46.22</v>
      </c>
      <c r="E37" s="23">
        <f t="shared" si="3"/>
        <v>9.307953646390312E-4</v>
      </c>
      <c r="F37" s="23">
        <f t="shared" si="4"/>
        <v>-1.9434247462751762E-3</v>
      </c>
      <c r="G37" s="20">
        <f t="shared" si="1"/>
        <v>46.75</v>
      </c>
      <c r="H37" s="22">
        <f t="shared" si="2"/>
        <v>1.133689839572195E-2</v>
      </c>
    </row>
    <row r="38" spans="2:8" x14ac:dyDescent="0.3">
      <c r="B38" s="19">
        <v>44386</v>
      </c>
      <c r="C38" s="20">
        <v>214.65</v>
      </c>
      <c r="D38" s="20">
        <v>46.16</v>
      </c>
      <c r="E38" s="23">
        <f t="shared" si="3"/>
        <v>-1.9528525596316897E-3</v>
      </c>
      <c r="F38" s="23">
        <f t="shared" si="4"/>
        <v>-1.298139333621858E-3</v>
      </c>
      <c r="G38" s="20">
        <f t="shared" si="1"/>
        <v>46.75</v>
      </c>
      <c r="H38" s="22">
        <f t="shared" si="2"/>
        <v>1.2620320855615047E-2</v>
      </c>
    </row>
    <row r="39" spans="2:8" x14ac:dyDescent="0.3">
      <c r="B39" s="19">
        <v>44393</v>
      </c>
      <c r="C39" s="20">
        <v>215.82</v>
      </c>
      <c r="D39" s="20">
        <v>46.39</v>
      </c>
      <c r="E39" s="23">
        <f t="shared" si="3"/>
        <v>5.4507337526204869E-3</v>
      </c>
      <c r="F39" s="23">
        <f t="shared" si="4"/>
        <v>4.982668977469757E-3</v>
      </c>
      <c r="G39" s="20">
        <f t="shared" si="1"/>
        <v>46.75</v>
      </c>
      <c r="H39" s="22">
        <f t="shared" si="2"/>
        <v>7.700534759358277E-3</v>
      </c>
    </row>
    <row r="40" spans="2:8" x14ac:dyDescent="0.3">
      <c r="B40" s="19">
        <v>44400</v>
      </c>
      <c r="C40" s="20">
        <v>214.48</v>
      </c>
      <c r="D40" s="20">
        <v>46.17</v>
      </c>
      <c r="E40" s="23">
        <f t="shared" si="3"/>
        <v>-6.2088777685108121E-3</v>
      </c>
      <c r="F40" s="23">
        <f t="shared" si="4"/>
        <v>-4.7424013796076494E-3</v>
      </c>
      <c r="G40" s="20">
        <f t="shared" si="1"/>
        <v>46.75</v>
      </c>
      <c r="H40" s="22">
        <f t="shared" si="2"/>
        <v>1.240641711229943E-2</v>
      </c>
    </row>
    <row r="41" spans="2:8" x14ac:dyDescent="0.3">
      <c r="B41" s="19">
        <v>44407</v>
      </c>
      <c r="C41" s="20">
        <v>210.99</v>
      </c>
      <c r="D41" s="20">
        <v>45.48</v>
      </c>
      <c r="E41" s="23">
        <f t="shared" si="3"/>
        <v>-1.6271913465124865E-2</v>
      </c>
      <c r="F41" s="23">
        <f t="shared" si="4"/>
        <v>-1.4944769330734346E-2</v>
      </c>
      <c r="G41" s="20">
        <f t="shared" si="1"/>
        <v>46.75</v>
      </c>
      <c r="H41" s="22">
        <f t="shared" si="2"/>
        <v>2.7165775401069587E-2</v>
      </c>
    </row>
    <row r="42" spans="2:8" x14ac:dyDescent="0.3">
      <c r="B42" s="19">
        <v>44414</v>
      </c>
      <c r="C42" s="20">
        <v>211.67</v>
      </c>
      <c r="D42" s="20">
        <v>45.74</v>
      </c>
      <c r="E42" s="23">
        <f t="shared" si="3"/>
        <v>3.2229015593155047E-3</v>
      </c>
      <c r="F42" s="23">
        <f t="shared" si="4"/>
        <v>5.7167985927881514E-3</v>
      </c>
      <c r="G42" s="20">
        <f t="shared" si="1"/>
        <v>46.75</v>
      </c>
      <c r="H42" s="22">
        <f t="shared" si="2"/>
        <v>2.1604278074866267E-2</v>
      </c>
    </row>
    <row r="43" spans="2:8" x14ac:dyDescent="0.3">
      <c r="B43" s="19">
        <v>44421</v>
      </c>
      <c r="C43" s="20">
        <v>213.03</v>
      </c>
      <c r="D43" s="20">
        <v>45.83</v>
      </c>
      <c r="E43" s="23">
        <f t="shared" si="3"/>
        <v>6.4250956677848244E-3</v>
      </c>
      <c r="F43" s="23">
        <f t="shared" si="4"/>
        <v>1.9676432006995254E-3</v>
      </c>
      <c r="G43" s="20">
        <f t="shared" si="1"/>
        <v>46.75</v>
      </c>
      <c r="H43" s="22">
        <f t="shared" si="2"/>
        <v>1.9679144385026773E-2</v>
      </c>
    </row>
    <row r="44" spans="2:8" x14ac:dyDescent="0.3">
      <c r="B44" s="19">
        <v>44428</v>
      </c>
      <c r="C44" s="20">
        <v>212.7</v>
      </c>
      <c r="D44" s="20">
        <v>46.05</v>
      </c>
      <c r="E44" s="23">
        <f t="shared" si="3"/>
        <v>-1.5490775947050298E-3</v>
      </c>
      <c r="F44" s="23">
        <f t="shared" si="4"/>
        <v>4.8003491162993423E-3</v>
      </c>
      <c r="G44" s="20">
        <f t="shared" si="1"/>
        <v>46.75</v>
      </c>
      <c r="H44" s="22">
        <f t="shared" si="2"/>
        <v>1.4973262032085622E-2</v>
      </c>
    </row>
    <row r="45" spans="2:8" x14ac:dyDescent="0.3">
      <c r="B45" s="19">
        <v>44435</v>
      </c>
      <c r="C45" s="20">
        <v>213.09</v>
      </c>
      <c r="D45" s="20">
        <v>46.08</v>
      </c>
      <c r="E45" s="23">
        <f t="shared" si="3"/>
        <v>1.8335684062059934E-3</v>
      </c>
      <c r="F45" s="23">
        <f t="shared" si="4"/>
        <v>6.5146579804562735E-4</v>
      </c>
      <c r="G45" s="20">
        <f t="shared" si="1"/>
        <v>46.75</v>
      </c>
      <c r="H45" s="22">
        <f t="shared" si="2"/>
        <v>1.4331550802139074E-2</v>
      </c>
    </row>
    <row r="46" spans="2:8" x14ac:dyDescent="0.3">
      <c r="B46" s="19">
        <v>44442</v>
      </c>
      <c r="C46" s="20">
        <v>211.92</v>
      </c>
      <c r="D46" s="20">
        <v>46.03</v>
      </c>
      <c r="E46" s="23">
        <f t="shared" si="3"/>
        <v>-5.4906377586935841E-3</v>
      </c>
      <c r="F46" s="23">
        <f t="shared" si="4"/>
        <v>-1.0850694444443829E-3</v>
      </c>
      <c r="G46" s="20">
        <f t="shared" si="1"/>
        <v>46.75</v>
      </c>
      <c r="H46" s="22">
        <f t="shared" si="2"/>
        <v>1.5401069518716554E-2</v>
      </c>
    </row>
    <row r="47" spans="2:8" x14ac:dyDescent="0.3">
      <c r="B47" s="19">
        <v>44449</v>
      </c>
      <c r="C47" s="20">
        <v>212.18</v>
      </c>
      <c r="D47" s="20">
        <v>46.07</v>
      </c>
      <c r="E47" s="23">
        <f t="shared" si="3"/>
        <v>1.2268780671952592E-3</v>
      </c>
      <c r="F47" s="23">
        <f t="shared" si="4"/>
        <v>8.6899847925264273E-4</v>
      </c>
      <c r="G47" s="20">
        <f t="shared" si="1"/>
        <v>46.75</v>
      </c>
      <c r="H47" s="22">
        <f t="shared" si="2"/>
        <v>1.454545454545454E-2</v>
      </c>
    </row>
    <row r="48" spans="2:8" x14ac:dyDescent="0.3">
      <c r="B48" s="19">
        <v>44456</v>
      </c>
      <c r="C48" s="20">
        <v>209.5</v>
      </c>
      <c r="D48" s="20">
        <v>45.65</v>
      </c>
      <c r="E48" s="23">
        <f t="shared" si="3"/>
        <v>-1.2630785182392339E-2</v>
      </c>
      <c r="F48" s="23">
        <f t="shared" si="4"/>
        <v>-9.1165617538528695E-3</v>
      </c>
      <c r="G48" s="20">
        <f t="shared" si="1"/>
        <v>46.75</v>
      </c>
      <c r="H48" s="22">
        <f t="shared" si="2"/>
        <v>2.3529411764705913E-2</v>
      </c>
    </row>
    <row r="49" spans="2:8" x14ac:dyDescent="0.3">
      <c r="B49" s="19">
        <v>44463</v>
      </c>
      <c r="C49" s="20">
        <v>208.77</v>
      </c>
      <c r="D49" s="20">
        <v>45.3</v>
      </c>
      <c r="E49" s="23">
        <f t="shared" si="3"/>
        <v>-3.4844868735083045E-3</v>
      </c>
      <c r="F49" s="23">
        <f t="shared" si="4"/>
        <v>-7.6670317634173367E-3</v>
      </c>
      <c r="G49" s="20">
        <f t="shared" si="1"/>
        <v>46.75</v>
      </c>
      <c r="H49" s="22">
        <f t="shared" si="2"/>
        <v>3.1016042780748723E-2</v>
      </c>
    </row>
    <row r="50" spans="2:8" x14ac:dyDescent="0.3">
      <c r="B50" s="19">
        <v>44470</v>
      </c>
      <c r="C50" s="20">
        <v>207.69</v>
      </c>
      <c r="D50" s="20">
        <v>44.94</v>
      </c>
      <c r="E50" s="23">
        <f t="shared" si="3"/>
        <v>-5.1731570627964385E-3</v>
      </c>
      <c r="F50" s="23">
        <f t="shared" si="4"/>
        <v>-7.9470198675496567E-3</v>
      </c>
      <c r="G50" s="20">
        <f t="shared" si="1"/>
        <v>46.75</v>
      </c>
      <c r="H50" s="22">
        <f t="shared" si="2"/>
        <v>3.8716577540107003E-2</v>
      </c>
    </row>
    <row r="51" spans="2:8" x14ac:dyDescent="0.3">
      <c r="B51" s="19">
        <v>44477</v>
      </c>
      <c r="C51" s="20">
        <v>202.09</v>
      </c>
      <c r="D51" s="20">
        <v>43.76</v>
      </c>
      <c r="E51" s="23">
        <f t="shared" si="3"/>
        <v>-2.69632625547691E-2</v>
      </c>
      <c r="F51" s="23">
        <f t="shared" si="4"/>
        <v>-2.6257231864708495E-2</v>
      </c>
      <c r="G51" s="20">
        <f t="shared" si="1"/>
        <v>46.75</v>
      </c>
      <c r="H51" s="22">
        <f t="shared" si="2"/>
        <v>6.3957219251336947E-2</v>
      </c>
    </row>
    <row r="52" spans="2:8" x14ac:dyDescent="0.3">
      <c r="B52" s="19">
        <v>44484</v>
      </c>
      <c r="C52" s="20">
        <v>199.78</v>
      </c>
      <c r="D52" s="20">
        <v>43.47</v>
      </c>
      <c r="E52" s="23">
        <f t="shared" si="3"/>
        <v>-1.1430550744717711E-2</v>
      </c>
      <c r="F52" s="23">
        <f t="shared" si="4"/>
        <v>-6.6270566727604924E-3</v>
      </c>
      <c r="G52" s="20">
        <f t="shared" si="1"/>
        <v>46.75</v>
      </c>
      <c r="H52" s="22">
        <f t="shared" si="2"/>
        <v>7.0160427807486658E-2</v>
      </c>
    </row>
    <row r="53" spans="2:8" x14ac:dyDescent="0.3">
      <c r="B53" s="19">
        <v>44491</v>
      </c>
      <c r="C53" s="20">
        <v>201.94</v>
      </c>
      <c r="D53" s="20">
        <v>43.67</v>
      </c>
      <c r="E53" s="23">
        <f t="shared" si="3"/>
        <v>1.0811893082390613E-2</v>
      </c>
      <c r="F53" s="23">
        <f t="shared" si="4"/>
        <v>4.6008741660916227E-3</v>
      </c>
      <c r="G53" s="20">
        <f t="shared" si="1"/>
        <v>46.75</v>
      </c>
      <c r="H53" s="22">
        <f t="shared" si="2"/>
        <v>6.5882352941176434E-2</v>
      </c>
    </row>
    <row r="54" spans="2:8" x14ac:dyDescent="0.3">
      <c r="B54" s="19">
        <v>44498</v>
      </c>
      <c r="C54" s="20">
        <v>200.55</v>
      </c>
      <c r="D54" s="20">
        <v>43.55</v>
      </c>
      <c r="E54" s="23">
        <f t="shared" si="3"/>
        <v>-6.8832326433593462E-3</v>
      </c>
      <c r="F54" s="23">
        <f t="shared" si="4"/>
        <v>-2.7478818410809377E-3</v>
      </c>
      <c r="G54" s="20">
        <f t="shared" si="1"/>
        <v>46.75</v>
      </c>
      <c r="H54" s="22">
        <f t="shared" si="2"/>
        <v>6.8449197860962624E-2</v>
      </c>
    </row>
    <row r="55" spans="2:8" x14ac:dyDescent="0.3">
      <c r="B55" s="19">
        <v>44505</v>
      </c>
      <c r="C55" s="20">
        <v>197.34</v>
      </c>
      <c r="D55" s="20">
        <v>43.08</v>
      </c>
      <c r="E55" s="23">
        <f t="shared" si="3"/>
        <v>-1.60059835452506E-2</v>
      </c>
      <c r="F55" s="23">
        <f t="shared" si="4"/>
        <v>-1.0792192881745094E-2</v>
      </c>
      <c r="G55" s="20">
        <f t="shared" si="1"/>
        <v>46.75</v>
      </c>
      <c r="H55" s="22">
        <f t="shared" si="2"/>
        <v>7.8502673796791475E-2</v>
      </c>
    </row>
    <row r="56" spans="2:8" x14ac:dyDescent="0.3">
      <c r="B56" s="19">
        <v>44512</v>
      </c>
      <c r="C56" s="20">
        <v>198.68</v>
      </c>
      <c r="D56" s="20">
        <v>43.27</v>
      </c>
      <c r="E56" s="23">
        <f t="shared" si="3"/>
        <v>6.7903111381372424E-3</v>
      </c>
      <c r="F56" s="23">
        <f t="shared" si="4"/>
        <v>4.4103992571960272E-3</v>
      </c>
      <c r="G56" s="20">
        <f t="shared" si="1"/>
        <v>46.75</v>
      </c>
      <c r="H56" s="22">
        <f t="shared" si="2"/>
        <v>7.443850267379673E-2</v>
      </c>
    </row>
    <row r="57" spans="2:8" x14ac:dyDescent="0.3">
      <c r="B57" s="19">
        <v>44519</v>
      </c>
      <c r="C57" s="20">
        <v>200.65</v>
      </c>
      <c r="D57" s="20">
        <v>43.63</v>
      </c>
      <c r="E57" s="23">
        <f t="shared" si="3"/>
        <v>9.9154419166498833E-3</v>
      </c>
      <c r="F57" s="23">
        <f t="shared" si="4"/>
        <v>8.3198520915183597E-3</v>
      </c>
      <c r="G57" s="20">
        <f t="shared" si="1"/>
        <v>46.75</v>
      </c>
      <c r="H57" s="22">
        <f t="shared" si="2"/>
        <v>6.6737967914438451E-2</v>
      </c>
    </row>
    <row r="58" spans="2:8" x14ac:dyDescent="0.3">
      <c r="B58" s="19">
        <v>44526</v>
      </c>
      <c r="C58" s="20">
        <v>200.16</v>
      </c>
      <c r="D58" s="20">
        <v>43.41</v>
      </c>
      <c r="E58" s="23">
        <f t="shared" si="3"/>
        <v>-2.4420632942935912E-3</v>
      </c>
      <c r="F58" s="23">
        <f t="shared" si="4"/>
        <v>-5.0424020169609436E-3</v>
      </c>
      <c r="G58" s="20">
        <f t="shared" si="1"/>
        <v>46.75</v>
      </c>
      <c r="H58" s="22">
        <f t="shared" si="2"/>
        <v>7.1443850267379747E-2</v>
      </c>
    </row>
    <row r="59" spans="2:8" x14ac:dyDescent="0.3">
      <c r="B59" s="19">
        <v>44533</v>
      </c>
      <c r="C59" s="20">
        <v>198.8</v>
      </c>
      <c r="D59" s="20">
        <v>43.06</v>
      </c>
      <c r="E59" s="23">
        <f t="shared" si="3"/>
        <v>-6.794564348521109E-3</v>
      </c>
      <c r="F59" s="23">
        <f t="shared" si="4"/>
        <v>-8.0626583736464943E-3</v>
      </c>
      <c r="G59" s="20">
        <f t="shared" si="1"/>
        <v>46.75</v>
      </c>
      <c r="H59" s="22">
        <f t="shared" si="2"/>
        <v>7.8930481283422407E-2</v>
      </c>
    </row>
    <row r="60" spans="2:8" x14ac:dyDescent="0.3">
      <c r="B60" s="19">
        <v>44540</v>
      </c>
      <c r="C60" s="20">
        <v>200.5</v>
      </c>
      <c r="D60" s="20">
        <v>43.46</v>
      </c>
      <c r="E60" s="23">
        <f t="shared" si="3"/>
        <v>8.5513078470824365E-3</v>
      </c>
      <c r="F60" s="23">
        <f t="shared" si="4"/>
        <v>9.2893636785879828E-3</v>
      </c>
      <c r="G60" s="20">
        <f t="shared" si="1"/>
        <v>46.75</v>
      </c>
      <c r="H60" s="22">
        <f t="shared" si="2"/>
        <v>7.0374331550802124E-2</v>
      </c>
    </row>
    <row r="61" spans="2:8" x14ac:dyDescent="0.3">
      <c r="B61" s="19">
        <v>44547</v>
      </c>
      <c r="C61" s="20">
        <v>199.37</v>
      </c>
      <c r="D61" s="20">
        <v>43.51</v>
      </c>
      <c r="E61" s="23">
        <f t="shared" si="3"/>
        <v>-5.6359102244388799E-3</v>
      </c>
      <c r="F61" s="23">
        <f t="shared" si="4"/>
        <v>1.1504832029451716E-3</v>
      </c>
      <c r="G61" s="20">
        <f t="shared" si="1"/>
        <v>46.75</v>
      </c>
      <c r="H61" s="22">
        <f t="shared" si="2"/>
        <v>6.9304812834224641E-2</v>
      </c>
    </row>
    <row r="62" spans="2:8" x14ac:dyDescent="0.3">
      <c r="B62" s="19">
        <v>44554</v>
      </c>
      <c r="C62" s="20">
        <v>198.08</v>
      </c>
      <c r="D62" s="20">
        <v>43.23</v>
      </c>
      <c r="E62" s="23">
        <f t="shared" si="3"/>
        <v>-6.4703817023624016E-3</v>
      </c>
      <c r="F62" s="23">
        <f t="shared" si="4"/>
        <v>-6.4353022293725847E-3</v>
      </c>
      <c r="G62" s="20">
        <f t="shared" si="1"/>
        <v>46.75</v>
      </c>
      <c r="H62" s="22">
        <f t="shared" si="2"/>
        <v>7.5294117647058886E-2</v>
      </c>
    </row>
    <row r="63" spans="2:8" x14ac:dyDescent="0.3">
      <c r="B63" s="19">
        <v>44561</v>
      </c>
      <c r="C63" s="20">
        <v>198.16</v>
      </c>
      <c r="D63" s="20">
        <v>43.22</v>
      </c>
      <c r="E63" s="23">
        <f t="shared" si="3"/>
        <v>4.0387722132463692E-4</v>
      </c>
      <c r="F63" s="23">
        <f t="shared" si="4"/>
        <v>-2.3132084200781891E-4</v>
      </c>
      <c r="G63" s="20">
        <f t="shared" si="1"/>
        <v>46.75</v>
      </c>
      <c r="H63" s="22">
        <f t="shared" si="2"/>
        <v>7.5508021390374352E-2</v>
      </c>
    </row>
    <row r="64" spans="2:8" x14ac:dyDescent="0.3">
      <c r="B64" s="19">
        <v>44568</v>
      </c>
      <c r="C64" s="20">
        <v>194.52</v>
      </c>
      <c r="D64" s="20">
        <v>42.57</v>
      </c>
      <c r="E64" s="23">
        <f t="shared" si="3"/>
        <v>-1.8368994751715717E-2</v>
      </c>
      <c r="F64" s="23">
        <f t="shared" si="4"/>
        <v>-1.5039333641832452E-2</v>
      </c>
      <c r="G64" s="20">
        <f t="shared" si="1"/>
        <v>46.75</v>
      </c>
      <c r="H64" s="22">
        <f t="shared" si="2"/>
        <v>8.9411764705882343E-2</v>
      </c>
    </row>
    <row r="65" spans="2:8" x14ac:dyDescent="0.3">
      <c r="B65" s="19">
        <v>44575</v>
      </c>
      <c r="C65" s="20">
        <v>190.27</v>
      </c>
      <c r="D65" s="20">
        <v>41.75</v>
      </c>
      <c r="E65" s="23">
        <f t="shared" si="3"/>
        <v>-2.184865309479745E-2</v>
      </c>
      <c r="F65" s="23">
        <f t="shared" si="4"/>
        <v>-1.9262391355414618E-2</v>
      </c>
      <c r="G65" s="20">
        <f t="shared" si="1"/>
        <v>46.75</v>
      </c>
      <c r="H65" s="22">
        <f t="shared" si="2"/>
        <v>0.10695187165775401</v>
      </c>
    </row>
    <row r="66" spans="2:8" x14ac:dyDescent="0.3">
      <c r="B66" s="19">
        <v>44582</v>
      </c>
      <c r="C66" s="20">
        <v>192.33</v>
      </c>
      <c r="D66" s="20">
        <v>41.94</v>
      </c>
      <c r="E66" s="23">
        <f t="shared" si="3"/>
        <v>1.0826719924318086E-2</v>
      </c>
      <c r="F66" s="23">
        <f t="shared" si="4"/>
        <v>4.5508982035927601E-3</v>
      </c>
      <c r="G66" s="20">
        <f t="shared" si="1"/>
        <v>46.75</v>
      </c>
      <c r="H66" s="22">
        <f t="shared" si="2"/>
        <v>0.1028877005347594</v>
      </c>
    </row>
    <row r="67" spans="2:8" x14ac:dyDescent="0.3">
      <c r="B67" s="19">
        <v>44589</v>
      </c>
      <c r="C67" s="20">
        <v>192.01</v>
      </c>
      <c r="D67" s="20">
        <v>41.77</v>
      </c>
      <c r="E67" s="23">
        <f t="shared" si="3"/>
        <v>-1.6638069983882992E-3</v>
      </c>
      <c r="F67" s="23">
        <f t="shared" si="4"/>
        <v>-4.0534096328086458E-3</v>
      </c>
      <c r="G67" s="20">
        <f t="shared" si="1"/>
        <v>46.75</v>
      </c>
      <c r="H67" s="22">
        <f t="shared" si="2"/>
        <v>0.10652406417112292</v>
      </c>
    </row>
    <row r="68" spans="2:8" x14ac:dyDescent="0.3">
      <c r="B68" s="19">
        <v>44596</v>
      </c>
      <c r="C68" s="20">
        <v>190.83</v>
      </c>
      <c r="D68" s="20">
        <v>41.75</v>
      </c>
      <c r="E68" s="23">
        <f t="shared" si="3"/>
        <v>-6.1455132545178816E-3</v>
      </c>
      <c r="F68" s="23">
        <f t="shared" si="4"/>
        <v>-4.7881254488875088E-4</v>
      </c>
      <c r="G68" s="20">
        <f t="shared" si="1"/>
        <v>46.75</v>
      </c>
      <c r="H68" s="22">
        <f t="shared" si="2"/>
        <v>0.10695187165775401</v>
      </c>
    </row>
    <row r="69" spans="2:8" x14ac:dyDescent="0.3">
      <c r="B69" s="19">
        <v>44603</v>
      </c>
      <c r="C69" s="20">
        <v>190.43</v>
      </c>
      <c r="D69" s="20">
        <v>41.29</v>
      </c>
      <c r="E69" s="23">
        <f t="shared" si="3"/>
        <v>-2.0961064822093258E-3</v>
      </c>
      <c r="F69" s="23">
        <f t="shared" si="4"/>
        <v>-1.1017964071856307E-2</v>
      </c>
      <c r="G69" s="20">
        <f t="shared" si="1"/>
        <v>46.75</v>
      </c>
      <c r="H69" s="22">
        <f t="shared" si="2"/>
        <v>0.11679144385026739</v>
      </c>
    </row>
    <row r="70" spans="2:8" x14ac:dyDescent="0.3">
      <c r="B70" s="19">
        <v>44610</v>
      </c>
      <c r="C70" s="20">
        <v>188.58</v>
      </c>
      <c r="D70" s="20">
        <v>41.11</v>
      </c>
      <c r="E70" s="23">
        <f t="shared" si="3"/>
        <v>-9.714855852544212E-3</v>
      </c>
      <c r="F70" s="23">
        <f t="shared" si="4"/>
        <v>-4.3594090578832579E-3</v>
      </c>
      <c r="G70" s="20">
        <f t="shared" si="1"/>
        <v>46.75</v>
      </c>
      <c r="H70" s="22">
        <f t="shared" si="2"/>
        <v>0.12064171122994653</v>
      </c>
    </row>
    <row r="71" spans="2:8" x14ac:dyDescent="0.3">
      <c r="B71" s="19">
        <v>44617</v>
      </c>
      <c r="C71" s="20">
        <v>185.52</v>
      </c>
      <c r="D71" s="20">
        <v>40.72</v>
      </c>
      <c r="E71" s="23">
        <f t="shared" si="3"/>
        <v>-1.6226535157492852E-2</v>
      </c>
      <c r="F71" s="23">
        <f t="shared" si="4"/>
        <v>-9.486742884942851E-3</v>
      </c>
      <c r="G71" s="20">
        <f t="shared" si="1"/>
        <v>46.75</v>
      </c>
      <c r="H71" s="22">
        <f t="shared" si="2"/>
        <v>0.12898395721925135</v>
      </c>
    </row>
    <row r="72" spans="2:8" x14ac:dyDescent="0.3">
      <c r="B72" s="19">
        <v>44624</v>
      </c>
      <c r="C72" s="20">
        <v>182.64</v>
      </c>
      <c r="D72" s="20">
        <v>40.270000000000003</v>
      </c>
      <c r="E72" s="23">
        <f t="shared" si="3"/>
        <v>-1.5523932729624965E-2</v>
      </c>
      <c r="F72" s="23">
        <f t="shared" si="4"/>
        <v>-1.1051080550098128E-2</v>
      </c>
      <c r="G72" s="20">
        <f t="shared" si="1"/>
        <v>46.75</v>
      </c>
      <c r="H72" s="22">
        <f t="shared" si="2"/>
        <v>0.13860962566844914</v>
      </c>
    </row>
    <row r="73" spans="2:8" x14ac:dyDescent="0.3">
      <c r="B73" s="19">
        <v>44631</v>
      </c>
      <c r="C73" s="20">
        <v>175.79</v>
      </c>
      <c r="D73" s="20">
        <v>39.299999999999997</v>
      </c>
      <c r="E73" s="23">
        <f t="shared" si="3"/>
        <v>-3.7505475251861556E-2</v>
      </c>
      <c r="F73" s="23">
        <f t="shared" si="4"/>
        <v>-2.4087409982617481E-2</v>
      </c>
      <c r="G73" s="20">
        <f t="shared" si="1"/>
        <v>46.75</v>
      </c>
      <c r="H73" s="22">
        <f t="shared" si="2"/>
        <v>0.15935828877005354</v>
      </c>
    </row>
    <row r="74" spans="2:8" x14ac:dyDescent="0.3">
      <c r="B74" s="19">
        <v>44638</v>
      </c>
      <c r="C74" s="20">
        <v>175.32</v>
      </c>
      <c r="D74" s="20">
        <v>39.18</v>
      </c>
      <c r="E74" s="23">
        <f t="shared" si="3"/>
        <v>-2.6736446896865516E-3</v>
      </c>
      <c r="F74" s="23">
        <f t="shared" si="4"/>
        <v>-3.0534351145037521E-3</v>
      </c>
      <c r="G74" s="20">
        <f t="shared" si="1"/>
        <v>46.75</v>
      </c>
      <c r="H74" s="22">
        <f t="shared" si="2"/>
        <v>0.16192513368983957</v>
      </c>
    </row>
    <row r="75" spans="2:8" x14ac:dyDescent="0.3">
      <c r="B75" s="19">
        <v>44645</v>
      </c>
      <c r="C75" s="20">
        <v>175.55</v>
      </c>
      <c r="D75" s="20">
        <v>39.270000000000003</v>
      </c>
      <c r="E75" s="23">
        <f t="shared" si="3"/>
        <v>1.3118868355009024E-3</v>
      </c>
      <c r="F75" s="23">
        <f t="shared" si="4"/>
        <v>2.2970903522206076E-3</v>
      </c>
      <c r="G75" s="20">
        <f t="shared" si="1"/>
        <v>46.75</v>
      </c>
      <c r="H75" s="22">
        <f t="shared" si="2"/>
        <v>0.15999999999999992</v>
      </c>
    </row>
    <row r="76" spans="2:8" x14ac:dyDescent="0.3">
      <c r="B76" s="19">
        <v>44652</v>
      </c>
      <c r="C76" s="20">
        <v>179.49</v>
      </c>
      <c r="D76" s="20">
        <v>39.590000000000003</v>
      </c>
      <c r="E76" s="23">
        <f t="shared" si="3"/>
        <v>2.244374821988036E-2</v>
      </c>
      <c r="F76" s="23">
        <f t="shared" si="4"/>
        <v>8.1487140310669785E-3</v>
      </c>
      <c r="G76" s="20">
        <f t="shared" si="1"/>
        <v>46.75</v>
      </c>
      <c r="H76" s="22">
        <f t="shared" ref="H76:H139" si="5">(G76-D76)/G76</f>
        <v>0.15315508021390367</v>
      </c>
    </row>
    <row r="77" spans="2:8" x14ac:dyDescent="0.3">
      <c r="B77" s="19">
        <v>44659</v>
      </c>
      <c r="C77" s="20">
        <v>179.99</v>
      </c>
      <c r="D77" s="20">
        <v>39.43</v>
      </c>
      <c r="E77" s="23">
        <f t="shared" ref="E77:E140" si="6">(C77-C76)/C76</f>
        <v>2.7856705108919716E-3</v>
      </c>
      <c r="F77" s="23">
        <f t="shared" ref="F77:F140" si="7">(D77-D76)/D76</f>
        <v>-4.0414246021723589E-3</v>
      </c>
      <c r="G77" s="20">
        <f t="shared" ref="G77:G140" si="8">MAX(D77,G76)</f>
        <v>46.75</v>
      </c>
      <c r="H77" s="22">
        <f t="shared" si="5"/>
        <v>0.15657754010695188</v>
      </c>
    </row>
    <row r="78" spans="2:8" x14ac:dyDescent="0.3">
      <c r="B78" s="19">
        <v>44666</v>
      </c>
      <c r="C78" s="20">
        <v>177.86</v>
      </c>
      <c r="D78" s="20">
        <v>39.21</v>
      </c>
      <c r="E78" s="23">
        <f t="shared" si="6"/>
        <v>-1.1833990777265378E-2</v>
      </c>
      <c r="F78" s="23">
        <f t="shared" si="7"/>
        <v>-5.5795079888409553E-3</v>
      </c>
      <c r="G78" s="20">
        <f t="shared" si="8"/>
        <v>46.75</v>
      </c>
      <c r="H78" s="22">
        <f t="shared" si="5"/>
        <v>0.16128342245989302</v>
      </c>
    </row>
    <row r="79" spans="2:8" x14ac:dyDescent="0.3">
      <c r="B79" s="19">
        <v>44673</v>
      </c>
      <c r="C79" s="20">
        <v>175.97</v>
      </c>
      <c r="D79" s="20">
        <v>38.78</v>
      </c>
      <c r="E79" s="23">
        <f t="shared" si="6"/>
        <v>-1.0626335319914621E-2</v>
      </c>
      <c r="F79" s="23">
        <f t="shared" si="7"/>
        <v>-1.0966590155572551E-2</v>
      </c>
      <c r="G79" s="20">
        <f t="shared" si="8"/>
        <v>46.75</v>
      </c>
      <c r="H79" s="22">
        <f t="shared" si="5"/>
        <v>0.17048128342245986</v>
      </c>
    </row>
    <row r="80" spans="2:8" x14ac:dyDescent="0.3">
      <c r="B80" s="19">
        <v>44680</v>
      </c>
      <c r="C80" s="20">
        <v>175.85</v>
      </c>
      <c r="D80" s="20">
        <v>38.72</v>
      </c>
      <c r="E80" s="23">
        <f t="shared" si="6"/>
        <v>-6.819344206399076E-4</v>
      </c>
      <c r="F80" s="23">
        <f t="shared" si="7"/>
        <v>-1.5471892728211004E-3</v>
      </c>
      <c r="G80" s="20">
        <f t="shared" si="8"/>
        <v>46.75</v>
      </c>
      <c r="H80" s="22">
        <f t="shared" si="5"/>
        <v>0.17176470588235296</v>
      </c>
    </row>
    <row r="81" spans="2:8" x14ac:dyDescent="0.3">
      <c r="B81" s="19">
        <v>44687</v>
      </c>
      <c r="C81" s="20">
        <v>174.41</v>
      </c>
      <c r="D81" s="20">
        <v>38.380000000000003</v>
      </c>
      <c r="E81" s="23">
        <f t="shared" si="6"/>
        <v>-8.1887972704008972E-3</v>
      </c>
      <c r="F81" s="23">
        <f t="shared" si="7"/>
        <v>-8.7809917355370949E-3</v>
      </c>
      <c r="G81" s="20">
        <f t="shared" si="8"/>
        <v>46.75</v>
      </c>
      <c r="H81" s="22">
        <f t="shared" si="5"/>
        <v>0.17903743315508017</v>
      </c>
    </row>
    <row r="82" spans="2:8" x14ac:dyDescent="0.3">
      <c r="B82" s="19">
        <v>44694</v>
      </c>
      <c r="C82" s="20">
        <v>172.73</v>
      </c>
      <c r="D82" s="20">
        <v>38.159999999999997</v>
      </c>
      <c r="E82" s="23">
        <f t="shared" si="6"/>
        <v>-9.6324752021100107E-3</v>
      </c>
      <c r="F82" s="23">
        <f t="shared" si="7"/>
        <v>-5.7321521625848344E-3</v>
      </c>
      <c r="G82" s="20">
        <f t="shared" si="8"/>
        <v>46.75</v>
      </c>
      <c r="H82" s="22">
        <f t="shared" si="5"/>
        <v>0.18374331550802148</v>
      </c>
    </row>
    <row r="83" spans="2:8" x14ac:dyDescent="0.3">
      <c r="B83" s="19">
        <v>44701</v>
      </c>
      <c r="C83" s="20">
        <v>172.88</v>
      </c>
      <c r="D83" s="20">
        <v>38.1</v>
      </c>
      <c r="E83" s="23">
        <f t="shared" si="6"/>
        <v>8.6840734093675503E-4</v>
      </c>
      <c r="F83" s="23">
        <f t="shared" si="7"/>
        <v>-1.5723270440250307E-3</v>
      </c>
      <c r="G83" s="20">
        <f t="shared" si="8"/>
        <v>46.75</v>
      </c>
      <c r="H83" s="22">
        <f t="shared" si="5"/>
        <v>0.18502673796791441</v>
      </c>
    </row>
    <row r="84" spans="2:8" x14ac:dyDescent="0.3">
      <c r="B84" s="19">
        <v>44708</v>
      </c>
      <c r="C84" s="20">
        <v>173.78</v>
      </c>
      <c r="D84" s="20">
        <v>38.380000000000003</v>
      </c>
      <c r="E84" s="23">
        <f t="shared" si="6"/>
        <v>5.2059231837112774E-3</v>
      </c>
      <c r="F84" s="23">
        <f t="shared" si="7"/>
        <v>7.3490813648294257E-3</v>
      </c>
      <c r="G84" s="20">
        <f t="shared" si="8"/>
        <v>46.75</v>
      </c>
      <c r="H84" s="22">
        <f t="shared" si="5"/>
        <v>0.17903743315508017</v>
      </c>
    </row>
    <row r="85" spans="2:8" x14ac:dyDescent="0.3">
      <c r="B85" s="19">
        <v>44715</v>
      </c>
      <c r="C85" s="20">
        <v>173.24</v>
      </c>
      <c r="D85" s="20">
        <v>38.25</v>
      </c>
      <c r="E85" s="23">
        <f t="shared" si="6"/>
        <v>-3.1073771435147432E-3</v>
      </c>
      <c r="F85" s="23">
        <f t="shared" si="7"/>
        <v>-3.3871808233455589E-3</v>
      </c>
      <c r="G85" s="20">
        <f t="shared" si="8"/>
        <v>46.75</v>
      </c>
      <c r="H85" s="22">
        <f t="shared" si="5"/>
        <v>0.18181818181818182</v>
      </c>
    </row>
    <row r="86" spans="2:8" x14ac:dyDescent="0.3">
      <c r="B86" s="19">
        <v>44722</v>
      </c>
      <c r="C86" s="20">
        <v>172.2</v>
      </c>
      <c r="D86" s="20">
        <v>38.07</v>
      </c>
      <c r="E86" s="23">
        <f t="shared" si="6"/>
        <v>-6.0032325098130944E-3</v>
      </c>
      <c r="F86" s="23">
        <f t="shared" si="7"/>
        <v>-4.7058823529411691E-3</v>
      </c>
      <c r="G86" s="20">
        <f t="shared" si="8"/>
        <v>46.75</v>
      </c>
      <c r="H86" s="22">
        <f t="shared" si="5"/>
        <v>0.18566844919786096</v>
      </c>
    </row>
    <row r="87" spans="2:8" x14ac:dyDescent="0.3">
      <c r="B87" s="19">
        <v>44729</v>
      </c>
      <c r="C87" s="20">
        <v>169.45</v>
      </c>
      <c r="D87" s="20">
        <v>37.49</v>
      </c>
      <c r="E87" s="23">
        <f t="shared" si="6"/>
        <v>-1.5969802555168409E-2</v>
      </c>
      <c r="F87" s="23">
        <f t="shared" si="7"/>
        <v>-1.5235093249277602E-2</v>
      </c>
      <c r="G87" s="20">
        <f t="shared" si="8"/>
        <v>46.75</v>
      </c>
      <c r="H87" s="22">
        <f t="shared" si="5"/>
        <v>0.19807486631016039</v>
      </c>
    </row>
    <row r="88" spans="2:8" x14ac:dyDescent="0.3">
      <c r="B88" s="19">
        <v>44736</v>
      </c>
      <c r="C88" s="20">
        <v>167.77</v>
      </c>
      <c r="D88" s="20">
        <v>37.4</v>
      </c>
      <c r="E88" s="23">
        <f t="shared" si="6"/>
        <v>-9.9144290351134753E-3</v>
      </c>
      <c r="F88" s="23">
        <f t="shared" si="7"/>
        <v>-2.4006401707122806E-3</v>
      </c>
      <c r="G88" s="20">
        <f t="shared" si="8"/>
        <v>46.75</v>
      </c>
      <c r="H88" s="22">
        <f t="shared" si="5"/>
        <v>0.20000000000000004</v>
      </c>
    </row>
    <row r="89" spans="2:8" x14ac:dyDescent="0.3">
      <c r="B89" s="19">
        <v>44743</v>
      </c>
      <c r="C89" s="20">
        <v>167.97</v>
      </c>
      <c r="D89" s="20">
        <v>37.32</v>
      </c>
      <c r="E89" s="23">
        <f t="shared" si="6"/>
        <v>1.1921082434284355E-3</v>
      </c>
      <c r="F89" s="23">
        <f t="shared" si="7"/>
        <v>-2.1390374331550347E-3</v>
      </c>
      <c r="G89" s="20">
        <f t="shared" si="8"/>
        <v>46.75</v>
      </c>
      <c r="H89" s="22">
        <f t="shared" si="5"/>
        <v>0.20171122994652405</v>
      </c>
    </row>
    <row r="90" spans="2:8" x14ac:dyDescent="0.3">
      <c r="B90" s="19">
        <v>44750</v>
      </c>
      <c r="C90" s="20">
        <v>165.03</v>
      </c>
      <c r="D90" s="20">
        <v>36.97</v>
      </c>
      <c r="E90" s="23">
        <f t="shared" si="6"/>
        <v>-1.7503125558135369E-2</v>
      </c>
      <c r="F90" s="23">
        <f t="shared" si="7"/>
        <v>-9.37834941050379E-3</v>
      </c>
      <c r="G90" s="20">
        <f t="shared" si="8"/>
        <v>46.75</v>
      </c>
      <c r="H90" s="22">
        <f t="shared" si="5"/>
        <v>0.20919786096256687</v>
      </c>
    </row>
    <row r="91" spans="2:8" x14ac:dyDescent="0.3">
      <c r="B91" s="19">
        <v>44757</v>
      </c>
      <c r="C91" s="20">
        <v>163.5</v>
      </c>
      <c r="D91" s="20">
        <v>36.61</v>
      </c>
      <c r="E91" s="23">
        <f t="shared" si="6"/>
        <v>-9.2710416287947722E-3</v>
      </c>
      <c r="F91" s="23">
        <f t="shared" si="7"/>
        <v>-9.73762510143358E-3</v>
      </c>
      <c r="G91" s="20">
        <f t="shared" si="8"/>
        <v>46.75</v>
      </c>
      <c r="H91" s="22">
        <f t="shared" si="5"/>
        <v>0.21689839572192515</v>
      </c>
    </row>
    <row r="92" spans="2:8" x14ac:dyDescent="0.3">
      <c r="B92" s="19">
        <v>44764</v>
      </c>
      <c r="C92" s="20">
        <v>163.79</v>
      </c>
      <c r="D92" s="20">
        <v>36.72</v>
      </c>
      <c r="E92" s="23">
        <f t="shared" si="6"/>
        <v>1.7737003058103488E-3</v>
      </c>
      <c r="F92" s="23">
        <f t="shared" si="7"/>
        <v>3.0046435400163736E-3</v>
      </c>
      <c r="G92" s="20">
        <f t="shared" si="8"/>
        <v>46.75</v>
      </c>
      <c r="H92" s="22">
        <f t="shared" si="5"/>
        <v>0.21454545454545457</v>
      </c>
    </row>
    <row r="93" spans="2:8" x14ac:dyDescent="0.3">
      <c r="B93" s="19">
        <v>44771</v>
      </c>
      <c r="C93" s="20">
        <v>165.97</v>
      </c>
      <c r="D93" s="20">
        <v>37.11</v>
      </c>
      <c r="E93" s="23">
        <f t="shared" si="6"/>
        <v>1.3309725868490182E-2</v>
      </c>
      <c r="F93" s="23">
        <f t="shared" si="7"/>
        <v>1.0620915032679755E-2</v>
      </c>
      <c r="G93" s="20">
        <f t="shared" si="8"/>
        <v>46.75</v>
      </c>
      <c r="H93" s="22">
        <f t="shared" si="5"/>
        <v>0.20620320855614974</v>
      </c>
    </row>
    <row r="94" spans="2:8" x14ac:dyDescent="0.3">
      <c r="B94" s="19">
        <v>44778</v>
      </c>
      <c r="C94" s="20">
        <v>164.39</v>
      </c>
      <c r="D94" s="20">
        <v>37.130000000000003</v>
      </c>
      <c r="E94" s="23">
        <f t="shared" si="6"/>
        <v>-9.5197927336266343E-3</v>
      </c>
      <c r="F94" s="23">
        <f t="shared" si="7"/>
        <v>5.3893829156569995E-4</v>
      </c>
      <c r="G94" s="20">
        <f t="shared" si="8"/>
        <v>46.75</v>
      </c>
      <c r="H94" s="22">
        <f t="shared" si="5"/>
        <v>0.20577540106951867</v>
      </c>
    </row>
    <row r="95" spans="2:8" x14ac:dyDescent="0.3">
      <c r="B95" s="19">
        <v>44785</v>
      </c>
      <c r="C95" s="20">
        <v>164.85</v>
      </c>
      <c r="D95" s="20">
        <v>37.03</v>
      </c>
      <c r="E95" s="23">
        <f t="shared" si="6"/>
        <v>2.798223736237046E-3</v>
      </c>
      <c r="F95" s="23">
        <f t="shared" si="7"/>
        <v>-2.6932399676811583E-3</v>
      </c>
      <c r="G95" s="20">
        <f t="shared" si="8"/>
        <v>46.75</v>
      </c>
      <c r="H95" s="22">
        <f t="shared" si="5"/>
        <v>0.20791443850267377</v>
      </c>
    </row>
    <row r="96" spans="2:8" x14ac:dyDescent="0.3">
      <c r="B96" s="19">
        <v>44792</v>
      </c>
      <c r="C96" s="20">
        <v>165.41</v>
      </c>
      <c r="D96" s="20">
        <v>37.03</v>
      </c>
      <c r="E96" s="23">
        <f t="shared" si="6"/>
        <v>3.3970276008492709E-3</v>
      </c>
      <c r="F96" s="23">
        <f t="shared" si="7"/>
        <v>0</v>
      </c>
      <c r="G96" s="20">
        <f t="shared" si="8"/>
        <v>46.75</v>
      </c>
      <c r="H96" s="22">
        <f t="shared" si="5"/>
        <v>0.20791443850267377</v>
      </c>
    </row>
    <row r="97" spans="2:8" x14ac:dyDescent="0.3">
      <c r="B97" s="19">
        <v>44799</v>
      </c>
      <c r="C97" s="20">
        <v>167.53</v>
      </c>
      <c r="D97" s="20">
        <v>37.119999999999997</v>
      </c>
      <c r="E97" s="23">
        <f t="shared" si="6"/>
        <v>1.2816637446345473E-2</v>
      </c>
      <c r="F97" s="23">
        <f t="shared" si="7"/>
        <v>2.4304617877395707E-3</v>
      </c>
      <c r="G97" s="20">
        <f t="shared" si="8"/>
        <v>46.75</v>
      </c>
      <c r="H97" s="22">
        <f t="shared" si="5"/>
        <v>0.20598930481283428</v>
      </c>
    </row>
    <row r="98" spans="2:8" x14ac:dyDescent="0.3">
      <c r="B98" s="19">
        <v>44806</v>
      </c>
      <c r="C98" s="20">
        <v>165.8</v>
      </c>
      <c r="D98" s="20">
        <v>36.71</v>
      </c>
      <c r="E98" s="23">
        <f t="shared" si="6"/>
        <v>-1.0326508685011579E-2</v>
      </c>
      <c r="F98" s="23">
        <f t="shared" si="7"/>
        <v>-1.1045258620689564E-2</v>
      </c>
      <c r="G98" s="20">
        <f t="shared" si="8"/>
        <v>46.75</v>
      </c>
      <c r="H98" s="22">
        <f t="shared" si="5"/>
        <v>0.21475935828877005</v>
      </c>
    </row>
    <row r="99" spans="2:8" x14ac:dyDescent="0.3">
      <c r="B99" s="19">
        <v>44813</v>
      </c>
      <c r="C99" s="20">
        <v>165.46</v>
      </c>
      <c r="D99" s="20">
        <v>36.71</v>
      </c>
      <c r="E99" s="23">
        <f t="shared" si="6"/>
        <v>-2.0506634499397069E-3</v>
      </c>
      <c r="F99" s="23">
        <f t="shared" si="7"/>
        <v>0</v>
      </c>
      <c r="G99" s="20">
        <f t="shared" si="8"/>
        <v>46.75</v>
      </c>
      <c r="H99" s="22">
        <f t="shared" si="5"/>
        <v>0.21475935828877005</v>
      </c>
    </row>
    <row r="100" spans="2:8" x14ac:dyDescent="0.3">
      <c r="B100" s="19">
        <v>44820</v>
      </c>
      <c r="C100" s="20">
        <v>165.12</v>
      </c>
      <c r="D100" s="20">
        <v>36.409999999999997</v>
      </c>
      <c r="E100" s="23">
        <f t="shared" si="6"/>
        <v>-2.0548773117369961E-3</v>
      </c>
      <c r="F100" s="23">
        <f t="shared" si="7"/>
        <v>-8.1721601743395336E-3</v>
      </c>
      <c r="G100" s="20">
        <f t="shared" si="8"/>
        <v>46.75</v>
      </c>
      <c r="H100" s="22">
        <f t="shared" si="5"/>
        <v>0.22117647058823536</v>
      </c>
    </row>
    <row r="101" spans="2:8" x14ac:dyDescent="0.3">
      <c r="B101" s="19">
        <v>44827</v>
      </c>
      <c r="C101" s="20">
        <v>162.66</v>
      </c>
      <c r="D101" s="20">
        <v>35.96</v>
      </c>
      <c r="E101" s="23">
        <f t="shared" si="6"/>
        <v>-1.4898255813953536E-2</v>
      </c>
      <c r="F101" s="23">
        <f t="shared" si="7"/>
        <v>-1.2359241966492606E-2</v>
      </c>
      <c r="G101" s="20">
        <f t="shared" si="8"/>
        <v>46.75</v>
      </c>
      <c r="H101" s="22">
        <f t="shared" si="5"/>
        <v>0.23080213903743313</v>
      </c>
    </row>
    <row r="102" spans="2:8" x14ac:dyDescent="0.3">
      <c r="B102" s="19">
        <v>44834</v>
      </c>
      <c r="C102" s="20">
        <v>159.04</v>
      </c>
      <c r="D102" s="20">
        <v>35.42</v>
      </c>
      <c r="E102" s="23">
        <f t="shared" si="6"/>
        <v>-2.2255010451248031E-2</v>
      </c>
      <c r="F102" s="23">
        <f t="shared" si="7"/>
        <v>-1.5016685205784181E-2</v>
      </c>
      <c r="G102" s="20">
        <f t="shared" si="8"/>
        <v>46.75</v>
      </c>
      <c r="H102" s="22">
        <f t="shared" si="5"/>
        <v>0.24235294117647055</v>
      </c>
    </row>
    <row r="103" spans="2:8" x14ac:dyDescent="0.3">
      <c r="B103" s="19">
        <v>44841</v>
      </c>
      <c r="C103" s="20">
        <v>158.72999999999999</v>
      </c>
      <c r="D103" s="20">
        <v>35.25</v>
      </c>
      <c r="E103" s="23">
        <f t="shared" si="6"/>
        <v>-1.9491951710261714E-3</v>
      </c>
      <c r="F103" s="23">
        <f t="shared" si="7"/>
        <v>-4.7995482778091956E-3</v>
      </c>
      <c r="G103" s="20">
        <f t="shared" si="8"/>
        <v>46.75</v>
      </c>
      <c r="H103" s="22">
        <f t="shared" si="5"/>
        <v>0.24598930481283424</v>
      </c>
    </row>
    <row r="104" spans="2:8" x14ac:dyDescent="0.3">
      <c r="B104" s="19">
        <v>44848</v>
      </c>
      <c r="C104" s="20">
        <v>155.30000000000001</v>
      </c>
      <c r="D104" s="20">
        <v>34.74</v>
      </c>
      <c r="E104" s="23">
        <f t="shared" si="6"/>
        <v>-2.1609021609021475E-2</v>
      </c>
      <c r="F104" s="23">
        <f t="shared" si="7"/>
        <v>-1.4468085106382922E-2</v>
      </c>
      <c r="G104" s="20">
        <f t="shared" si="8"/>
        <v>46.75</v>
      </c>
      <c r="H104" s="22">
        <f t="shared" si="5"/>
        <v>0.25689839572192508</v>
      </c>
    </row>
    <row r="105" spans="2:8" x14ac:dyDescent="0.3">
      <c r="B105" s="19">
        <v>44855</v>
      </c>
      <c r="C105" s="20">
        <v>151.74</v>
      </c>
      <c r="D105" s="20">
        <v>33.93</v>
      </c>
      <c r="E105" s="23">
        <f t="shared" si="6"/>
        <v>-2.2923374114616885E-2</v>
      </c>
      <c r="F105" s="23">
        <f t="shared" si="7"/>
        <v>-2.3316062176165869E-2</v>
      </c>
      <c r="G105" s="20">
        <f t="shared" si="8"/>
        <v>46.75</v>
      </c>
      <c r="H105" s="22">
        <f t="shared" si="5"/>
        <v>0.27422459893048129</v>
      </c>
    </row>
    <row r="106" spans="2:8" x14ac:dyDescent="0.3">
      <c r="B106" s="19">
        <v>44862</v>
      </c>
      <c r="C106" s="20">
        <v>150.09</v>
      </c>
      <c r="D106" s="20">
        <v>34.01</v>
      </c>
      <c r="E106" s="23">
        <f t="shared" si="6"/>
        <v>-1.0873863187030484E-2</v>
      </c>
      <c r="F106" s="23">
        <f t="shared" si="7"/>
        <v>2.3577954612436867E-3</v>
      </c>
      <c r="G106" s="20">
        <f t="shared" si="8"/>
        <v>46.75</v>
      </c>
      <c r="H106" s="22">
        <f t="shared" si="5"/>
        <v>0.27251336898395728</v>
      </c>
    </row>
    <row r="107" spans="2:8" x14ac:dyDescent="0.3">
      <c r="B107" s="19">
        <v>44869</v>
      </c>
      <c r="C107" s="20">
        <v>148.33000000000001</v>
      </c>
      <c r="D107" s="20">
        <v>33.57</v>
      </c>
      <c r="E107" s="23">
        <f t="shared" si="6"/>
        <v>-1.1726297554800392E-2</v>
      </c>
      <c r="F107" s="23">
        <f t="shared" si="7"/>
        <v>-1.2937371361364238E-2</v>
      </c>
      <c r="G107" s="20">
        <f t="shared" si="8"/>
        <v>46.75</v>
      </c>
      <c r="H107" s="22">
        <f t="shared" si="5"/>
        <v>0.28192513368983957</v>
      </c>
    </row>
    <row r="108" spans="2:8" x14ac:dyDescent="0.3">
      <c r="B108" s="19">
        <v>44876</v>
      </c>
      <c r="C108" s="20">
        <v>151.58000000000001</v>
      </c>
      <c r="D108" s="20">
        <v>34.47</v>
      </c>
      <c r="E108" s="23">
        <f t="shared" si="6"/>
        <v>2.191060473269062E-2</v>
      </c>
      <c r="F108" s="23">
        <f t="shared" si="7"/>
        <v>2.680965147453079E-2</v>
      </c>
      <c r="G108" s="20">
        <f t="shared" si="8"/>
        <v>46.75</v>
      </c>
      <c r="H108" s="22">
        <f t="shared" si="5"/>
        <v>0.26267379679144387</v>
      </c>
    </row>
    <row r="109" spans="2:8" x14ac:dyDescent="0.3">
      <c r="B109" s="19">
        <v>44883</v>
      </c>
      <c r="C109" s="20">
        <v>157.51</v>
      </c>
      <c r="D109" s="20">
        <v>34.89</v>
      </c>
      <c r="E109" s="23">
        <f t="shared" si="6"/>
        <v>3.9121256102388029E-2</v>
      </c>
      <c r="F109" s="23">
        <f t="shared" si="7"/>
        <v>1.2184508268059231E-2</v>
      </c>
      <c r="G109" s="20">
        <f t="shared" si="8"/>
        <v>46.75</v>
      </c>
      <c r="H109" s="22">
        <f t="shared" si="5"/>
        <v>0.25368983957219249</v>
      </c>
    </row>
    <row r="110" spans="2:8" x14ac:dyDescent="0.3">
      <c r="B110" s="19">
        <v>44890</v>
      </c>
      <c r="C110" s="20">
        <v>160.33000000000001</v>
      </c>
      <c r="D110" s="20">
        <v>35.380000000000003</v>
      </c>
      <c r="E110" s="23">
        <f t="shared" si="6"/>
        <v>1.7903625166656223E-2</v>
      </c>
      <c r="F110" s="23">
        <f t="shared" si="7"/>
        <v>1.4044138721696818E-2</v>
      </c>
      <c r="G110" s="20">
        <f t="shared" si="8"/>
        <v>46.75</v>
      </c>
      <c r="H110" s="22">
        <f t="shared" si="5"/>
        <v>0.24320855614973255</v>
      </c>
    </row>
    <row r="111" spans="2:8" x14ac:dyDescent="0.3">
      <c r="B111" s="19">
        <v>44897</v>
      </c>
      <c r="C111" s="20">
        <v>166.11</v>
      </c>
      <c r="D111" s="20">
        <v>36.15</v>
      </c>
      <c r="E111" s="23">
        <f t="shared" si="6"/>
        <v>3.6050645543566399E-2</v>
      </c>
      <c r="F111" s="23">
        <f t="shared" si="7"/>
        <v>2.1763708309779424E-2</v>
      </c>
      <c r="G111" s="20">
        <f t="shared" si="8"/>
        <v>46.75</v>
      </c>
      <c r="H111" s="22">
        <f t="shared" si="5"/>
        <v>0.22673796791443854</v>
      </c>
    </row>
    <row r="112" spans="2:8" x14ac:dyDescent="0.3">
      <c r="B112" s="19">
        <v>44904</v>
      </c>
      <c r="C112" s="20">
        <v>168.02</v>
      </c>
      <c r="D112" s="20">
        <v>36.42</v>
      </c>
      <c r="E112" s="23">
        <f t="shared" si="6"/>
        <v>1.1498404671603133E-2</v>
      </c>
      <c r="F112" s="23">
        <f t="shared" si="7"/>
        <v>7.4688796680498796E-3</v>
      </c>
      <c r="G112" s="20">
        <f t="shared" si="8"/>
        <v>46.75</v>
      </c>
      <c r="H112" s="22">
        <f t="shared" si="5"/>
        <v>0.22096256684491974</v>
      </c>
    </row>
    <row r="113" spans="2:8" x14ac:dyDescent="0.3">
      <c r="B113" s="19">
        <v>44911</v>
      </c>
      <c r="C113" s="20">
        <v>169.79</v>
      </c>
      <c r="D113" s="20">
        <v>36.5</v>
      </c>
      <c r="E113" s="23">
        <f t="shared" si="6"/>
        <v>1.0534460183311401E-2</v>
      </c>
      <c r="F113" s="23">
        <f t="shared" si="7"/>
        <v>2.196595277320107E-3</v>
      </c>
      <c r="G113" s="20">
        <f t="shared" si="8"/>
        <v>46.75</v>
      </c>
      <c r="H113" s="22">
        <f t="shared" si="5"/>
        <v>0.21925133689839571</v>
      </c>
    </row>
    <row r="114" spans="2:8" x14ac:dyDescent="0.3">
      <c r="B114" s="19">
        <v>44918</v>
      </c>
      <c r="C114" s="20">
        <v>168.95</v>
      </c>
      <c r="D114" s="20">
        <v>36.380000000000003</v>
      </c>
      <c r="E114" s="23">
        <f t="shared" si="6"/>
        <v>-4.9472878261381907E-3</v>
      </c>
      <c r="F114" s="23">
        <f t="shared" si="7"/>
        <v>-3.2876712328766423E-3</v>
      </c>
      <c r="G114" s="20">
        <f t="shared" si="8"/>
        <v>46.75</v>
      </c>
      <c r="H114" s="22">
        <f t="shared" si="5"/>
        <v>0.22181818181818178</v>
      </c>
    </row>
    <row r="115" spans="2:8" x14ac:dyDescent="0.3">
      <c r="B115" s="19">
        <v>44925</v>
      </c>
      <c r="C115" s="20">
        <v>169.03</v>
      </c>
      <c r="D115" s="20">
        <v>36.28</v>
      </c>
      <c r="E115" s="23">
        <f t="shared" si="6"/>
        <v>4.7351287363132591E-4</v>
      </c>
      <c r="F115" s="23">
        <f t="shared" si="7"/>
        <v>-2.7487630566245579E-3</v>
      </c>
      <c r="G115" s="20">
        <f t="shared" si="8"/>
        <v>46.75</v>
      </c>
      <c r="H115" s="22">
        <f t="shared" si="5"/>
        <v>0.22395721925133688</v>
      </c>
    </row>
    <row r="116" spans="2:8" x14ac:dyDescent="0.3">
      <c r="B116" s="19">
        <v>44932</v>
      </c>
      <c r="C116" s="20">
        <v>173.57</v>
      </c>
      <c r="D116" s="20">
        <v>36.68</v>
      </c>
      <c r="E116" s="23">
        <f t="shared" si="6"/>
        <v>2.6859137431225179E-2</v>
      </c>
      <c r="F116" s="23">
        <f t="shared" si="7"/>
        <v>1.1025358324145496E-2</v>
      </c>
      <c r="G116" s="20">
        <f t="shared" si="8"/>
        <v>46.75</v>
      </c>
      <c r="H116" s="22">
        <f t="shared" si="5"/>
        <v>0.21540106951871657</v>
      </c>
    </row>
    <row r="117" spans="2:8" x14ac:dyDescent="0.3">
      <c r="B117" s="19">
        <v>44939</v>
      </c>
      <c r="C117" s="20">
        <v>174.97</v>
      </c>
      <c r="D117" s="20">
        <v>37.200000000000003</v>
      </c>
      <c r="E117" s="23">
        <f t="shared" si="6"/>
        <v>8.0659100074898064E-3</v>
      </c>
      <c r="F117" s="23">
        <f t="shared" si="7"/>
        <v>1.4176663031624948E-2</v>
      </c>
      <c r="G117" s="20">
        <f t="shared" si="8"/>
        <v>46.75</v>
      </c>
      <c r="H117" s="22">
        <f t="shared" si="5"/>
        <v>0.20427807486631011</v>
      </c>
    </row>
    <row r="118" spans="2:8" x14ac:dyDescent="0.3">
      <c r="B118" s="19">
        <v>44946</v>
      </c>
      <c r="C118" s="20">
        <v>176.53</v>
      </c>
      <c r="D118" s="20">
        <v>37.51</v>
      </c>
      <c r="E118" s="23">
        <f t="shared" si="6"/>
        <v>8.9158141395667967E-3</v>
      </c>
      <c r="F118" s="23">
        <f t="shared" si="7"/>
        <v>8.3333333333332031E-3</v>
      </c>
      <c r="G118" s="20">
        <f t="shared" si="8"/>
        <v>46.75</v>
      </c>
      <c r="H118" s="22">
        <f t="shared" si="5"/>
        <v>0.19764705882352945</v>
      </c>
    </row>
    <row r="119" spans="2:8" x14ac:dyDescent="0.3">
      <c r="B119" s="19">
        <v>44953</v>
      </c>
      <c r="C119" s="20">
        <v>176.34</v>
      </c>
      <c r="D119" s="20">
        <v>37.43</v>
      </c>
      <c r="E119" s="23">
        <f t="shared" si="6"/>
        <v>-1.0763043108819902E-3</v>
      </c>
      <c r="F119" s="23">
        <f t="shared" si="7"/>
        <v>-2.1327645961076594E-3</v>
      </c>
      <c r="G119" s="20">
        <f t="shared" si="8"/>
        <v>46.75</v>
      </c>
      <c r="H119" s="22">
        <f t="shared" si="5"/>
        <v>0.19935828877005349</v>
      </c>
    </row>
    <row r="120" spans="2:8" x14ac:dyDescent="0.3">
      <c r="B120" s="19">
        <v>44960</v>
      </c>
      <c r="C120" s="20">
        <v>177.07</v>
      </c>
      <c r="D120" s="20">
        <v>37.79</v>
      </c>
      <c r="E120" s="23">
        <f t="shared" si="6"/>
        <v>4.1397300669161266E-3</v>
      </c>
      <c r="F120" s="23">
        <f t="shared" si="7"/>
        <v>9.6179535132246714E-3</v>
      </c>
      <c r="G120" s="20">
        <f t="shared" si="8"/>
        <v>46.75</v>
      </c>
      <c r="H120" s="22">
        <f t="shared" si="5"/>
        <v>0.19165775401069521</v>
      </c>
    </row>
    <row r="121" spans="2:8" x14ac:dyDescent="0.3">
      <c r="B121" s="19">
        <v>44967</v>
      </c>
      <c r="C121" s="20">
        <v>175.46</v>
      </c>
      <c r="D121" s="20">
        <v>37.36</v>
      </c>
      <c r="E121" s="23">
        <f t="shared" si="6"/>
        <v>-9.0924493138306046E-3</v>
      </c>
      <c r="F121" s="23">
        <f t="shared" si="7"/>
        <v>-1.1378671606245032E-2</v>
      </c>
      <c r="G121" s="20">
        <f t="shared" si="8"/>
        <v>46.75</v>
      </c>
      <c r="H121" s="22">
        <f t="shared" si="5"/>
        <v>0.20085561497326204</v>
      </c>
    </row>
    <row r="122" spans="2:8" x14ac:dyDescent="0.3">
      <c r="B122" s="19">
        <v>44974</v>
      </c>
      <c r="C122" s="20">
        <v>174.27</v>
      </c>
      <c r="D122" s="20">
        <v>37.01</v>
      </c>
      <c r="E122" s="23">
        <f t="shared" si="6"/>
        <v>-6.782172574945843E-3</v>
      </c>
      <c r="F122" s="23">
        <f t="shared" si="7"/>
        <v>-9.368308351177768E-3</v>
      </c>
      <c r="G122" s="20">
        <f t="shared" si="8"/>
        <v>46.75</v>
      </c>
      <c r="H122" s="22">
        <f t="shared" si="5"/>
        <v>0.20834224598930484</v>
      </c>
    </row>
    <row r="123" spans="2:8" x14ac:dyDescent="0.3">
      <c r="B123" s="19">
        <v>44981</v>
      </c>
      <c r="C123" s="20">
        <v>172.9</v>
      </c>
      <c r="D123" s="20">
        <v>36.97</v>
      </c>
      <c r="E123" s="23">
        <f t="shared" si="6"/>
        <v>-7.861364549262664E-3</v>
      </c>
      <c r="F123" s="23">
        <f t="shared" si="7"/>
        <v>-1.0807889759524222E-3</v>
      </c>
      <c r="G123" s="20">
        <f t="shared" si="8"/>
        <v>46.75</v>
      </c>
      <c r="H123" s="22">
        <f t="shared" si="5"/>
        <v>0.20919786096256687</v>
      </c>
    </row>
    <row r="124" spans="2:8" x14ac:dyDescent="0.3">
      <c r="B124" s="19">
        <v>44988</v>
      </c>
      <c r="C124" s="20">
        <v>173.36</v>
      </c>
      <c r="D124" s="20">
        <v>36.840000000000003</v>
      </c>
      <c r="E124" s="23">
        <f t="shared" si="6"/>
        <v>2.6604973973395484E-3</v>
      </c>
      <c r="F124" s="23">
        <f t="shared" si="7"/>
        <v>-3.5163646199620085E-3</v>
      </c>
      <c r="G124" s="20">
        <f t="shared" si="8"/>
        <v>46.75</v>
      </c>
      <c r="H124" s="22">
        <f t="shared" si="5"/>
        <v>0.21197860962566836</v>
      </c>
    </row>
    <row r="125" spans="2:8" x14ac:dyDescent="0.3">
      <c r="B125" s="19">
        <v>44995</v>
      </c>
      <c r="C125" s="20">
        <v>174.31</v>
      </c>
      <c r="D125" s="20">
        <v>36.950000000000003</v>
      </c>
      <c r="E125" s="23">
        <f t="shared" si="6"/>
        <v>5.4799261652052874E-3</v>
      </c>
      <c r="F125" s="23">
        <f t="shared" si="7"/>
        <v>2.9858849077089964E-3</v>
      </c>
      <c r="G125" s="20">
        <f t="shared" si="8"/>
        <v>46.75</v>
      </c>
      <c r="H125" s="22">
        <f t="shared" si="5"/>
        <v>0.20962566844919781</v>
      </c>
    </row>
    <row r="126" spans="2:8" x14ac:dyDescent="0.3">
      <c r="B126" s="19">
        <v>45002</v>
      </c>
      <c r="C126" s="20">
        <v>174.67</v>
      </c>
      <c r="D126" s="20">
        <v>37.21</v>
      </c>
      <c r="E126" s="23">
        <f t="shared" si="6"/>
        <v>2.0652859847397464E-3</v>
      </c>
      <c r="F126" s="23">
        <f t="shared" si="7"/>
        <v>7.0365358592692287E-3</v>
      </c>
      <c r="G126" s="20">
        <f t="shared" si="8"/>
        <v>46.75</v>
      </c>
      <c r="H126" s="22">
        <f t="shared" si="5"/>
        <v>0.20406417112299463</v>
      </c>
    </row>
    <row r="127" spans="2:8" x14ac:dyDescent="0.3">
      <c r="B127" s="19">
        <v>45009</v>
      </c>
      <c r="C127" s="20">
        <v>174.32</v>
      </c>
      <c r="D127" s="20">
        <v>37.32</v>
      </c>
      <c r="E127" s="23">
        <f t="shared" si="6"/>
        <v>-2.00377855384436E-3</v>
      </c>
      <c r="F127" s="23">
        <f t="shared" si="7"/>
        <v>2.956194571351772E-3</v>
      </c>
      <c r="G127" s="20">
        <f t="shared" si="8"/>
        <v>46.75</v>
      </c>
      <c r="H127" s="22">
        <f t="shared" si="5"/>
        <v>0.20171122994652405</v>
      </c>
    </row>
    <row r="128" spans="2:8" x14ac:dyDescent="0.3">
      <c r="B128" s="19">
        <v>45016</v>
      </c>
      <c r="C128" s="20">
        <v>174.52</v>
      </c>
      <c r="D128" s="20">
        <v>37.15</v>
      </c>
      <c r="E128" s="23">
        <f t="shared" si="6"/>
        <v>1.1473152822396573E-3</v>
      </c>
      <c r="F128" s="23">
        <f t="shared" si="7"/>
        <v>-4.5551982851018673E-3</v>
      </c>
      <c r="G128" s="20">
        <f t="shared" si="8"/>
        <v>46.75</v>
      </c>
      <c r="H128" s="22">
        <f t="shared" si="5"/>
        <v>0.20534759358288773</v>
      </c>
    </row>
    <row r="129" spans="2:8" x14ac:dyDescent="0.3">
      <c r="B129" s="19">
        <v>45023</v>
      </c>
      <c r="C129" s="20">
        <v>175.34</v>
      </c>
      <c r="D129" s="20">
        <v>37.57</v>
      </c>
      <c r="E129" s="23">
        <f t="shared" si="6"/>
        <v>4.6986018794407123E-3</v>
      </c>
      <c r="F129" s="23">
        <f t="shared" si="7"/>
        <v>1.1305518169582819E-2</v>
      </c>
      <c r="G129" s="20">
        <f t="shared" si="8"/>
        <v>46.75</v>
      </c>
      <c r="H129" s="22">
        <f t="shared" si="5"/>
        <v>0.19636363636363635</v>
      </c>
    </row>
    <row r="130" spans="2:8" x14ac:dyDescent="0.3">
      <c r="B130" s="19">
        <v>45030</v>
      </c>
      <c r="C130" s="20">
        <v>175.42</v>
      </c>
      <c r="D130" s="20">
        <v>37.49</v>
      </c>
      <c r="E130" s="23">
        <f t="shared" si="6"/>
        <v>4.5625641610576073E-4</v>
      </c>
      <c r="F130" s="23">
        <f t="shared" si="7"/>
        <v>-2.1293585307425684E-3</v>
      </c>
      <c r="G130" s="20">
        <f t="shared" si="8"/>
        <v>46.75</v>
      </c>
      <c r="H130" s="22">
        <f t="shared" si="5"/>
        <v>0.19807486631016039</v>
      </c>
    </row>
    <row r="131" spans="2:8" x14ac:dyDescent="0.3">
      <c r="B131" s="19">
        <v>45037</v>
      </c>
      <c r="C131" s="20">
        <v>174.47</v>
      </c>
      <c r="D131" s="20">
        <v>37.33</v>
      </c>
      <c r="E131" s="23">
        <f t="shared" si="6"/>
        <v>-5.4155740508493259E-3</v>
      </c>
      <c r="F131" s="23">
        <f t="shared" si="7"/>
        <v>-4.2678047479328806E-3</v>
      </c>
      <c r="G131" s="20">
        <f t="shared" si="8"/>
        <v>46.75</v>
      </c>
      <c r="H131" s="22">
        <f t="shared" si="5"/>
        <v>0.20149732620320859</v>
      </c>
    </row>
    <row r="132" spans="2:8" x14ac:dyDescent="0.3">
      <c r="B132" s="19">
        <v>45044</v>
      </c>
      <c r="C132" s="20">
        <v>175.12</v>
      </c>
      <c r="D132" s="20">
        <v>37.43</v>
      </c>
      <c r="E132" s="23">
        <f t="shared" si="6"/>
        <v>3.725568865707604E-3</v>
      </c>
      <c r="F132" s="23">
        <f t="shared" si="7"/>
        <v>2.6788106080900464E-3</v>
      </c>
      <c r="G132" s="20">
        <f t="shared" si="8"/>
        <v>46.75</v>
      </c>
      <c r="H132" s="22">
        <f t="shared" si="5"/>
        <v>0.19935828877005349</v>
      </c>
    </row>
    <row r="133" spans="2:8" x14ac:dyDescent="0.3">
      <c r="B133" s="19">
        <v>45051</v>
      </c>
      <c r="C133" s="20">
        <v>174.63</v>
      </c>
      <c r="D133" s="20">
        <v>37.51</v>
      </c>
      <c r="E133" s="23">
        <f t="shared" si="6"/>
        <v>-2.7980813156693071E-3</v>
      </c>
      <c r="F133" s="23">
        <f t="shared" si="7"/>
        <v>2.1373230029387738E-3</v>
      </c>
      <c r="G133" s="20">
        <f t="shared" si="8"/>
        <v>46.75</v>
      </c>
      <c r="H133" s="22">
        <f t="shared" si="5"/>
        <v>0.19764705882352945</v>
      </c>
    </row>
    <row r="134" spans="2:8" x14ac:dyDescent="0.3">
      <c r="B134" s="19">
        <v>45058</v>
      </c>
      <c r="C134" s="20">
        <v>173.9</v>
      </c>
      <c r="D134" s="20">
        <v>37.46</v>
      </c>
      <c r="E134" s="23">
        <f t="shared" si="6"/>
        <v>-4.1802668499111824E-3</v>
      </c>
      <c r="F134" s="23">
        <f t="shared" si="7"/>
        <v>-1.3329778725672398E-3</v>
      </c>
      <c r="G134" s="20">
        <f t="shared" si="8"/>
        <v>46.75</v>
      </c>
      <c r="H134" s="22">
        <f t="shared" si="5"/>
        <v>0.19871657754010694</v>
      </c>
    </row>
    <row r="135" spans="2:8" x14ac:dyDescent="0.3">
      <c r="B135" s="19">
        <v>45065</v>
      </c>
      <c r="C135" s="20">
        <v>171.32</v>
      </c>
      <c r="D135" s="20">
        <v>36.97</v>
      </c>
      <c r="E135" s="23">
        <f t="shared" si="6"/>
        <v>-1.4836112708453206E-2</v>
      </c>
      <c r="F135" s="23">
        <f t="shared" si="7"/>
        <v>-1.3080619327282487E-2</v>
      </c>
      <c r="G135" s="20">
        <f t="shared" si="8"/>
        <v>46.75</v>
      </c>
      <c r="H135" s="22">
        <f t="shared" si="5"/>
        <v>0.20919786096256687</v>
      </c>
    </row>
    <row r="136" spans="2:8" x14ac:dyDescent="0.3">
      <c r="B136" s="19">
        <v>45072</v>
      </c>
      <c r="C136" s="20">
        <v>170.55</v>
      </c>
      <c r="D136" s="20">
        <v>36.74</v>
      </c>
      <c r="E136" s="23">
        <f t="shared" si="6"/>
        <v>-4.4945131916879627E-3</v>
      </c>
      <c r="F136" s="23">
        <f t="shared" si="7"/>
        <v>-6.2212604814713785E-3</v>
      </c>
      <c r="G136" s="20">
        <f t="shared" si="8"/>
        <v>46.75</v>
      </c>
      <c r="H136" s="22">
        <f t="shared" si="5"/>
        <v>0.2141176470588235</v>
      </c>
    </row>
    <row r="137" spans="2:8" x14ac:dyDescent="0.3">
      <c r="B137" s="19">
        <v>45079</v>
      </c>
      <c r="C137" s="20">
        <v>172.25</v>
      </c>
      <c r="D137" s="20">
        <v>37.11</v>
      </c>
      <c r="E137" s="23">
        <f t="shared" si="6"/>
        <v>9.9677513925534363E-3</v>
      </c>
      <c r="F137" s="23">
        <f t="shared" si="7"/>
        <v>1.0070767555797425E-2</v>
      </c>
      <c r="G137" s="20">
        <f t="shared" si="8"/>
        <v>46.75</v>
      </c>
      <c r="H137" s="22">
        <f t="shared" si="5"/>
        <v>0.20620320855614974</v>
      </c>
    </row>
    <row r="138" spans="2:8" x14ac:dyDescent="0.3">
      <c r="B138" s="19">
        <v>45086</v>
      </c>
      <c r="C138" s="20">
        <v>173.48</v>
      </c>
      <c r="D138" s="20">
        <v>37.119999999999997</v>
      </c>
      <c r="E138" s="23">
        <f t="shared" si="6"/>
        <v>7.1407837445572704E-3</v>
      </c>
      <c r="F138" s="23">
        <f t="shared" si="7"/>
        <v>2.6946914578275424E-4</v>
      </c>
      <c r="G138" s="20">
        <f t="shared" si="8"/>
        <v>46.75</v>
      </c>
      <c r="H138" s="22">
        <f t="shared" si="5"/>
        <v>0.20598930481283428</v>
      </c>
    </row>
    <row r="139" spans="2:8" x14ac:dyDescent="0.3">
      <c r="B139" s="19">
        <v>45093</v>
      </c>
      <c r="C139" s="20">
        <v>174.5</v>
      </c>
      <c r="D139" s="20">
        <v>37.25</v>
      </c>
      <c r="E139" s="23">
        <f t="shared" si="6"/>
        <v>5.8796403043579106E-3</v>
      </c>
      <c r="F139" s="23">
        <f t="shared" si="7"/>
        <v>3.5021551724138621E-3</v>
      </c>
      <c r="G139" s="20">
        <f t="shared" si="8"/>
        <v>46.75</v>
      </c>
      <c r="H139" s="22">
        <f t="shared" si="5"/>
        <v>0.20320855614973263</v>
      </c>
    </row>
    <row r="140" spans="2:8" x14ac:dyDescent="0.3">
      <c r="B140" s="19">
        <v>45100</v>
      </c>
      <c r="C140" s="20">
        <v>174.17</v>
      </c>
      <c r="D140" s="20">
        <v>37.24</v>
      </c>
      <c r="E140" s="23">
        <f t="shared" si="6"/>
        <v>-1.8911174785101004E-3</v>
      </c>
      <c r="F140" s="23">
        <f t="shared" si="7"/>
        <v>-2.6845637583887275E-4</v>
      </c>
      <c r="G140" s="20">
        <f t="shared" si="8"/>
        <v>46.75</v>
      </c>
      <c r="H140" s="22">
        <f t="shared" ref="H140:H197" si="9">(G140-D140)/G140</f>
        <v>0.20342245989304808</v>
      </c>
    </row>
    <row r="141" spans="2:8" x14ac:dyDescent="0.3">
      <c r="B141" s="19">
        <v>45107</v>
      </c>
      <c r="C141" s="20">
        <v>173.3</v>
      </c>
      <c r="D141" s="20">
        <v>37.06</v>
      </c>
      <c r="E141" s="23">
        <f t="shared" ref="E141:E197" si="10">(C141-C140)/C140</f>
        <v>-4.9951197106274112E-3</v>
      </c>
      <c r="F141" s="23">
        <f t="shared" ref="F141:F197" si="11">(D141-D140)/D140</f>
        <v>-4.833512352309337E-3</v>
      </c>
      <c r="G141" s="20">
        <f t="shared" ref="G141:G197" si="12">MAX(D141,G140)</f>
        <v>46.75</v>
      </c>
      <c r="H141" s="22">
        <f t="shared" si="9"/>
        <v>0.20727272727272722</v>
      </c>
    </row>
    <row r="142" spans="2:8" x14ac:dyDescent="0.3">
      <c r="B142" s="19">
        <v>45114</v>
      </c>
      <c r="C142" s="20">
        <v>171.26</v>
      </c>
      <c r="D142" s="20">
        <v>36.69</v>
      </c>
      <c r="E142" s="23">
        <f t="shared" si="10"/>
        <v>-1.1771494518176689E-2</v>
      </c>
      <c r="F142" s="23">
        <f t="shared" si="11"/>
        <v>-9.9838100377767011E-3</v>
      </c>
      <c r="G142" s="20">
        <f t="shared" si="12"/>
        <v>46.75</v>
      </c>
      <c r="H142" s="22">
        <f t="shared" si="9"/>
        <v>0.21518716577540112</v>
      </c>
    </row>
    <row r="143" spans="2:8" x14ac:dyDescent="0.3">
      <c r="B143" s="19">
        <v>45121</v>
      </c>
      <c r="C143" s="20">
        <v>173.41</v>
      </c>
      <c r="D143" s="20">
        <v>37.19</v>
      </c>
      <c r="E143" s="23">
        <f t="shared" si="10"/>
        <v>1.2554011444587211E-2</v>
      </c>
      <c r="F143" s="23">
        <f t="shared" si="11"/>
        <v>1.3627691469065142E-2</v>
      </c>
      <c r="G143" s="20">
        <f t="shared" si="12"/>
        <v>46.75</v>
      </c>
      <c r="H143" s="22">
        <f t="shared" si="9"/>
        <v>0.20449197860962573</v>
      </c>
    </row>
    <row r="144" spans="2:8" x14ac:dyDescent="0.3">
      <c r="B144" s="19">
        <v>45128</v>
      </c>
      <c r="C144" s="20">
        <v>172.52</v>
      </c>
      <c r="D144" s="20">
        <v>37.04</v>
      </c>
      <c r="E144" s="23">
        <f t="shared" si="10"/>
        <v>-5.1323453088056416E-3</v>
      </c>
      <c r="F144" s="23">
        <f t="shared" si="11"/>
        <v>-4.0333422963161761E-3</v>
      </c>
      <c r="G144" s="20">
        <f t="shared" si="12"/>
        <v>46.75</v>
      </c>
      <c r="H144" s="22">
        <f t="shared" si="9"/>
        <v>0.20770053475935832</v>
      </c>
    </row>
    <row r="145" spans="2:8" x14ac:dyDescent="0.3">
      <c r="B145" s="19">
        <v>45135</v>
      </c>
      <c r="C145" s="20">
        <v>172.46</v>
      </c>
      <c r="D145" s="20">
        <v>36.950000000000003</v>
      </c>
      <c r="E145" s="23">
        <f t="shared" si="10"/>
        <v>-3.47785763969408E-4</v>
      </c>
      <c r="F145" s="23">
        <f t="shared" si="11"/>
        <v>-2.4298056155506562E-3</v>
      </c>
      <c r="G145" s="20">
        <f t="shared" si="12"/>
        <v>46.75</v>
      </c>
      <c r="H145" s="22">
        <f t="shared" si="9"/>
        <v>0.20962566844919781</v>
      </c>
    </row>
    <row r="146" spans="2:8" x14ac:dyDescent="0.3">
      <c r="B146" s="19">
        <v>45142</v>
      </c>
      <c r="C146" s="20">
        <v>171.85</v>
      </c>
      <c r="D146" s="20">
        <v>36.76</v>
      </c>
      <c r="E146" s="23">
        <f t="shared" si="10"/>
        <v>-3.537052070045307E-3</v>
      </c>
      <c r="F146" s="23">
        <f t="shared" si="11"/>
        <v>-5.1420838971584521E-3</v>
      </c>
      <c r="G146" s="20">
        <f t="shared" si="12"/>
        <v>46.75</v>
      </c>
      <c r="H146" s="22">
        <f t="shared" si="9"/>
        <v>0.21368983957219256</v>
      </c>
    </row>
    <row r="147" spans="2:8" x14ac:dyDescent="0.3">
      <c r="B147" s="19">
        <v>45149</v>
      </c>
      <c r="C147" s="20">
        <v>170.45</v>
      </c>
      <c r="D147" s="20">
        <v>36.799999999999997</v>
      </c>
      <c r="E147" s="23">
        <f t="shared" si="10"/>
        <v>-8.1466395112016633E-3</v>
      </c>
      <c r="F147" s="23">
        <f t="shared" si="11"/>
        <v>1.0881392818280508E-3</v>
      </c>
      <c r="G147" s="20">
        <f t="shared" si="12"/>
        <v>46.75</v>
      </c>
      <c r="H147" s="22">
        <f t="shared" si="9"/>
        <v>0.21283422459893053</v>
      </c>
    </row>
    <row r="148" spans="2:8" x14ac:dyDescent="0.3">
      <c r="B148" s="19">
        <v>45156</v>
      </c>
      <c r="C148" s="20">
        <v>168.09</v>
      </c>
      <c r="D148" s="20">
        <v>36.39</v>
      </c>
      <c r="E148" s="23">
        <f t="shared" si="10"/>
        <v>-1.3845702552067969E-2</v>
      </c>
      <c r="F148" s="23">
        <f t="shared" si="11"/>
        <v>-1.1141304347825995E-2</v>
      </c>
      <c r="G148" s="20">
        <f t="shared" si="12"/>
        <v>46.75</v>
      </c>
      <c r="H148" s="22">
        <f t="shared" si="9"/>
        <v>0.2216042780748663</v>
      </c>
    </row>
    <row r="149" spans="2:8" x14ac:dyDescent="0.3">
      <c r="B149" s="19">
        <v>45163</v>
      </c>
      <c r="C149" s="20">
        <v>167.68</v>
      </c>
      <c r="D149" s="20">
        <v>36.39</v>
      </c>
      <c r="E149" s="23">
        <f t="shared" si="10"/>
        <v>-2.4391694925337414E-3</v>
      </c>
      <c r="F149" s="23">
        <f t="shared" si="11"/>
        <v>0</v>
      </c>
      <c r="G149" s="20">
        <f t="shared" si="12"/>
        <v>46.75</v>
      </c>
      <c r="H149" s="22">
        <f t="shared" si="9"/>
        <v>0.2216042780748663</v>
      </c>
    </row>
    <row r="150" spans="2:8" x14ac:dyDescent="0.3">
      <c r="B150" s="19">
        <v>45170</v>
      </c>
      <c r="C150" s="20">
        <v>169.2</v>
      </c>
      <c r="D150" s="20">
        <v>36.67</v>
      </c>
      <c r="E150" s="23">
        <f t="shared" si="10"/>
        <v>9.064885496183098E-3</v>
      </c>
      <c r="F150" s="23">
        <f t="shared" si="11"/>
        <v>7.6944215443803558E-3</v>
      </c>
      <c r="G150" s="20">
        <f t="shared" si="12"/>
        <v>46.75</v>
      </c>
      <c r="H150" s="22">
        <f t="shared" si="9"/>
        <v>0.21561497326203205</v>
      </c>
    </row>
    <row r="151" spans="2:8" x14ac:dyDescent="0.3">
      <c r="B151" s="19">
        <v>45177</v>
      </c>
      <c r="C151" s="20">
        <v>169.36</v>
      </c>
      <c r="D151" s="20">
        <v>36.6</v>
      </c>
      <c r="E151" s="23">
        <f t="shared" si="10"/>
        <v>9.45626477541519E-4</v>
      </c>
      <c r="F151" s="23">
        <f t="shared" si="11"/>
        <v>-1.9089173711480851E-3</v>
      </c>
      <c r="G151" s="20">
        <f t="shared" si="12"/>
        <v>46.75</v>
      </c>
      <c r="H151" s="22">
        <f t="shared" si="9"/>
        <v>0.2171122994652406</v>
      </c>
    </row>
    <row r="152" spans="2:8" x14ac:dyDescent="0.3">
      <c r="B152" s="19">
        <v>45184</v>
      </c>
      <c r="C152" s="20">
        <v>169.14</v>
      </c>
      <c r="D152" s="20">
        <v>36.42</v>
      </c>
      <c r="E152" s="23">
        <f t="shared" si="10"/>
        <v>-1.2990080302316205E-3</v>
      </c>
      <c r="F152" s="23">
        <f t="shared" si="11"/>
        <v>-4.9180327868852377E-3</v>
      </c>
      <c r="G152" s="20">
        <f t="shared" si="12"/>
        <v>46.75</v>
      </c>
      <c r="H152" s="22">
        <f t="shared" si="9"/>
        <v>0.22096256684491974</v>
      </c>
    </row>
    <row r="153" spans="2:8" x14ac:dyDescent="0.3">
      <c r="B153" s="19">
        <v>45191</v>
      </c>
      <c r="C153" s="20">
        <v>168.4</v>
      </c>
      <c r="D153" s="20">
        <v>36.200000000000003</v>
      </c>
      <c r="E153" s="23">
        <f t="shared" si="10"/>
        <v>-4.3750739032752794E-3</v>
      </c>
      <c r="F153" s="23">
        <f t="shared" si="11"/>
        <v>-6.0406370126303913E-3</v>
      </c>
      <c r="G153" s="20">
        <f t="shared" si="12"/>
        <v>46.75</v>
      </c>
      <c r="H153" s="22">
        <f t="shared" si="9"/>
        <v>0.22566844919786092</v>
      </c>
    </row>
    <row r="154" spans="2:8" x14ac:dyDescent="0.3">
      <c r="B154" s="19">
        <v>45198</v>
      </c>
      <c r="C154" s="20">
        <v>167.59</v>
      </c>
      <c r="D154" s="20">
        <v>36.130000000000003</v>
      </c>
      <c r="E154" s="23">
        <f t="shared" si="10"/>
        <v>-4.8099762470308919E-3</v>
      </c>
      <c r="F154" s="23">
        <f t="shared" si="11"/>
        <v>-1.9337016574585712E-3</v>
      </c>
      <c r="G154" s="20">
        <f t="shared" si="12"/>
        <v>46.75</v>
      </c>
      <c r="H154" s="22">
        <f t="shared" si="9"/>
        <v>0.22716577540106947</v>
      </c>
    </row>
    <row r="155" spans="2:8" x14ac:dyDescent="0.3">
      <c r="B155" s="19">
        <v>45205</v>
      </c>
      <c r="C155" s="20">
        <v>166.18</v>
      </c>
      <c r="D155" s="20">
        <v>35.79</v>
      </c>
      <c r="E155" s="23">
        <f t="shared" si="10"/>
        <v>-8.4133898203949918E-3</v>
      </c>
      <c r="F155" s="23">
        <f t="shared" si="11"/>
        <v>-9.4104622197620641E-3</v>
      </c>
      <c r="G155" s="20">
        <f t="shared" si="12"/>
        <v>46.75</v>
      </c>
      <c r="H155" s="22">
        <f t="shared" si="9"/>
        <v>0.23443850267379682</v>
      </c>
    </row>
    <row r="156" spans="2:8" x14ac:dyDescent="0.3">
      <c r="B156" s="19">
        <v>45212</v>
      </c>
      <c r="C156" s="20">
        <v>167.2</v>
      </c>
      <c r="D156" s="20">
        <v>35.99</v>
      </c>
      <c r="E156" s="23">
        <f t="shared" si="10"/>
        <v>6.1379227343842926E-3</v>
      </c>
      <c r="F156" s="23">
        <f t="shared" si="11"/>
        <v>5.5881531153954417E-3</v>
      </c>
      <c r="G156" s="20">
        <f t="shared" si="12"/>
        <v>46.75</v>
      </c>
      <c r="H156" s="22">
        <f t="shared" si="9"/>
        <v>0.23016042780748658</v>
      </c>
    </row>
    <row r="157" spans="2:8" x14ac:dyDescent="0.3">
      <c r="B157" s="19">
        <v>45219</v>
      </c>
      <c r="C157" s="20">
        <v>165.02</v>
      </c>
      <c r="D157" s="20">
        <v>35.69</v>
      </c>
      <c r="E157" s="23">
        <f t="shared" si="10"/>
        <v>-1.3038277511961594E-2</v>
      </c>
      <c r="F157" s="23">
        <f t="shared" si="11"/>
        <v>-8.3356487913310434E-3</v>
      </c>
      <c r="G157" s="20">
        <f t="shared" si="12"/>
        <v>46.75</v>
      </c>
      <c r="H157" s="22">
        <f t="shared" si="9"/>
        <v>0.23657754010695192</v>
      </c>
    </row>
    <row r="158" spans="2:8" x14ac:dyDescent="0.3">
      <c r="B158" s="19">
        <v>45226</v>
      </c>
      <c r="C158" s="20">
        <v>165.5</v>
      </c>
      <c r="D158" s="20">
        <v>35.799999999999997</v>
      </c>
      <c r="E158" s="23">
        <f t="shared" si="10"/>
        <v>2.9087383347472413E-3</v>
      </c>
      <c r="F158" s="23">
        <f t="shared" si="11"/>
        <v>3.0820958251610939E-3</v>
      </c>
      <c r="G158" s="20">
        <f t="shared" si="12"/>
        <v>46.75</v>
      </c>
      <c r="H158" s="22">
        <f t="shared" si="9"/>
        <v>0.23422459893048134</v>
      </c>
    </row>
    <row r="159" spans="2:8" x14ac:dyDescent="0.3">
      <c r="B159" s="19">
        <v>45233</v>
      </c>
      <c r="C159" s="20">
        <v>167.45</v>
      </c>
      <c r="D159" s="20">
        <v>36.28</v>
      </c>
      <c r="E159" s="23">
        <f t="shared" si="10"/>
        <v>1.1782477341389659E-2</v>
      </c>
      <c r="F159" s="23">
        <f t="shared" si="11"/>
        <v>1.3407821229050392E-2</v>
      </c>
      <c r="G159" s="20">
        <f t="shared" si="12"/>
        <v>46.75</v>
      </c>
      <c r="H159" s="22">
        <f t="shared" si="9"/>
        <v>0.22395721925133688</v>
      </c>
    </row>
    <row r="160" spans="2:8" x14ac:dyDescent="0.3">
      <c r="B160" s="19">
        <v>45240</v>
      </c>
      <c r="C160" s="20">
        <v>168.16</v>
      </c>
      <c r="D160" s="20">
        <v>36.369999999999997</v>
      </c>
      <c r="E160" s="23">
        <f t="shared" si="10"/>
        <v>4.2400716631830872E-3</v>
      </c>
      <c r="F160" s="23">
        <f t="shared" si="11"/>
        <v>2.4807056229326436E-3</v>
      </c>
      <c r="G160" s="20">
        <f t="shared" si="12"/>
        <v>46.75</v>
      </c>
      <c r="H160" s="22">
        <f t="shared" si="9"/>
        <v>0.22203208556149739</v>
      </c>
    </row>
    <row r="161" spans="2:24" x14ac:dyDescent="0.3">
      <c r="B161" s="19">
        <v>45247</v>
      </c>
      <c r="C161" s="20">
        <v>170.25</v>
      </c>
      <c r="D161" s="20">
        <v>36.770000000000003</v>
      </c>
      <c r="E161" s="23">
        <f t="shared" si="10"/>
        <v>1.2428639391056158E-2</v>
      </c>
      <c r="F161" s="23">
        <f t="shared" si="11"/>
        <v>1.0998075336816215E-2</v>
      </c>
      <c r="G161" s="20">
        <f t="shared" si="12"/>
        <v>46.75</v>
      </c>
      <c r="H161" s="22">
        <f t="shared" si="9"/>
        <v>0.21347593582887694</v>
      </c>
    </row>
    <row r="162" spans="2:24" x14ac:dyDescent="0.3">
      <c r="B162" s="19">
        <v>45254</v>
      </c>
      <c r="C162" s="20">
        <v>171.73</v>
      </c>
      <c r="D162" s="20">
        <v>37</v>
      </c>
      <c r="E162" s="23">
        <f t="shared" si="10"/>
        <v>8.6930983847282803E-3</v>
      </c>
      <c r="F162" s="23">
        <f t="shared" si="11"/>
        <v>6.2550992657056529E-3</v>
      </c>
      <c r="G162" s="20">
        <f t="shared" si="12"/>
        <v>46.75</v>
      </c>
      <c r="H162" s="22">
        <f t="shared" si="9"/>
        <v>0.20855614973262032</v>
      </c>
    </row>
    <row r="163" spans="2:24" x14ac:dyDescent="0.3">
      <c r="B163" s="19">
        <v>45261</v>
      </c>
      <c r="C163" s="20">
        <v>173.42</v>
      </c>
      <c r="D163" s="20">
        <v>37.29</v>
      </c>
      <c r="E163" s="23">
        <f t="shared" si="10"/>
        <v>9.8410295230885562E-3</v>
      </c>
      <c r="F163" s="23">
        <f t="shared" si="11"/>
        <v>7.837837837837815E-3</v>
      </c>
      <c r="G163" s="20">
        <f t="shared" si="12"/>
        <v>46.75</v>
      </c>
      <c r="H163" s="22">
        <f t="shared" si="9"/>
        <v>0.2023529411764706</v>
      </c>
    </row>
    <row r="164" spans="2:24" x14ac:dyDescent="0.3">
      <c r="B164" s="19">
        <v>45268</v>
      </c>
      <c r="C164" s="20">
        <v>174</v>
      </c>
      <c r="D164" s="20">
        <v>37.630000000000003</v>
      </c>
      <c r="E164" s="23">
        <f t="shared" si="10"/>
        <v>3.3444816053512429E-3</v>
      </c>
      <c r="F164" s="23">
        <f t="shared" si="11"/>
        <v>9.1177259318853156E-3</v>
      </c>
      <c r="G164" s="20">
        <f t="shared" si="12"/>
        <v>46.75</v>
      </c>
      <c r="H164" s="22">
        <f t="shared" si="9"/>
        <v>0.19508021390374325</v>
      </c>
    </row>
    <row r="165" spans="2:24" x14ac:dyDescent="0.3">
      <c r="B165" s="19">
        <v>45275</v>
      </c>
      <c r="C165" s="20">
        <v>176.92</v>
      </c>
      <c r="D165" s="20">
        <v>38.21</v>
      </c>
      <c r="E165" s="23">
        <f t="shared" si="10"/>
        <v>1.6781609195402229E-2</v>
      </c>
      <c r="F165" s="23">
        <f t="shared" si="11"/>
        <v>1.5413234121711354E-2</v>
      </c>
      <c r="G165" s="20">
        <f t="shared" si="12"/>
        <v>46.75</v>
      </c>
      <c r="H165" s="22">
        <f t="shared" si="9"/>
        <v>0.18267379679144383</v>
      </c>
    </row>
    <row r="166" spans="2:24" x14ac:dyDescent="0.3">
      <c r="B166" s="19">
        <v>45282</v>
      </c>
      <c r="C166" s="20">
        <v>177.2</v>
      </c>
      <c r="D166" s="20">
        <v>38.31</v>
      </c>
      <c r="E166" s="23">
        <f t="shared" si="10"/>
        <v>1.5826362197603502E-3</v>
      </c>
      <c r="F166" s="23">
        <f t="shared" si="11"/>
        <v>2.6171159382361009E-3</v>
      </c>
      <c r="G166" s="20">
        <f t="shared" si="12"/>
        <v>46.75</v>
      </c>
      <c r="H166" s="22">
        <f t="shared" si="9"/>
        <v>0.18053475935828872</v>
      </c>
    </row>
    <row r="167" spans="2:24" x14ac:dyDescent="0.3">
      <c r="B167" s="19">
        <v>45289</v>
      </c>
      <c r="C167" s="20">
        <v>177.96</v>
      </c>
      <c r="D167" s="20">
        <v>38.380000000000003</v>
      </c>
      <c r="E167" s="23">
        <f t="shared" si="10"/>
        <v>4.2889390519188454E-3</v>
      </c>
      <c r="F167" s="23">
        <f t="shared" si="11"/>
        <v>1.8271991647089605E-3</v>
      </c>
      <c r="G167" s="20">
        <f t="shared" si="12"/>
        <v>46.75</v>
      </c>
      <c r="H167" s="22">
        <f t="shared" si="9"/>
        <v>0.17903743315508017</v>
      </c>
    </row>
    <row r="168" spans="2:24" x14ac:dyDescent="0.3">
      <c r="B168" s="19">
        <v>45296</v>
      </c>
      <c r="C168" s="20">
        <v>177.22</v>
      </c>
      <c r="D168" s="20">
        <v>38.06</v>
      </c>
      <c r="E168" s="23">
        <f t="shared" si="10"/>
        <v>-4.1582378062486464E-3</v>
      </c>
      <c r="F168" s="23">
        <f t="shared" si="11"/>
        <v>-8.3376758728504492E-3</v>
      </c>
      <c r="G168" s="20">
        <f t="shared" si="12"/>
        <v>46.75</v>
      </c>
      <c r="H168" s="22">
        <f t="shared" si="9"/>
        <v>0.18588235294117642</v>
      </c>
    </row>
    <row r="169" spans="2:24" x14ac:dyDescent="0.3">
      <c r="B169" s="19">
        <v>45303</v>
      </c>
      <c r="C169" s="20">
        <v>178.72</v>
      </c>
      <c r="D169" s="20">
        <v>38.36</v>
      </c>
      <c r="E169" s="23">
        <f t="shared" si="10"/>
        <v>8.4640559756235193E-3</v>
      </c>
      <c r="F169" s="23">
        <f t="shared" si="11"/>
        <v>7.8822911192852636E-3</v>
      </c>
      <c r="G169" s="20">
        <f t="shared" si="12"/>
        <v>46.75</v>
      </c>
      <c r="H169" s="22">
        <f t="shared" si="9"/>
        <v>0.17946524064171124</v>
      </c>
    </row>
    <row r="170" spans="2:24" x14ac:dyDescent="0.3">
      <c r="B170" s="19">
        <v>45310</v>
      </c>
      <c r="C170" s="20">
        <v>177.83</v>
      </c>
      <c r="D170" s="20">
        <v>38.22</v>
      </c>
      <c r="E170" s="23">
        <f t="shared" si="10"/>
        <v>-4.9798567591762891E-3</v>
      </c>
      <c r="F170" s="23">
        <f t="shared" si="11"/>
        <v>-3.6496350364963654E-3</v>
      </c>
      <c r="G170" s="20">
        <f t="shared" si="12"/>
        <v>46.75</v>
      </c>
      <c r="H170" s="22">
        <f t="shared" si="9"/>
        <v>0.18245989304812837</v>
      </c>
    </row>
    <row r="171" spans="2:24" x14ac:dyDescent="0.3">
      <c r="B171" s="19">
        <v>45317</v>
      </c>
      <c r="C171" s="20">
        <v>178.51</v>
      </c>
      <c r="D171" s="20">
        <v>38.43</v>
      </c>
      <c r="E171" s="23">
        <f t="shared" si="10"/>
        <v>3.823876736208617E-3</v>
      </c>
      <c r="F171" s="23">
        <f t="shared" si="11"/>
        <v>5.4945054945055166E-3</v>
      </c>
      <c r="G171" s="20">
        <f t="shared" si="12"/>
        <v>46.75</v>
      </c>
      <c r="H171" s="22">
        <f t="shared" si="9"/>
        <v>0.17796791443850268</v>
      </c>
    </row>
    <row r="172" spans="2:24" x14ac:dyDescent="0.3">
      <c r="B172" s="19">
        <v>45324</v>
      </c>
      <c r="C172" s="20">
        <v>179.76</v>
      </c>
      <c r="D172" s="20">
        <v>38.799999999999997</v>
      </c>
      <c r="E172" s="23">
        <f t="shared" si="10"/>
        <v>7.0024088286370512E-3</v>
      </c>
      <c r="F172" s="23">
        <f t="shared" si="11"/>
        <v>9.6278948737964463E-3</v>
      </c>
      <c r="G172" s="20">
        <f t="shared" si="12"/>
        <v>46.75</v>
      </c>
      <c r="H172" s="22">
        <f t="shared" si="9"/>
        <v>0.17005347593582895</v>
      </c>
    </row>
    <row r="173" spans="2:24" x14ac:dyDescent="0.3">
      <c r="B173" s="19">
        <v>45331</v>
      </c>
      <c r="C173" s="20">
        <v>179.43</v>
      </c>
      <c r="D173" s="20">
        <v>38.630000000000003</v>
      </c>
      <c r="E173" s="23">
        <f t="shared" si="10"/>
        <v>-1.8357810413884297E-3</v>
      </c>
      <c r="F173" s="23">
        <f t="shared" si="11"/>
        <v>-4.3814432989689334E-3</v>
      </c>
      <c r="G173" s="20">
        <f t="shared" si="12"/>
        <v>46.75</v>
      </c>
      <c r="H173" s="22">
        <f t="shared" si="9"/>
        <v>0.17368983957219244</v>
      </c>
    </row>
    <row r="174" spans="2:24" x14ac:dyDescent="0.3">
      <c r="B174" s="19">
        <v>45338</v>
      </c>
      <c r="C174" s="20">
        <v>179.21</v>
      </c>
      <c r="D174" s="20">
        <v>38.520000000000003</v>
      </c>
      <c r="E174" s="23">
        <f t="shared" si="10"/>
        <v>-1.2261048876999322E-3</v>
      </c>
      <c r="F174" s="23">
        <f t="shared" si="11"/>
        <v>-2.8475278281128507E-3</v>
      </c>
      <c r="G174" s="20">
        <f t="shared" si="12"/>
        <v>46.75</v>
      </c>
      <c r="H174" s="22">
        <f t="shared" si="9"/>
        <v>0.17604278074866303</v>
      </c>
    </row>
    <row r="175" spans="2:24" ht="15" thickBot="1" x14ac:dyDescent="0.35">
      <c r="B175" s="19">
        <v>45345</v>
      </c>
      <c r="C175" s="20">
        <v>180.44</v>
      </c>
      <c r="D175" s="20">
        <v>38.75</v>
      </c>
      <c r="E175" s="23">
        <f t="shared" si="10"/>
        <v>6.8634562803414415E-3</v>
      </c>
      <c r="F175" s="23">
        <f t="shared" si="11"/>
        <v>5.9709241952231786E-3</v>
      </c>
      <c r="G175" s="20">
        <f t="shared" si="12"/>
        <v>46.75</v>
      </c>
      <c r="H175" s="22">
        <f t="shared" si="9"/>
        <v>0.17112299465240641</v>
      </c>
    </row>
    <row r="176" spans="2:24" x14ac:dyDescent="0.3">
      <c r="B176" s="19">
        <v>45352</v>
      </c>
      <c r="C176" s="20">
        <v>181.05</v>
      </c>
      <c r="D176" s="20">
        <v>38.79</v>
      </c>
      <c r="E176" s="23">
        <f t="shared" si="10"/>
        <v>3.3806251385502862E-3</v>
      </c>
      <c r="F176" s="23">
        <f t="shared" si="11"/>
        <v>1.032258064516107E-3</v>
      </c>
      <c r="G176" s="20">
        <f t="shared" si="12"/>
        <v>46.75</v>
      </c>
      <c r="H176" s="22">
        <f t="shared" si="9"/>
        <v>0.1702673796791444</v>
      </c>
      <c r="S176" s="12" t="s">
        <v>17</v>
      </c>
      <c r="T176" s="12" t="s">
        <v>19</v>
      </c>
      <c r="U176" s="12" t="s">
        <v>20</v>
      </c>
      <c r="V176" s="12" t="s">
        <v>17</v>
      </c>
      <c r="W176" s="12" t="s">
        <v>19</v>
      </c>
      <c r="X176" s="12" t="s">
        <v>20</v>
      </c>
    </row>
    <row r="177" spans="2:24" x14ac:dyDescent="0.3">
      <c r="B177" s="19">
        <v>45359</v>
      </c>
      <c r="C177" s="20">
        <v>181.44</v>
      </c>
      <c r="D177" s="20">
        <v>39.08</v>
      </c>
      <c r="E177" s="23">
        <f t="shared" si="10"/>
        <v>2.1541010770504631E-3</v>
      </c>
      <c r="F177" s="23">
        <f t="shared" si="11"/>
        <v>7.4761536478473618E-3</v>
      </c>
      <c r="G177" s="20">
        <f t="shared" si="12"/>
        <v>46.75</v>
      </c>
      <c r="H177" s="22">
        <f t="shared" si="9"/>
        <v>0.16406417112299468</v>
      </c>
      <c r="S177">
        <v>-2.6257231864708495E-2</v>
      </c>
      <c r="T177">
        <v>1</v>
      </c>
      <c r="U177" s="9">
        <v>5.3763440860215058E-3</v>
      </c>
      <c r="V177">
        <v>-1.7648241696749771E-3</v>
      </c>
      <c r="W177">
        <v>43</v>
      </c>
      <c r="X177" s="9">
        <v>0.23118279569892472</v>
      </c>
    </row>
    <row r="178" spans="2:24" x14ac:dyDescent="0.3">
      <c r="B178" s="19">
        <v>45366</v>
      </c>
      <c r="C178" s="20">
        <v>180.82</v>
      </c>
      <c r="D178" s="20">
        <v>38.97</v>
      </c>
      <c r="E178" s="23">
        <f t="shared" si="10"/>
        <v>-3.4171075837742754E-3</v>
      </c>
      <c r="F178" s="23">
        <f t="shared" si="11"/>
        <v>-2.8147389969293613E-3</v>
      </c>
      <c r="G178" s="20">
        <f t="shared" si="12"/>
        <v>46.75</v>
      </c>
      <c r="H178" s="22">
        <f t="shared" si="9"/>
        <v>0.16641711229946526</v>
      </c>
      <c r="S178">
        <v>-2.2175163915536242E-2</v>
      </c>
      <c r="T178">
        <v>2</v>
      </c>
      <c r="U178" s="9">
        <v>1.6129032258064516E-2</v>
      </c>
      <c r="V178">
        <v>2.3172437794972758E-3</v>
      </c>
      <c r="W178">
        <v>43</v>
      </c>
      <c r="X178" s="9">
        <v>0.46236559139784944</v>
      </c>
    </row>
    <row r="179" spans="2:24" x14ac:dyDescent="0.3">
      <c r="B179" s="19">
        <v>45373</v>
      </c>
      <c r="C179" s="20">
        <v>181.75</v>
      </c>
      <c r="D179" s="20">
        <v>39.18</v>
      </c>
      <c r="E179" s="23">
        <f t="shared" si="10"/>
        <v>5.1432363676584825E-3</v>
      </c>
      <c r="F179" s="23">
        <f t="shared" si="11"/>
        <v>5.3887605850654573E-3</v>
      </c>
      <c r="G179" s="20">
        <f t="shared" si="12"/>
        <v>46.75</v>
      </c>
      <c r="H179" s="22">
        <f t="shared" si="9"/>
        <v>0.16192513368983957</v>
      </c>
      <c r="S179">
        <v>-1.8093095966363989E-2</v>
      </c>
      <c r="T179">
        <v>1</v>
      </c>
      <c r="U179" s="9">
        <v>2.1505376344086023E-2</v>
      </c>
      <c r="V179">
        <v>6.3993117286695288E-3</v>
      </c>
      <c r="W179">
        <v>31</v>
      </c>
      <c r="X179" s="9">
        <v>0.62903225806451613</v>
      </c>
    </row>
    <row r="180" spans="2:24" x14ac:dyDescent="0.3">
      <c r="B180" s="19">
        <v>45380</v>
      </c>
      <c r="C180" s="20">
        <v>182.26</v>
      </c>
      <c r="D180" s="20">
        <v>39.31</v>
      </c>
      <c r="E180" s="23">
        <f t="shared" si="10"/>
        <v>2.8060522696010505E-3</v>
      </c>
      <c r="F180" s="23">
        <f t="shared" si="11"/>
        <v>3.3180193976519285E-3</v>
      </c>
      <c r="G180" s="20">
        <f t="shared" si="12"/>
        <v>46.75</v>
      </c>
      <c r="H180" s="22">
        <f t="shared" si="9"/>
        <v>0.15914438502673792</v>
      </c>
      <c r="S180">
        <v>-1.4011028017191736E-2</v>
      </c>
      <c r="T180">
        <v>5</v>
      </c>
      <c r="U180" s="9">
        <v>4.8387096774193547E-2</v>
      </c>
      <c r="V180">
        <v>-5.84689211884723E-3</v>
      </c>
      <c r="W180">
        <v>19</v>
      </c>
      <c r="X180" s="9">
        <v>0.73118279569892475</v>
      </c>
    </row>
    <row r="181" spans="2:24" x14ac:dyDescent="0.3">
      <c r="B181" s="19">
        <v>45387</v>
      </c>
      <c r="C181" s="20">
        <v>181.26</v>
      </c>
      <c r="D181" s="20">
        <v>39.18</v>
      </c>
      <c r="E181" s="23">
        <f t="shared" si="10"/>
        <v>-5.4866673982223203E-3</v>
      </c>
      <c r="F181" s="23">
        <f t="shared" si="11"/>
        <v>-3.3070465530400037E-3</v>
      </c>
      <c r="G181" s="20">
        <f t="shared" si="12"/>
        <v>46.75</v>
      </c>
      <c r="H181" s="22">
        <f t="shared" si="9"/>
        <v>0.16192513368983957</v>
      </c>
      <c r="S181">
        <v>-9.928960068019483E-3</v>
      </c>
      <c r="T181">
        <v>11</v>
      </c>
      <c r="U181" s="9">
        <v>0.10752688172043011</v>
      </c>
      <c r="V181">
        <v>1.0481379677841778E-2</v>
      </c>
      <c r="W181">
        <v>18</v>
      </c>
      <c r="X181" s="9">
        <v>0.82795698924731187</v>
      </c>
    </row>
    <row r="182" spans="2:24" x14ac:dyDescent="0.3">
      <c r="B182" s="19">
        <v>45394</v>
      </c>
      <c r="C182" s="20">
        <v>180.72</v>
      </c>
      <c r="D182" s="20">
        <v>38.909999999999997</v>
      </c>
      <c r="E182" s="23">
        <f t="shared" si="10"/>
        <v>-2.9791459781528858E-3</v>
      </c>
      <c r="F182" s="23">
        <f t="shared" si="11"/>
        <v>-6.8912710566616416E-3</v>
      </c>
      <c r="G182" s="20">
        <f t="shared" si="12"/>
        <v>46.75</v>
      </c>
      <c r="H182" s="22">
        <f t="shared" si="9"/>
        <v>0.16770053475935837</v>
      </c>
      <c r="S182">
        <v>-5.84689211884723E-3</v>
      </c>
      <c r="T182">
        <v>19</v>
      </c>
      <c r="U182" s="9">
        <v>0.20967741935483872</v>
      </c>
      <c r="V182">
        <v>-9.928960068019483E-3</v>
      </c>
      <c r="W182">
        <v>11</v>
      </c>
      <c r="X182" s="9">
        <v>0.88709677419354838</v>
      </c>
    </row>
    <row r="183" spans="2:24" x14ac:dyDescent="0.3">
      <c r="B183" s="19">
        <v>45401</v>
      </c>
      <c r="C183" s="20">
        <v>179.84</v>
      </c>
      <c r="D183" s="20">
        <v>38.72</v>
      </c>
      <c r="E183" s="23">
        <f t="shared" si="10"/>
        <v>-4.8694112439132105E-3</v>
      </c>
      <c r="F183" s="23">
        <f t="shared" si="11"/>
        <v>-4.8830634798251796E-3</v>
      </c>
      <c r="G183" s="20">
        <f t="shared" si="12"/>
        <v>46.75</v>
      </c>
      <c r="H183" s="22">
        <f t="shared" si="9"/>
        <v>0.17176470588235296</v>
      </c>
      <c r="S183">
        <v>-1.7648241696749771E-3</v>
      </c>
      <c r="T183">
        <v>43</v>
      </c>
      <c r="U183" s="9">
        <v>0.44086021505376344</v>
      </c>
      <c r="V183">
        <v>1.4563447627014035E-2</v>
      </c>
      <c r="W183">
        <v>9</v>
      </c>
      <c r="X183" s="9">
        <v>0.93548387096774188</v>
      </c>
    </row>
    <row r="184" spans="2:24" x14ac:dyDescent="0.3">
      <c r="B184" s="19">
        <v>45408</v>
      </c>
      <c r="C184" s="20">
        <v>179.64</v>
      </c>
      <c r="D184" s="20">
        <v>38.69</v>
      </c>
      <c r="E184" s="23">
        <f t="shared" si="10"/>
        <v>-1.1120996441282087E-3</v>
      </c>
      <c r="F184" s="23">
        <f t="shared" si="11"/>
        <v>-7.7479338842978147E-4</v>
      </c>
      <c r="G184" s="20">
        <f t="shared" si="12"/>
        <v>46.75</v>
      </c>
      <c r="H184" s="22">
        <f t="shared" si="9"/>
        <v>0.17240641711229951</v>
      </c>
      <c r="S184">
        <v>2.3172437794972758E-3</v>
      </c>
      <c r="T184">
        <v>43</v>
      </c>
      <c r="U184" s="9">
        <v>0.67204301075268813</v>
      </c>
      <c r="V184">
        <v>-1.4011028017191736E-2</v>
      </c>
      <c r="W184">
        <v>5</v>
      </c>
      <c r="X184" s="9">
        <v>0.9623655913978495</v>
      </c>
    </row>
    <row r="185" spans="2:24" x14ac:dyDescent="0.3">
      <c r="B185" s="19">
        <v>45415</v>
      </c>
      <c r="C185" s="20">
        <v>181.59</v>
      </c>
      <c r="D185" s="20">
        <v>38.950000000000003</v>
      </c>
      <c r="E185" s="23">
        <f t="shared" si="10"/>
        <v>1.0855043420173776E-2</v>
      </c>
      <c r="F185" s="23">
        <f t="shared" si="11"/>
        <v>6.7200827087103938E-3</v>
      </c>
      <c r="G185" s="20">
        <f t="shared" si="12"/>
        <v>46.75</v>
      </c>
      <c r="H185" s="22">
        <f t="shared" si="9"/>
        <v>0.1668449197860962</v>
      </c>
      <c r="S185">
        <v>6.3993117286695288E-3</v>
      </c>
      <c r="T185">
        <v>31</v>
      </c>
      <c r="U185" s="9">
        <v>0.83870967741935487</v>
      </c>
      <c r="V185">
        <v>-2.2175163915536242E-2</v>
      </c>
      <c r="W185">
        <v>2</v>
      </c>
      <c r="X185" s="9">
        <v>0.9731182795698925</v>
      </c>
    </row>
    <row r="186" spans="2:24" x14ac:dyDescent="0.3">
      <c r="B186" s="19">
        <v>45422</v>
      </c>
      <c r="C186" s="20">
        <v>182.08</v>
      </c>
      <c r="D186" s="20">
        <v>39.07</v>
      </c>
      <c r="E186" s="23">
        <f t="shared" si="10"/>
        <v>2.6983864750262077E-3</v>
      </c>
      <c r="F186" s="23">
        <f t="shared" si="11"/>
        <v>3.0808729139922318E-3</v>
      </c>
      <c r="G186" s="20">
        <f t="shared" si="12"/>
        <v>46.75</v>
      </c>
      <c r="H186" s="22">
        <f t="shared" si="9"/>
        <v>0.16427807486631016</v>
      </c>
      <c r="S186">
        <v>1.0481379677841778E-2</v>
      </c>
      <c r="T186">
        <v>18</v>
      </c>
      <c r="U186" s="9">
        <v>0.93548387096774188</v>
      </c>
      <c r="V186">
        <v>-2.6257231864708495E-2</v>
      </c>
      <c r="W186">
        <v>1</v>
      </c>
      <c r="X186" s="9">
        <v>0.978494623655914</v>
      </c>
    </row>
    <row r="187" spans="2:24" x14ac:dyDescent="0.3">
      <c r="B187" s="19">
        <v>45429</v>
      </c>
      <c r="C187" s="20">
        <v>183.69</v>
      </c>
      <c r="D187" s="20">
        <v>39.409999999999997</v>
      </c>
      <c r="E187" s="23">
        <f t="shared" si="10"/>
        <v>8.8422671353250507E-3</v>
      </c>
      <c r="F187" s="23">
        <f t="shared" si="11"/>
        <v>8.7023291528025674E-3</v>
      </c>
      <c r="G187" s="20">
        <f t="shared" si="12"/>
        <v>46.75</v>
      </c>
      <c r="H187" s="22">
        <f t="shared" si="9"/>
        <v>0.15700534759358295</v>
      </c>
      <c r="S187">
        <v>1.4563447627014035E-2</v>
      </c>
      <c r="T187">
        <v>9</v>
      </c>
      <c r="U187" s="9">
        <v>0.9838709677419355</v>
      </c>
      <c r="V187">
        <v>-1.8093095966363989E-2</v>
      </c>
      <c r="W187">
        <v>1</v>
      </c>
      <c r="X187" s="9">
        <v>0.9838709677419355</v>
      </c>
    </row>
    <row r="188" spans="2:24" x14ac:dyDescent="0.3">
      <c r="B188" s="19">
        <v>45436</v>
      </c>
      <c r="C188" s="20">
        <v>183.69</v>
      </c>
      <c r="D188" s="20">
        <v>39.25</v>
      </c>
      <c r="E188" s="23">
        <f t="shared" si="10"/>
        <v>0</v>
      </c>
      <c r="F188" s="23">
        <f t="shared" si="11"/>
        <v>-4.0598832783556608E-3</v>
      </c>
      <c r="G188" s="20">
        <f t="shared" si="12"/>
        <v>46.75</v>
      </c>
      <c r="H188" s="22">
        <f t="shared" si="9"/>
        <v>0.16042780748663102</v>
      </c>
      <c r="S188">
        <v>1.8645515576186291E-2</v>
      </c>
      <c r="T188">
        <v>1</v>
      </c>
      <c r="U188" s="9">
        <v>0.989247311827957</v>
      </c>
      <c r="V188">
        <v>1.8645515576186291E-2</v>
      </c>
      <c r="W188">
        <v>1</v>
      </c>
      <c r="X188" s="9">
        <v>0.989247311827957</v>
      </c>
    </row>
    <row r="189" spans="2:24" x14ac:dyDescent="0.3">
      <c r="B189" s="19">
        <v>45443</v>
      </c>
      <c r="C189" s="20">
        <v>183.88</v>
      </c>
      <c r="D189" s="20">
        <v>39.28</v>
      </c>
      <c r="E189" s="23">
        <f t="shared" si="10"/>
        <v>1.034351352822678E-3</v>
      </c>
      <c r="F189" s="23">
        <f t="shared" si="11"/>
        <v>7.6433121019111173E-4</v>
      </c>
      <c r="G189" s="20">
        <f t="shared" si="12"/>
        <v>46.75</v>
      </c>
      <c r="H189" s="22">
        <f t="shared" si="9"/>
        <v>0.15978609625668447</v>
      </c>
      <c r="S189">
        <v>2.2727583525358541E-2</v>
      </c>
      <c r="T189">
        <v>1</v>
      </c>
      <c r="U189" s="9">
        <v>0.9946236559139785</v>
      </c>
      <c r="V189">
        <v>2.2727583525358541E-2</v>
      </c>
      <c r="W189">
        <v>1</v>
      </c>
      <c r="X189" s="9">
        <v>0.9946236559139785</v>
      </c>
    </row>
    <row r="190" spans="2:24" ht="15" thickBot="1" x14ac:dyDescent="0.35">
      <c r="B190" s="19">
        <v>45450</v>
      </c>
      <c r="C190" s="20">
        <v>184.57</v>
      </c>
      <c r="D190" s="20">
        <v>39.53</v>
      </c>
      <c r="E190" s="23">
        <f t="shared" si="10"/>
        <v>3.752447248205339E-3</v>
      </c>
      <c r="F190" s="23">
        <f t="shared" si="11"/>
        <v>6.3645621181262725E-3</v>
      </c>
      <c r="G190" s="20">
        <f t="shared" si="12"/>
        <v>46.75</v>
      </c>
      <c r="H190" s="22">
        <f t="shared" si="9"/>
        <v>0.15443850267379677</v>
      </c>
      <c r="S190" s="10" t="s">
        <v>18</v>
      </c>
      <c r="T190" s="10">
        <v>1</v>
      </c>
      <c r="U190" s="11">
        <v>1</v>
      </c>
      <c r="V190" s="10" t="s">
        <v>18</v>
      </c>
      <c r="W190" s="10">
        <v>1</v>
      </c>
      <c r="X190" s="11">
        <v>1</v>
      </c>
    </row>
    <row r="191" spans="2:24" x14ac:dyDescent="0.3">
      <c r="B191" s="19">
        <v>45457</v>
      </c>
      <c r="C191" s="20">
        <v>186.13</v>
      </c>
      <c r="D191" s="20">
        <v>39.76</v>
      </c>
      <c r="E191" s="23">
        <f t="shared" si="10"/>
        <v>8.4520778024597832E-3</v>
      </c>
      <c r="F191" s="23">
        <f t="shared" si="11"/>
        <v>5.8183657981279247E-3</v>
      </c>
      <c r="G191" s="20">
        <f t="shared" si="12"/>
        <v>46.75</v>
      </c>
      <c r="H191" s="22">
        <f t="shared" si="9"/>
        <v>0.14951871657754015</v>
      </c>
    </row>
    <row r="192" spans="2:24" x14ac:dyDescent="0.3">
      <c r="B192" s="19">
        <v>45464</v>
      </c>
      <c r="C192" s="20">
        <v>186</v>
      </c>
      <c r="D192" s="20">
        <v>39.79</v>
      </c>
      <c r="E192" s="23">
        <f t="shared" si="10"/>
        <v>-6.9843657658623251E-4</v>
      </c>
      <c r="F192" s="23">
        <f t="shared" si="11"/>
        <v>7.5452716297789578E-4</v>
      </c>
      <c r="G192" s="20">
        <f t="shared" si="12"/>
        <v>46.75</v>
      </c>
      <c r="H192" s="22">
        <f t="shared" si="9"/>
        <v>0.1488770053475936</v>
      </c>
    </row>
    <row r="193" spans="2:8" x14ac:dyDescent="0.3">
      <c r="B193" s="19">
        <v>45471</v>
      </c>
      <c r="C193" s="20">
        <v>185.56</v>
      </c>
      <c r="D193" s="20">
        <v>39.770000000000003</v>
      </c>
      <c r="E193" s="23">
        <f t="shared" si="10"/>
        <v>-2.3655913978494502E-3</v>
      </c>
      <c r="F193" s="23">
        <f t="shared" si="11"/>
        <v>-5.0263885398331291E-4</v>
      </c>
      <c r="G193" s="20">
        <f t="shared" si="12"/>
        <v>46.75</v>
      </c>
      <c r="H193" s="22">
        <f t="shared" si="9"/>
        <v>0.14930481283422453</v>
      </c>
    </row>
    <row r="194" spans="2:8" x14ac:dyDescent="0.3">
      <c r="B194" s="19">
        <v>45478</v>
      </c>
      <c r="C194" s="20">
        <v>186.69</v>
      </c>
      <c r="D194" s="20">
        <v>39.840000000000003</v>
      </c>
      <c r="E194" s="23">
        <f t="shared" si="10"/>
        <v>6.089674498814375E-3</v>
      </c>
      <c r="F194" s="23">
        <f t="shared" si="11"/>
        <v>1.7601206939904521E-3</v>
      </c>
      <c r="G194" s="20">
        <f t="shared" si="12"/>
        <v>46.75</v>
      </c>
      <c r="H194" s="22">
        <f t="shared" si="9"/>
        <v>0.14780748663101598</v>
      </c>
    </row>
    <row r="195" spans="2:8" x14ac:dyDescent="0.3">
      <c r="B195" s="19">
        <v>45485</v>
      </c>
      <c r="C195" s="20">
        <v>188.01</v>
      </c>
      <c r="D195" s="20">
        <v>40.159999999999997</v>
      </c>
      <c r="E195" s="23">
        <f t="shared" si="10"/>
        <v>7.0705447533343678E-3</v>
      </c>
      <c r="F195" s="23">
        <f t="shared" si="11"/>
        <v>8.0321285140560524E-3</v>
      </c>
      <c r="G195" s="20">
        <f t="shared" si="12"/>
        <v>46.75</v>
      </c>
      <c r="H195" s="22">
        <f t="shared" si="9"/>
        <v>0.14096256684491987</v>
      </c>
    </row>
    <row r="196" spans="2:8" x14ac:dyDescent="0.3">
      <c r="B196" s="19">
        <v>45492</v>
      </c>
      <c r="C196" s="20">
        <v>187.87</v>
      </c>
      <c r="D196" s="20">
        <v>40.18</v>
      </c>
      <c r="E196" s="23">
        <f t="shared" si="10"/>
        <v>-7.4464124248702925E-4</v>
      </c>
      <c r="F196" s="23">
        <f t="shared" si="11"/>
        <v>4.9800796812756788E-4</v>
      </c>
      <c r="G196" s="20">
        <f t="shared" si="12"/>
        <v>46.75</v>
      </c>
      <c r="H196" s="22">
        <f t="shared" si="9"/>
        <v>0.14053475935828877</v>
      </c>
    </row>
    <row r="197" spans="2:8" ht="15" thickBot="1" x14ac:dyDescent="0.35">
      <c r="B197" s="24">
        <v>45499</v>
      </c>
      <c r="C197" s="25">
        <v>188.27</v>
      </c>
      <c r="D197" s="25">
        <v>40.11</v>
      </c>
      <c r="E197" s="26">
        <f t="shared" si="10"/>
        <v>2.1291318464896239E-3</v>
      </c>
      <c r="F197" s="26">
        <f t="shared" si="11"/>
        <v>-1.7421602787456518E-3</v>
      </c>
      <c r="G197" s="25">
        <f t="shared" si="12"/>
        <v>46.75</v>
      </c>
      <c r="H197" s="27">
        <f t="shared" si="9"/>
        <v>0.14203208556149735</v>
      </c>
    </row>
    <row r="198" spans="2:8" x14ac:dyDescent="0.3"/>
    <row r="199" spans="2:8" x14ac:dyDescent="0.3"/>
    <row r="200" spans="2:8" x14ac:dyDescent="0.3"/>
    <row r="201" spans="2:8" x14ac:dyDescent="0.3"/>
  </sheetData>
  <sortState xmlns:xlrd2="http://schemas.microsoft.com/office/spreadsheetml/2017/richdata2" ref="V177:W190">
    <sortCondition descending="1" ref="W177"/>
  </sortState>
  <conditionalFormatting sqref="H10:H197">
    <cfRule type="colorScale" priority="1">
      <colorScale>
        <cfvo type="min"/>
        <cfvo type="max"/>
        <color theme="9" tint="0.59999389629810485"/>
        <color theme="5" tint="-0.249977111117893"/>
      </colorScale>
    </cfRule>
    <cfRule type="colorScale" priority="2">
      <colorScale>
        <cfvo type="min"/>
        <cfvo type="max"/>
        <color rgb="FF92D050"/>
        <color rgb="FFFF0000"/>
      </colorScale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D7B72-089B-4DC5-9640-912824C2481B}">
  <dimension ref="A1:L86"/>
  <sheetViews>
    <sheetView showGridLines="0" workbookViewId="0"/>
  </sheetViews>
  <sheetFormatPr defaultColWidth="0" defaultRowHeight="14.4" zeroHeight="1" x14ac:dyDescent="0.3"/>
  <cols>
    <col min="1" max="1" width="6.109375" customWidth="1"/>
    <col min="2" max="2" width="20.77734375" customWidth="1"/>
    <col min="3" max="3" width="25.77734375" customWidth="1"/>
    <col min="4" max="5" width="20.77734375" customWidth="1"/>
    <col min="6" max="6" width="100.77734375" customWidth="1"/>
    <col min="7" max="7" width="8.5546875" customWidth="1"/>
    <col min="8" max="12" width="20.77734375" hidden="1"/>
  </cols>
  <sheetData>
    <row r="1" spans="1:6" x14ac:dyDescent="0.3">
      <c r="A1" s="43" t="s">
        <v>55</v>
      </c>
    </row>
    <row r="2" spans="1:6" ht="15" thickBot="1" x14ac:dyDescent="0.35"/>
    <row r="3" spans="1:6" s="66" customFormat="1" ht="69" customHeight="1" x14ac:dyDescent="0.3">
      <c r="A3" s="66" t="s">
        <v>0</v>
      </c>
      <c r="B3" s="74" t="s">
        <v>82</v>
      </c>
      <c r="C3" s="75"/>
      <c r="D3" s="75"/>
      <c r="E3" s="75"/>
      <c r="F3" s="76"/>
    </row>
    <row r="4" spans="1:6" s="66" customFormat="1" ht="69" customHeight="1" x14ac:dyDescent="0.3">
      <c r="B4" s="77"/>
      <c r="C4" s="78"/>
      <c r="D4" s="78"/>
      <c r="E4" s="78"/>
      <c r="F4" s="79"/>
    </row>
    <row r="5" spans="1:6" s="66" customFormat="1" ht="69" customHeight="1" x14ac:dyDescent="0.3">
      <c r="B5" s="77"/>
      <c r="C5" s="78"/>
      <c r="D5" s="78"/>
      <c r="E5" s="78"/>
      <c r="F5" s="79"/>
    </row>
    <row r="6" spans="1:6" s="66" customFormat="1" ht="69" customHeight="1" thickBot="1" x14ac:dyDescent="0.35">
      <c r="B6" s="80"/>
      <c r="C6" s="81"/>
      <c r="D6" s="81"/>
      <c r="E6" s="81"/>
      <c r="F6" s="82"/>
    </row>
    <row r="7" spans="1:6" x14ac:dyDescent="0.3"/>
    <row r="8" spans="1:6" ht="15" thickBot="1" x14ac:dyDescent="0.35">
      <c r="B8" s="14" t="s">
        <v>53</v>
      </c>
    </row>
    <row r="9" spans="1:6" ht="30" customHeight="1" x14ac:dyDescent="0.3">
      <c r="A9" t="s">
        <v>0</v>
      </c>
      <c r="B9" s="54" t="s">
        <v>11</v>
      </c>
      <c r="C9" s="55">
        <f>'1. Datasheet'!B11</f>
        <v>44197</v>
      </c>
    </row>
    <row r="10" spans="1:6" ht="30" customHeight="1" x14ac:dyDescent="0.3">
      <c r="B10" s="56" t="s">
        <v>33</v>
      </c>
      <c r="C10" s="57">
        <f>'1. Datasheet'!B197</f>
        <v>45499</v>
      </c>
    </row>
    <row r="11" spans="1:6" ht="30" customHeight="1" x14ac:dyDescent="0.3">
      <c r="B11" s="56" t="s">
        <v>56</v>
      </c>
      <c r="C11" s="67">
        <v>3.7999999999999999E-2</v>
      </c>
    </row>
    <row r="12" spans="1:6" ht="30" customHeight="1" x14ac:dyDescent="0.3">
      <c r="B12" s="56" t="s">
        <v>34</v>
      </c>
      <c r="C12" s="58">
        <f>C10-C9</f>
        <v>1302</v>
      </c>
    </row>
    <row r="13" spans="1:6" ht="30" customHeight="1" thickBot="1" x14ac:dyDescent="0.35">
      <c r="B13" s="59" t="s">
        <v>35</v>
      </c>
      <c r="C13" s="60">
        <f>C12/365</f>
        <v>3.5671232876712327</v>
      </c>
    </row>
    <row r="14" spans="1:6" x14ac:dyDescent="0.3">
      <c r="C14" s="13"/>
    </row>
    <row r="15" spans="1:6" ht="15" thickBot="1" x14ac:dyDescent="0.35">
      <c r="B15" s="14" t="s">
        <v>54</v>
      </c>
    </row>
    <row r="16" spans="1:6" ht="40.049999999999997" customHeight="1" thickBot="1" x14ac:dyDescent="0.35">
      <c r="A16" t="s">
        <v>0</v>
      </c>
      <c r="B16" s="18" t="s">
        <v>10</v>
      </c>
      <c r="C16" s="18" t="s">
        <v>36</v>
      </c>
      <c r="D16" s="18" t="s">
        <v>9</v>
      </c>
      <c r="E16" s="18" t="s">
        <v>8</v>
      </c>
      <c r="F16" s="28" t="s">
        <v>44</v>
      </c>
    </row>
    <row r="17" spans="1:6" ht="40.049999999999997" customHeight="1" thickBot="1" x14ac:dyDescent="0.35">
      <c r="B17" s="32" t="s">
        <v>38</v>
      </c>
      <c r="C17" s="33" t="s">
        <v>37</v>
      </c>
      <c r="D17" s="34">
        <f>('1. Datasheet'!$D$197-'1. Datasheet'!$D$11)/'1. Datasheet'!$D$11</f>
        <v>-0.14074550128534705</v>
      </c>
      <c r="E17" s="34">
        <f>('1. Datasheet'!$C$197-'1. Datasheet'!$C$11)/'1. Datasheet'!$C$11</f>
        <v>-0.12228438228438224</v>
      </c>
      <c r="F17" s="35" t="s">
        <v>71</v>
      </c>
    </row>
    <row r="18" spans="1:6" ht="40.049999999999997" customHeight="1" thickBot="1" x14ac:dyDescent="0.35">
      <c r="B18" s="32" t="s">
        <v>39</v>
      </c>
      <c r="C18" s="33" t="s">
        <v>40</v>
      </c>
      <c r="D18" s="34">
        <f>((1+'2. Analysis &amp; Commentary'!D17)^(1/'2. Analysis &amp; Commentary'!$C$13))-1</f>
        <v>-4.1633012981888595E-2</v>
      </c>
      <c r="E18" s="34">
        <f>((1+'2. Analysis &amp; Commentary'!E17)^(1/'2. Analysis &amp; Commentary'!$C$13))-1</f>
        <v>-3.5904783160369269E-2</v>
      </c>
      <c r="F18" s="35" t="s">
        <v>72</v>
      </c>
    </row>
    <row r="19" spans="1:6" ht="40.049999999999997" customHeight="1" thickBot="1" x14ac:dyDescent="0.35">
      <c r="B19" s="32" t="s">
        <v>42</v>
      </c>
      <c r="C19" s="33" t="s">
        <v>41</v>
      </c>
      <c r="D19" s="36">
        <f>AVERAGE('1. Datasheet'!$F$12:$F$197)</f>
        <v>-7.8490279006120545E-4</v>
      </c>
      <c r="E19" s="34">
        <f>AVERAGE('1. Datasheet'!$E$12:$E$197)</f>
        <v>-6.5316387207523116E-4</v>
      </c>
      <c r="F19" s="35" t="s">
        <v>73</v>
      </c>
    </row>
    <row r="20" spans="1:6" ht="40.049999999999997" customHeight="1" thickBot="1" x14ac:dyDescent="0.35">
      <c r="B20" s="29" t="s">
        <v>43</v>
      </c>
      <c r="C20" s="30" t="s">
        <v>68</v>
      </c>
      <c r="D20" s="31">
        <f>_xlfn.STDEV.P('1. Datasheet'!F12:F197)</f>
        <v>7.7796709696491993E-3</v>
      </c>
      <c r="E20" s="31">
        <f>_xlfn.STDEV.P('1. Datasheet'!E12:E197)</f>
        <v>9.7843300395723861E-3</v>
      </c>
      <c r="F20" s="69" t="s">
        <v>74</v>
      </c>
    </row>
    <row r="21" spans="1:6" x14ac:dyDescent="0.3"/>
    <row r="22" spans="1:6" ht="15" thickBot="1" x14ac:dyDescent="0.35">
      <c r="B22" s="14" t="s">
        <v>57</v>
      </c>
    </row>
    <row r="23" spans="1:6" x14ac:dyDescent="0.3">
      <c r="A23" t="s">
        <v>0</v>
      </c>
      <c r="B23" s="52"/>
      <c r="C23" s="37"/>
      <c r="D23" s="37"/>
      <c r="E23" s="37"/>
      <c r="F23" s="53"/>
    </row>
    <row r="24" spans="1:6" x14ac:dyDescent="0.3">
      <c r="B24" s="39"/>
      <c r="F24" s="40"/>
    </row>
    <row r="25" spans="1:6" x14ac:dyDescent="0.3">
      <c r="B25" s="39"/>
      <c r="F25" s="40"/>
    </row>
    <row r="26" spans="1:6" x14ac:dyDescent="0.3">
      <c r="B26" s="39"/>
      <c r="F26" s="40"/>
    </row>
    <row r="27" spans="1:6" x14ac:dyDescent="0.3">
      <c r="B27" s="39"/>
      <c r="F27" s="40"/>
    </row>
    <row r="28" spans="1:6" x14ac:dyDescent="0.3">
      <c r="B28" s="39"/>
      <c r="F28" s="40"/>
    </row>
    <row r="29" spans="1:6" x14ac:dyDescent="0.3">
      <c r="B29" s="39"/>
      <c r="F29" s="40"/>
    </row>
    <row r="30" spans="1:6" x14ac:dyDescent="0.3">
      <c r="B30" s="39"/>
      <c r="F30" s="40"/>
    </row>
    <row r="31" spans="1:6" x14ac:dyDescent="0.3">
      <c r="B31" s="39"/>
      <c r="F31" s="40"/>
    </row>
    <row r="32" spans="1:6" x14ac:dyDescent="0.3">
      <c r="B32" s="39"/>
      <c r="F32" s="40"/>
    </row>
    <row r="33" spans="1:6" x14ac:dyDescent="0.3">
      <c r="B33" s="39"/>
      <c r="F33" s="40"/>
    </row>
    <row r="34" spans="1:6" x14ac:dyDescent="0.3">
      <c r="B34" s="39"/>
      <c r="F34" s="40"/>
    </row>
    <row r="35" spans="1:6" x14ac:dyDescent="0.3">
      <c r="B35" s="39"/>
      <c r="F35" s="40"/>
    </row>
    <row r="36" spans="1:6" x14ac:dyDescent="0.3">
      <c r="B36" s="39"/>
      <c r="F36" s="40"/>
    </row>
    <row r="37" spans="1:6" x14ac:dyDescent="0.3">
      <c r="B37" s="39"/>
      <c r="F37" s="40"/>
    </row>
    <row r="38" spans="1:6" ht="15" thickBot="1" x14ac:dyDescent="0.35">
      <c r="B38" s="41"/>
      <c r="C38" s="10"/>
      <c r="D38" s="10"/>
      <c r="E38" s="10"/>
      <c r="F38" s="42"/>
    </row>
    <row r="39" spans="1:6" x14ac:dyDescent="0.3"/>
    <row r="40" spans="1:6" ht="15" thickBot="1" x14ac:dyDescent="0.35">
      <c r="B40" s="14" t="s">
        <v>58</v>
      </c>
      <c r="F40" s="14" t="s">
        <v>59</v>
      </c>
    </row>
    <row r="41" spans="1:6" ht="25.05" customHeight="1" thickBot="1" x14ac:dyDescent="0.35">
      <c r="A41" t="s">
        <v>0</v>
      </c>
      <c r="B41" s="83" t="s">
        <v>45</v>
      </c>
      <c r="C41" s="84"/>
      <c r="D41" s="83" t="s">
        <v>46</v>
      </c>
      <c r="E41" s="84"/>
      <c r="F41" s="38"/>
    </row>
    <row r="42" spans="1:6" ht="25.05" customHeight="1" x14ac:dyDescent="0.3">
      <c r="B42" s="44" t="s">
        <v>21</v>
      </c>
      <c r="C42" s="45">
        <v>-7.8490279006120545E-4</v>
      </c>
      <c r="D42" s="46" t="s">
        <v>21</v>
      </c>
      <c r="E42" s="47">
        <v>-6.5316387207523116E-4</v>
      </c>
      <c r="F42" s="40"/>
    </row>
    <row r="43" spans="1:6" ht="25.05" customHeight="1" x14ac:dyDescent="0.3">
      <c r="B43" s="46" t="s">
        <v>22</v>
      </c>
      <c r="C43" s="47">
        <v>5.7197278519648034E-4</v>
      </c>
      <c r="D43" s="46" t="s">
        <v>22</v>
      </c>
      <c r="E43" s="47">
        <v>7.1935825124853046E-4</v>
      </c>
      <c r="F43" s="40"/>
    </row>
    <row r="44" spans="1:6" ht="25.05" customHeight="1" x14ac:dyDescent="0.3">
      <c r="B44" s="46" t="s">
        <v>23</v>
      </c>
      <c r="C44" s="47">
        <v>-8.1520418084589765E-4</v>
      </c>
      <c r="D44" s="46" t="s">
        <v>23</v>
      </c>
      <c r="E44" s="47">
        <v>-6.9018549861307006E-4</v>
      </c>
      <c r="F44" s="40"/>
    </row>
    <row r="45" spans="1:6" ht="25.05" customHeight="1" x14ac:dyDescent="0.3">
      <c r="B45" s="46" t="s">
        <v>24</v>
      </c>
      <c r="C45" s="47">
        <v>0</v>
      </c>
      <c r="D45" s="46" t="s">
        <v>24</v>
      </c>
      <c r="E45" s="47" t="e">
        <v>#N/A</v>
      </c>
      <c r="F45" s="40"/>
    </row>
    <row r="46" spans="1:6" ht="25.05" customHeight="1" x14ac:dyDescent="0.3">
      <c r="B46" s="46" t="s">
        <v>12</v>
      </c>
      <c r="C46" s="47">
        <v>7.8006687702406605E-3</v>
      </c>
      <c r="D46" s="46" t="s">
        <v>12</v>
      </c>
      <c r="E46" s="47">
        <v>9.8107385357534601E-3</v>
      </c>
      <c r="F46" s="40"/>
    </row>
    <row r="47" spans="1:6" ht="25.05" customHeight="1" x14ac:dyDescent="0.3">
      <c r="B47" s="46" t="s">
        <v>25</v>
      </c>
      <c r="C47" s="47">
        <v>6.0850433263007938E-5</v>
      </c>
      <c r="D47" s="46" t="s">
        <v>25</v>
      </c>
      <c r="E47" s="47">
        <v>9.625059061691793E-5</v>
      </c>
      <c r="F47" s="40"/>
    </row>
    <row r="48" spans="1:6" ht="25.05" customHeight="1" x14ac:dyDescent="0.3">
      <c r="B48" s="46" t="s">
        <v>26</v>
      </c>
      <c r="C48" s="50">
        <v>1.2598958213820657</v>
      </c>
      <c r="D48" s="51" t="s">
        <v>26</v>
      </c>
      <c r="E48" s="50">
        <v>2.9646715984069365</v>
      </c>
      <c r="F48" s="40"/>
    </row>
    <row r="49" spans="1:6" ht="25.05" customHeight="1" x14ac:dyDescent="0.3">
      <c r="B49" s="46" t="s">
        <v>27</v>
      </c>
      <c r="C49" s="50">
        <v>-9.1479905839430595E-2</v>
      </c>
      <c r="D49" s="51" t="s">
        <v>27</v>
      </c>
      <c r="E49" s="50">
        <v>0.22252310941497108</v>
      </c>
      <c r="F49" s="40"/>
    </row>
    <row r="50" spans="1:6" ht="25.05" customHeight="1" x14ac:dyDescent="0.3">
      <c r="B50" s="46" t="s">
        <v>28</v>
      </c>
      <c r="C50" s="47">
        <v>5.3066883339239285E-2</v>
      </c>
      <c r="D50" s="46" t="s">
        <v>28</v>
      </c>
      <c r="E50" s="47">
        <v>7.6626731354249578E-2</v>
      </c>
      <c r="F50" s="40"/>
    </row>
    <row r="51" spans="1:6" ht="25.05" customHeight="1" x14ac:dyDescent="0.3">
      <c r="B51" s="46" t="s">
        <v>29</v>
      </c>
      <c r="C51" s="47">
        <v>-2.6257231864708495E-2</v>
      </c>
      <c r="D51" s="46" t="s">
        <v>29</v>
      </c>
      <c r="E51" s="47">
        <v>-3.7505475251861556E-2</v>
      </c>
      <c r="F51" s="40"/>
    </row>
    <row r="52" spans="1:6" ht="25.05" customHeight="1" x14ac:dyDescent="0.3">
      <c r="B52" s="46" t="s">
        <v>30</v>
      </c>
      <c r="C52" s="47">
        <v>2.680965147453079E-2</v>
      </c>
      <c r="D52" s="46" t="s">
        <v>30</v>
      </c>
      <c r="E52" s="47">
        <v>3.9121256102388029E-2</v>
      </c>
      <c r="F52" s="40"/>
    </row>
    <row r="53" spans="1:6" ht="25.05" customHeight="1" x14ac:dyDescent="0.3">
      <c r="B53" s="46" t="s">
        <v>31</v>
      </c>
      <c r="C53" s="47">
        <v>-0.14599191895138422</v>
      </c>
      <c r="D53" s="46" t="s">
        <v>31</v>
      </c>
      <c r="E53" s="47">
        <v>-0.121488480205993</v>
      </c>
      <c r="F53" s="40"/>
    </row>
    <row r="54" spans="1:6" ht="25.05" customHeight="1" thickBot="1" x14ac:dyDescent="0.35">
      <c r="B54" s="48" t="s">
        <v>32</v>
      </c>
      <c r="C54" s="49">
        <v>186</v>
      </c>
      <c r="D54" s="48" t="s">
        <v>32</v>
      </c>
      <c r="E54" s="49">
        <v>186</v>
      </c>
      <c r="F54" s="42"/>
    </row>
    <row r="55" spans="1:6" ht="12.6" customHeight="1" x14ac:dyDescent="0.3">
      <c r="B55" s="89" t="s">
        <v>80</v>
      </c>
      <c r="C55" s="90"/>
      <c r="D55" s="90"/>
      <c r="E55" s="90"/>
      <c r="F55" s="91"/>
    </row>
    <row r="56" spans="1:6" ht="9" customHeight="1" thickBot="1" x14ac:dyDescent="0.35">
      <c r="B56" s="92"/>
      <c r="C56" s="93"/>
      <c r="D56" s="93"/>
      <c r="E56" s="93"/>
      <c r="F56" s="94"/>
    </row>
    <row r="57" spans="1:6" x14ac:dyDescent="0.3"/>
    <row r="58" spans="1:6" ht="15" thickBot="1" x14ac:dyDescent="0.35">
      <c r="B58" s="14" t="s">
        <v>60</v>
      </c>
    </row>
    <row r="59" spans="1:6" ht="40.049999999999997" customHeight="1" thickBot="1" x14ac:dyDescent="0.35">
      <c r="A59" t="s">
        <v>0</v>
      </c>
      <c r="B59" s="18" t="s">
        <v>10</v>
      </c>
      <c r="C59" s="18" t="s">
        <v>36</v>
      </c>
      <c r="D59" s="18" t="s">
        <v>9</v>
      </c>
      <c r="E59" s="85" t="s">
        <v>44</v>
      </c>
      <c r="F59" s="86"/>
    </row>
    <row r="60" spans="1:6" ht="40.049999999999997" customHeight="1" thickBot="1" x14ac:dyDescent="0.35">
      <c r="B60" s="32" t="s">
        <v>47</v>
      </c>
      <c r="C60" s="65" t="s">
        <v>62</v>
      </c>
      <c r="D60" s="62">
        <f>(D17 - C11)/D20</f>
        <v>-22.975971860851981</v>
      </c>
      <c r="E60" s="87" t="s">
        <v>75</v>
      </c>
      <c r="F60" s="88"/>
    </row>
    <row r="61" spans="1:6" ht="40.049999999999997" customHeight="1" thickBot="1" x14ac:dyDescent="0.35">
      <c r="B61" s="32" t="s">
        <v>48</v>
      </c>
      <c r="C61" s="65" t="s">
        <v>63</v>
      </c>
      <c r="D61" s="62">
        <f>CORREL('1. Datasheet'!E12:E197,'1. Datasheet'!F12:F197)</f>
        <v>0.88345748144985314</v>
      </c>
      <c r="E61" s="87" t="s">
        <v>76</v>
      </c>
      <c r="F61" s="88"/>
    </row>
    <row r="62" spans="1:6" ht="40.049999999999997" customHeight="1" thickBot="1" x14ac:dyDescent="0.35">
      <c r="B62" s="32" t="s">
        <v>49</v>
      </c>
      <c r="C62" s="65" t="s">
        <v>70</v>
      </c>
      <c r="D62" s="63">
        <f>_xlfn.COVARIANCE.P('1. Datasheet'!E12:E197,'1. Datasheet'!F12:F197)</f>
        <v>6.724778373772896E-5</v>
      </c>
      <c r="E62" s="70" t="s">
        <v>77</v>
      </c>
      <c r="F62" s="71"/>
    </row>
    <row r="63" spans="1:6" ht="40.049999999999997" customHeight="1" thickBot="1" x14ac:dyDescent="0.35">
      <c r="B63" s="29" t="s">
        <v>65</v>
      </c>
      <c r="C63" s="65" t="s">
        <v>69</v>
      </c>
      <c r="D63" s="63">
        <f>_xlfn.VAR.P('1. Datasheet'!E12:E197)</f>
        <v>9.5733114323278586E-5</v>
      </c>
      <c r="E63" s="72"/>
      <c r="F63" s="73"/>
    </row>
    <row r="64" spans="1:6" ht="40.049999999999997" customHeight="1" thickBot="1" x14ac:dyDescent="0.35">
      <c r="B64" s="29" t="s">
        <v>50</v>
      </c>
      <c r="C64" s="65" t="s">
        <v>67</v>
      </c>
      <c r="D64" s="62">
        <f>D62/D63</f>
        <v>0.70245060147778882</v>
      </c>
      <c r="E64" s="70" t="s">
        <v>81</v>
      </c>
      <c r="F64" s="71"/>
    </row>
    <row r="65" spans="1:6" ht="40.049999999999997" customHeight="1" thickBot="1" x14ac:dyDescent="0.35">
      <c r="B65" s="32" t="s">
        <v>51</v>
      </c>
      <c r="C65" s="65" t="s">
        <v>66</v>
      </c>
      <c r="D65" s="68">
        <f>D17-(C11+D64*(E17-C11))</f>
        <v>-6.6153640542186892E-2</v>
      </c>
      <c r="E65" s="70" t="s">
        <v>78</v>
      </c>
      <c r="F65" s="71"/>
    </row>
    <row r="66" spans="1:6" ht="40.049999999999997" customHeight="1" thickBot="1" x14ac:dyDescent="0.35">
      <c r="B66" s="32" t="s">
        <v>52</v>
      </c>
      <c r="C66" s="65" t="s">
        <v>64</v>
      </c>
      <c r="D66" s="64">
        <f>MAX('1. Datasheet'!H11:H197)</f>
        <v>0.28192513368983957</v>
      </c>
      <c r="E66" s="70" t="s">
        <v>79</v>
      </c>
      <c r="F66" s="71"/>
    </row>
    <row r="67" spans="1:6" x14ac:dyDescent="0.3"/>
    <row r="68" spans="1:6" x14ac:dyDescent="0.3">
      <c r="B68" s="14" t="s">
        <v>61</v>
      </c>
    </row>
    <row r="69" spans="1:6" x14ac:dyDescent="0.3">
      <c r="A69" t="s">
        <v>0</v>
      </c>
    </row>
    <row r="70" spans="1:6" x14ac:dyDescent="0.3"/>
    <row r="71" spans="1:6" x14ac:dyDescent="0.3"/>
    <row r="72" spans="1:6" x14ac:dyDescent="0.3"/>
    <row r="73" spans="1:6" x14ac:dyDescent="0.3"/>
    <row r="74" spans="1:6" x14ac:dyDescent="0.3"/>
    <row r="75" spans="1:6" x14ac:dyDescent="0.3"/>
    <row r="76" spans="1:6" x14ac:dyDescent="0.3"/>
    <row r="77" spans="1:6" x14ac:dyDescent="0.3"/>
    <row r="78" spans="1:6" x14ac:dyDescent="0.3"/>
    <row r="79" spans="1:6" x14ac:dyDescent="0.3"/>
    <row r="80" spans="1:6" x14ac:dyDescent="0.3"/>
    <row r="81" x14ac:dyDescent="0.3"/>
    <row r="82" x14ac:dyDescent="0.3"/>
    <row r="83" x14ac:dyDescent="0.3"/>
    <row r="84" x14ac:dyDescent="0.3"/>
    <row r="85" x14ac:dyDescent="0.3"/>
    <row r="86" x14ac:dyDescent="0.3"/>
  </sheetData>
  <mergeCells count="12">
    <mergeCell ref="E61:F61"/>
    <mergeCell ref="B55:F56"/>
    <mergeCell ref="B3:F6"/>
    <mergeCell ref="B41:C41"/>
    <mergeCell ref="D41:E41"/>
    <mergeCell ref="E59:F59"/>
    <mergeCell ref="E60:F60"/>
    <mergeCell ref="E62:F62"/>
    <mergeCell ref="E65:F65"/>
    <mergeCell ref="E66:F66"/>
    <mergeCell ref="E64:F64"/>
    <mergeCell ref="E63:F63"/>
  </mergeCells>
  <hyperlinks>
    <hyperlink ref="A1" location="'1. Datasheet'!A1" display="Back to Datasheet" xr:uid="{50AEF3D3-87BD-4DE3-8335-E1177DDC4923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1. Datasheet</vt:lpstr>
      <vt:lpstr>2. Analysis &amp; Commentary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SAMARTH BAHUKHANDI</dc:creator>
  <cp:lastModifiedBy>SAMARTH BAHUKHANDI</cp:lastModifiedBy>
  <dcterms:created xsi:type="dcterms:W3CDTF">2015-06-05T18:17:20Z</dcterms:created>
  <dcterms:modified xsi:type="dcterms:W3CDTF">2024-09-25T07:16:44Z</dcterms:modified>
</cp:coreProperties>
</file>