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SAMARTH BAHUKHANDI\Desktop\"/>
    </mc:Choice>
  </mc:AlternateContent>
  <xr:revisionPtr revIDLastSave="0" documentId="13_ncr:1_{5E62AEC6-E115-46E1-9849-FE78F062E62E}" xr6:coauthVersionLast="47" xr6:coauthVersionMax="47" xr10:uidLastSave="{00000000-0000-0000-0000-000000000000}"/>
  <bookViews>
    <workbookView xWindow="-108" yWindow="-108" windowWidth="23256" windowHeight="12456" xr2:uid="{00000000-000D-0000-FFFF-FFFF00000000}"/>
  </bookViews>
  <sheets>
    <sheet name="1. Status Sheet" sheetId="5" r:id="rId1"/>
    <sheet name="2. Key Ratios &amp; Analysis" sheetId="3" r:id="rId2"/>
    <sheet name="3. Commentary" sheetId="7" r:id="rId3"/>
    <sheet name="4. Balance Sheet" sheetId="1" r:id="rId4"/>
    <sheet name="5. Income Statement" sheetId="2" r:id="rId5"/>
  </sheets>
  <calcPr calcId="191029"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3" l="1"/>
  <c r="F17" i="3"/>
  <c r="G17" i="3"/>
  <c r="H17" i="3"/>
  <c r="D17" i="3"/>
  <c r="E18" i="3"/>
  <c r="F18" i="3"/>
  <c r="G18" i="3"/>
  <c r="H18" i="3"/>
  <c r="D18" i="3"/>
  <c r="H6" i="3"/>
  <c r="G6" i="3"/>
  <c r="F6" i="3"/>
  <c r="E6" i="3"/>
  <c r="D6" i="3"/>
  <c r="H5" i="3"/>
  <c r="G5" i="3"/>
  <c r="F5" i="3"/>
  <c r="E5" i="3"/>
  <c r="D5" i="3"/>
  <c r="E19" i="3"/>
  <c r="F19" i="3"/>
  <c r="G19" i="3"/>
  <c r="H19" i="3"/>
  <c r="D19" i="3"/>
  <c r="E15" i="3"/>
  <c r="F15" i="3"/>
  <c r="G15" i="3"/>
  <c r="H15" i="3"/>
  <c r="D15" i="3"/>
  <c r="E14" i="3"/>
  <c r="F14" i="3"/>
  <c r="G14" i="3"/>
  <c r="H14" i="3"/>
  <c r="D14" i="3"/>
  <c r="E12" i="3"/>
  <c r="F12" i="3"/>
  <c r="G12" i="3"/>
  <c r="H12" i="3"/>
  <c r="D12" i="3"/>
  <c r="E8" i="3"/>
  <c r="F8" i="3"/>
  <c r="G8" i="3"/>
  <c r="H8" i="3"/>
  <c r="D8" i="3"/>
  <c r="E11" i="3"/>
  <c r="F11" i="3"/>
  <c r="G11" i="3"/>
  <c r="H11" i="3"/>
  <c r="D11" i="3"/>
  <c r="E10" i="3"/>
  <c r="F10" i="3"/>
  <c r="G10" i="3"/>
  <c r="H10" i="3"/>
  <c r="D10" i="3"/>
  <c r="G11" i="2"/>
  <c r="F11" i="2"/>
  <c r="E11" i="2"/>
  <c r="D17" i="2"/>
  <c r="D11" i="2"/>
  <c r="C21" i="2"/>
</calcChain>
</file>

<file path=xl/sharedStrings.xml><?xml version="1.0" encoding="utf-8"?>
<sst xmlns="http://schemas.openxmlformats.org/spreadsheetml/2006/main" count="133" uniqueCount="115">
  <si>
    <t>FY 2019</t>
  </si>
  <si>
    <t>FY 2020</t>
  </si>
  <si>
    <t>FY 2021</t>
  </si>
  <si>
    <t>FY 2022</t>
  </si>
  <si>
    <t>FY 2023</t>
  </si>
  <si>
    <t>Non-current assets</t>
  </si>
  <si>
    <t>Plant and equipment</t>
  </si>
  <si>
    <t>Investment Properties</t>
  </si>
  <si>
    <t>Subsidiaries</t>
  </si>
  <si>
    <t>Joint ventures</t>
  </si>
  <si>
    <t>Equity investments at fair value</t>
  </si>
  <si>
    <t xml:space="preserve">Financial derivatives </t>
  </si>
  <si>
    <t>Deferred tax asset</t>
  </si>
  <si>
    <t>Other non-current assets</t>
  </si>
  <si>
    <t>Current assets</t>
  </si>
  <si>
    <t>Trade and Other receivables</t>
  </si>
  <si>
    <t>Cash and cash equivalents</t>
  </si>
  <si>
    <t>Financial derivatives</t>
  </si>
  <si>
    <t>Total assets</t>
  </si>
  <si>
    <t>Current liabilities</t>
  </si>
  <si>
    <t>Trade and Other payables</t>
  </si>
  <si>
    <t>Current portion Of security deposits</t>
  </si>
  <si>
    <t>Loans and borrowings</t>
  </si>
  <si>
    <t>Lease liabilities</t>
  </si>
  <si>
    <t>Provision for taxation</t>
  </si>
  <si>
    <t>Non-current liabilities</t>
  </si>
  <si>
    <t>Non-current portion Of security deposits</t>
  </si>
  <si>
    <t>Deferred tax liability</t>
  </si>
  <si>
    <t>Total liabilities</t>
  </si>
  <si>
    <t>Net Assets</t>
  </si>
  <si>
    <t>Represented by:</t>
  </si>
  <si>
    <t>Unitholders' funds</t>
  </si>
  <si>
    <t>Non-controlling interests</t>
  </si>
  <si>
    <t>Net asset value / Net Tangible Asset per unit attributable to Unitholders (S$)</t>
  </si>
  <si>
    <t>Gross Revenue</t>
  </si>
  <si>
    <t>Property Operating Expenses</t>
  </si>
  <si>
    <t>Net Property Income</t>
  </si>
  <si>
    <t>Interest Income</t>
  </si>
  <si>
    <t>Other Income</t>
  </si>
  <si>
    <t>Investment Income</t>
  </si>
  <si>
    <t>Management Fees:</t>
  </si>
  <si>
    <t>Professional Fees</t>
  </si>
  <si>
    <t>Valuation Fees</t>
  </si>
  <si>
    <t>Trustee's Fees</t>
  </si>
  <si>
    <t>Audit Fees</t>
  </si>
  <si>
    <t>Finance Costs</t>
  </si>
  <si>
    <t>Other Expenses</t>
  </si>
  <si>
    <t>Net Income before share of results of joint ventures</t>
  </si>
  <si>
    <t>Share of results (net of tax) of:</t>
  </si>
  <si>
    <t>- Joint Ventures</t>
  </si>
  <si>
    <t>Net Income</t>
  </si>
  <si>
    <t>Net Change in Fair Value of Investment Properties</t>
  </si>
  <si>
    <t>Net Change in Fair Value of Financial derivatives</t>
  </si>
  <si>
    <t>Total Return Before Tax</t>
  </si>
  <si>
    <t>Taxation</t>
  </si>
  <si>
    <t>Total Return</t>
  </si>
  <si>
    <t>Total Return Attributable to:</t>
  </si>
  <si>
    <t>Unitholders'</t>
  </si>
  <si>
    <t>Earnings Per Share (EPS):</t>
  </si>
  <si>
    <t>Basic</t>
  </si>
  <si>
    <t>Diluted</t>
  </si>
  <si>
    <t>Assets held for sale</t>
  </si>
  <si>
    <t>Other Gains</t>
  </si>
  <si>
    <t xml:space="preserve">INDEX </t>
  </si>
  <si>
    <t>Link</t>
  </si>
  <si>
    <t>Profitability Ratios</t>
  </si>
  <si>
    <t>Table 2.1 Key Metrics</t>
  </si>
  <si>
    <t>Formula</t>
  </si>
  <si>
    <t>Return Ratios</t>
  </si>
  <si>
    <t>Liquidity Ratios</t>
  </si>
  <si>
    <t>- Current Ratio</t>
  </si>
  <si>
    <t>(Net Income / Gross Revenue) * 100</t>
  </si>
  <si>
    <t>(Net Property Income / Gross Revenue) * 100</t>
  </si>
  <si>
    <t>- Return on Assets</t>
  </si>
  <si>
    <t>(Net Income / Total Assets) * 100</t>
  </si>
  <si>
    <t>- Return on Equity</t>
  </si>
  <si>
    <t>(Net Income / Unitholders' Funds) * 100</t>
  </si>
  <si>
    <t>(Current Assets / Current Liabilities)</t>
  </si>
  <si>
    <t>Efficiency Ratios</t>
  </si>
  <si>
    <t xml:space="preserve">- Return on Invested Capital </t>
  </si>
  <si>
    <t>(Net Income + Interest Expense) / (Total Debt + Equity)</t>
  </si>
  <si>
    <t>- Asset Turnover Ratio</t>
  </si>
  <si>
    <t>- Fixed Asset Turnover Ratio</t>
  </si>
  <si>
    <t>Solvency Ratio</t>
  </si>
  <si>
    <t>- Debt to Equity Ratio</t>
  </si>
  <si>
    <t>- Debt to Assets Ratio</t>
  </si>
  <si>
    <t>FY 2019
(S$ 000)</t>
  </si>
  <si>
    <t>FY 2020
(S$ 000)</t>
  </si>
  <si>
    <t>FY 2021
(S$ 000)</t>
  </si>
  <si>
    <t>FY 2022
(S$ 000)</t>
  </si>
  <si>
    <t>FY 2023
(S$ 000)</t>
  </si>
  <si>
    <t>- NAV per Unit</t>
  </si>
  <si>
    <t>(Net Assets - Non-controlling Interests) / Units in Issue</t>
  </si>
  <si>
    <t>Gross Revenue / Total Assets</t>
  </si>
  <si>
    <t>Gross Revenue / (Plant and Equipment + Investment Properties)</t>
  </si>
  <si>
    <t>(Loans &amp; Borrowings + Lease Liabilities  / Total Assets)</t>
  </si>
  <si>
    <t>(Loans &amp; Borrowings + Lease Liabilities  / Unitholders' Funds)</t>
  </si>
  <si>
    <t>Ratios</t>
  </si>
  <si>
    <t>- Net Profit Margin (%)</t>
  </si>
  <si>
    <t>- Operating Profit Margin (%)</t>
  </si>
  <si>
    <t>Back to Status Sheet</t>
  </si>
  <si>
    <t>Units in issue ('000)</t>
  </si>
  <si>
    <t>Commentary</t>
  </si>
  <si>
    <t>Analysis</t>
  </si>
  <si>
    <t>- CICT’s current ratio has declined steeply from FY 19 indicating a big concern for bondholders over the company to meet its short term liabilities</t>
  </si>
  <si>
    <r>
      <t xml:space="preserve">- Both the Asset Turnover Ratio and Fixed Asset Turnover Ratio for CICT </t>
    </r>
    <r>
      <rPr>
        <b/>
        <sz val="11"/>
        <color rgb="FF000000"/>
        <rFont val="Aptos Narrow"/>
        <family val="2"/>
      </rPr>
      <t>are low, even by REIT standards</t>
    </r>
    <r>
      <rPr>
        <sz val="11"/>
        <color rgb="FF000000"/>
        <rFont val="Aptos Narrow"/>
        <family val="2"/>
      </rPr>
      <t>, indicating significant inefficiencies in asset utilization and operational productivity</t>
    </r>
  </si>
  <si>
    <t>- The solvency ratios for the company are within acceptable ranges, despite increased leverage in FY2019 and FY2020 due to external and geopolitical factors. The stabilization of these ratios, along with a rising NAV, indicates that the company is well-positioned to navigate challenges</t>
  </si>
  <si>
    <r>
      <t xml:space="preserve">CICT presents a mixed outlook for bondholders, but despite some areas of concern, </t>
    </r>
    <r>
      <rPr>
        <b/>
        <sz val="11"/>
        <color theme="1"/>
        <rFont val="Aptos"/>
        <family val="2"/>
      </rPr>
      <t>the overall picture leans toward stability</t>
    </r>
    <r>
      <rPr>
        <sz val="11"/>
        <color theme="1"/>
        <rFont val="Aptos"/>
        <family val="2"/>
      </rPr>
      <t xml:space="preserve">. The company has demonstrated </t>
    </r>
    <r>
      <rPr>
        <b/>
        <sz val="11"/>
        <color theme="1"/>
        <rFont val="Aptos"/>
        <family val="2"/>
      </rPr>
      <t>consistent profitability</t>
    </r>
    <r>
      <rPr>
        <sz val="11"/>
        <color theme="1"/>
        <rFont val="Aptos"/>
        <family val="2"/>
      </rPr>
      <t xml:space="preserve">, which is evident in its steady operating profit margins. These margins reflect CICT’s ability to manage costs efficiently, even in a challenging environment, underscoring the strength of its business model. The </t>
    </r>
    <r>
      <rPr>
        <b/>
        <sz val="11"/>
        <color theme="1"/>
        <rFont val="Aptos"/>
        <family val="2"/>
      </rPr>
      <t>consistency in its Net Asset Value</t>
    </r>
    <r>
      <rPr>
        <sz val="11"/>
        <color theme="1"/>
        <rFont val="Aptos"/>
        <family val="2"/>
      </rPr>
      <t xml:space="preserve"> (NAV) per unit further reinforces this view, signaling that the trust continues to create value for its investors. This consistency in performance suggests that CICT is not only financially prudent but also structured in a way that </t>
    </r>
    <r>
      <rPr>
        <b/>
        <sz val="11"/>
        <color theme="1"/>
        <rFont val="Aptos"/>
        <family val="2"/>
      </rPr>
      <t>reduces the risk of default</t>
    </r>
    <r>
      <rPr>
        <sz val="11"/>
        <color theme="1"/>
        <rFont val="Aptos"/>
        <family val="2"/>
      </rPr>
      <t>—</t>
    </r>
    <r>
      <rPr>
        <i/>
        <sz val="11"/>
        <color theme="1"/>
        <rFont val="Aptos"/>
        <family val="2"/>
      </rPr>
      <t>making it an attractive option for bondholders.</t>
    </r>
    <r>
      <rPr>
        <sz val="11"/>
        <color theme="1"/>
        <rFont val="Aptos"/>
        <family val="2"/>
      </rPr>
      <t xml:space="preserve">
However, post-FY 2019, there have been notable shifts in CICT’s financial structure, particularly with its </t>
    </r>
    <r>
      <rPr>
        <b/>
        <sz val="11"/>
        <color theme="1"/>
        <rFont val="Aptos"/>
        <family val="2"/>
      </rPr>
      <t>rising debt levels and declining liquidity</t>
    </r>
    <r>
      <rPr>
        <sz val="11"/>
        <color theme="1"/>
        <rFont val="Aptos"/>
        <family val="2"/>
      </rPr>
      <t xml:space="preserve">. The current ratio has dropped significantly, which could raise red flags regarding the trust’s ability to cover its short-term liabilities. This trend coincided with the global economic slowdown and the pandemic, which caused many companies, including REITs like CICT, to take on more debt. While this rise in debt may concern bondholders, it is essential to view these changes within the broader context of the pandemic's impact. REITs, being heavily asset-based, often carry higher debt levels, but the company’s focus on </t>
    </r>
    <r>
      <rPr>
        <b/>
        <sz val="11"/>
        <color theme="1"/>
        <rFont val="Aptos"/>
        <family val="2"/>
      </rPr>
      <t>stable long-term assets helps to partially mitigate this risk</t>
    </r>
    <r>
      <rPr>
        <sz val="11"/>
        <color theme="1"/>
        <rFont val="Aptos"/>
        <family val="2"/>
      </rPr>
      <t xml:space="preserve">.
</t>
    </r>
    <r>
      <rPr>
        <b/>
        <sz val="11"/>
        <color theme="1"/>
        <rFont val="Aptos"/>
        <family val="2"/>
      </rPr>
      <t>One of the critical areas</t>
    </r>
    <r>
      <rPr>
        <sz val="11"/>
        <color theme="1"/>
        <rFont val="Aptos"/>
        <family val="2"/>
      </rPr>
      <t xml:space="preserve"> where concerns arise is the </t>
    </r>
    <r>
      <rPr>
        <b/>
        <sz val="11"/>
        <color theme="1"/>
        <rFont val="Aptos"/>
        <family val="2"/>
      </rPr>
      <t>low asset efficiency</t>
    </r>
    <r>
      <rPr>
        <sz val="11"/>
        <color theme="1"/>
        <rFont val="Aptos"/>
        <family val="2"/>
      </rPr>
      <t xml:space="preserve">, as highlighted by the asset turnover ratio. This ratio points to a lower generation of revenue relative to the assets owned by CICT, suggesting that the company is </t>
    </r>
    <r>
      <rPr>
        <b/>
        <sz val="11"/>
        <color theme="1"/>
        <rFont val="Aptos"/>
        <family val="2"/>
      </rPr>
      <t>not fully utilizing its asset base</t>
    </r>
    <r>
      <rPr>
        <sz val="11"/>
        <color theme="1"/>
        <rFont val="Aptos"/>
        <family val="2"/>
      </rPr>
      <t xml:space="preserve">. Another area of concern is the </t>
    </r>
    <r>
      <rPr>
        <b/>
        <sz val="11"/>
        <color theme="1"/>
        <rFont val="Aptos"/>
        <family val="2"/>
      </rPr>
      <t>low Return on Equity (ROE)</t>
    </r>
    <r>
      <rPr>
        <sz val="11"/>
        <color theme="1"/>
        <rFont val="Aptos"/>
        <family val="2"/>
      </rPr>
      <t xml:space="preserve">, which indicates the company is not generating substantial returns on its shareholders' equity. While this could point to difficulties in raising future equity or managing existing funds, it's important to recognize that REITs typically have lower ROEs due to their heavy reliance on fixed assets like property. Furthermore, as CICT's </t>
    </r>
    <r>
      <rPr>
        <b/>
        <sz val="11"/>
        <color theme="1"/>
        <rFont val="Aptos"/>
        <family val="2"/>
      </rPr>
      <t>profitability has not seen significant fluctuations</t>
    </r>
    <r>
      <rPr>
        <sz val="11"/>
        <color theme="1"/>
        <rFont val="Aptos"/>
        <family val="2"/>
      </rPr>
      <t xml:space="preserve">, this concern may be more about equity financing strategies than a reflection of broader financial instability.
Overall, the decline in some of these ratios </t>
    </r>
    <r>
      <rPr>
        <b/>
        <sz val="11"/>
        <color theme="1"/>
        <rFont val="Aptos"/>
        <family val="2"/>
      </rPr>
      <t>should not overshadow</t>
    </r>
    <r>
      <rPr>
        <sz val="11"/>
        <color theme="1"/>
        <rFont val="Aptos"/>
        <family val="2"/>
      </rPr>
      <t xml:space="preserve"> the fact that CICT has maintained its core profitability and continues to </t>
    </r>
    <r>
      <rPr>
        <b/>
        <sz val="11"/>
        <color theme="1"/>
        <rFont val="Aptos"/>
        <family val="2"/>
      </rPr>
      <t>deliver steady value to its investors</t>
    </r>
    <r>
      <rPr>
        <sz val="11"/>
        <color theme="1"/>
        <rFont val="Aptos"/>
        <family val="2"/>
      </rPr>
      <t xml:space="preserve">. Bondholders can take comfort in the fact that while there are some areas to monitor, particularly in debt levels and asset productivity, the </t>
    </r>
    <r>
      <rPr>
        <b/>
        <sz val="11"/>
        <color theme="1"/>
        <rFont val="Aptos"/>
        <family val="2"/>
      </rPr>
      <t>long-term outlook remains stable</t>
    </r>
    <r>
      <rPr>
        <sz val="11"/>
        <color theme="1"/>
        <rFont val="Aptos"/>
        <family val="2"/>
      </rPr>
      <t xml:space="preserve">. </t>
    </r>
    <r>
      <rPr>
        <b/>
        <i/>
        <sz val="11"/>
        <color theme="1"/>
        <rFont val="Aptos"/>
        <family val="2"/>
      </rPr>
      <t>Economic recovery and improved management efficiency</t>
    </r>
    <r>
      <rPr>
        <sz val="11"/>
        <color theme="1"/>
        <rFont val="Aptos"/>
        <family val="2"/>
      </rPr>
      <t xml:space="preserve"> are likely to address many of these concerns without significantly affecting CICT’s ability to service its debt.
</t>
    </r>
  </si>
  <si>
    <t>Key Ratios &amp; Analysis</t>
  </si>
  <si>
    <t xml:space="preserve">Condensed Statement of Financial Position </t>
  </si>
  <si>
    <t xml:space="preserve">Condensed Statement of Total Return </t>
  </si>
  <si>
    <t>- CICT demonstrates strong profitability margins, though the declining Net Profit Margin raises potential concerns for long-term stability. This downward trend suggests possible challenges in sustaining revenue growth or managing costs efficiently over time</t>
  </si>
  <si>
    <t>- CICT's return ratios have remained stable, in line with the capital-intensive nature of REITs, which generally result in a lower ROA. However, the persistently low ROE and ROIC raise concerns for bondholders about future financing and inefficient capital allocation</t>
  </si>
  <si>
    <t>Table 5.1 Statement of Total Return for CICT</t>
  </si>
  <si>
    <t>Table 4.1 Statement of Financial Position for CICT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</si>
</sst>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sz val="11"/>
      <color rgb="FF000000"/>
      <name val="Aptos Narrow"/>
      <family val="2"/>
    </font>
    <font>
      <b/>
      <sz val="11"/>
      <color rgb="FF000000"/>
      <name val="Aptos Narrow"/>
      <family val="2"/>
    </font>
    <font>
      <sz val="11"/>
      <color theme="1"/>
      <name val="Calibri"/>
      <family val="2"/>
      <scheme val="minor"/>
    </font>
    <font>
      <u/>
      <sz val="11"/>
      <color theme="10"/>
      <name val="Calibri"/>
      <family val="2"/>
      <scheme val="minor"/>
    </font>
    <font>
      <u/>
      <sz val="11"/>
      <color theme="10"/>
      <name val="Aptos"/>
      <family val="2"/>
    </font>
    <font>
      <sz val="11"/>
      <color theme="1"/>
      <name val="Aptos"/>
      <family val="2"/>
    </font>
    <font>
      <b/>
      <sz val="11"/>
      <color theme="1"/>
      <name val="Aptos"/>
      <family val="2"/>
    </font>
    <font>
      <b/>
      <sz val="11"/>
      <color theme="0"/>
      <name val="Aptos"/>
      <family val="2"/>
    </font>
    <font>
      <i/>
      <sz val="11"/>
      <color rgb="FF000000"/>
      <name val="Aptos"/>
      <family val="2"/>
    </font>
    <font>
      <sz val="11"/>
      <color rgb="FF000000"/>
      <name val="Aptos"/>
      <family val="2"/>
    </font>
    <font>
      <b/>
      <sz val="11"/>
      <color rgb="FF000000"/>
      <name val="Aptos"/>
      <family val="2"/>
    </font>
    <font>
      <sz val="11"/>
      <color rgb="FF242424"/>
      <name val="Aptos"/>
      <family val="2"/>
    </font>
    <font>
      <b/>
      <sz val="40"/>
      <color theme="1"/>
      <name val="Aptos"/>
      <family val="2"/>
    </font>
    <font>
      <i/>
      <sz val="11"/>
      <color theme="1"/>
      <name val="Aptos"/>
      <family val="2"/>
    </font>
    <font>
      <b/>
      <i/>
      <sz val="11"/>
      <color theme="1"/>
      <name val="Aptos"/>
      <family val="2"/>
    </font>
  </fonts>
  <fills count="3">
    <fill>
      <patternFill patternType="none"/>
    </fill>
    <fill>
      <patternFill patternType="gray125"/>
    </fill>
    <fill>
      <patternFill patternType="solid">
        <fgColor rgb="FF00B0F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s>
  <cellStyleXfs count="3">
    <xf numFmtId="0" fontId="0" fillId="0" borderId="0"/>
    <xf numFmtId="9" fontId="3" fillId="0" borderId="0" applyFont="0" applyFill="0" applyBorder="0" applyAlignment="0" applyProtection="0"/>
    <xf numFmtId="0" fontId="4" fillId="0" borderId="0" applyNumberFormat="0" applyFill="0" applyBorder="0" applyAlignment="0" applyProtection="0"/>
  </cellStyleXfs>
  <cellXfs count="103">
    <xf numFmtId="0" fontId="0" fillId="0" borderId="0" xfId="0"/>
    <xf numFmtId="0" fontId="0" fillId="0" borderId="0" xfId="0" applyAlignment="1">
      <alignment horizontal="left"/>
    </xf>
    <xf numFmtId="0" fontId="2" fillId="0" borderId="1" xfId="0" applyFont="1" applyBorder="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1" fillId="0" borderId="1" xfId="0" applyFont="1" applyBorder="1" applyAlignment="1">
      <alignment horizontal="left" vertical="center" wrapText="1" indent="1"/>
    </xf>
    <xf numFmtId="0" fontId="1" fillId="0" borderId="4" xfId="0" applyFont="1" applyBorder="1" applyAlignment="1">
      <alignment horizontal="left" vertical="center" wrapText="1"/>
    </xf>
    <xf numFmtId="0" fontId="1" fillId="0" borderId="6" xfId="0" applyFont="1" applyBorder="1" applyAlignment="1">
      <alignment horizontal="left" vertical="center" wrapText="1"/>
    </xf>
    <xf numFmtId="0" fontId="1" fillId="0" borderId="13" xfId="0" applyFont="1" applyBorder="1" applyAlignment="1">
      <alignment horizontal="left" vertical="center" wrapText="1"/>
    </xf>
    <xf numFmtId="0" fontId="2" fillId="0" borderId="5" xfId="0" applyFont="1" applyBorder="1" applyAlignment="1">
      <alignment horizontal="left" vertical="center" wrapText="1"/>
    </xf>
    <xf numFmtId="0" fontId="1" fillId="0" borderId="2" xfId="0" applyFont="1" applyBorder="1" applyAlignment="1">
      <alignment horizontal="left" vertical="center" wrapText="1"/>
    </xf>
    <xf numFmtId="0" fontId="0" fillId="0" borderId="18"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5" fillId="0" borderId="0" xfId="2" applyFont="1"/>
    <xf numFmtId="0" fontId="6" fillId="0" borderId="0" xfId="0" applyFont="1"/>
    <xf numFmtId="0" fontId="7" fillId="0" borderId="0" xfId="0" applyFont="1"/>
    <xf numFmtId="0" fontId="8" fillId="2" borderId="1" xfId="0" applyFont="1" applyFill="1" applyBorder="1" applyAlignment="1">
      <alignment horizontal="left" vertical="center" wrapText="1"/>
    </xf>
    <xf numFmtId="0" fontId="8" fillId="2" borderId="1" xfId="0" applyFont="1" applyFill="1" applyBorder="1" applyAlignment="1">
      <alignment horizontal="left" vertical="center"/>
    </xf>
    <xf numFmtId="0" fontId="8" fillId="2" borderId="1" xfId="0" applyFont="1" applyFill="1" applyBorder="1" applyAlignment="1">
      <alignment horizontal="center" vertical="center"/>
    </xf>
    <xf numFmtId="0" fontId="9" fillId="0" borderId="1" xfId="0" applyFont="1" applyBorder="1" applyAlignment="1">
      <alignment horizontal="left" vertical="center"/>
    </xf>
    <xf numFmtId="0" fontId="6" fillId="0" borderId="1" xfId="0" applyFont="1" applyBorder="1" applyAlignment="1">
      <alignment horizontal="left" vertical="center"/>
    </xf>
    <xf numFmtId="0" fontId="10" fillId="0" borderId="1" xfId="0" applyFont="1" applyBorder="1" applyAlignment="1">
      <alignment horizontal="center" vertical="center"/>
    </xf>
    <xf numFmtId="0" fontId="6" fillId="0" borderId="1" xfId="0" quotePrefix="1" applyFont="1" applyBorder="1" applyAlignment="1">
      <alignment horizontal="left" vertical="center" indent="1"/>
    </xf>
    <xf numFmtId="2" fontId="6" fillId="0" borderId="1" xfId="0" applyNumberFormat="1" applyFont="1" applyBorder="1" applyAlignment="1">
      <alignment horizontal="center" vertical="center"/>
    </xf>
    <xf numFmtId="0" fontId="10" fillId="0" borderId="0" xfId="0" applyFont="1" applyAlignment="1">
      <alignment horizontal="left" vertical="center" wrapText="1"/>
    </xf>
    <xf numFmtId="0" fontId="10" fillId="0" borderId="1" xfId="0" quotePrefix="1" applyFont="1" applyBorder="1" applyAlignment="1">
      <alignment horizontal="left" vertical="center" wrapText="1" indent="1"/>
    </xf>
    <xf numFmtId="2" fontId="10" fillId="0" borderId="1" xfId="0" applyNumberFormat="1" applyFont="1" applyBorder="1" applyAlignment="1">
      <alignment horizontal="center" vertical="center" wrapText="1"/>
    </xf>
    <xf numFmtId="0" fontId="11" fillId="0" borderId="0" xfId="0" applyFont="1" applyAlignment="1">
      <alignment horizontal="left" vertical="center" wrapText="1"/>
    </xf>
    <xf numFmtId="0" fontId="11" fillId="0" borderId="1" xfId="0" applyFont="1" applyBorder="1" applyAlignment="1">
      <alignment horizontal="left" vertical="center" wrapText="1"/>
    </xf>
    <xf numFmtId="2" fontId="11"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2" fontId="10" fillId="0" borderId="1" xfId="1" applyNumberFormat="1" applyFont="1" applyBorder="1" applyAlignment="1">
      <alignment horizontal="center" vertical="center" wrapText="1"/>
    </xf>
    <xf numFmtId="0" fontId="6" fillId="0" borderId="0" xfId="0" applyFont="1" applyAlignment="1">
      <alignment horizontal="left"/>
    </xf>
    <xf numFmtId="0" fontId="7" fillId="0" borderId="0" xfId="0" applyFont="1" applyAlignment="1">
      <alignment horizontal="left"/>
    </xf>
    <xf numFmtId="0" fontId="8" fillId="2"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 fillId="0" borderId="0" xfId="0" applyFont="1" applyAlignment="1">
      <alignment wrapText="1"/>
    </xf>
    <xf numFmtId="0" fontId="10" fillId="0" borderId="1" xfId="0" applyFont="1" applyBorder="1" applyAlignment="1">
      <alignment horizontal="left" vertical="center" wrapText="1" indent="1"/>
    </xf>
    <xf numFmtId="0" fontId="12" fillId="0" borderId="1" xfId="0" applyFont="1" applyBorder="1" applyAlignment="1">
      <alignment horizontal="left" vertical="center" wrapText="1" indent="1"/>
    </xf>
    <xf numFmtId="0" fontId="10" fillId="0" borderId="6" xfId="0" applyFont="1" applyBorder="1" applyAlignment="1">
      <alignment horizontal="left" vertical="center" wrapText="1"/>
    </xf>
    <xf numFmtId="0" fontId="11" fillId="0" borderId="3" xfId="0" applyFont="1" applyBorder="1" applyAlignment="1">
      <alignment horizontal="left" vertical="center" wrapText="1"/>
    </xf>
    <xf numFmtId="0" fontId="10" fillId="0" borderId="7" xfId="0" applyFont="1" applyBorder="1" applyAlignment="1">
      <alignment horizontal="left" vertical="center" wrapText="1"/>
    </xf>
    <xf numFmtId="0" fontId="11" fillId="0" borderId="11" xfId="0" applyFont="1" applyBorder="1" applyAlignment="1">
      <alignment horizontal="left" vertical="center" wrapText="1" indent="1"/>
    </xf>
    <xf numFmtId="0" fontId="10" fillId="0" borderId="4" xfId="0" applyFont="1" applyBorder="1" applyAlignment="1">
      <alignment horizontal="left" vertical="center" wrapText="1"/>
    </xf>
    <xf numFmtId="0" fontId="11" fillId="0" borderId="5" xfId="0" applyFont="1" applyBorder="1" applyAlignment="1">
      <alignment horizontal="left" vertical="center" wrapText="1" indent="1"/>
    </xf>
    <xf numFmtId="164" fontId="10" fillId="0" borderId="1" xfId="0" applyNumberFormat="1" applyFont="1" applyBorder="1" applyAlignment="1">
      <alignment horizontal="center" vertical="center" wrapText="1"/>
    </xf>
    <xf numFmtId="164" fontId="10" fillId="0" borderId="7" xfId="0" applyNumberFormat="1" applyFont="1" applyBorder="1" applyAlignment="1">
      <alignment horizontal="center" vertical="center" wrapText="1"/>
    </xf>
    <xf numFmtId="164" fontId="11" fillId="0" borderId="8" xfId="0" applyNumberFormat="1" applyFont="1" applyBorder="1" applyAlignment="1">
      <alignment horizontal="center" vertical="center" wrapText="1"/>
    </xf>
    <xf numFmtId="164" fontId="11" fillId="0" borderId="9" xfId="0" applyNumberFormat="1" applyFont="1" applyBorder="1" applyAlignment="1">
      <alignment horizontal="center" vertical="center" wrapText="1"/>
    </xf>
    <xf numFmtId="164" fontId="11" fillId="0" borderId="10" xfId="0" applyNumberFormat="1" applyFont="1" applyBorder="1" applyAlignment="1">
      <alignment horizontal="center" vertical="center" wrapText="1"/>
    </xf>
    <xf numFmtId="164" fontId="10" fillId="0" borderId="4" xfId="0" applyNumberFormat="1" applyFont="1" applyBorder="1" applyAlignment="1">
      <alignment horizontal="center" vertical="center" wrapText="1"/>
    </xf>
    <xf numFmtId="164" fontId="10" fillId="0" borderId="2" xfId="0" applyNumberFormat="1" applyFont="1" applyBorder="1" applyAlignment="1">
      <alignment horizontal="center" vertical="center" wrapText="1"/>
    </xf>
    <xf numFmtId="164" fontId="6" fillId="0" borderId="0" xfId="0" applyNumberFormat="1" applyFont="1" applyAlignment="1">
      <alignment horizontal="center" vertical="center" wrapText="1"/>
    </xf>
    <xf numFmtId="164" fontId="11" fillId="0" borderId="12"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64" fontId="1" fillId="0" borderId="7" xfId="0" applyNumberFormat="1" applyFont="1" applyBorder="1" applyAlignment="1">
      <alignment horizontal="center" vertical="center" wrapText="1"/>
    </xf>
    <xf numFmtId="164" fontId="2" fillId="0" borderId="8" xfId="0" applyNumberFormat="1" applyFont="1" applyBorder="1" applyAlignment="1">
      <alignment horizontal="center" vertical="center" wrapText="1"/>
    </xf>
    <xf numFmtId="164" fontId="2" fillId="0" borderId="9" xfId="0" applyNumberFormat="1" applyFont="1" applyBorder="1" applyAlignment="1">
      <alignment horizontal="center" vertical="center" wrapText="1"/>
    </xf>
    <xf numFmtId="164" fontId="2" fillId="0" borderId="10" xfId="0" applyNumberFormat="1" applyFont="1" applyBorder="1" applyAlignment="1">
      <alignment horizontal="center" vertical="center" wrapText="1"/>
    </xf>
    <xf numFmtId="164" fontId="2" fillId="0" borderId="14" xfId="0" applyNumberFormat="1" applyFont="1" applyBorder="1" applyAlignment="1">
      <alignment horizontal="center" vertical="center" wrapText="1"/>
    </xf>
    <xf numFmtId="164" fontId="2" fillId="0" borderId="15" xfId="0" applyNumberFormat="1" applyFont="1" applyBorder="1" applyAlignment="1">
      <alignment horizontal="center" vertical="center" wrapText="1"/>
    </xf>
    <xf numFmtId="164" fontId="2" fillId="0" borderId="16" xfId="0" applyNumberFormat="1" applyFont="1" applyBorder="1" applyAlignment="1">
      <alignment horizontal="center" vertical="center" wrapText="1"/>
    </xf>
    <xf numFmtId="164" fontId="1" fillId="0" borderId="2" xfId="0" applyNumberFormat="1" applyFont="1" applyBorder="1" applyAlignment="1">
      <alignment horizontal="center" vertical="center" wrapText="1"/>
    </xf>
    <xf numFmtId="164" fontId="2" fillId="0" borderId="17" xfId="0" applyNumberFormat="1" applyFont="1" applyBorder="1" applyAlignment="1">
      <alignment horizontal="center" vertical="center" wrapText="1"/>
    </xf>
    <xf numFmtId="0" fontId="5" fillId="0" borderId="27" xfId="2" applyFont="1" applyBorder="1" applyAlignment="1">
      <alignment horizontal="center" vertical="center"/>
    </xf>
    <xf numFmtId="0" fontId="6" fillId="0" borderId="25" xfId="0" applyFont="1" applyBorder="1" applyAlignment="1">
      <alignment horizontal="center" vertical="center"/>
    </xf>
    <xf numFmtId="0" fontId="10" fillId="0" borderId="6" xfId="0" applyFont="1" applyBorder="1" applyAlignment="1">
      <alignment horizontal="center" vertical="center"/>
    </xf>
    <xf numFmtId="2" fontId="6" fillId="0" borderId="6" xfId="0" applyNumberFormat="1" applyFont="1" applyBorder="1" applyAlignment="1">
      <alignment horizontal="center" vertical="center"/>
    </xf>
    <xf numFmtId="0" fontId="8" fillId="2" borderId="7" xfId="0" applyFont="1" applyFill="1" applyBorder="1" applyAlignment="1">
      <alignment horizontal="center" vertical="center"/>
    </xf>
    <xf numFmtId="2" fontId="10" fillId="0" borderId="6" xfId="0" applyNumberFormat="1" applyFont="1" applyBorder="1" applyAlignment="1">
      <alignment horizontal="center" vertical="center" wrapText="1"/>
    </xf>
    <xf numFmtId="2" fontId="11" fillId="0" borderId="6" xfId="0" applyNumberFormat="1" applyFont="1" applyBorder="1" applyAlignment="1">
      <alignment horizontal="center" vertical="center" wrapText="1"/>
    </xf>
    <xf numFmtId="2" fontId="10" fillId="0" borderId="6" xfId="1" applyNumberFormat="1" applyFont="1" applyBorder="1" applyAlignment="1">
      <alignment horizontal="center" vertical="center" wrapText="1"/>
    </xf>
    <xf numFmtId="0" fontId="4" fillId="0" borderId="27" xfId="2" applyBorder="1" applyAlignment="1">
      <alignment horizontal="center" vertical="center"/>
    </xf>
    <xf numFmtId="0" fontId="13" fillId="0" borderId="25" xfId="0" applyFont="1" applyBorder="1" applyAlignment="1">
      <alignment horizontal="center" vertical="center"/>
    </xf>
    <xf numFmtId="0" fontId="13" fillId="0" borderId="27" xfId="0" applyFont="1" applyBorder="1" applyAlignment="1">
      <alignment horizontal="center" vertical="center"/>
    </xf>
    <xf numFmtId="0" fontId="0" fillId="0" borderId="29" xfId="0" quotePrefix="1" applyBorder="1" applyAlignment="1">
      <alignment horizontal="left" vertical="center" wrapText="1"/>
    </xf>
    <xf numFmtId="0" fontId="0" fillId="0" borderId="30" xfId="0" quotePrefix="1" applyBorder="1" applyAlignment="1">
      <alignment horizontal="left" vertical="center" wrapText="1"/>
    </xf>
    <xf numFmtId="0" fontId="0" fillId="0" borderId="31" xfId="0" quotePrefix="1" applyBorder="1" applyAlignment="1">
      <alignment horizontal="left" vertical="center" wrapText="1"/>
    </xf>
    <xf numFmtId="0" fontId="0" fillId="0" borderId="31" xfId="0" applyBorder="1" applyAlignment="1">
      <alignment horizontal="left" vertical="center" wrapText="1"/>
    </xf>
    <xf numFmtId="0" fontId="0" fillId="0" borderId="30" xfId="0" applyBorder="1" applyAlignment="1">
      <alignment horizontal="left" vertical="center" wrapText="1"/>
    </xf>
    <xf numFmtId="0" fontId="1" fillId="0" borderId="29" xfId="0" quotePrefix="1"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6" fillId="0" borderId="20" xfId="0" applyFont="1" applyBorder="1" applyAlignment="1">
      <alignment horizontal="left" vertical="top" wrapText="1"/>
    </xf>
    <xf numFmtId="0" fontId="6" fillId="0" borderId="21" xfId="0" applyFont="1" applyBorder="1" applyAlignment="1">
      <alignment horizontal="left" vertical="top" wrapText="1"/>
    </xf>
    <xf numFmtId="0" fontId="6" fillId="0" borderId="0" xfId="0" applyFont="1" applyAlignment="1">
      <alignment horizontal="left" vertical="top" wrapText="1"/>
    </xf>
    <xf numFmtId="0" fontId="6" fillId="0" borderId="22" xfId="0" applyFont="1" applyBorder="1" applyAlignment="1">
      <alignment horizontal="left" vertical="top" wrapText="1"/>
    </xf>
    <xf numFmtId="0" fontId="6" fillId="0" borderId="23" xfId="0" applyFont="1" applyBorder="1" applyAlignment="1">
      <alignment horizontal="left" vertical="top" wrapText="1"/>
    </xf>
    <xf numFmtId="0" fontId="6" fillId="0" borderId="32" xfId="0" applyFont="1" applyBorder="1" applyAlignment="1">
      <alignment horizontal="left" vertical="top" wrapText="1"/>
    </xf>
    <xf numFmtId="0" fontId="6" fillId="0" borderId="24" xfId="0" applyFont="1" applyBorder="1" applyAlignment="1">
      <alignment horizontal="left" vertical="top"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55560-AE73-4694-A06A-251FC4AD9E8D}">
  <dimension ref="A1:D25"/>
  <sheetViews>
    <sheetView showGridLines="0" tabSelected="1" workbookViewId="0"/>
  </sheetViews>
  <sheetFormatPr defaultColWidth="0" defaultRowHeight="14.4" zeroHeight="1" x14ac:dyDescent="0.3"/>
  <cols>
    <col min="1" max="1" width="0.109375" customWidth="1"/>
    <col min="2" max="2" width="57.88671875" customWidth="1"/>
    <col min="3" max="3" width="58.6640625" customWidth="1"/>
    <col min="4" max="4" width="0.21875" customWidth="1"/>
    <col min="5" max="16384" width="8.88671875" hidden="1"/>
  </cols>
  <sheetData>
    <row r="1" spans="1:4" ht="1.8" customHeight="1" thickBot="1" x14ac:dyDescent="0.35">
      <c r="A1" s="11"/>
      <c r="B1" s="11"/>
      <c r="C1" s="12"/>
      <c r="D1" s="12"/>
    </row>
    <row r="2" spans="1:4" x14ac:dyDescent="0.3">
      <c r="A2" s="13"/>
      <c r="B2" s="11"/>
      <c r="C2" s="12"/>
      <c r="D2" s="14"/>
    </row>
    <row r="3" spans="1:4" x14ac:dyDescent="0.3">
      <c r="A3" s="13"/>
      <c r="B3" s="82" t="s">
        <v>63</v>
      </c>
      <c r="C3" s="83"/>
      <c r="D3" s="14"/>
    </row>
    <row r="4" spans="1:4" ht="14.4" customHeight="1" x14ac:dyDescent="0.3">
      <c r="A4" s="13"/>
      <c r="B4" s="82"/>
      <c r="C4" s="83"/>
      <c r="D4" s="14"/>
    </row>
    <row r="5" spans="1:4" ht="25.05" customHeight="1" x14ac:dyDescent="0.3">
      <c r="A5" s="13"/>
      <c r="B5" s="82"/>
      <c r="C5" s="83"/>
      <c r="D5" s="14"/>
    </row>
    <row r="6" spans="1:4" ht="25.05" customHeight="1" x14ac:dyDescent="0.3">
      <c r="A6" s="13"/>
      <c r="B6" s="74" t="s">
        <v>109</v>
      </c>
      <c r="C6" s="73" t="s">
        <v>64</v>
      </c>
      <c r="D6" s="14"/>
    </row>
    <row r="7" spans="1:4" ht="25.05" customHeight="1" x14ac:dyDescent="0.3">
      <c r="A7" s="13"/>
      <c r="B7" s="74" t="s">
        <v>110</v>
      </c>
      <c r="C7" s="73" t="s">
        <v>64</v>
      </c>
      <c r="D7" s="14"/>
    </row>
    <row r="8" spans="1:4" ht="25.05" customHeight="1" x14ac:dyDescent="0.3">
      <c r="A8" s="13"/>
      <c r="B8" s="74" t="s">
        <v>108</v>
      </c>
      <c r="C8" s="81" t="s">
        <v>64</v>
      </c>
      <c r="D8" s="14"/>
    </row>
    <row r="9" spans="1:4" ht="25.05" customHeight="1" x14ac:dyDescent="0.3">
      <c r="A9" s="13"/>
      <c r="B9" s="74" t="s">
        <v>102</v>
      </c>
      <c r="C9" s="81" t="s">
        <v>64</v>
      </c>
      <c r="D9" s="14"/>
    </row>
    <row r="10" spans="1:4" ht="25.05" customHeight="1" x14ac:dyDescent="0.3">
      <c r="A10" s="13"/>
      <c r="B10" s="17"/>
      <c r="C10" s="19"/>
      <c r="D10" s="14"/>
    </row>
    <row r="11" spans="1:4" ht="25.05" customHeight="1" thickBot="1" x14ac:dyDescent="0.35">
      <c r="A11" s="15"/>
      <c r="B11" s="18"/>
      <c r="C11" s="20"/>
      <c r="D11" s="16"/>
    </row>
    <row r="12" spans="1:4" ht="25.05" hidden="1" customHeight="1" x14ac:dyDescent="0.3"/>
    <row r="13" spans="1:4" ht="25.05" hidden="1" customHeight="1" x14ac:dyDescent="0.3"/>
    <row r="14" spans="1:4" ht="25.05" hidden="1" customHeight="1" x14ac:dyDescent="0.3"/>
    <row r="15" spans="1:4" ht="25.05" hidden="1" customHeight="1" x14ac:dyDescent="0.3"/>
    <row r="16" spans="1:4" ht="25.05" hidden="1" customHeight="1" x14ac:dyDescent="0.3"/>
    <row r="17" ht="25.05" hidden="1" customHeight="1" x14ac:dyDescent="0.3"/>
    <row r="18" ht="25.05" hidden="1" customHeight="1" x14ac:dyDescent="0.3"/>
    <row r="19" ht="25.05" hidden="1" customHeight="1" x14ac:dyDescent="0.3"/>
    <row r="20" ht="25.05" hidden="1" customHeight="1" x14ac:dyDescent="0.3"/>
    <row r="21" ht="25.05" hidden="1" customHeight="1" x14ac:dyDescent="0.3"/>
    <row r="22" ht="25.05" hidden="1" customHeight="1" x14ac:dyDescent="0.3"/>
    <row r="23" ht="25.05" hidden="1" customHeight="1" x14ac:dyDescent="0.3"/>
    <row r="24" ht="25.05" hidden="1" customHeight="1" x14ac:dyDescent="0.3"/>
    <row r="25" ht="25.05" hidden="1" customHeight="1" x14ac:dyDescent="0.3"/>
  </sheetData>
  <mergeCells count="1">
    <mergeCell ref="B3:C5"/>
  </mergeCells>
  <hyperlinks>
    <hyperlink ref="C6" location="'4. Balance Sheet'!A1" display="Link" xr:uid="{754D3BE2-8F4D-4587-B377-837E85EFCBD6}"/>
    <hyperlink ref="C7" location="'5. Income Statement'!A1" display="Link" xr:uid="{09039237-E5F9-400F-977F-C7CBC252DDB5}"/>
    <hyperlink ref="C8" location="'2. Key Ratios &amp; Analysis'!A1" display="Link" xr:uid="{C890EB18-7529-4C3C-AA27-7799DF13871A}"/>
    <hyperlink ref="C9" location="'3. Commentary'!A1" display="Link" xr:uid="{007AD07E-64DA-4641-B822-F7F495AD85F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5A7D-5EB9-4750-89F5-614C18FB5854}">
  <dimension ref="A1:XFC45"/>
  <sheetViews>
    <sheetView showGridLines="0" workbookViewId="0"/>
  </sheetViews>
  <sheetFormatPr defaultColWidth="0" defaultRowHeight="30" customHeight="1" zeroHeight="1" x14ac:dyDescent="0.3"/>
  <cols>
    <col min="1" max="1" width="8.88671875" customWidth="1"/>
    <col min="2" max="3" width="45.77734375" customWidth="1"/>
    <col min="4" max="8" width="15.77734375" customWidth="1"/>
    <col min="9" max="9" width="45.33203125" customWidth="1"/>
    <col min="10" max="16383" width="8.88671875" hidden="1"/>
    <col min="16384" max="16384" width="1.77734375" customWidth="1"/>
  </cols>
  <sheetData>
    <row r="1" spans="1:9" ht="14.4" customHeight="1" x14ac:dyDescent="0.3">
      <c r="A1" s="21" t="s">
        <v>100</v>
      </c>
      <c r="B1" s="22"/>
      <c r="C1" s="22"/>
      <c r="D1" s="22"/>
      <c r="E1" s="22"/>
      <c r="F1" s="22"/>
      <c r="G1" s="22"/>
      <c r="H1" s="22"/>
    </row>
    <row r="2" spans="1:9" ht="14.4" customHeight="1" x14ac:dyDescent="0.3">
      <c r="A2" s="22"/>
      <c r="B2" s="23" t="s">
        <v>66</v>
      </c>
      <c r="C2" s="22"/>
      <c r="D2" s="22"/>
      <c r="E2" s="22"/>
      <c r="F2" s="22"/>
      <c r="G2" s="22"/>
      <c r="H2" s="22"/>
    </row>
    <row r="3" spans="1:9" ht="30" customHeight="1" thickBot="1" x14ac:dyDescent="0.35">
      <c r="A3" s="22"/>
      <c r="B3" s="24" t="s">
        <v>97</v>
      </c>
      <c r="C3" s="25" t="s">
        <v>67</v>
      </c>
      <c r="D3" s="26" t="s">
        <v>0</v>
      </c>
      <c r="E3" s="26" t="s">
        <v>1</v>
      </c>
      <c r="F3" s="26" t="s">
        <v>2</v>
      </c>
      <c r="G3" s="26" t="s">
        <v>3</v>
      </c>
      <c r="H3" s="26" t="s">
        <v>4</v>
      </c>
      <c r="I3" s="77" t="s">
        <v>103</v>
      </c>
    </row>
    <row r="4" spans="1:9" ht="30" customHeight="1" x14ac:dyDescent="0.3">
      <c r="A4" s="22"/>
      <c r="B4" s="27" t="s">
        <v>65</v>
      </c>
      <c r="C4" s="28"/>
      <c r="D4" s="29"/>
      <c r="E4" s="29"/>
      <c r="F4" s="29"/>
      <c r="G4" s="29"/>
      <c r="H4" s="75"/>
      <c r="I4" s="84" t="s">
        <v>111</v>
      </c>
    </row>
    <row r="5" spans="1:9" ht="30" customHeight="1" x14ac:dyDescent="0.3">
      <c r="A5" s="22"/>
      <c r="B5" s="30" t="s">
        <v>98</v>
      </c>
      <c r="C5" s="28" t="s">
        <v>71</v>
      </c>
      <c r="D5" s="31">
        <f>('5. Income Statement'!C22/'5. Income Statement'!C4)*100</f>
        <v>61.244814016391778</v>
      </c>
      <c r="E5" s="31">
        <f>('5. Income Statement'!D22/'5. Income Statement'!D4)*100</f>
        <v>42.041360209015188</v>
      </c>
      <c r="F5" s="31">
        <f>('5. Income Statement'!E22/'5. Income Statement'!E4)*100</f>
        <v>63.735593474891019</v>
      </c>
      <c r="G5" s="31">
        <f>('5. Income Statement'!F22/'5. Income Statement'!F4)*100</f>
        <v>52.906161760697266</v>
      </c>
      <c r="H5" s="76">
        <f>('5. Income Statement'!G22/'5. Income Statement'!G4)*100</f>
        <v>49.089769182542334</v>
      </c>
      <c r="I5" s="85"/>
    </row>
    <row r="6" spans="1:9" ht="30" customHeight="1" thickBot="1" x14ac:dyDescent="0.35">
      <c r="A6" s="22"/>
      <c r="B6" s="30" t="s">
        <v>99</v>
      </c>
      <c r="C6" s="28" t="s">
        <v>72</v>
      </c>
      <c r="D6" s="31">
        <f>('5. Income Statement'!C6/'5. Income Statement'!C4)*100</f>
        <v>70.953280388847091</v>
      </c>
      <c r="E6" s="31">
        <f>('5. Income Statement'!D6/'5. Income Statement'!D4)*100</f>
        <v>68.804858771163524</v>
      </c>
      <c r="F6" s="31">
        <f>('5. Income Statement'!E6/'5. Income Statement'!E4)*100</f>
        <v>72.876998676680074</v>
      </c>
      <c r="G6" s="31">
        <f>('5. Income Statement'!F6/'5. Income Statement'!F4)*100</f>
        <v>72.362418649041743</v>
      </c>
      <c r="H6" s="76">
        <f>('5. Income Statement'!G6/'5. Income Statement'!G4)*100</f>
        <v>71.535526503044352</v>
      </c>
      <c r="I6" s="86"/>
    </row>
    <row r="7" spans="1:9" ht="30" customHeight="1" x14ac:dyDescent="0.3">
      <c r="A7" s="22"/>
      <c r="B7" s="27" t="s">
        <v>69</v>
      </c>
      <c r="C7" s="28"/>
      <c r="D7" s="31"/>
      <c r="E7" s="31"/>
      <c r="F7" s="31"/>
      <c r="G7" s="31"/>
      <c r="H7" s="76"/>
      <c r="I7" s="84" t="s">
        <v>104</v>
      </c>
    </row>
    <row r="8" spans="1:9" ht="30" customHeight="1" thickBot="1" x14ac:dyDescent="0.35">
      <c r="A8" s="22"/>
      <c r="B8" s="30" t="s">
        <v>70</v>
      </c>
      <c r="C8" s="28" t="s">
        <v>77</v>
      </c>
      <c r="D8" s="31">
        <f>'4. Balance Sheet'!C19/'4. Balance Sheet'!C29</f>
        <v>0.46201063120237684</v>
      </c>
      <c r="E8" s="31">
        <f>'4. Balance Sheet'!D19/'4. Balance Sheet'!D29</f>
        <v>0.20466055345759177</v>
      </c>
      <c r="F8" s="31">
        <f>'4. Balance Sheet'!E19/'4. Balance Sheet'!E29</f>
        <v>0.60536666007313267</v>
      </c>
      <c r="G8" s="31">
        <f>'4. Balance Sheet'!F19/'4. Balance Sheet'!F29</f>
        <v>0.20487653232674435</v>
      </c>
      <c r="H8" s="76">
        <f>'4. Balance Sheet'!G19/'4. Balance Sheet'!G29</f>
        <v>0.13381796469959437</v>
      </c>
      <c r="I8" s="87"/>
    </row>
    <row r="9" spans="1:9" ht="30" customHeight="1" x14ac:dyDescent="0.3">
      <c r="A9" s="22"/>
      <c r="B9" s="27" t="s">
        <v>68</v>
      </c>
      <c r="C9" s="28"/>
      <c r="D9" s="31"/>
      <c r="E9" s="31"/>
      <c r="F9" s="31"/>
      <c r="G9" s="31"/>
      <c r="H9" s="76"/>
      <c r="I9" s="84" t="s">
        <v>112</v>
      </c>
    </row>
    <row r="10" spans="1:9" ht="30" customHeight="1" x14ac:dyDescent="0.3">
      <c r="A10" s="22"/>
      <c r="B10" s="30" t="s">
        <v>73</v>
      </c>
      <c r="C10" s="28" t="s">
        <v>74</v>
      </c>
      <c r="D10" s="31">
        <f>'5. Income Statement'!C22/'4. Balance Sheet'!C20</f>
        <v>4.1071343788632114E-2</v>
      </c>
      <c r="E10" s="31">
        <f>'5. Income Statement'!D22/'4. Balance Sheet'!D20</f>
        <v>1.397620971594965E-2</v>
      </c>
      <c r="F10" s="31">
        <f>'5. Income Statement'!E22/'4. Balance Sheet'!E20</f>
        <v>3.6574948827821835E-2</v>
      </c>
      <c r="G10" s="31">
        <f>'5. Income Statement'!F22/'4. Balance Sheet'!F20</f>
        <v>3.0923284472300892E-2</v>
      </c>
      <c r="H10" s="76">
        <f>'5. Income Statement'!G22/'4. Balance Sheet'!G20</f>
        <v>3.0953720838804086E-2</v>
      </c>
      <c r="I10" s="88"/>
    </row>
    <row r="11" spans="1:9" ht="30" customHeight="1" x14ac:dyDescent="0.3">
      <c r="A11" s="22"/>
      <c r="B11" s="30" t="s">
        <v>75</v>
      </c>
      <c r="C11" s="28" t="s">
        <v>76</v>
      </c>
      <c r="D11" s="31">
        <f>'5. Income Statement'!C22/'5. Income Statement'!C33</f>
        <v>0.69136785616919916</v>
      </c>
      <c r="E11" s="31">
        <f>'5. Income Statement'!D22/'5. Income Statement'!D33</f>
        <v>0.89559457891080818</v>
      </c>
      <c r="F11" s="31">
        <f>'5. Income Statement'!E22/'5. Income Statement'!E33</f>
        <v>0.76797410362612017</v>
      </c>
      <c r="G11" s="31">
        <f>'5. Income Statement'!F22/'5. Income Statement'!F33</f>
        <v>1.0544728900464355</v>
      </c>
      <c r="H11" s="76">
        <f>'5. Income Statement'!G22/'5. Income Statement'!G33</f>
        <v>0.88777490522508318</v>
      </c>
      <c r="I11" s="88"/>
    </row>
    <row r="12" spans="1:9" s="3" customFormat="1" ht="30" customHeight="1" thickBot="1" x14ac:dyDescent="0.35">
      <c r="A12" s="32"/>
      <c r="B12" s="33" t="s">
        <v>79</v>
      </c>
      <c r="C12" s="28" t="s">
        <v>80</v>
      </c>
      <c r="D12" s="34">
        <f>('5. Income Statement'!C22+'5. Income Statement'!C8)/('4. Balance Sheet'!C33+'4. Balance Sheet'!C43)</f>
        <v>6.2879773077548301E-2</v>
      </c>
      <c r="E12" s="34">
        <f>('5. Income Statement'!D22+'5. Income Statement'!D8)/('4. Balance Sheet'!D33+'4. Balance Sheet'!D43)</f>
        <v>1.514706903832483E-2</v>
      </c>
      <c r="F12" s="34">
        <f>('5. Income Statement'!E22+'5. Income Statement'!E8)/('4. Balance Sheet'!E33+'4. Balance Sheet'!E43)</f>
        <v>3.9441440839438714E-2</v>
      </c>
      <c r="G12" s="34">
        <f>('5. Income Statement'!F22+'5. Income Statement'!F8)/('4. Balance Sheet'!F33+'4. Balance Sheet'!F43)</f>
        <v>3.4125733219520754E-2</v>
      </c>
      <c r="H12" s="78">
        <f>('5. Income Statement'!G22+'5. Income Statement'!G8)/('4. Balance Sheet'!G33+'4. Balance Sheet'!G43)</f>
        <v>3.4267357206041738E-2</v>
      </c>
      <c r="I12" s="87"/>
    </row>
    <row r="13" spans="1:9" s="4" customFormat="1" ht="30" customHeight="1" x14ac:dyDescent="0.3">
      <c r="A13" s="35"/>
      <c r="B13" s="27" t="s">
        <v>78</v>
      </c>
      <c r="C13" s="36"/>
      <c r="D13" s="37"/>
      <c r="E13" s="37"/>
      <c r="F13" s="37"/>
      <c r="G13" s="37"/>
      <c r="H13" s="79"/>
      <c r="I13" s="89" t="s">
        <v>105</v>
      </c>
    </row>
    <row r="14" spans="1:9" s="3" customFormat="1" ht="30" customHeight="1" x14ac:dyDescent="0.3">
      <c r="A14" s="32"/>
      <c r="B14" s="33" t="s">
        <v>81</v>
      </c>
      <c r="C14" s="28" t="s">
        <v>93</v>
      </c>
      <c r="D14" s="34">
        <f>'5. Income Statement'!C4/'4. Balance Sheet'!C20</f>
        <v>6.7060933155319288E-2</v>
      </c>
      <c r="E14" s="34">
        <f>'5. Income Statement'!D4/'4. Balance Sheet'!D20</f>
        <v>3.3243952256693743E-2</v>
      </c>
      <c r="F14" s="34">
        <f>'5. Income Statement'!E4/'4. Balance Sheet'!E20</f>
        <v>5.7385436980720565E-2</v>
      </c>
      <c r="G14" s="34">
        <f>'5. Income Statement'!F4/'4. Balance Sheet'!F20</f>
        <v>5.844930617377174E-2</v>
      </c>
      <c r="H14" s="78">
        <f>'5. Income Statement'!G4/'4. Balance Sheet'!G20</f>
        <v>6.3055339950166392E-2</v>
      </c>
      <c r="I14" s="90"/>
    </row>
    <row r="15" spans="1:9" s="3" customFormat="1" ht="30" customHeight="1" thickBot="1" x14ac:dyDescent="0.35">
      <c r="A15" s="32"/>
      <c r="B15" s="33" t="s">
        <v>82</v>
      </c>
      <c r="C15" s="28" t="s">
        <v>94</v>
      </c>
      <c r="D15" s="34">
        <f>'5. Income Statement'!C4/('4. Balance Sheet'!C5+'4. Balance Sheet'!C6)</f>
        <v>7.550877793766525E-2</v>
      </c>
      <c r="E15" s="34">
        <f>'5. Income Statement'!D4/('4. Balance Sheet'!D5+'4. Balance Sheet'!D6)</f>
        <v>3.4866614585719019E-2</v>
      </c>
      <c r="F15" s="34">
        <f>'5. Income Statement'!E4/('4. Balance Sheet'!E5+'4. Balance Sheet'!E6)</f>
        <v>6.0877889231014955E-2</v>
      </c>
      <c r="G15" s="34">
        <f>'5. Income Statement'!F4/('4. Balance Sheet'!F5+'4. Balance Sheet'!F6)</f>
        <v>6.0704809675131012E-2</v>
      </c>
      <c r="H15" s="78">
        <f>'5. Income Statement'!G4/('4. Balance Sheet'!G5+'4. Balance Sheet'!G6)</f>
        <v>6.4916491180118135E-2</v>
      </c>
      <c r="I15" s="91"/>
    </row>
    <row r="16" spans="1:9" s="3" customFormat="1" ht="30" customHeight="1" x14ac:dyDescent="0.3">
      <c r="A16" s="32"/>
      <c r="B16" s="27" t="s">
        <v>83</v>
      </c>
      <c r="C16" s="38"/>
      <c r="D16" s="34"/>
      <c r="E16" s="34"/>
      <c r="F16" s="34"/>
      <c r="G16" s="34"/>
      <c r="H16" s="78"/>
      <c r="I16" s="89" t="s">
        <v>106</v>
      </c>
    </row>
    <row r="17" spans="1:9" s="3" customFormat="1" ht="30" customHeight="1" x14ac:dyDescent="0.3">
      <c r="A17" s="32"/>
      <c r="B17" s="33" t="s">
        <v>84</v>
      </c>
      <c r="C17" s="38" t="s">
        <v>96</v>
      </c>
      <c r="D17" s="34">
        <f>('4. Balance Sheet'!C26+'4. Balance Sheet'!C33+'4. Balance Sheet'!C27+'4. Balance Sheet'!C34)/'4. Balance Sheet'!C43</f>
        <v>5.1513156734329921E-2</v>
      </c>
      <c r="E17" s="34">
        <f>('4. Balance Sheet'!D26+'4. Balance Sheet'!D33+'4. Balance Sheet'!D27+'4. Balance Sheet'!D34)/'4. Balance Sheet'!D43</f>
        <v>0.66997833503277204</v>
      </c>
      <c r="F17" s="34">
        <f>('4. Balance Sheet'!E26+'4. Balance Sheet'!E33+'4. Balance Sheet'!E27+'4. Balance Sheet'!E34)/'4. Balance Sheet'!E43</f>
        <v>0.59889144917299508</v>
      </c>
      <c r="G17" s="34">
        <f>('4. Balance Sheet'!F26+'4. Balance Sheet'!F33+'4. Balance Sheet'!F27+'4. Balance Sheet'!F34)/'4. Balance Sheet'!F43</f>
        <v>0.68293588628287016</v>
      </c>
      <c r="H17" s="78">
        <f>('4. Balance Sheet'!G26+'4. Balance Sheet'!G33+'4. Balance Sheet'!G27+'4. Balance Sheet'!G34)/'4. Balance Sheet'!G43</f>
        <v>0.66925233452017996</v>
      </c>
      <c r="I17" s="92"/>
    </row>
    <row r="18" spans="1:9" s="3" customFormat="1" ht="30" customHeight="1" x14ac:dyDescent="0.3">
      <c r="A18" s="32"/>
      <c r="B18" s="33" t="s">
        <v>85</v>
      </c>
      <c r="C18" s="38" t="s">
        <v>95</v>
      </c>
      <c r="D18" s="39">
        <f>('4. Balance Sheet'!C26+'4. Balance Sheet'!C27+'4. Balance Sheet'!C33+'4. Balance Sheet'!C34)/'4. Balance Sheet'!C20</f>
        <v>3.4105577054362048E-2</v>
      </c>
      <c r="E18" s="39">
        <f>('4. Balance Sheet'!D26+'4. Balance Sheet'!D27+'4. Balance Sheet'!D33+'4. Balance Sheet'!D34)/'4. Balance Sheet'!D20</f>
        <v>0.38966754575605389</v>
      </c>
      <c r="F18" s="39">
        <f>('4. Balance Sheet'!E26+'4. Balance Sheet'!E27+'4. Balance Sheet'!E33+'4. Balance Sheet'!E34)/'4. Balance Sheet'!E20</f>
        <v>0.35993118413849357</v>
      </c>
      <c r="G18" s="39">
        <f>('4. Balance Sheet'!F26+'4. Balance Sheet'!F27+'4. Balance Sheet'!F33+'4. Balance Sheet'!F34)/'4. Balance Sheet'!F20</f>
        <v>0.389646446536277</v>
      </c>
      <c r="H18" s="80">
        <f>('4. Balance Sheet'!G26+'4. Balance Sheet'!G27+'4. Balance Sheet'!G33+'4. Balance Sheet'!G34)/'4. Balance Sheet'!G20</f>
        <v>0.3841387929387643</v>
      </c>
      <c r="I18" s="92"/>
    </row>
    <row r="19" spans="1:9" s="3" customFormat="1" ht="30" customHeight="1" thickBot="1" x14ac:dyDescent="0.35">
      <c r="A19" s="32"/>
      <c r="B19" s="33" t="s">
        <v>91</v>
      </c>
      <c r="C19" s="28" t="s">
        <v>92</v>
      </c>
      <c r="D19" s="34">
        <f>('4. Balance Sheet'!C40-'4. Balance Sheet'!C44)/'4. Balance Sheet'!C46</f>
        <v>2.1056252921000955</v>
      </c>
      <c r="E19" s="34">
        <f>('4. Balance Sheet'!D40-'4. Balance Sheet'!D44)/'4. Balance Sheet'!D46</f>
        <v>2.0148716430236959</v>
      </c>
      <c r="F19" s="34">
        <f>('4. Balance Sheet'!E40-'4. Balance Sheet'!E44)/'4. Balance Sheet'!E46</f>
        <v>2.0681712878547374</v>
      </c>
      <c r="G19" s="34">
        <f>('4. Balance Sheet'!F40-'4. Balance Sheet'!F44)/'4. Balance Sheet'!F46</f>
        <v>2.1210532376043725</v>
      </c>
      <c r="H19" s="78">
        <f>('4. Balance Sheet'!G40-'4. Balance Sheet'!G44)/'4. Balance Sheet'!G46</f>
        <v>2.1328332524498239</v>
      </c>
      <c r="I19" s="93"/>
    </row>
    <row r="20" spans="1:9" s="3" customFormat="1" ht="30" customHeight="1" x14ac:dyDescent="0.3"/>
    <row r="21" spans="1:9" s="3" customFormat="1" ht="30" hidden="1" customHeight="1" x14ac:dyDescent="0.3"/>
    <row r="22" spans="1:9" s="3" customFormat="1" ht="30" hidden="1" customHeight="1" x14ac:dyDescent="0.3"/>
    <row r="23" spans="1:9" s="3" customFormat="1" ht="30" hidden="1" customHeight="1" x14ac:dyDescent="0.3"/>
    <row r="24" spans="1:9" s="3" customFormat="1" ht="30" hidden="1" customHeight="1" x14ac:dyDescent="0.3"/>
    <row r="25" spans="1:9" s="3" customFormat="1" ht="30" hidden="1" customHeight="1" x14ac:dyDescent="0.3"/>
    <row r="26" spans="1:9" s="3" customFormat="1" ht="30" hidden="1" customHeight="1" x14ac:dyDescent="0.3"/>
    <row r="27" spans="1:9" s="3" customFormat="1" ht="30" hidden="1" customHeight="1" x14ac:dyDescent="0.3"/>
    <row r="28" spans="1:9" s="3" customFormat="1" ht="30" hidden="1" customHeight="1" x14ac:dyDescent="0.3"/>
    <row r="29" spans="1:9" s="3" customFormat="1" ht="30" hidden="1" customHeight="1" x14ac:dyDescent="0.3"/>
    <row r="30" spans="1:9" s="3" customFormat="1" ht="30" hidden="1" customHeight="1" x14ac:dyDescent="0.3"/>
    <row r="31" spans="1:9" s="3" customFormat="1" ht="30" hidden="1" customHeight="1" x14ac:dyDescent="0.3"/>
    <row r="32" spans="1:9" s="3" customFormat="1" ht="30" hidden="1" customHeight="1" x14ac:dyDescent="0.3"/>
    <row r="33" s="3" customFormat="1" ht="30" hidden="1" customHeight="1" x14ac:dyDescent="0.3"/>
    <row r="34" s="3" customFormat="1" ht="30" hidden="1" customHeight="1" x14ac:dyDescent="0.3"/>
    <row r="35" s="3" customFormat="1" ht="30" hidden="1" customHeight="1" x14ac:dyDescent="0.3"/>
    <row r="36" s="3" customFormat="1" ht="30" hidden="1" customHeight="1" x14ac:dyDescent="0.3"/>
    <row r="37" s="3" customFormat="1" ht="30" hidden="1" customHeight="1" x14ac:dyDescent="0.3"/>
    <row r="38" s="3" customFormat="1" ht="30" hidden="1" customHeight="1" x14ac:dyDescent="0.3"/>
    <row r="39" s="3" customFormat="1" ht="30" hidden="1" customHeight="1" x14ac:dyDescent="0.3"/>
    <row r="40" s="3" customFormat="1" ht="30" hidden="1" customHeight="1" x14ac:dyDescent="0.3"/>
    <row r="41" s="3" customFormat="1" ht="30" hidden="1" customHeight="1" x14ac:dyDescent="0.3"/>
    <row r="42" s="3" customFormat="1" ht="30" hidden="1" customHeight="1" x14ac:dyDescent="0.3"/>
    <row r="43" s="3" customFormat="1" ht="30" hidden="1" customHeight="1" x14ac:dyDescent="0.3"/>
    <row r="44" s="3" customFormat="1" ht="30" hidden="1" customHeight="1" x14ac:dyDescent="0.3"/>
    <row r="45" s="3" customFormat="1" ht="30" hidden="1" customHeight="1" x14ac:dyDescent="0.3"/>
  </sheetData>
  <mergeCells count="5">
    <mergeCell ref="I4:I6"/>
    <mergeCell ref="I7:I8"/>
    <mergeCell ref="I9:I12"/>
    <mergeCell ref="I13:I15"/>
    <mergeCell ref="I16:I19"/>
  </mergeCells>
  <hyperlinks>
    <hyperlink ref="A1" location="'1. Status Sheet'!A1" display="Back to Status Sheet" xr:uid="{434DC20D-F5B8-40BC-8DC6-85B421C6E47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063FD-570F-4FF4-9573-FBF5F234DD95}">
  <dimension ref="A1:R27"/>
  <sheetViews>
    <sheetView showGridLines="0" workbookViewId="0"/>
  </sheetViews>
  <sheetFormatPr defaultColWidth="0" defaultRowHeight="14.4" zeroHeight="1" x14ac:dyDescent="0.3"/>
  <cols>
    <col min="1" max="18" width="8.88671875" customWidth="1"/>
    <col min="19" max="16384" width="8.88671875" hidden="1"/>
  </cols>
  <sheetData>
    <row r="1" spans="1:17" x14ac:dyDescent="0.3">
      <c r="A1" s="21" t="s">
        <v>100</v>
      </c>
    </row>
    <row r="2" spans="1:17" ht="15" thickBot="1" x14ac:dyDescent="0.35">
      <c r="A2" s="21"/>
    </row>
    <row r="3" spans="1:17" x14ac:dyDescent="0.3">
      <c r="B3" s="94" t="s">
        <v>107</v>
      </c>
      <c r="C3" s="95"/>
      <c r="D3" s="95"/>
      <c r="E3" s="95"/>
      <c r="F3" s="95"/>
      <c r="G3" s="95"/>
      <c r="H3" s="95"/>
      <c r="I3" s="95"/>
      <c r="J3" s="95"/>
      <c r="K3" s="95"/>
      <c r="L3" s="95"/>
      <c r="M3" s="95"/>
      <c r="N3" s="95"/>
      <c r="O3" s="95"/>
      <c r="P3" s="95"/>
      <c r="Q3" s="96"/>
    </row>
    <row r="4" spans="1:17" x14ac:dyDescent="0.3">
      <c r="B4" s="97"/>
      <c r="C4" s="98"/>
      <c r="D4" s="98"/>
      <c r="E4" s="98"/>
      <c r="F4" s="98"/>
      <c r="G4" s="98"/>
      <c r="H4" s="98"/>
      <c r="I4" s="98"/>
      <c r="J4" s="98"/>
      <c r="K4" s="98"/>
      <c r="L4" s="98"/>
      <c r="M4" s="98"/>
      <c r="N4" s="98"/>
      <c r="O4" s="98"/>
      <c r="P4" s="98"/>
      <c r="Q4" s="99"/>
    </row>
    <row r="5" spans="1:17" x14ac:dyDescent="0.3">
      <c r="B5" s="97"/>
      <c r="C5" s="98"/>
      <c r="D5" s="98"/>
      <c r="E5" s="98"/>
      <c r="F5" s="98"/>
      <c r="G5" s="98"/>
      <c r="H5" s="98"/>
      <c r="I5" s="98"/>
      <c r="J5" s="98"/>
      <c r="K5" s="98"/>
      <c r="L5" s="98"/>
      <c r="M5" s="98"/>
      <c r="N5" s="98"/>
      <c r="O5" s="98"/>
      <c r="P5" s="98"/>
      <c r="Q5" s="99"/>
    </row>
    <row r="6" spans="1:17" x14ac:dyDescent="0.3">
      <c r="B6" s="97"/>
      <c r="C6" s="98"/>
      <c r="D6" s="98"/>
      <c r="E6" s="98"/>
      <c r="F6" s="98"/>
      <c r="G6" s="98"/>
      <c r="H6" s="98"/>
      <c r="I6" s="98"/>
      <c r="J6" s="98"/>
      <c r="K6" s="98"/>
      <c r="L6" s="98"/>
      <c r="M6" s="98"/>
      <c r="N6" s="98"/>
      <c r="O6" s="98"/>
      <c r="P6" s="98"/>
      <c r="Q6" s="99"/>
    </row>
    <row r="7" spans="1:17" x14ac:dyDescent="0.3">
      <c r="B7" s="97"/>
      <c r="C7" s="98"/>
      <c r="D7" s="98"/>
      <c r="E7" s="98"/>
      <c r="F7" s="98"/>
      <c r="G7" s="98"/>
      <c r="H7" s="98"/>
      <c r="I7" s="98"/>
      <c r="J7" s="98"/>
      <c r="K7" s="98"/>
      <c r="L7" s="98"/>
      <c r="M7" s="98"/>
      <c r="N7" s="98"/>
      <c r="O7" s="98"/>
      <c r="P7" s="98"/>
      <c r="Q7" s="99"/>
    </row>
    <row r="8" spans="1:17" x14ac:dyDescent="0.3">
      <c r="B8" s="97"/>
      <c r="C8" s="98"/>
      <c r="D8" s="98"/>
      <c r="E8" s="98"/>
      <c r="F8" s="98"/>
      <c r="G8" s="98"/>
      <c r="H8" s="98"/>
      <c r="I8" s="98"/>
      <c r="J8" s="98"/>
      <c r="K8" s="98"/>
      <c r="L8" s="98"/>
      <c r="M8" s="98"/>
      <c r="N8" s="98"/>
      <c r="O8" s="98"/>
      <c r="P8" s="98"/>
      <c r="Q8" s="99"/>
    </row>
    <row r="9" spans="1:17" x14ac:dyDescent="0.3">
      <c r="B9" s="97"/>
      <c r="C9" s="98"/>
      <c r="D9" s="98"/>
      <c r="E9" s="98"/>
      <c r="F9" s="98"/>
      <c r="G9" s="98"/>
      <c r="H9" s="98"/>
      <c r="I9" s="98"/>
      <c r="J9" s="98"/>
      <c r="K9" s="98"/>
      <c r="L9" s="98"/>
      <c r="M9" s="98"/>
      <c r="N9" s="98"/>
      <c r="O9" s="98"/>
      <c r="P9" s="98"/>
      <c r="Q9" s="99"/>
    </row>
    <row r="10" spans="1:17" x14ac:dyDescent="0.3">
      <c r="B10" s="97"/>
      <c r="C10" s="98"/>
      <c r="D10" s="98"/>
      <c r="E10" s="98"/>
      <c r="F10" s="98"/>
      <c r="G10" s="98"/>
      <c r="H10" s="98"/>
      <c r="I10" s="98"/>
      <c r="J10" s="98"/>
      <c r="K10" s="98"/>
      <c r="L10" s="98"/>
      <c r="M10" s="98"/>
      <c r="N10" s="98"/>
      <c r="O10" s="98"/>
      <c r="P10" s="98"/>
      <c r="Q10" s="99"/>
    </row>
    <row r="11" spans="1:17" x14ac:dyDescent="0.3">
      <c r="B11" s="97"/>
      <c r="C11" s="98"/>
      <c r="D11" s="98"/>
      <c r="E11" s="98"/>
      <c r="F11" s="98"/>
      <c r="G11" s="98"/>
      <c r="H11" s="98"/>
      <c r="I11" s="98"/>
      <c r="J11" s="98"/>
      <c r="K11" s="98"/>
      <c r="L11" s="98"/>
      <c r="M11" s="98"/>
      <c r="N11" s="98"/>
      <c r="O11" s="98"/>
      <c r="P11" s="98"/>
      <c r="Q11" s="99"/>
    </row>
    <row r="12" spans="1:17" x14ac:dyDescent="0.3">
      <c r="B12" s="97"/>
      <c r="C12" s="98"/>
      <c r="D12" s="98"/>
      <c r="E12" s="98"/>
      <c r="F12" s="98"/>
      <c r="G12" s="98"/>
      <c r="H12" s="98"/>
      <c r="I12" s="98"/>
      <c r="J12" s="98"/>
      <c r="K12" s="98"/>
      <c r="L12" s="98"/>
      <c r="M12" s="98"/>
      <c r="N12" s="98"/>
      <c r="O12" s="98"/>
      <c r="P12" s="98"/>
      <c r="Q12" s="99"/>
    </row>
    <row r="13" spans="1:17" x14ac:dyDescent="0.3">
      <c r="B13" s="97"/>
      <c r="C13" s="98"/>
      <c r="D13" s="98"/>
      <c r="E13" s="98"/>
      <c r="F13" s="98"/>
      <c r="G13" s="98"/>
      <c r="H13" s="98"/>
      <c r="I13" s="98"/>
      <c r="J13" s="98"/>
      <c r="K13" s="98"/>
      <c r="L13" s="98"/>
      <c r="M13" s="98"/>
      <c r="N13" s="98"/>
      <c r="O13" s="98"/>
      <c r="P13" s="98"/>
      <c r="Q13" s="99"/>
    </row>
    <row r="14" spans="1:17" x14ac:dyDescent="0.3">
      <c r="B14" s="97"/>
      <c r="C14" s="98"/>
      <c r="D14" s="98"/>
      <c r="E14" s="98"/>
      <c r="F14" s="98"/>
      <c r="G14" s="98"/>
      <c r="H14" s="98"/>
      <c r="I14" s="98"/>
      <c r="J14" s="98"/>
      <c r="K14" s="98"/>
      <c r="L14" s="98"/>
      <c r="M14" s="98"/>
      <c r="N14" s="98"/>
      <c r="O14" s="98"/>
      <c r="P14" s="98"/>
      <c r="Q14" s="99"/>
    </row>
    <row r="15" spans="1:17" x14ac:dyDescent="0.3">
      <c r="B15" s="97"/>
      <c r="C15" s="98"/>
      <c r="D15" s="98"/>
      <c r="E15" s="98"/>
      <c r="F15" s="98"/>
      <c r="G15" s="98"/>
      <c r="H15" s="98"/>
      <c r="I15" s="98"/>
      <c r="J15" s="98"/>
      <c r="K15" s="98"/>
      <c r="L15" s="98"/>
      <c r="M15" s="98"/>
      <c r="N15" s="98"/>
      <c r="O15" s="98"/>
      <c r="P15" s="98"/>
      <c r="Q15" s="99"/>
    </row>
    <row r="16" spans="1:17" x14ac:dyDescent="0.3">
      <c r="B16" s="97"/>
      <c r="C16" s="98"/>
      <c r="D16" s="98"/>
      <c r="E16" s="98"/>
      <c r="F16" s="98"/>
      <c r="G16" s="98"/>
      <c r="H16" s="98"/>
      <c r="I16" s="98"/>
      <c r="J16" s="98"/>
      <c r="K16" s="98"/>
      <c r="L16" s="98"/>
      <c r="M16" s="98"/>
      <c r="N16" s="98"/>
      <c r="O16" s="98"/>
      <c r="P16" s="98"/>
      <c r="Q16" s="99"/>
    </row>
    <row r="17" spans="2:17" x14ac:dyDescent="0.3">
      <c r="B17" s="97"/>
      <c r="C17" s="98"/>
      <c r="D17" s="98"/>
      <c r="E17" s="98"/>
      <c r="F17" s="98"/>
      <c r="G17" s="98"/>
      <c r="H17" s="98"/>
      <c r="I17" s="98"/>
      <c r="J17" s="98"/>
      <c r="K17" s="98"/>
      <c r="L17" s="98"/>
      <c r="M17" s="98"/>
      <c r="N17" s="98"/>
      <c r="O17" s="98"/>
      <c r="P17" s="98"/>
      <c r="Q17" s="99"/>
    </row>
    <row r="18" spans="2:17" x14ac:dyDescent="0.3">
      <c r="B18" s="97"/>
      <c r="C18" s="98"/>
      <c r="D18" s="98"/>
      <c r="E18" s="98"/>
      <c r="F18" s="98"/>
      <c r="G18" s="98"/>
      <c r="H18" s="98"/>
      <c r="I18" s="98"/>
      <c r="J18" s="98"/>
      <c r="K18" s="98"/>
      <c r="L18" s="98"/>
      <c r="M18" s="98"/>
      <c r="N18" s="98"/>
      <c r="O18" s="98"/>
      <c r="P18" s="98"/>
      <c r="Q18" s="99"/>
    </row>
    <row r="19" spans="2:17" x14ac:dyDescent="0.3">
      <c r="B19" s="97"/>
      <c r="C19" s="98"/>
      <c r="D19" s="98"/>
      <c r="E19" s="98"/>
      <c r="F19" s="98"/>
      <c r="G19" s="98"/>
      <c r="H19" s="98"/>
      <c r="I19" s="98"/>
      <c r="J19" s="98"/>
      <c r="K19" s="98"/>
      <c r="L19" s="98"/>
      <c r="M19" s="98"/>
      <c r="N19" s="98"/>
      <c r="O19" s="98"/>
      <c r="P19" s="98"/>
      <c r="Q19" s="99"/>
    </row>
    <row r="20" spans="2:17" x14ac:dyDescent="0.3">
      <c r="B20" s="97"/>
      <c r="C20" s="98"/>
      <c r="D20" s="98"/>
      <c r="E20" s="98"/>
      <c r="F20" s="98"/>
      <c r="G20" s="98"/>
      <c r="H20" s="98"/>
      <c r="I20" s="98"/>
      <c r="J20" s="98"/>
      <c r="K20" s="98"/>
      <c r="L20" s="98"/>
      <c r="M20" s="98"/>
      <c r="N20" s="98"/>
      <c r="O20" s="98"/>
      <c r="P20" s="98"/>
      <c r="Q20" s="99"/>
    </row>
    <row r="21" spans="2:17" x14ac:dyDescent="0.3">
      <c r="B21" s="97"/>
      <c r="C21" s="98"/>
      <c r="D21" s="98"/>
      <c r="E21" s="98"/>
      <c r="F21" s="98"/>
      <c r="G21" s="98"/>
      <c r="H21" s="98"/>
      <c r="I21" s="98"/>
      <c r="J21" s="98"/>
      <c r="K21" s="98"/>
      <c r="L21" s="98"/>
      <c r="M21" s="98"/>
      <c r="N21" s="98"/>
      <c r="O21" s="98"/>
      <c r="P21" s="98"/>
      <c r="Q21" s="99"/>
    </row>
    <row r="22" spans="2:17" x14ac:dyDescent="0.3">
      <c r="B22" s="97"/>
      <c r="C22" s="98"/>
      <c r="D22" s="98"/>
      <c r="E22" s="98"/>
      <c r="F22" s="98"/>
      <c r="G22" s="98"/>
      <c r="H22" s="98"/>
      <c r="I22" s="98"/>
      <c r="J22" s="98"/>
      <c r="K22" s="98"/>
      <c r="L22" s="98"/>
      <c r="M22" s="98"/>
      <c r="N22" s="98"/>
      <c r="O22" s="98"/>
      <c r="P22" s="98"/>
      <c r="Q22" s="99"/>
    </row>
    <row r="23" spans="2:17" x14ac:dyDescent="0.3">
      <c r="B23" s="97"/>
      <c r="C23" s="98"/>
      <c r="D23" s="98"/>
      <c r="E23" s="98"/>
      <c r="F23" s="98"/>
      <c r="G23" s="98"/>
      <c r="H23" s="98"/>
      <c r="I23" s="98"/>
      <c r="J23" s="98"/>
      <c r="K23" s="98"/>
      <c r="L23" s="98"/>
      <c r="M23" s="98"/>
      <c r="N23" s="98"/>
      <c r="O23" s="98"/>
      <c r="P23" s="98"/>
      <c r="Q23" s="99"/>
    </row>
    <row r="24" spans="2:17" x14ac:dyDescent="0.3">
      <c r="B24" s="97"/>
      <c r="C24" s="98"/>
      <c r="D24" s="98"/>
      <c r="E24" s="98"/>
      <c r="F24" s="98"/>
      <c r="G24" s="98"/>
      <c r="H24" s="98"/>
      <c r="I24" s="98"/>
      <c r="J24" s="98"/>
      <c r="K24" s="98"/>
      <c r="L24" s="98"/>
      <c r="M24" s="98"/>
      <c r="N24" s="98"/>
      <c r="O24" s="98"/>
      <c r="P24" s="98"/>
      <c r="Q24" s="99"/>
    </row>
    <row r="25" spans="2:17" x14ac:dyDescent="0.3">
      <c r="B25" s="97"/>
      <c r="C25" s="98"/>
      <c r="D25" s="98"/>
      <c r="E25" s="98"/>
      <c r="F25" s="98"/>
      <c r="G25" s="98"/>
      <c r="H25" s="98"/>
      <c r="I25" s="98"/>
      <c r="J25" s="98"/>
      <c r="K25" s="98"/>
      <c r="L25" s="98"/>
      <c r="M25" s="98"/>
      <c r="N25" s="98"/>
      <c r="O25" s="98"/>
      <c r="P25" s="98"/>
      <c r="Q25" s="99"/>
    </row>
    <row r="26" spans="2:17" ht="15" thickBot="1" x14ac:dyDescent="0.35">
      <c r="B26" s="100"/>
      <c r="C26" s="101"/>
      <c r="D26" s="101"/>
      <c r="E26" s="101"/>
      <c r="F26" s="101"/>
      <c r="G26" s="101"/>
      <c r="H26" s="101"/>
      <c r="I26" s="101"/>
      <c r="J26" s="101"/>
      <c r="K26" s="101"/>
      <c r="L26" s="101"/>
      <c r="M26" s="101"/>
      <c r="N26" s="101"/>
      <c r="O26" s="101"/>
      <c r="P26" s="101"/>
      <c r="Q26" s="102"/>
    </row>
    <row r="27" spans="2:17" x14ac:dyDescent="0.3"/>
  </sheetData>
  <mergeCells count="1">
    <mergeCell ref="B3:Q26"/>
  </mergeCells>
  <hyperlinks>
    <hyperlink ref="A1" location="'1. Status Sheet'!A1" display="Back to Status Sheet" xr:uid="{7EB31C6E-7212-4798-87D9-060C121548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6"/>
  <sheetViews>
    <sheetView showGridLines="0" workbookViewId="0"/>
  </sheetViews>
  <sheetFormatPr defaultColWidth="0" defaultRowHeight="14.4" zeroHeight="1" x14ac:dyDescent="0.3"/>
  <cols>
    <col min="1" max="1" width="8.88671875" customWidth="1"/>
    <col min="2" max="2" width="45.77734375" style="1" customWidth="1"/>
    <col min="3" max="7" width="25.77734375" customWidth="1"/>
    <col min="8" max="8" width="8.88671875" customWidth="1"/>
    <col min="9" max="16384" width="8.88671875" hidden="1"/>
  </cols>
  <sheetData>
    <row r="1" spans="1:7" x14ac:dyDescent="0.3">
      <c r="A1" s="21" t="s">
        <v>100</v>
      </c>
      <c r="B1" s="40"/>
      <c r="C1" s="22"/>
      <c r="D1" s="22"/>
      <c r="E1" s="22"/>
      <c r="F1" s="22"/>
      <c r="G1" s="22"/>
    </row>
    <row r="2" spans="1:7" x14ac:dyDescent="0.3">
      <c r="A2" s="22"/>
      <c r="B2" s="41" t="s">
        <v>114</v>
      </c>
      <c r="C2" s="22"/>
      <c r="D2" s="22"/>
      <c r="E2" s="22"/>
      <c r="F2" s="22"/>
      <c r="G2" s="22"/>
    </row>
    <row r="3" spans="1:7" ht="30" customHeight="1" x14ac:dyDescent="0.3">
      <c r="A3" s="22"/>
      <c r="B3" s="24"/>
      <c r="C3" s="42" t="s">
        <v>86</v>
      </c>
      <c r="D3" s="42" t="s">
        <v>87</v>
      </c>
      <c r="E3" s="42" t="s">
        <v>88</v>
      </c>
      <c r="F3" s="42" t="s">
        <v>89</v>
      </c>
      <c r="G3" s="42" t="s">
        <v>90</v>
      </c>
    </row>
    <row r="4" spans="1:7" ht="30" customHeight="1" x14ac:dyDescent="0.3">
      <c r="A4" s="22"/>
      <c r="B4" s="36" t="s">
        <v>5</v>
      </c>
      <c r="C4" s="43"/>
      <c r="D4" s="43"/>
      <c r="E4" s="43"/>
      <c r="F4" s="44"/>
      <c r="G4" s="43"/>
    </row>
    <row r="5" spans="1:7" ht="30" customHeight="1" x14ac:dyDescent="0.3">
      <c r="A5" s="22"/>
      <c r="B5" s="45" t="s">
        <v>6</v>
      </c>
      <c r="C5" s="53">
        <v>3290</v>
      </c>
      <c r="D5" s="53">
        <v>7064</v>
      </c>
      <c r="E5" s="53">
        <v>6121</v>
      </c>
      <c r="F5" s="53">
        <v>5311</v>
      </c>
      <c r="G5" s="53">
        <v>4948</v>
      </c>
    </row>
    <row r="6" spans="1:7" ht="30" customHeight="1" x14ac:dyDescent="0.3">
      <c r="A6" s="22"/>
      <c r="B6" s="45" t="s">
        <v>7</v>
      </c>
      <c r="C6" s="53">
        <v>10415843</v>
      </c>
      <c r="D6" s="53">
        <v>21366075</v>
      </c>
      <c r="E6" s="53">
        <v>21431071</v>
      </c>
      <c r="F6" s="53">
        <v>23744817</v>
      </c>
      <c r="G6" s="53">
        <v>24024909</v>
      </c>
    </row>
    <row r="7" spans="1:7" ht="30" customHeight="1" x14ac:dyDescent="0.3">
      <c r="A7" s="22"/>
      <c r="B7" s="45" t="s">
        <v>8</v>
      </c>
      <c r="C7" s="53">
        <v>0</v>
      </c>
      <c r="D7" s="53">
        <v>0</v>
      </c>
      <c r="E7" s="53">
        <v>0</v>
      </c>
      <c r="F7" s="60">
        <v>0</v>
      </c>
      <c r="G7" s="53">
        <v>0</v>
      </c>
    </row>
    <row r="8" spans="1:7" ht="30" customHeight="1" x14ac:dyDescent="0.3">
      <c r="A8" s="22"/>
      <c r="B8" s="45" t="s">
        <v>9</v>
      </c>
      <c r="C8" s="53">
        <v>840851</v>
      </c>
      <c r="D8" s="53">
        <v>508119</v>
      </c>
      <c r="E8" s="53">
        <v>320347</v>
      </c>
      <c r="F8" s="53">
        <v>361198</v>
      </c>
      <c r="G8" s="53">
        <v>348581</v>
      </c>
    </row>
    <row r="9" spans="1:7" ht="30" customHeight="1" x14ac:dyDescent="0.3">
      <c r="A9" s="22"/>
      <c r="B9" s="45" t="s">
        <v>10</v>
      </c>
      <c r="C9" s="53">
        <v>214742</v>
      </c>
      <c r="D9" s="53">
        <v>218686</v>
      </c>
      <c r="E9" s="53">
        <v>193168</v>
      </c>
      <c r="F9" s="53">
        <v>180989</v>
      </c>
      <c r="G9" s="53">
        <v>150559</v>
      </c>
    </row>
    <row r="10" spans="1:7" ht="30" customHeight="1" x14ac:dyDescent="0.3">
      <c r="A10" s="22"/>
      <c r="B10" s="45" t="s">
        <v>11</v>
      </c>
      <c r="C10" s="53">
        <v>25001</v>
      </c>
      <c r="D10" s="53">
        <v>31064</v>
      </c>
      <c r="E10" s="53">
        <v>20639</v>
      </c>
      <c r="F10" s="53">
        <v>40286</v>
      </c>
      <c r="G10" s="53">
        <v>12616</v>
      </c>
    </row>
    <row r="11" spans="1:7" ht="30" customHeight="1" x14ac:dyDescent="0.3">
      <c r="A11" s="22"/>
      <c r="B11" s="46" t="s">
        <v>12</v>
      </c>
      <c r="C11" s="53">
        <v>0</v>
      </c>
      <c r="D11" s="53">
        <v>10412</v>
      </c>
      <c r="E11" s="53">
        <v>6855</v>
      </c>
      <c r="F11" s="53">
        <v>4216</v>
      </c>
      <c r="G11" s="53">
        <v>1931</v>
      </c>
    </row>
    <row r="12" spans="1:7" ht="30" customHeight="1" thickBot="1" x14ac:dyDescent="0.35">
      <c r="A12" s="22"/>
      <c r="B12" s="45" t="s">
        <v>13</v>
      </c>
      <c r="C12" s="54">
        <v>3343</v>
      </c>
      <c r="D12" s="54">
        <v>1975</v>
      </c>
      <c r="E12" s="54">
        <v>1608</v>
      </c>
      <c r="F12" s="54">
        <v>947</v>
      </c>
      <c r="G12" s="54">
        <v>1044</v>
      </c>
    </row>
    <row r="13" spans="1:7" ht="30" customHeight="1" thickBot="1" x14ac:dyDescent="0.35">
      <c r="A13" s="22"/>
      <c r="B13" s="47"/>
      <c r="C13" s="55">
        <v>11503070</v>
      </c>
      <c r="D13" s="56">
        <v>22143395</v>
      </c>
      <c r="E13" s="56">
        <v>21979809</v>
      </c>
      <c r="F13" s="56">
        <v>24337764</v>
      </c>
      <c r="G13" s="57">
        <v>24544588</v>
      </c>
    </row>
    <row r="14" spans="1:7" ht="30" customHeight="1" x14ac:dyDescent="0.3">
      <c r="A14" s="22"/>
      <c r="B14" s="36" t="s">
        <v>14</v>
      </c>
      <c r="C14" s="58"/>
      <c r="D14" s="58"/>
      <c r="E14" s="58"/>
      <c r="F14" s="58"/>
      <c r="G14" s="58"/>
    </row>
    <row r="15" spans="1:7" ht="30" customHeight="1" x14ac:dyDescent="0.3">
      <c r="A15" s="22"/>
      <c r="B15" s="45" t="s">
        <v>61</v>
      </c>
      <c r="C15" s="53">
        <v>0</v>
      </c>
      <c r="D15" s="53">
        <v>0</v>
      </c>
      <c r="E15" s="53">
        <v>278000</v>
      </c>
      <c r="F15" s="53">
        <v>0</v>
      </c>
      <c r="G15" s="53">
        <v>0</v>
      </c>
    </row>
    <row r="16" spans="1:7" ht="30" customHeight="1" x14ac:dyDescent="0.3">
      <c r="A16" s="22"/>
      <c r="B16" s="45" t="s">
        <v>15</v>
      </c>
      <c r="C16" s="53">
        <v>26391</v>
      </c>
      <c r="D16" s="53">
        <v>83000</v>
      </c>
      <c r="E16" s="53">
        <v>108668</v>
      </c>
      <c r="F16" s="53">
        <v>61837</v>
      </c>
      <c r="G16" s="53">
        <v>50485</v>
      </c>
    </row>
    <row r="17" spans="1:7" ht="30" customHeight="1" x14ac:dyDescent="0.3">
      <c r="A17" s="22"/>
      <c r="B17" s="45" t="s">
        <v>16</v>
      </c>
      <c r="C17" s="53">
        <v>202198</v>
      </c>
      <c r="D17" s="53">
        <v>183617</v>
      </c>
      <c r="E17" s="53">
        <v>365133</v>
      </c>
      <c r="F17" s="53">
        <v>248396</v>
      </c>
      <c r="G17" s="53">
        <v>140700</v>
      </c>
    </row>
    <row r="18" spans="1:7" ht="30" customHeight="1" thickBot="1" x14ac:dyDescent="0.35">
      <c r="A18" s="22"/>
      <c r="B18" s="45" t="s">
        <v>17</v>
      </c>
      <c r="C18" s="54">
        <v>0</v>
      </c>
      <c r="D18" s="54">
        <v>6366</v>
      </c>
      <c r="E18" s="59">
        <v>10240</v>
      </c>
      <c r="F18" s="54">
        <v>18626</v>
      </c>
      <c r="G18" s="54">
        <v>3353</v>
      </c>
    </row>
    <row r="19" spans="1:7" ht="30" customHeight="1" thickBot="1" x14ac:dyDescent="0.35">
      <c r="A19" s="22"/>
      <c r="B19" s="47"/>
      <c r="C19" s="55">
        <v>228589</v>
      </c>
      <c r="D19" s="56">
        <v>272983</v>
      </c>
      <c r="E19" s="56">
        <v>762041</v>
      </c>
      <c r="F19" s="56">
        <v>328859</v>
      </c>
      <c r="G19" s="57">
        <v>194538</v>
      </c>
    </row>
    <row r="20" spans="1:7" ht="30" customHeight="1" thickBot="1" x14ac:dyDescent="0.35">
      <c r="A20" s="22"/>
      <c r="B20" s="48" t="s">
        <v>18</v>
      </c>
      <c r="C20" s="61">
        <v>11731659</v>
      </c>
      <c r="D20" s="61">
        <v>22416378</v>
      </c>
      <c r="E20" s="61">
        <v>22741850</v>
      </c>
      <c r="F20" s="61">
        <v>24666623</v>
      </c>
      <c r="G20" s="61">
        <v>24739126</v>
      </c>
    </row>
    <row r="21" spans="1:7" ht="30" customHeight="1" thickTop="1" x14ac:dyDescent="0.3">
      <c r="B21" s="6"/>
      <c r="C21" s="62"/>
      <c r="D21" s="62"/>
      <c r="E21" s="62"/>
      <c r="F21" s="62"/>
      <c r="G21" s="62"/>
    </row>
    <row r="22" spans="1:7" ht="30" customHeight="1" x14ac:dyDescent="0.3">
      <c r="B22" s="2" t="s">
        <v>19</v>
      </c>
      <c r="C22" s="63"/>
      <c r="D22" s="63"/>
      <c r="E22" s="63"/>
      <c r="F22" s="63"/>
      <c r="G22" s="63"/>
    </row>
    <row r="23" spans="1:7" ht="30" customHeight="1" x14ac:dyDescent="0.3">
      <c r="B23" s="5" t="s">
        <v>17</v>
      </c>
      <c r="C23" s="63">
        <v>2542</v>
      </c>
      <c r="D23" s="63">
        <v>8677</v>
      </c>
      <c r="E23" s="63">
        <v>0</v>
      </c>
      <c r="F23" s="63">
        <v>25199</v>
      </c>
      <c r="G23" s="63">
        <v>0</v>
      </c>
    </row>
    <row r="24" spans="1:7" ht="30" customHeight="1" x14ac:dyDescent="0.3">
      <c r="B24" s="5" t="s">
        <v>20</v>
      </c>
      <c r="C24" s="63">
        <v>166857</v>
      </c>
      <c r="D24" s="63">
        <v>293008</v>
      </c>
      <c r="E24" s="63">
        <v>557481</v>
      </c>
      <c r="F24" s="63">
        <v>323881</v>
      </c>
      <c r="G24" s="63">
        <v>342720</v>
      </c>
    </row>
    <row r="25" spans="1:7" ht="30" customHeight="1" x14ac:dyDescent="0.3">
      <c r="B25" s="5" t="s">
        <v>21</v>
      </c>
      <c r="C25" s="63">
        <v>62532</v>
      </c>
      <c r="D25" s="63">
        <v>90533</v>
      </c>
      <c r="E25" s="63">
        <v>94318</v>
      </c>
      <c r="F25" s="63">
        <v>86594</v>
      </c>
      <c r="G25" s="63">
        <v>91015</v>
      </c>
    </row>
    <row r="26" spans="1:7" ht="30" customHeight="1" x14ac:dyDescent="0.3">
      <c r="B26" s="5" t="s">
        <v>22</v>
      </c>
      <c r="C26" s="63">
        <v>259807</v>
      </c>
      <c r="D26" s="63">
        <v>931932</v>
      </c>
      <c r="E26" s="63">
        <v>594641</v>
      </c>
      <c r="F26" s="63">
        <v>1155045</v>
      </c>
      <c r="G26" s="63">
        <v>1001356</v>
      </c>
    </row>
    <row r="27" spans="1:7" ht="30" customHeight="1" x14ac:dyDescent="0.3">
      <c r="B27" s="5" t="s">
        <v>23</v>
      </c>
      <c r="C27" s="63">
        <v>2865</v>
      </c>
      <c r="D27" s="63">
        <v>2248</v>
      </c>
      <c r="E27" s="63">
        <v>2261</v>
      </c>
      <c r="F27" s="63">
        <v>1932</v>
      </c>
      <c r="G27" s="63">
        <v>1471</v>
      </c>
    </row>
    <row r="28" spans="1:7" ht="30" customHeight="1" thickBot="1" x14ac:dyDescent="0.35">
      <c r="B28" s="5" t="s">
        <v>24</v>
      </c>
      <c r="C28" s="64">
        <v>167</v>
      </c>
      <c r="D28" s="64">
        <v>7435</v>
      </c>
      <c r="E28" s="64">
        <v>10108</v>
      </c>
      <c r="F28" s="64">
        <v>12506</v>
      </c>
      <c r="G28" s="64">
        <v>17189</v>
      </c>
    </row>
    <row r="29" spans="1:7" ht="30" customHeight="1" thickBot="1" x14ac:dyDescent="0.35">
      <c r="B29" s="7"/>
      <c r="C29" s="65">
        <v>494770</v>
      </c>
      <c r="D29" s="66">
        <v>1333833</v>
      </c>
      <c r="E29" s="66">
        <v>1258809</v>
      </c>
      <c r="F29" s="66">
        <v>1605157</v>
      </c>
      <c r="G29" s="67">
        <v>1453751</v>
      </c>
    </row>
    <row r="30" spans="1:7" ht="30" customHeight="1" x14ac:dyDescent="0.3">
      <c r="B30" s="2" t="s">
        <v>25</v>
      </c>
      <c r="C30" s="62"/>
      <c r="D30" s="62"/>
      <c r="E30" s="62"/>
      <c r="F30" s="62"/>
      <c r="G30" s="62"/>
    </row>
    <row r="31" spans="1:7" ht="30" customHeight="1" x14ac:dyDescent="0.3">
      <c r="B31" s="5" t="s">
        <v>17</v>
      </c>
      <c r="C31" s="63">
        <v>31137</v>
      </c>
      <c r="D31" s="63">
        <v>60285</v>
      </c>
      <c r="E31" s="63">
        <v>32428</v>
      </c>
      <c r="F31" s="63">
        <v>87541</v>
      </c>
      <c r="G31" s="63">
        <v>137095</v>
      </c>
    </row>
    <row r="32" spans="1:7" ht="30" customHeight="1" x14ac:dyDescent="0.3">
      <c r="B32" s="5" t="s">
        <v>20</v>
      </c>
      <c r="C32" s="63">
        <v>3301070</v>
      </c>
      <c r="D32" s="63">
        <v>1467</v>
      </c>
      <c r="E32" s="63">
        <v>1072</v>
      </c>
      <c r="F32" s="63">
        <v>34896</v>
      </c>
      <c r="G32" s="63">
        <v>34644</v>
      </c>
    </row>
    <row r="33" spans="2:7" ht="30" customHeight="1" x14ac:dyDescent="0.3">
      <c r="B33" s="5" t="s">
        <v>22</v>
      </c>
      <c r="C33" s="63">
        <v>8457</v>
      </c>
      <c r="D33" s="63">
        <v>7794313</v>
      </c>
      <c r="E33" s="63">
        <v>7582636</v>
      </c>
      <c r="F33" s="63">
        <v>8430216</v>
      </c>
      <c r="G33" s="63">
        <v>8476374</v>
      </c>
    </row>
    <row r="34" spans="2:7" ht="30" customHeight="1" x14ac:dyDescent="0.3">
      <c r="B34" s="5" t="s">
        <v>23</v>
      </c>
      <c r="C34" s="63">
        <v>128986</v>
      </c>
      <c r="D34" s="63">
        <v>6442</v>
      </c>
      <c r="E34" s="63">
        <v>5963</v>
      </c>
      <c r="F34" s="63">
        <v>24069</v>
      </c>
      <c r="G34" s="63">
        <v>24057</v>
      </c>
    </row>
    <row r="35" spans="2:7" ht="30" customHeight="1" x14ac:dyDescent="0.3">
      <c r="B35" s="5" t="s">
        <v>26</v>
      </c>
      <c r="C35" s="63">
        <v>0</v>
      </c>
      <c r="D35" s="63">
        <v>147394</v>
      </c>
      <c r="E35" s="63">
        <v>153578</v>
      </c>
      <c r="F35" s="63">
        <v>198208</v>
      </c>
      <c r="G35" s="63">
        <v>207851</v>
      </c>
    </row>
    <row r="36" spans="2:7" ht="30" customHeight="1" thickBot="1" x14ac:dyDescent="0.35">
      <c r="B36" s="5" t="s">
        <v>27</v>
      </c>
      <c r="C36" s="64">
        <v>0</v>
      </c>
      <c r="D36" s="64">
        <v>4706</v>
      </c>
      <c r="E36" s="64">
        <v>11664</v>
      </c>
      <c r="F36" s="64">
        <v>7143</v>
      </c>
      <c r="G36" s="64">
        <v>3634</v>
      </c>
    </row>
    <row r="37" spans="2:7" ht="30" customHeight="1" thickBot="1" x14ac:dyDescent="0.35">
      <c r="B37" s="8"/>
      <c r="C37" s="68">
        <v>3469650</v>
      </c>
      <c r="D37" s="69">
        <v>8014607</v>
      </c>
      <c r="E37" s="69">
        <v>7787341</v>
      </c>
      <c r="F37" s="69">
        <v>8782073</v>
      </c>
      <c r="G37" s="70">
        <v>8883655</v>
      </c>
    </row>
    <row r="38" spans="2:7" ht="30" customHeight="1" thickBot="1" x14ac:dyDescent="0.35">
      <c r="B38" s="9" t="s">
        <v>28</v>
      </c>
      <c r="C38" s="65">
        <v>3964420</v>
      </c>
      <c r="D38" s="66">
        <v>9348440</v>
      </c>
      <c r="E38" s="66">
        <v>9046150</v>
      </c>
      <c r="F38" s="66">
        <v>10387230</v>
      </c>
      <c r="G38" s="67">
        <v>10337406</v>
      </c>
    </row>
    <row r="39" spans="2:7" ht="30" customHeight="1" thickBot="1" x14ac:dyDescent="0.35">
      <c r="B39" s="10"/>
      <c r="C39" s="71"/>
      <c r="D39" s="71"/>
      <c r="E39" s="71"/>
      <c r="F39" s="71"/>
      <c r="G39" s="71"/>
    </row>
    <row r="40" spans="2:7" ht="30" customHeight="1" thickBot="1" x14ac:dyDescent="0.35">
      <c r="B40" s="9" t="s">
        <v>29</v>
      </c>
      <c r="C40" s="72">
        <v>7767239</v>
      </c>
      <c r="D40" s="66">
        <v>13067938</v>
      </c>
      <c r="E40" s="66">
        <v>13695700</v>
      </c>
      <c r="F40" s="66">
        <v>14279393</v>
      </c>
      <c r="G40" s="67">
        <v>14401720</v>
      </c>
    </row>
    <row r="41" spans="2:7" ht="30" customHeight="1" x14ac:dyDescent="0.3">
      <c r="B41" s="6"/>
      <c r="C41" s="62"/>
      <c r="D41" s="62"/>
      <c r="E41" s="62"/>
      <c r="F41" s="62"/>
      <c r="G41" s="62"/>
    </row>
    <row r="42" spans="2:7" ht="30" customHeight="1" x14ac:dyDescent="0.3">
      <c r="B42" s="2" t="s">
        <v>30</v>
      </c>
      <c r="C42" s="63"/>
      <c r="D42" s="63"/>
      <c r="E42" s="63"/>
      <c r="F42" s="63"/>
      <c r="G42" s="63"/>
    </row>
    <row r="43" spans="2:7" ht="30" customHeight="1" x14ac:dyDescent="0.3">
      <c r="B43" s="5" t="s">
        <v>31</v>
      </c>
      <c r="C43" s="63">
        <v>7767239</v>
      </c>
      <c r="D43" s="63">
        <v>13037638</v>
      </c>
      <c r="E43" s="63">
        <v>13667754</v>
      </c>
      <c r="F43" s="63">
        <v>14073447</v>
      </c>
      <c r="G43" s="63">
        <v>14199813</v>
      </c>
    </row>
    <row r="44" spans="2:7" ht="30" customHeight="1" thickBot="1" x14ac:dyDescent="0.35">
      <c r="B44" s="5" t="s">
        <v>32</v>
      </c>
      <c r="C44" s="64">
        <v>0</v>
      </c>
      <c r="D44" s="64">
        <v>30300</v>
      </c>
      <c r="E44" s="64">
        <v>27946</v>
      </c>
      <c r="F44" s="64">
        <v>205946</v>
      </c>
      <c r="G44" s="64">
        <v>201907</v>
      </c>
    </row>
    <row r="45" spans="2:7" ht="30" customHeight="1" thickBot="1" x14ac:dyDescent="0.35">
      <c r="B45" s="7"/>
      <c r="C45" s="65">
        <v>7767239</v>
      </c>
      <c r="D45" s="66">
        <v>13067938</v>
      </c>
      <c r="E45" s="66">
        <v>13695700</v>
      </c>
      <c r="F45" s="66">
        <v>14279393</v>
      </c>
      <c r="G45" s="67">
        <v>14401720</v>
      </c>
    </row>
    <row r="46" spans="2:7" ht="30" customHeight="1" x14ac:dyDescent="0.3">
      <c r="B46" s="5" t="s">
        <v>101</v>
      </c>
      <c r="C46" s="62">
        <v>3688804</v>
      </c>
      <c r="D46" s="62">
        <v>6470704</v>
      </c>
      <c r="E46" s="62">
        <v>6608618</v>
      </c>
      <c r="F46" s="62">
        <v>6635122</v>
      </c>
      <c r="G46" s="62">
        <v>6657723</v>
      </c>
    </row>
    <row r="47" spans="2:7" ht="30" customHeight="1" x14ac:dyDescent="0.3">
      <c r="B47" s="5"/>
      <c r="C47" s="63"/>
      <c r="D47" s="63"/>
      <c r="E47" s="63"/>
      <c r="F47" s="63"/>
      <c r="G47" s="63"/>
    </row>
    <row r="48" spans="2:7" ht="30" customHeight="1" x14ac:dyDescent="0.3">
      <c r="B48" s="5" t="s">
        <v>33</v>
      </c>
      <c r="C48" s="63">
        <v>2.11</v>
      </c>
      <c r="D48" s="63">
        <v>2.0099999999999998</v>
      </c>
      <c r="E48" s="63">
        <v>2.06</v>
      </c>
      <c r="F48" s="63">
        <v>2.12</v>
      </c>
      <c r="G48" s="63">
        <v>2.13</v>
      </c>
    </row>
    <row r="49" x14ac:dyDescent="0.3"/>
    <row r="50" x14ac:dyDescent="0.3"/>
    <row r="51" x14ac:dyDescent="0.3"/>
    <row r="52" x14ac:dyDescent="0.3"/>
    <row r="53" x14ac:dyDescent="0.3"/>
    <row r="54" x14ac:dyDescent="0.3"/>
    <row r="55" x14ac:dyDescent="0.3"/>
    <row r="56" x14ac:dyDescent="0.3"/>
  </sheetData>
  <hyperlinks>
    <hyperlink ref="A1" location="'1. Status Sheet'!A1" display="Back to Status Sheet" xr:uid="{DB5FAE9A-642D-4822-9BF4-CAD948D2A1F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90F8-F42B-4A22-83B0-2E2E06E267B4}">
  <dimension ref="A1:H46"/>
  <sheetViews>
    <sheetView showGridLines="0" workbookViewId="0"/>
  </sheetViews>
  <sheetFormatPr defaultColWidth="0" defaultRowHeight="14.4" zeroHeight="1" x14ac:dyDescent="0.3"/>
  <cols>
    <col min="1" max="1" width="8.88671875" style="22" customWidth="1"/>
    <col min="2" max="2" width="45.77734375" style="22" customWidth="1"/>
    <col min="3" max="7" width="25.77734375" style="22" customWidth="1"/>
    <col min="8" max="8" width="8.88671875" style="22" customWidth="1"/>
    <col min="9" max="16384" width="8.88671875" style="22" hidden="1"/>
  </cols>
  <sheetData>
    <row r="1" spans="1:7" x14ac:dyDescent="0.3">
      <c r="A1" s="21" t="s">
        <v>100</v>
      </c>
    </row>
    <row r="2" spans="1:7" x14ac:dyDescent="0.3">
      <c r="B2" s="23" t="s">
        <v>113</v>
      </c>
    </row>
    <row r="3" spans="1:7" ht="30" customHeight="1" x14ac:dyDescent="0.3">
      <c r="B3" s="24"/>
      <c r="C3" s="42" t="s">
        <v>86</v>
      </c>
      <c r="D3" s="42" t="s">
        <v>87</v>
      </c>
      <c r="E3" s="42" t="s">
        <v>88</v>
      </c>
      <c r="F3" s="42" t="s">
        <v>89</v>
      </c>
      <c r="G3" s="42" t="s">
        <v>90</v>
      </c>
    </row>
    <row r="4" spans="1:7" ht="30" customHeight="1" x14ac:dyDescent="0.3">
      <c r="B4" s="38" t="s">
        <v>34</v>
      </c>
      <c r="C4" s="53">
        <v>786736</v>
      </c>
      <c r="D4" s="53">
        <v>745209</v>
      </c>
      <c r="E4" s="53">
        <v>1305051</v>
      </c>
      <c r="F4" s="53">
        <v>1441747</v>
      </c>
      <c r="G4" s="53">
        <v>1559934</v>
      </c>
    </row>
    <row r="5" spans="1:7" ht="30" customHeight="1" thickBot="1" x14ac:dyDescent="0.35">
      <c r="B5" s="49" t="s">
        <v>35</v>
      </c>
      <c r="C5" s="54">
        <v>-228521</v>
      </c>
      <c r="D5" s="54">
        <v>-232469</v>
      </c>
      <c r="E5" s="54">
        <v>-353969</v>
      </c>
      <c r="F5" s="54">
        <v>-398464</v>
      </c>
      <c r="G5" s="54">
        <v>-444027</v>
      </c>
    </row>
    <row r="6" spans="1:7" ht="30" customHeight="1" thickBot="1" x14ac:dyDescent="0.35">
      <c r="B6" s="50" t="s">
        <v>36</v>
      </c>
      <c r="C6" s="55">
        <v>558215</v>
      </c>
      <c r="D6" s="56">
        <v>512740</v>
      </c>
      <c r="E6" s="56">
        <v>951082</v>
      </c>
      <c r="F6" s="56">
        <v>1043283</v>
      </c>
      <c r="G6" s="57">
        <v>1115907</v>
      </c>
    </row>
    <row r="7" spans="1:7" ht="15" customHeight="1" x14ac:dyDescent="0.3">
      <c r="B7" s="51"/>
      <c r="C7" s="58"/>
      <c r="D7" s="58"/>
      <c r="E7" s="58"/>
      <c r="F7" s="58"/>
      <c r="G7" s="58"/>
    </row>
    <row r="8" spans="1:7" ht="30" customHeight="1" x14ac:dyDescent="0.3">
      <c r="B8" s="38" t="s">
        <v>37</v>
      </c>
      <c r="C8" s="53">
        <v>7099</v>
      </c>
      <c r="D8" s="53">
        <v>2247</v>
      </c>
      <c r="E8" s="53">
        <v>6364</v>
      </c>
      <c r="F8" s="53">
        <v>5181</v>
      </c>
      <c r="G8" s="53">
        <v>11285</v>
      </c>
    </row>
    <row r="9" spans="1:7" ht="30" customHeight="1" x14ac:dyDescent="0.3">
      <c r="B9" s="38" t="s">
        <v>38</v>
      </c>
      <c r="C9" s="53">
        <v>0</v>
      </c>
      <c r="D9" s="59">
        <v>0</v>
      </c>
      <c r="E9" s="53">
        <v>0</v>
      </c>
      <c r="F9" s="53">
        <v>155</v>
      </c>
      <c r="G9" s="53">
        <v>34467</v>
      </c>
    </row>
    <row r="10" spans="1:7" ht="30" customHeight="1" x14ac:dyDescent="0.3">
      <c r="B10" s="38" t="s">
        <v>39</v>
      </c>
      <c r="C10" s="53">
        <v>0</v>
      </c>
      <c r="D10" s="53">
        <v>12511</v>
      </c>
      <c r="E10" s="53">
        <v>12703</v>
      </c>
      <c r="F10" s="53">
        <v>10594</v>
      </c>
      <c r="G10" s="53">
        <v>12760</v>
      </c>
    </row>
    <row r="11" spans="1:7" ht="30" customHeight="1" x14ac:dyDescent="0.3">
      <c r="B11" s="38" t="s">
        <v>40</v>
      </c>
      <c r="C11" s="53">
        <v>-50236</v>
      </c>
      <c r="D11" s="53">
        <f>-29153-21523</f>
        <v>-50676</v>
      </c>
      <c r="E11" s="53">
        <f>-42193-39981</f>
        <v>-82174</v>
      </c>
      <c r="F11" s="53">
        <f>-45280-42654</f>
        <v>-87934</v>
      </c>
      <c r="G11" s="53">
        <f>-46674-44492</f>
        <v>-91166</v>
      </c>
    </row>
    <row r="12" spans="1:7" ht="30" customHeight="1" x14ac:dyDescent="0.3">
      <c r="B12" s="38" t="s">
        <v>41</v>
      </c>
      <c r="C12" s="53">
        <v>0</v>
      </c>
      <c r="D12" s="53">
        <v>-442</v>
      </c>
      <c r="E12" s="53">
        <v>-1255</v>
      </c>
      <c r="F12" s="53">
        <v>-2663</v>
      </c>
      <c r="G12" s="53">
        <v>-2026</v>
      </c>
    </row>
    <row r="13" spans="1:7" ht="30" customHeight="1" x14ac:dyDescent="0.3">
      <c r="B13" s="38" t="s">
        <v>42</v>
      </c>
      <c r="C13" s="53">
        <v>0</v>
      </c>
      <c r="D13" s="53">
        <v>-728</v>
      </c>
      <c r="E13" s="53">
        <v>-414</v>
      </c>
      <c r="F13" s="53">
        <v>-585</v>
      </c>
      <c r="G13" s="53">
        <v>-812</v>
      </c>
    </row>
    <row r="14" spans="1:7" ht="30" customHeight="1" x14ac:dyDescent="0.3">
      <c r="B14" s="38" t="s">
        <v>43</v>
      </c>
      <c r="C14" s="53">
        <v>-3975</v>
      </c>
      <c r="D14" s="53">
        <v>-1806</v>
      </c>
      <c r="E14" s="53">
        <v>-2997</v>
      </c>
      <c r="F14" s="53">
        <v>-3274</v>
      </c>
      <c r="G14" s="53">
        <v>-3398</v>
      </c>
    </row>
    <row r="15" spans="1:7" ht="30" customHeight="1" x14ac:dyDescent="0.3">
      <c r="B15" s="38" t="s">
        <v>44</v>
      </c>
      <c r="C15" s="53">
        <v>0</v>
      </c>
      <c r="D15" s="53">
        <v>-432</v>
      </c>
      <c r="E15" s="53">
        <v>-800</v>
      </c>
      <c r="F15" s="53">
        <v>-914</v>
      </c>
      <c r="G15" s="53">
        <v>-955</v>
      </c>
    </row>
    <row r="16" spans="1:7" ht="30" customHeight="1" x14ac:dyDescent="0.3">
      <c r="B16" s="38" t="s">
        <v>45</v>
      </c>
      <c r="C16" s="53">
        <v>-118491</v>
      </c>
      <c r="D16" s="53">
        <v>-133431</v>
      </c>
      <c r="E16" s="53">
        <v>-189757</v>
      </c>
      <c r="F16" s="53">
        <v>-242437</v>
      </c>
      <c r="G16" s="53">
        <v>-322075</v>
      </c>
    </row>
    <row r="17" spans="2:7" ht="30" customHeight="1" thickBot="1" x14ac:dyDescent="0.35">
      <c r="B17" s="49" t="s">
        <v>46</v>
      </c>
      <c r="C17" s="54">
        <v>0</v>
      </c>
      <c r="D17" s="54">
        <f>-10834-1747</f>
        <v>-12581</v>
      </c>
      <c r="E17" s="54">
        <v>-1172</v>
      </c>
      <c r="F17" s="54">
        <v>-1100</v>
      </c>
      <c r="G17" s="54">
        <v>-3798</v>
      </c>
    </row>
    <row r="18" spans="2:7" ht="30" customHeight="1" thickBot="1" x14ac:dyDescent="0.35">
      <c r="B18" s="52" t="s">
        <v>47</v>
      </c>
      <c r="C18" s="55">
        <v>392612</v>
      </c>
      <c r="D18" s="56">
        <v>327402</v>
      </c>
      <c r="E18" s="56">
        <v>691580</v>
      </c>
      <c r="F18" s="56">
        <v>720306</v>
      </c>
      <c r="G18" s="57">
        <v>750189</v>
      </c>
    </row>
    <row r="19" spans="2:7" ht="15" customHeight="1" x14ac:dyDescent="0.3">
      <c r="B19" s="51"/>
      <c r="C19" s="58"/>
      <c r="D19" s="58"/>
      <c r="E19" s="58"/>
      <c r="F19" s="58"/>
      <c r="G19" s="58"/>
    </row>
    <row r="20" spans="2:7" ht="30" customHeight="1" x14ac:dyDescent="0.3">
      <c r="B20" s="38" t="s">
        <v>48</v>
      </c>
      <c r="C20" s="53"/>
      <c r="D20" s="53"/>
      <c r="E20" s="53"/>
      <c r="F20" s="53"/>
      <c r="G20" s="53"/>
    </row>
    <row r="21" spans="2:7" ht="30" customHeight="1" thickBot="1" x14ac:dyDescent="0.35">
      <c r="B21" s="49" t="s">
        <v>49</v>
      </c>
      <c r="C21" s="54">
        <f>70835+18388</f>
        <v>89223</v>
      </c>
      <c r="D21" s="54">
        <v>-14106</v>
      </c>
      <c r="E21" s="54">
        <v>140202</v>
      </c>
      <c r="F21" s="54">
        <v>42467</v>
      </c>
      <c r="G21" s="54">
        <v>15579</v>
      </c>
    </row>
    <row r="22" spans="2:7" ht="30" customHeight="1" thickBot="1" x14ac:dyDescent="0.35">
      <c r="B22" s="52" t="s">
        <v>50</v>
      </c>
      <c r="C22" s="55">
        <v>481835</v>
      </c>
      <c r="D22" s="56">
        <v>313296</v>
      </c>
      <c r="E22" s="56">
        <v>831782</v>
      </c>
      <c r="F22" s="56">
        <v>762773</v>
      </c>
      <c r="G22" s="57">
        <v>765768</v>
      </c>
    </row>
    <row r="23" spans="2:7" ht="15" customHeight="1" x14ac:dyDescent="0.3">
      <c r="B23" s="51"/>
      <c r="C23" s="58"/>
      <c r="D23" s="58"/>
      <c r="E23" s="58"/>
      <c r="F23" s="58"/>
      <c r="G23" s="58"/>
    </row>
    <row r="24" spans="2:7" ht="30" customHeight="1" x14ac:dyDescent="0.3">
      <c r="B24" s="38" t="s">
        <v>51</v>
      </c>
      <c r="C24" s="53">
        <v>232913</v>
      </c>
      <c r="D24" s="53">
        <v>-393620</v>
      </c>
      <c r="E24" s="53">
        <v>270507</v>
      </c>
      <c r="F24" s="53">
        <v>-90438</v>
      </c>
      <c r="G24" s="53">
        <v>113561</v>
      </c>
    </row>
    <row r="25" spans="2:7" ht="30" customHeight="1" x14ac:dyDescent="0.3">
      <c r="B25" s="38" t="s">
        <v>52</v>
      </c>
      <c r="C25" s="53">
        <v>-17601</v>
      </c>
      <c r="D25" s="53">
        <v>0</v>
      </c>
      <c r="E25" s="53">
        <v>0</v>
      </c>
      <c r="F25" s="53">
        <v>402</v>
      </c>
      <c r="G25" s="53">
        <v>0</v>
      </c>
    </row>
    <row r="26" spans="2:7" ht="30" customHeight="1" thickBot="1" x14ac:dyDescent="0.35">
      <c r="B26" s="49" t="s">
        <v>62</v>
      </c>
      <c r="C26" s="54">
        <v>-217</v>
      </c>
      <c r="D26" s="54">
        <v>430003</v>
      </c>
      <c r="E26" s="54">
        <v>0</v>
      </c>
      <c r="F26" s="54">
        <v>57257</v>
      </c>
      <c r="G26" s="54">
        <v>0</v>
      </c>
    </row>
    <row r="27" spans="2:7" ht="30" customHeight="1" thickBot="1" x14ac:dyDescent="0.35">
      <c r="B27" s="52" t="s">
        <v>53</v>
      </c>
      <c r="C27" s="55">
        <v>696930</v>
      </c>
      <c r="D27" s="56">
        <v>349679</v>
      </c>
      <c r="E27" s="56">
        <v>1102289</v>
      </c>
      <c r="F27" s="56">
        <v>729994</v>
      </c>
      <c r="G27" s="57">
        <v>879329</v>
      </c>
    </row>
    <row r="28" spans="2:7" ht="15" customHeight="1" x14ac:dyDescent="0.3">
      <c r="B28" s="51"/>
      <c r="C28" s="58"/>
      <c r="D28" s="58"/>
      <c r="E28" s="58"/>
      <c r="F28" s="58"/>
      <c r="G28" s="58"/>
    </row>
    <row r="29" spans="2:7" ht="30" customHeight="1" thickBot="1" x14ac:dyDescent="0.35">
      <c r="B29" s="49" t="s">
        <v>54</v>
      </c>
      <c r="C29" s="54">
        <v>0</v>
      </c>
      <c r="D29" s="54">
        <v>61</v>
      </c>
      <c r="E29" s="54">
        <v>-19224</v>
      </c>
      <c r="F29" s="54">
        <v>-4105</v>
      </c>
      <c r="G29" s="54">
        <v>-10111</v>
      </c>
    </row>
    <row r="30" spans="2:7" ht="30" customHeight="1" thickBot="1" x14ac:dyDescent="0.35">
      <c r="B30" s="52" t="s">
        <v>55</v>
      </c>
      <c r="C30" s="55">
        <v>696930</v>
      </c>
      <c r="D30" s="56">
        <v>349740</v>
      </c>
      <c r="E30" s="56">
        <v>1083065</v>
      </c>
      <c r="F30" s="56">
        <v>725889</v>
      </c>
      <c r="G30" s="57">
        <v>869218</v>
      </c>
    </row>
    <row r="31" spans="2:7" ht="15" customHeight="1" x14ac:dyDescent="0.3">
      <c r="B31" s="51"/>
      <c r="C31" s="58"/>
      <c r="D31" s="58"/>
      <c r="E31" s="58"/>
      <c r="F31" s="58"/>
      <c r="G31" s="58"/>
    </row>
    <row r="32" spans="2:7" ht="30" customHeight="1" x14ac:dyDescent="0.3">
      <c r="B32" s="38" t="s">
        <v>56</v>
      </c>
      <c r="C32" s="53"/>
      <c r="D32" s="53"/>
      <c r="E32" s="53"/>
      <c r="F32" s="53"/>
      <c r="G32" s="53"/>
    </row>
    <row r="33" spans="2:7" ht="30" customHeight="1" x14ac:dyDescent="0.3">
      <c r="B33" s="38" t="s">
        <v>57</v>
      </c>
      <c r="C33" s="53">
        <v>696930</v>
      </c>
      <c r="D33" s="53">
        <v>349819</v>
      </c>
      <c r="E33" s="53">
        <v>1083086</v>
      </c>
      <c r="F33" s="53">
        <v>723369</v>
      </c>
      <c r="G33" s="53">
        <v>862570</v>
      </c>
    </row>
    <row r="34" spans="2:7" ht="30" customHeight="1" thickBot="1" x14ac:dyDescent="0.35">
      <c r="B34" s="49" t="s">
        <v>32</v>
      </c>
      <c r="C34" s="54">
        <v>0</v>
      </c>
      <c r="D34" s="54">
        <v>-79</v>
      </c>
      <c r="E34" s="54">
        <v>-21</v>
      </c>
      <c r="F34" s="54">
        <v>2520</v>
      </c>
      <c r="G34" s="54">
        <v>6648</v>
      </c>
    </row>
    <row r="35" spans="2:7" ht="30" customHeight="1" thickBot="1" x14ac:dyDescent="0.35">
      <c r="B35" s="52" t="s">
        <v>55</v>
      </c>
      <c r="C35" s="55">
        <v>696930</v>
      </c>
      <c r="D35" s="56">
        <v>349740</v>
      </c>
      <c r="E35" s="56">
        <v>1083065</v>
      </c>
      <c r="F35" s="56">
        <v>725889</v>
      </c>
      <c r="G35" s="57">
        <v>869218</v>
      </c>
    </row>
    <row r="36" spans="2:7" ht="15" customHeight="1" x14ac:dyDescent="0.3">
      <c r="B36" s="51"/>
      <c r="C36" s="58"/>
      <c r="D36" s="58"/>
      <c r="E36" s="58"/>
      <c r="F36" s="58"/>
      <c r="G36" s="58"/>
    </row>
    <row r="37" spans="2:7" ht="30" customHeight="1" x14ac:dyDescent="0.3">
      <c r="B37" s="38" t="s">
        <v>58</v>
      </c>
      <c r="C37" s="53"/>
      <c r="D37" s="53"/>
      <c r="E37" s="53"/>
      <c r="F37" s="53"/>
      <c r="G37" s="53"/>
    </row>
    <row r="38" spans="2:7" ht="30" customHeight="1" x14ac:dyDescent="0.3">
      <c r="B38" s="38" t="s">
        <v>59</v>
      </c>
      <c r="C38" s="53">
        <v>18.899999999999999</v>
      </c>
      <c r="D38" s="53">
        <v>8.36</v>
      </c>
      <c r="E38" s="53">
        <v>16.71</v>
      </c>
      <c r="F38" s="53">
        <v>10.92</v>
      </c>
      <c r="G38" s="53">
        <v>12.97</v>
      </c>
    </row>
    <row r="39" spans="2:7" ht="30" customHeight="1" x14ac:dyDescent="0.3">
      <c r="B39" s="38" t="s">
        <v>60</v>
      </c>
      <c r="C39" s="53">
        <v>18.899999999999999</v>
      </c>
      <c r="D39" s="53">
        <v>8.35</v>
      </c>
      <c r="E39" s="53">
        <v>16.68</v>
      </c>
      <c r="F39" s="53">
        <v>10.89</v>
      </c>
      <c r="G39" s="53">
        <v>12.94</v>
      </c>
    </row>
    <row r="40" spans="2:7" x14ac:dyDescent="0.3"/>
    <row r="41" spans="2:7" x14ac:dyDescent="0.3"/>
    <row r="42" spans="2:7" x14ac:dyDescent="0.3"/>
    <row r="43" spans="2:7" x14ac:dyDescent="0.3"/>
    <row r="44" spans="2:7" x14ac:dyDescent="0.3"/>
    <row r="45" spans="2:7" x14ac:dyDescent="0.3"/>
    <row r="46" spans="2:7" x14ac:dyDescent="0.3"/>
  </sheetData>
  <hyperlinks>
    <hyperlink ref="A1" location="'1. Status Sheet'!A1" display="Back to Status Sheet" xr:uid="{ECE8BB73-136F-47A2-BE1E-BD50E594503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Status Sheet</vt:lpstr>
      <vt:lpstr>2. Key Ratios &amp; Analysis</vt:lpstr>
      <vt:lpstr>3. Commentary</vt:lpstr>
      <vt:lpstr>4. Balance Sheet</vt:lpstr>
      <vt:lpstr>5. Income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SAMARTH BAHUKHANDI</dc:creator>
  <cp:lastModifiedBy>SAMARTH BAHUKHANDI</cp:lastModifiedBy>
  <dcterms:created xsi:type="dcterms:W3CDTF">2015-06-05T18:17:20Z</dcterms:created>
  <dcterms:modified xsi:type="dcterms:W3CDTF">2024-09-24T09:18:02Z</dcterms:modified>
</cp:coreProperties>
</file>