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chandra\Documents\Mobile-Bnch-CA\Deep Learning\Performance&amp;Benchmarks\Deepbench\"/>
    </mc:Choice>
  </mc:AlternateContent>
  <xr:revisionPtr revIDLastSave="0" documentId="8_{3E3B49FC-363F-4558-B087-212866D05AB1}" xr6:coauthVersionLast="31" xr6:coauthVersionMax="31" xr10:uidLastSave="{00000000-0000-0000-0000-000000000000}"/>
  <bookViews>
    <workbookView xWindow="0" yWindow="0" windowWidth="28800" windowHeight="13968" tabRatio="500" xr2:uid="{00000000-000D-0000-FFFF-FFFF00000000}"/>
  </bookViews>
  <sheets>
    <sheet name="Results FP32" sheetId="3" r:id="rId1"/>
    <sheet name="Results - FP16 ip, Mixed math" sheetId="7" r:id="rId2"/>
    <sheet name="Specs" sheetId="4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76" i="3" l="1"/>
  <c r="T176" i="3"/>
  <c r="R176" i="3"/>
  <c r="M287" i="7" l="1"/>
  <c r="M286" i="7"/>
  <c r="M285" i="7"/>
  <c r="M284" i="7"/>
  <c r="M283" i="7"/>
  <c r="M282" i="7"/>
  <c r="M281" i="7"/>
  <c r="M280" i="7"/>
  <c r="M279" i="7"/>
  <c r="M278" i="7"/>
  <c r="M277" i="7"/>
  <c r="M276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A8" i="4" l="1"/>
  <c r="J169" i="3"/>
  <c r="J168" i="3"/>
  <c r="D167" i="3"/>
  <c r="J167" i="3" s="1"/>
  <c r="D166" i="3"/>
  <c r="J166" i="3"/>
  <c r="D165" i="3"/>
  <c r="J165" i="3"/>
  <c r="D164" i="3"/>
  <c r="J164" i="3" s="1"/>
  <c r="D163" i="3"/>
  <c r="J163" i="3" s="1"/>
  <c r="D162" i="3"/>
  <c r="J162" i="3" s="1"/>
  <c r="D161" i="3"/>
  <c r="J161" i="3"/>
  <c r="D160" i="3"/>
  <c r="J160" i="3"/>
  <c r="J159" i="3"/>
  <c r="J158" i="3"/>
  <c r="D157" i="3"/>
  <c r="J157" i="3"/>
  <c r="D156" i="3"/>
  <c r="J156" i="3"/>
  <c r="D155" i="3"/>
  <c r="J155" i="3"/>
  <c r="D154" i="3"/>
  <c r="J154" i="3" s="1"/>
  <c r="D153" i="3"/>
  <c r="J153" i="3"/>
  <c r="D152" i="3"/>
  <c r="J152" i="3" s="1"/>
  <c r="D151" i="3"/>
  <c r="J151" i="3"/>
  <c r="D150" i="3"/>
  <c r="J150" i="3" s="1"/>
  <c r="J149" i="3"/>
  <c r="J148" i="3"/>
  <c r="D147" i="3"/>
  <c r="J147" i="3"/>
  <c r="D146" i="3"/>
  <c r="J146" i="3" s="1"/>
  <c r="D145" i="3"/>
  <c r="J145" i="3" s="1"/>
  <c r="D144" i="3"/>
  <c r="J144" i="3" s="1"/>
  <c r="D143" i="3"/>
  <c r="J143" i="3"/>
  <c r="D142" i="3"/>
  <c r="J142" i="3" s="1"/>
  <c r="D141" i="3"/>
  <c r="J141" i="3" s="1"/>
  <c r="D140" i="3"/>
  <c r="J140" i="3"/>
  <c r="J139" i="3"/>
  <c r="J138" i="3"/>
  <c r="D137" i="3"/>
  <c r="J137" i="3"/>
  <c r="D136" i="3"/>
  <c r="J136" i="3" s="1"/>
  <c r="D135" i="3"/>
  <c r="J135" i="3"/>
  <c r="D134" i="3"/>
  <c r="J134" i="3" s="1"/>
  <c r="D133" i="3"/>
  <c r="J133" i="3"/>
  <c r="D132" i="3"/>
  <c r="J132" i="3" s="1"/>
  <c r="D131" i="3"/>
  <c r="J131" i="3" s="1"/>
  <c r="D130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6" i="3"/>
  <c r="J85" i="3"/>
  <c r="C83" i="3"/>
  <c r="J83" i="3" s="1"/>
  <c r="C82" i="3"/>
  <c r="J82" i="3"/>
  <c r="C81" i="3"/>
  <c r="J81" i="3" s="1"/>
  <c r="C80" i="3"/>
  <c r="J80" i="3" s="1"/>
  <c r="C79" i="3"/>
  <c r="J79" i="3" s="1"/>
  <c r="C78" i="3"/>
  <c r="J78" i="3"/>
  <c r="C77" i="3"/>
  <c r="J77" i="3" s="1"/>
  <c r="C76" i="3"/>
  <c r="J76" i="3" s="1"/>
  <c r="J75" i="3"/>
  <c r="J74" i="3"/>
  <c r="J73" i="3"/>
  <c r="J72" i="3"/>
  <c r="J71" i="3"/>
  <c r="J70" i="3"/>
  <c r="J69" i="3"/>
  <c r="J68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8" i="7"/>
  <c r="J69" i="7"/>
  <c r="J70" i="7"/>
  <c r="J71" i="7"/>
  <c r="J72" i="7"/>
  <c r="J73" i="7"/>
  <c r="J74" i="7"/>
  <c r="J75" i="7"/>
  <c r="C76" i="7"/>
  <c r="J76" i="7" s="1"/>
  <c r="C77" i="7"/>
  <c r="J77" i="7" s="1"/>
  <c r="C78" i="7"/>
  <c r="J78" i="7" s="1"/>
  <c r="C79" i="7"/>
  <c r="J79" i="7" s="1"/>
  <c r="C80" i="7"/>
  <c r="J80" i="7" s="1"/>
  <c r="C81" i="7"/>
  <c r="J81" i="7" s="1"/>
  <c r="C82" i="7"/>
  <c r="J82" i="7" s="1"/>
  <c r="C83" i="7"/>
  <c r="J83" i="7" s="1"/>
  <c r="J85" i="7"/>
  <c r="J86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D130" i="7"/>
  <c r="J130" i="7" s="1"/>
  <c r="D131" i="7"/>
  <c r="J131" i="7" s="1"/>
  <c r="D132" i="7"/>
  <c r="J132" i="7" s="1"/>
  <c r="D133" i="7"/>
  <c r="J133" i="7"/>
  <c r="D134" i="7"/>
  <c r="J134" i="7" s="1"/>
  <c r="D135" i="7"/>
  <c r="J135" i="7" s="1"/>
  <c r="D136" i="7"/>
  <c r="J136" i="7"/>
  <c r="D137" i="7"/>
  <c r="J137" i="7" s="1"/>
  <c r="J138" i="7"/>
  <c r="J139" i="7"/>
  <c r="D140" i="7"/>
  <c r="J140" i="7" s="1"/>
  <c r="D141" i="7"/>
  <c r="J141" i="7" s="1"/>
  <c r="D142" i="7"/>
  <c r="J142" i="7" s="1"/>
  <c r="D143" i="7"/>
  <c r="J143" i="7" s="1"/>
  <c r="D144" i="7"/>
  <c r="J144" i="7" s="1"/>
  <c r="D145" i="7"/>
  <c r="J145" i="7" s="1"/>
  <c r="D146" i="7"/>
  <c r="J146" i="7" s="1"/>
  <c r="D147" i="7"/>
  <c r="J147" i="7" s="1"/>
  <c r="J148" i="7"/>
  <c r="J149" i="7"/>
  <c r="D150" i="7"/>
  <c r="J150" i="7"/>
  <c r="D151" i="7"/>
  <c r="J151" i="7"/>
  <c r="D152" i="7"/>
  <c r="J152" i="7" s="1"/>
  <c r="D153" i="7"/>
  <c r="J153" i="7" s="1"/>
  <c r="D154" i="7"/>
  <c r="J154" i="7" s="1"/>
  <c r="D155" i="7"/>
  <c r="J155" i="7" s="1"/>
  <c r="D156" i="7"/>
  <c r="J156" i="7" s="1"/>
  <c r="D157" i="7"/>
  <c r="J157" i="7" s="1"/>
  <c r="J158" i="7"/>
  <c r="J159" i="7"/>
  <c r="D160" i="7"/>
  <c r="J160" i="7" s="1"/>
  <c r="D161" i="7"/>
  <c r="J161" i="7" s="1"/>
  <c r="D162" i="7"/>
  <c r="J162" i="7" s="1"/>
  <c r="D163" i="7"/>
  <c r="J163" i="7"/>
  <c r="D164" i="7"/>
  <c r="J164" i="7"/>
  <c r="D165" i="7"/>
  <c r="J165" i="7" s="1"/>
  <c r="D166" i="7"/>
  <c r="J166" i="7" s="1"/>
  <c r="D167" i="7"/>
  <c r="J167" i="7"/>
  <c r="J168" i="7"/>
  <c r="J169" i="7"/>
  <c r="K335" i="7"/>
  <c r="J335" i="7"/>
  <c r="K334" i="7"/>
  <c r="J334" i="7"/>
  <c r="K333" i="7"/>
  <c r="J333" i="7"/>
  <c r="K332" i="7"/>
  <c r="J332" i="7"/>
  <c r="K331" i="7"/>
  <c r="J331" i="7"/>
  <c r="K330" i="7"/>
  <c r="J330" i="7"/>
  <c r="K329" i="7"/>
  <c r="J329" i="7"/>
  <c r="K328" i="7"/>
  <c r="J328" i="7"/>
  <c r="K327" i="7"/>
  <c r="J327" i="7"/>
  <c r="K326" i="7"/>
  <c r="J326" i="7"/>
  <c r="K325" i="7"/>
  <c r="J325" i="7"/>
  <c r="K324" i="7"/>
  <c r="J324" i="7"/>
  <c r="K323" i="7"/>
  <c r="J323" i="7"/>
  <c r="K322" i="7"/>
  <c r="J322" i="7"/>
  <c r="K321" i="7"/>
  <c r="J321" i="7"/>
  <c r="K320" i="7"/>
  <c r="J320" i="7"/>
  <c r="K319" i="7"/>
  <c r="J319" i="7"/>
  <c r="K318" i="7"/>
  <c r="J318" i="7"/>
  <c r="K317" i="7"/>
  <c r="J317" i="7"/>
  <c r="K313" i="7"/>
  <c r="J313" i="7"/>
  <c r="K312" i="7"/>
  <c r="J312" i="7"/>
  <c r="K311" i="7"/>
  <c r="J311" i="7"/>
  <c r="K310" i="7"/>
  <c r="J310" i="7"/>
  <c r="K309" i="7"/>
  <c r="J309" i="7"/>
  <c r="K308" i="7"/>
  <c r="J308" i="7"/>
  <c r="K307" i="7"/>
  <c r="J307" i="7"/>
  <c r="K306" i="7"/>
  <c r="J306" i="7"/>
  <c r="K305" i="7"/>
  <c r="J305" i="7"/>
  <c r="K304" i="7"/>
  <c r="J304" i="7"/>
  <c r="K303" i="7"/>
  <c r="J303" i="7"/>
  <c r="K302" i="7"/>
  <c r="J302" i="7"/>
  <c r="K301" i="7"/>
  <c r="J301" i="7"/>
  <c r="K300" i="7"/>
  <c r="J300" i="7"/>
  <c r="K299" i="7"/>
  <c r="J299" i="7"/>
  <c r="K298" i="7"/>
  <c r="J298" i="7"/>
  <c r="K297" i="7"/>
  <c r="J297" i="7"/>
  <c r="K296" i="7"/>
  <c r="J296" i="7"/>
  <c r="K295" i="7"/>
  <c r="J295" i="7"/>
  <c r="K294" i="7"/>
  <c r="J294" i="7"/>
  <c r="K293" i="7"/>
  <c r="J293" i="7"/>
  <c r="K292" i="7"/>
  <c r="J292" i="7"/>
  <c r="K287" i="7"/>
  <c r="J287" i="7"/>
  <c r="K286" i="7"/>
  <c r="J286" i="7"/>
  <c r="K285" i="7"/>
  <c r="J285" i="7"/>
  <c r="K284" i="7"/>
  <c r="J284" i="7"/>
  <c r="K283" i="7"/>
  <c r="J283" i="7"/>
  <c r="K282" i="7"/>
  <c r="J282" i="7"/>
  <c r="K281" i="7"/>
  <c r="J281" i="7"/>
  <c r="K280" i="7"/>
  <c r="J280" i="7"/>
  <c r="K279" i="7"/>
  <c r="J279" i="7"/>
  <c r="K278" i="7"/>
  <c r="J278" i="7"/>
  <c r="K277" i="7"/>
  <c r="J277" i="7"/>
  <c r="K276" i="7"/>
  <c r="J276" i="7"/>
  <c r="R269" i="7"/>
  <c r="S269" i="7"/>
  <c r="R268" i="7"/>
  <c r="S268" i="7"/>
  <c r="R267" i="7"/>
  <c r="S267" i="7"/>
  <c r="V267" i="7"/>
  <c r="R266" i="7"/>
  <c r="S266" i="7"/>
  <c r="R265" i="7"/>
  <c r="U265" i="7" s="1"/>
  <c r="S265" i="7"/>
  <c r="R264" i="7"/>
  <c r="U264" i="7" s="1"/>
  <c r="S264" i="7"/>
  <c r="R263" i="7"/>
  <c r="S263" i="7"/>
  <c r="R262" i="7"/>
  <c r="W262" i="7" s="1"/>
  <c r="S262" i="7"/>
  <c r="R261" i="7"/>
  <c r="U261" i="7" s="1"/>
  <c r="S261" i="7"/>
  <c r="W261" i="7"/>
  <c r="V261" i="7"/>
  <c r="R260" i="7"/>
  <c r="S260" i="7"/>
  <c r="R259" i="7"/>
  <c r="S259" i="7"/>
  <c r="R258" i="7"/>
  <c r="S258" i="7"/>
  <c r="U258" i="7"/>
  <c r="R257" i="7"/>
  <c r="S257" i="7"/>
  <c r="R256" i="7"/>
  <c r="U256" i="7" s="1"/>
  <c r="S256" i="7"/>
  <c r="R255" i="7"/>
  <c r="S255" i="7"/>
  <c r="R254" i="7"/>
  <c r="S254" i="7"/>
  <c r="R253" i="7"/>
  <c r="U253" i="7" s="1"/>
  <c r="S253" i="7"/>
  <c r="V253" i="7" s="1"/>
  <c r="R252" i="7"/>
  <c r="S252" i="7"/>
  <c r="R251" i="7"/>
  <c r="S251" i="7"/>
  <c r="R250" i="7"/>
  <c r="S250" i="7"/>
  <c r="R249" i="7"/>
  <c r="V249" i="7" s="1"/>
  <c r="S249" i="7"/>
  <c r="R248" i="7"/>
  <c r="S248" i="7"/>
  <c r="W248" i="7" s="1"/>
  <c r="U248" i="7"/>
  <c r="R247" i="7"/>
  <c r="W247" i="7" s="1"/>
  <c r="S247" i="7"/>
  <c r="R246" i="7"/>
  <c r="U246" i="7" s="1"/>
  <c r="S246" i="7"/>
  <c r="R245" i="7"/>
  <c r="S245" i="7"/>
  <c r="U245" i="7" s="1"/>
  <c r="R244" i="7"/>
  <c r="S244" i="7"/>
  <c r="R243" i="7"/>
  <c r="V243" i="7" s="1"/>
  <c r="S243" i="7"/>
  <c r="R242" i="7"/>
  <c r="S242" i="7"/>
  <c r="R241" i="7"/>
  <c r="S241" i="7"/>
  <c r="W241" i="7"/>
  <c r="R240" i="7"/>
  <c r="U240" i="7" s="1"/>
  <c r="S240" i="7"/>
  <c r="R239" i="7"/>
  <c r="W239" i="7" s="1"/>
  <c r="S239" i="7"/>
  <c r="R238" i="7"/>
  <c r="S238" i="7"/>
  <c r="W238" i="7"/>
  <c r="R237" i="7"/>
  <c r="S237" i="7"/>
  <c r="R236" i="7"/>
  <c r="S236" i="7"/>
  <c r="R235" i="7"/>
  <c r="S235" i="7"/>
  <c r="V235" i="7" s="1"/>
  <c r="U235" i="7"/>
  <c r="R234" i="7"/>
  <c r="V234" i="7" s="1"/>
  <c r="S234" i="7"/>
  <c r="R233" i="7"/>
  <c r="S233" i="7"/>
  <c r="W233" i="7" s="1"/>
  <c r="R232" i="7"/>
  <c r="S232" i="7"/>
  <c r="R231" i="7"/>
  <c r="S231" i="7"/>
  <c r="R230" i="7"/>
  <c r="S230" i="7"/>
  <c r="W230" i="7"/>
  <c r="U230" i="7"/>
  <c r="R229" i="7"/>
  <c r="S229" i="7"/>
  <c r="R228" i="7"/>
  <c r="V228" i="7" s="1"/>
  <c r="S228" i="7"/>
  <c r="W228" i="7"/>
  <c r="R227" i="7"/>
  <c r="S227" i="7"/>
  <c r="R226" i="7"/>
  <c r="S226" i="7"/>
  <c r="R225" i="7"/>
  <c r="U225" i="7" s="1"/>
  <c r="S225" i="7"/>
  <c r="V225" i="7"/>
  <c r="R224" i="7"/>
  <c r="V224" i="7" s="1"/>
  <c r="S224" i="7"/>
  <c r="W224" i="7"/>
  <c r="R223" i="7"/>
  <c r="S223" i="7"/>
  <c r="R222" i="7"/>
  <c r="W222" i="7" s="1"/>
  <c r="S222" i="7"/>
  <c r="U222" i="7"/>
  <c r="R221" i="7"/>
  <c r="W221" i="7" s="1"/>
  <c r="S221" i="7"/>
  <c r="R220" i="7"/>
  <c r="V220" i="7" s="1"/>
  <c r="S220" i="7"/>
  <c r="R219" i="7"/>
  <c r="S219" i="7"/>
  <c r="W219" i="7" s="1"/>
  <c r="R218" i="7"/>
  <c r="S218" i="7"/>
  <c r="R217" i="7"/>
  <c r="U217" i="7" s="1"/>
  <c r="S217" i="7"/>
  <c r="R216" i="7"/>
  <c r="W216" i="7" s="1"/>
  <c r="S216" i="7"/>
  <c r="R215" i="7"/>
  <c r="W215" i="7" s="1"/>
  <c r="S215" i="7"/>
  <c r="R214" i="7"/>
  <c r="S214" i="7"/>
  <c r="R213" i="7"/>
  <c r="S213" i="7"/>
  <c r="R212" i="7"/>
  <c r="S212" i="7"/>
  <c r="R211" i="7"/>
  <c r="S211" i="7"/>
  <c r="R210" i="7"/>
  <c r="S210" i="7"/>
  <c r="R209" i="7"/>
  <c r="S209" i="7"/>
  <c r="R208" i="7"/>
  <c r="W208" i="7" s="1"/>
  <c r="S208" i="7"/>
  <c r="R207" i="7"/>
  <c r="W207" i="7" s="1"/>
  <c r="S207" i="7"/>
  <c r="R206" i="7"/>
  <c r="S206" i="7"/>
  <c r="V206" i="7" s="1"/>
  <c r="R205" i="7"/>
  <c r="S205" i="7"/>
  <c r="U205" i="7" s="1"/>
  <c r="R204" i="7"/>
  <c r="S204" i="7"/>
  <c r="W204" i="7" s="1"/>
  <c r="R203" i="7"/>
  <c r="U203" i="7" s="1"/>
  <c r="S203" i="7"/>
  <c r="C202" i="7"/>
  <c r="R202" i="7"/>
  <c r="W202" i="7" s="1"/>
  <c r="S202" i="7"/>
  <c r="C201" i="7"/>
  <c r="R201" i="7" s="1"/>
  <c r="S201" i="7"/>
  <c r="R200" i="7"/>
  <c r="S200" i="7"/>
  <c r="W200" i="7" s="1"/>
  <c r="R199" i="7"/>
  <c r="S199" i="7"/>
  <c r="R198" i="7"/>
  <c r="W198" i="7" s="1"/>
  <c r="S198" i="7"/>
  <c r="R197" i="7"/>
  <c r="W197" i="7" s="1"/>
  <c r="S197" i="7"/>
  <c r="C196" i="7"/>
  <c r="R196" i="7" s="1"/>
  <c r="W196" i="7" s="1"/>
  <c r="S196" i="7"/>
  <c r="C195" i="7"/>
  <c r="R195" i="7" s="1"/>
  <c r="S195" i="7"/>
  <c r="R194" i="7"/>
  <c r="V194" i="7" s="1"/>
  <c r="S194" i="7"/>
  <c r="U194" i="7" s="1"/>
  <c r="W194" i="7"/>
  <c r="R193" i="7"/>
  <c r="S193" i="7"/>
  <c r="R192" i="7"/>
  <c r="U192" i="7" s="1"/>
  <c r="S192" i="7"/>
  <c r="R191" i="7"/>
  <c r="S191" i="7"/>
  <c r="R190" i="7"/>
  <c r="V190" i="7" s="1"/>
  <c r="S190" i="7"/>
  <c r="W190" i="7" s="1"/>
  <c r="R189" i="7"/>
  <c r="U189" i="7" s="1"/>
  <c r="S189" i="7"/>
  <c r="V189" i="7"/>
  <c r="R188" i="7"/>
  <c r="S188" i="7"/>
  <c r="R187" i="7"/>
  <c r="S187" i="7"/>
  <c r="R186" i="7"/>
  <c r="S186" i="7"/>
  <c r="R185" i="7"/>
  <c r="U185" i="7" s="1"/>
  <c r="S185" i="7"/>
  <c r="R184" i="7"/>
  <c r="S184" i="7"/>
  <c r="W184" i="7" s="1"/>
  <c r="R183" i="7"/>
  <c r="V183" i="7" s="1"/>
  <c r="S183" i="7"/>
  <c r="R182" i="7"/>
  <c r="U182" i="7" s="1"/>
  <c r="S182" i="7"/>
  <c r="R181" i="7"/>
  <c r="W181" i="7" s="1"/>
  <c r="S181" i="7"/>
  <c r="R180" i="7"/>
  <c r="S180" i="7"/>
  <c r="R179" i="7"/>
  <c r="S179" i="7"/>
  <c r="W179" i="7"/>
  <c r="U179" i="7"/>
  <c r="R178" i="7"/>
  <c r="S178" i="7"/>
  <c r="R177" i="7"/>
  <c r="S177" i="7"/>
  <c r="R176" i="7"/>
  <c r="S176" i="7"/>
  <c r="J5" i="7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R177" i="3"/>
  <c r="S177" i="3"/>
  <c r="R178" i="3"/>
  <c r="S178" i="3"/>
  <c r="U178" i="3" s="1"/>
  <c r="R179" i="3"/>
  <c r="S179" i="3"/>
  <c r="R180" i="3"/>
  <c r="W180" i="3" s="1"/>
  <c r="S180" i="3"/>
  <c r="R181" i="3"/>
  <c r="S181" i="3"/>
  <c r="R182" i="3"/>
  <c r="S182" i="3"/>
  <c r="U182" i="3" s="1"/>
  <c r="R183" i="3"/>
  <c r="S183" i="3"/>
  <c r="R184" i="3"/>
  <c r="U184" i="3" s="1"/>
  <c r="S184" i="3"/>
  <c r="R185" i="3"/>
  <c r="S185" i="3"/>
  <c r="R186" i="3"/>
  <c r="S186" i="3"/>
  <c r="U186" i="3" s="1"/>
  <c r="R187" i="3"/>
  <c r="S187" i="3"/>
  <c r="R188" i="3"/>
  <c r="U188" i="3" s="1"/>
  <c r="S188" i="3"/>
  <c r="R189" i="3"/>
  <c r="S189" i="3"/>
  <c r="R190" i="3"/>
  <c r="S190" i="3"/>
  <c r="V190" i="3" s="1"/>
  <c r="R191" i="3"/>
  <c r="S191" i="3"/>
  <c r="R192" i="3"/>
  <c r="U192" i="3" s="1"/>
  <c r="S192" i="3"/>
  <c r="R193" i="3"/>
  <c r="S193" i="3"/>
  <c r="R194" i="3"/>
  <c r="S194" i="3"/>
  <c r="V194" i="3" s="1"/>
  <c r="C195" i="3"/>
  <c r="R195" i="3"/>
  <c r="S195" i="3"/>
  <c r="U195" i="3" s="1"/>
  <c r="C196" i="3"/>
  <c r="R196" i="3"/>
  <c r="S196" i="3"/>
  <c r="R197" i="3"/>
  <c r="S197" i="3"/>
  <c r="V197" i="3" s="1"/>
  <c r="R198" i="3"/>
  <c r="S198" i="3"/>
  <c r="R199" i="3"/>
  <c r="W199" i="3" s="1"/>
  <c r="S199" i="3"/>
  <c r="R200" i="3"/>
  <c r="S200" i="3"/>
  <c r="C201" i="3"/>
  <c r="R201" i="3"/>
  <c r="U201" i="3" s="1"/>
  <c r="S201" i="3"/>
  <c r="C202" i="3"/>
  <c r="R202" i="3" s="1"/>
  <c r="S202" i="3"/>
  <c r="R203" i="3"/>
  <c r="S203" i="3"/>
  <c r="R204" i="3"/>
  <c r="S204" i="3"/>
  <c r="R205" i="3"/>
  <c r="S205" i="3"/>
  <c r="R206" i="3"/>
  <c r="S206" i="3"/>
  <c r="V206" i="3" s="1"/>
  <c r="R207" i="3"/>
  <c r="S207" i="3"/>
  <c r="R208" i="3"/>
  <c r="S208" i="3"/>
  <c r="R209" i="3"/>
  <c r="S209" i="3"/>
  <c r="R210" i="3"/>
  <c r="S210" i="3"/>
  <c r="V210" i="3" s="1"/>
  <c r="R211" i="3"/>
  <c r="S211" i="3"/>
  <c r="R212" i="3"/>
  <c r="S212" i="3"/>
  <c r="R213" i="3"/>
  <c r="U213" i="3" s="1"/>
  <c r="S213" i="3"/>
  <c r="R214" i="3"/>
  <c r="V214" i="3" s="1"/>
  <c r="S214" i="3"/>
  <c r="U214" i="3" s="1"/>
  <c r="R215" i="3"/>
  <c r="S215" i="3"/>
  <c r="R216" i="3"/>
  <c r="S216" i="3"/>
  <c r="R217" i="3"/>
  <c r="U217" i="3" s="1"/>
  <c r="S217" i="3"/>
  <c r="R218" i="3"/>
  <c r="W218" i="3" s="1"/>
  <c r="S218" i="3"/>
  <c r="U218" i="3" s="1"/>
  <c r="R219" i="3"/>
  <c r="S219" i="3"/>
  <c r="R220" i="3"/>
  <c r="S220" i="3"/>
  <c r="R221" i="3"/>
  <c r="V221" i="3" s="1"/>
  <c r="S221" i="3"/>
  <c r="R222" i="3"/>
  <c r="V222" i="3" s="1"/>
  <c r="S222" i="3"/>
  <c r="R223" i="3"/>
  <c r="S223" i="3"/>
  <c r="R224" i="3"/>
  <c r="V224" i="3" s="1"/>
  <c r="S224" i="3"/>
  <c r="R225" i="3"/>
  <c r="W225" i="3" s="1"/>
  <c r="S225" i="3"/>
  <c r="R226" i="3"/>
  <c r="U226" i="3" s="1"/>
  <c r="S226" i="3"/>
  <c r="V226" i="3" s="1"/>
  <c r="R227" i="3"/>
  <c r="S227" i="3"/>
  <c r="R228" i="3"/>
  <c r="S228" i="3"/>
  <c r="R229" i="3"/>
  <c r="V229" i="3" s="1"/>
  <c r="S229" i="3"/>
  <c r="R230" i="3"/>
  <c r="S230" i="3"/>
  <c r="W230" i="3" s="1"/>
  <c r="R231" i="3"/>
  <c r="S231" i="3"/>
  <c r="R232" i="3"/>
  <c r="S232" i="3"/>
  <c r="R233" i="3"/>
  <c r="S233" i="3"/>
  <c r="R234" i="3"/>
  <c r="S234" i="3"/>
  <c r="U234" i="3" s="1"/>
  <c r="R235" i="3"/>
  <c r="S235" i="3"/>
  <c r="R236" i="3"/>
  <c r="S236" i="3"/>
  <c r="R237" i="3"/>
  <c r="S237" i="3"/>
  <c r="R238" i="3"/>
  <c r="V238" i="3" s="1"/>
  <c r="S238" i="3"/>
  <c r="W238" i="3" s="1"/>
  <c r="R239" i="3"/>
  <c r="S239" i="3"/>
  <c r="R240" i="3"/>
  <c r="S240" i="3"/>
  <c r="R241" i="3"/>
  <c r="S241" i="3"/>
  <c r="R242" i="3"/>
  <c r="S242" i="3"/>
  <c r="W242" i="3" s="1"/>
  <c r="R243" i="3"/>
  <c r="S243" i="3"/>
  <c r="R244" i="3"/>
  <c r="S244" i="3"/>
  <c r="R245" i="3"/>
  <c r="S245" i="3"/>
  <c r="R246" i="3"/>
  <c r="S246" i="3"/>
  <c r="W246" i="3" s="1"/>
  <c r="R247" i="3"/>
  <c r="S247" i="3"/>
  <c r="R248" i="3"/>
  <c r="S248" i="3"/>
  <c r="R249" i="3"/>
  <c r="S249" i="3"/>
  <c r="R250" i="3"/>
  <c r="S250" i="3"/>
  <c r="W250" i="3" s="1"/>
  <c r="R251" i="3"/>
  <c r="S251" i="3"/>
  <c r="R252" i="3"/>
  <c r="S252" i="3"/>
  <c r="R253" i="3"/>
  <c r="S253" i="3"/>
  <c r="R254" i="3"/>
  <c r="S254" i="3"/>
  <c r="V254" i="3" s="1"/>
  <c r="R255" i="3"/>
  <c r="S255" i="3"/>
  <c r="R256" i="3"/>
  <c r="S256" i="3"/>
  <c r="R257" i="3"/>
  <c r="S257" i="3"/>
  <c r="R258" i="3"/>
  <c r="S258" i="3"/>
  <c r="W258" i="3" s="1"/>
  <c r="R259" i="3"/>
  <c r="S259" i="3"/>
  <c r="R260" i="3"/>
  <c r="S260" i="3"/>
  <c r="R261" i="3"/>
  <c r="S261" i="3"/>
  <c r="R262" i="3"/>
  <c r="S262" i="3"/>
  <c r="V262" i="3" s="1"/>
  <c r="R263" i="3"/>
  <c r="S263" i="3"/>
  <c r="R264" i="3"/>
  <c r="S264" i="3"/>
  <c r="R265" i="3"/>
  <c r="U265" i="3" s="1"/>
  <c r="S265" i="3"/>
  <c r="R266" i="3"/>
  <c r="S266" i="3"/>
  <c r="U266" i="3" s="1"/>
  <c r="R267" i="3"/>
  <c r="S267" i="3"/>
  <c r="R268" i="3"/>
  <c r="S268" i="3"/>
  <c r="R269" i="3"/>
  <c r="S269" i="3"/>
  <c r="S176" i="3"/>
  <c r="W176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17" i="3"/>
  <c r="J313" i="3"/>
  <c r="J312" i="3"/>
  <c r="J311" i="3"/>
  <c r="J310" i="3"/>
  <c r="J309" i="3"/>
  <c r="J308" i="3"/>
  <c r="V213" i="3"/>
  <c r="U215" i="3"/>
  <c r="V215" i="3"/>
  <c r="W215" i="3"/>
  <c r="V216" i="3"/>
  <c r="V217" i="3"/>
  <c r="V218" i="3"/>
  <c r="U219" i="3"/>
  <c r="V219" i="3"/>
  <c r="W219" i="3"/>
  <c r="U221" i="3"/>
  <c r="W221" i="3"/>
  <c r="U222" i="3"/>
  <c r="U223" i="3"/>
  <c r="V223" i="3"/>
  <c r="W223" i="3"/>
  <c r="U225" i="3"/>
  <c r="V225" i="3"/>
  <c r="U227" i="3"/>
  <c r="V227" i="3"/>
  <c r="W227" i="3"/>
  <c r="U229" i="3"/>
  <c r="W269" i="3"/>
  <c r="V269" i="3"/>
  <c r="U269" i="3"/>
  <c r="W267" i="3"/>
  <c r="V267" i="3"/>
  <c r="U267" i="3"/>
  <c r="V266" i="3"/>
  <c r="W265" i="3"/>
  <c r="V265" i="3"/>
  <c r="W263" i="3"/>
  <c r="V263" i="3"/>
  <c r="U263" i="3"/>
  <c r="W262" i="3"/>
  <c r="W261" i="3"/>
  <c r="V261" i="3"/>
  <c r="U261" i="3"/>
  <c r="W259" i="3"/>
  <c r="V259" i="3"/>
  <c r="U259" i="3"/>
  <c r="W257" i="3"/>
  <c r="V257" i="3"/>
  <c r="U257" i="3"/>
  <c r="W255" i="3"/>
  <c r="V255" i="3"/>
  <c r="U255" i="3"/>
  <c r="W253" i="3"/>
  <c r="V253" i="3"/>
  <c r="U253" i="3"/>
  <c r="W251" i="3"/>
  <c r="V251" i="3"/>
  <c r="U251" i="3"/>
  <c r="W249" i="3"/>
  <c r="V249" i="3"/>
  <c r="U249" i="3"/>
  <c r="W248" i="3"/>
  <c r="W247" i="3"/>
  <c r="V247" i="3"/>
  <c r="U247" i="3"/>
  <c r="W245" i="3"/>
  <c r="V245" i="3"/>
  <c r="U245" i="3"/>
  <c r="W243" i="3"/>
  <c r="V243" i="3"/>
  <c r="U243" i="3"/>
  <c r="W241" i="3"/>
  <c r="V241" i="3"/>
  <c r="U241" i="3"/>
  <c r="W240" i="3"/>
  <c r="W239" i="3"/>
  <c r="V239" i="3"/>
  <c r="U239" i="3"/>
  <c r="U238" i="3"/>
  <c r="W237" i="3"/>
  <c r="V237" i="3"/>
  <c r="U237" i="3"/>
  <c r="W235" i="3"/>
  <c r="V235" i="3"/>
  <c r="U235" i="3"/>
  <c r="V234" i="3"/>
  <c r="W233" i="3"/>
  <c r="V233" i="3"/>
  <c r="U233" i="3"/>
  <c r="V232" i="3"/>
  <c r="W231" i="3"/>
  <c r="V231" i="3"/>
  <c r="U231" i="3"/>
  <c r="C363" i="3"/>
  <c r="C362" i="3"/>
  <c r="C361" i="3"/>
  <c r="C358" i="3"/>
  <c r="C357" i="3"/>
  <c r="C353" i="3"/>
  <c r="C352" i="3"/>
  <c r="C348" i="3"/>
  <c r="C347" i="3"/>
  <c r="J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J277" i="3"/>
  <c r="J278" i="3"/>
  <c r="J279" i="3"/>
  <c r="J280" i="3"/>
  <c r="J281" i="3"/>
  <c r="J282" i="3"/>
  <c r="J283" i="3"/>
  <c r="J284" i="3"/>
  <c r="J285" i="3"/>
  <c r="J286" i="3"/>
  <c r="J287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292" i="3"/>
  <c r="J276" i="3"/>
  <c r="W177" i="3"/>
  <c r="W179" i="3"/>
  <c r="W181" i="3"/>
  <c r="W182" i="3"/>
  <c r="W183" i="3"/>
  <c r="W185" i="3"/>
  <c r="W187" i="3"/>
  <c r="W188" i="3"/>
  <c r="W189" i="3"/>
  <c r="W190" i="3"/>
  <c r="W191" i="3"/>
  <c r="W193" i="3"/>
  <c r="W196" i="3"/>
  <c r="W198" i="3"/>
  <c r="W200" i="3"/>
  <c r="W203" i="3"/>
  <c r="W205" i="3"/>
  <c r="W207" i="3"/>
  <c r="W209" i="3"/>
  <c r="W210" i="3"/>
  <c r="W211" i="3"/>
  <c r="V181" i="3"/>
  <c r="V182" i="3"/>
  <c r="V183" i="3"/>
  <c r="V185" i="3"/>
  <c r="V187" i="3"/>
  <c r="V189" i="3"/>
  <c r="V191" i="3"/>
  <c r="V196" i="3"/>
  <c r="V198" i="3"/>
  <c r="V200" i="3"/>
  <c r="V203" i="3"/>
  <c r="V207" i="3"/>
  <c r="V209" i="3"/>
  <c r="V211" i="3"/>
  <c r="U177" i="3"/>
  <c r="U179" i="3"/>
  <c r="U180" i="3"/>
  <c r="U181" i="3"/>
  <c r="U183" i="3"/>
  <c r="U185" i="3"/>
  <c r="U187" i="3"/>
  <c r="U189" i="3"/>
  <c r="U191" i="3"/>
  <c r="U193" i="3"/>
  <c r="U196" i="3"/>
  <c r="U198" i="3"/>
  <c r="U200" i="3"/>
  <c r="U203" i="3"/>
  <c r="U205" i="3"/>
  <c r="U207" i="3"/>
  <c r="U208" i="3"/>
  <c r="U209" i="3"/>
  <c r="U211" i="3"/>
  <c r="U178" i="7" l="1"/>
  <c r="U180" i="7"/>
  <c r="U184" i="7"/>
  <c r="W189" i="7"/>
  <c r="W191" i="7"/>
  <c r="U198" i="7"/>
  <c r="V204" i="7"/>
  <c r="W210" i="7"/>
  <c r="W229" i="7"/>
  <c r="U232" i="7"/>
  <c r="W251" i="7"/>
  <c r="U254" i="7"/>
  <c r="W263" i="7"/>
  <c r="W186" i="7"/>
  <c r="W211" i="7"/>
  <c r="U227" i="7"/>
  <c r="W244" i="7"/>
  <c r="W258" i="7"/>
  <c r="W252" i="7"/>
  <c r="U176" i="7"/>
  <c r="U187" i="7"/>
  <c r="U204" i="7"/>
  <c r="U219" i="7"/>
  <c r="W225" i="7"/>
  <c r="V233" i="7"/>
  <c r="W235" i="7"/>
  <c r="V242" i="7"/>
  <c r="W245" i="7"/>
  <c r="W259" i="7"/>
  <c r="V262" i="7"/>
  <c r="W265" i="7"/>
  <c r="V185" i="7"/>
  <c r="V203" i="7"/>
  <c r="U234" i="7"/>
  <c r="V265" i="7"/>
  <c r="W268" i="7"/>
  <c r="W177" i="7"/>
  <c r="W183" i="7"/>
  <c r="W185" i="7"/>
  <c r="W203" i="7"/>
  <c r="V217" i="7"/>
  <c r="U224" i="7"/>
  <c r="U229" i="7"/>
  <c r="V180" i="7"/>
  <c r="W178" i="7"/>
  <c r="W180" i="7"/>
  <c r="U190" i="7"/>
  <c r="U200" i="7"/>
  <c r="W213" i="7"/>
  <c r="V229" i="7"/>
  <c r="W237" i="7"/>
  <c r="W253" i="7"/>
  <c r="V257" i="7"/>
  <c r="U262" i="7"/>
  <c r="V266" i="7"/>
  <c r="W266" i="3"/>
  <c r="W214" i="3"/>
  <c r="U208" i="7"/>
  <c r="U209" i="7"/>
  <c r="V212" i="7"/>
  <c r="W214" i="7"/>
  <c r="W226" i="7"/>
  <c r="W231" i="7"/>
  <c r="W236" i="7"/>
  <c r="W250" i="7"/>
  <c r="W234" i="3"/>
  <c r="U242" i="3"/>
  <c r="U210" i="3"/>
  <c r="U199" i="3"/>
  <c r="W195" i="3"/>
  <c r="V242" i="3"/>
  <c r="U246" i="3"/>
  <c r="W217" i="3"/>
  <c r="W176" i="7"/>
  <c r="W188" i="7"/>
  <c r="W193" i="7"/>
  <c r="V198" i="7"/>
  <c r="W205" i="7"/>
  <c r="V208" i="7"/>
  <c r="U213" i="7"/>
  <c r="W217" i="7"/>
  <c r="W220" i="7"/>
  <c r="V222" i="7"/>
  <c r="U237" i="7"/>
  <c r="U238" i="7"/>
  <c r="V241" i="7"/>
  <c r="W243" i="7"/>
  <c r="V246" i="7"/>
  <c r="U251" i="7"/>
  <c r="W255" i="7"/>
  <c r="V258" i="7"/>
  <c r="W260" i="7"/>
  <c r="W267" i="7"/>
  <c r="W206" i="3"/>
  <c r="W184" i="3"/>
  <c r="U206" i="7"/>
  <c r="V213" i="7"/>
  <c r="W227" i="7"/>
  <c r="W232" i="7"/>
  <c r="W234" i="7"/>
  <c r="V237" i="7"/>
  <c r="U242" i="7"/>
  <c r="W246" i="7"/>
  <c r="W249" i="7"/>
  <c r="V251" i="7"/>
  <c r="V246" i="3"/>
  <c r="V195" i="3"/>
  <c r="W192" i="3"/>
  <c r="U250" i="3"/>
  <c r="W226" i="3"/>
  <c r="W213" i="3"/>
  <c r="W268" i="3"/>
  <c r="W264" i="3"/>
  <c r="W260" i="3"/>
  <c r="W256" i="3"/>
  <c r="W252" i="3"/>
  <c r="V248" i="3"/>
  <c r="W244" i="3"/>
  <c r="V240" i="3"/>
  <c r="W236" i="3"/>
  <c r="U232" i="3"/>
  <c r="U228" i="3"/>
  <c r="W224" i="3"/>
  <c r="U220" i="3"/>
  <c r="W216" i="3"/>
  <c r="U212" i="3"/>
  <c r="W208" i="3"/>
  <c r="V204" i="3"/>
  <c r="U211" i="7"/>
  <c r="U216" i="7"/>
  <c r="W256" i="7"/>
  <c r="U177" i="7"/>
  <c r="U197" i="7"/>
  <c r="V216" i="7"/>
  <c r="U221" i="7"/>
  <c r="V254" i="7"/>
  <c r="U259" i="7"/>
  <c r="V192" i="3"/>
  <c r="V180" i="3"/>
  <c r="V250" i="3"/>
  <c r="U258" i="3"/>
  <c r="U230" i="3"/>
  <c r="W254" i="3"/>
  <c r="V258" i="3"/>
  <c r="U262" i="3"/>
  <c r="W229" i="3"/>
  <c r="W222" i="3"/>
  <c r="V197" i="7"/>
  <c r="W199" i="7"/>
  <c r="W206" i="7"/>
  <c r="V209" i="7"/>
  <c r="U214" i="7"/>
  <c r="W218" i="7"/>
  <c r="V221" i="7"/>
  <c r="W223" i="7"/>
  <c r="W240" i="7"/>
  <c r="W242" i="7"/>
  <c r="V245" i="7"/>
  <c r="U250" i="7"/>
  <c r="W254" i="7"/>
  <c r="W257" i="7"/>
  <c r="V259" i="7"/>
  <c r="W266" i="7"/>
  <c r="W269" i="7"/>
  <c r="U254" i="3"/>
  <c r="U206" i="3"/>
  <c r="W182" i="7"/>
  <c r="W187" i="7"/>
  <c r="W192" i="7"/>
  <c r="W209" i="7"/>
  <c r="W212" i="7"/>
  <c r="V214" i="7"/>
  <c r="V238" i="7"/>
  <c r="U243" i="7"/>
  <c r="V250" i="7"/>
  <c r="W264" i="7"/>
  <c r="U267" i="7"/>
  <c r="U195" i="7"/>
  <c r="W195" i="7"/>
  <c r="V195" i="7"/>
  <c r="V201" i="7"/>
  <c r="U201" i="7"/>
  <c r="W201" i="7"/>
  <c r="U202" i="3"/>
  <c r="W202" i="3"/>
  <c r="V202" i="3"/>
  <c r="V201" i="3"/>
  <c r="W232" i="3"/>
  <c r="U260" i="3"/>
  <c r="U268" i="3"/>
  <c r="U224" i="3"/>
  <c r="U216" i="3"/>
  <c r="U190" i="3"/>
  <c r="U244" i="3"/>
  <c r="U252" i="3"/>
  <c r="V260" i="3"/>
  <c r="V268" i="3"/>
  <c r="V182" i="7"/>
  <c r="V187" i="7"/>
  <c r="V192" i="7"/>
  <c r="V200" i="7"/>
  <c r="V211" i="7"/>
  <c r="V219" i="7"/>
  <c r="V227" i="7"/>
  <c r="V232" i="7"/>
  <c r="V240" i="7"/>
  <c r="V248" i="7"/>
  <c r="V256" i="7"/>
  <c r="V264" i="7"/>
  <c r="U269" i="7"/>
  <c r="U236" i="3"/>
  <c r="V244" i="3"/>
  <c r="V252" i="3"/>
  <c r="W228" i="3"/>
  <c r="W220" i="3"/>
  <c r="W212" i="3"/>
  <c r="U266" i="7"/>
  <c r="V269" i="7"/>
  <c r="U197" i="3"/>
  <c r="V208" i="3"/>
  <c r="W204" i="3"/>
  <c r="U204" i="3"/>
  <c r="W194" i="3"/>
  <c r="W186" i="3"/>
  <c r="W178" i="3"/>
  <c r="V236" i="3"/>
  <c r="V228" i="3"/>
  <c r="V220" i="3"/>
  <c r="V212" i="3"/>
  <c r="U181" i="7"/>
  <c r="U186" i="7"/>
  <c r="U191" i="7"/>
  <c r="U202" i="7"/>
  <c r="U210" i="7"/>
  <c r="U218" i="7"/>
  <c r="U226" i="7"/>
  <c r="U231" i="7"/>
  <c r="U239" i="7"/>
  <c r="U247" i="7"/>
  <c r="U255" i="7"/>
  <c r="U263" i="7"/>
  <c r="U264" i="3"/>
  <c r="V181" i="7"/>
  <c r="V186" i="7"/>
  <c r="V191" i="7"/>
  <c r="U196" i="7"/>
  <c r="U199" i="7"/>
  <c r="V202" i="7"/>
  <c r="U207" i="7"/>
  <c r="V210" i="7"/>
  <c r="U215" i="7"/>
  <c r="V218" i="7"/>
  <c r="U223" i="7"/>
  <c r="V226" i="7"/>
  <c r="V231" i="7"/>
  <c r="U236" i="7"/>
  <c r="V239" i="7"/>
  <c r="U244" i="7"/>
  <c r="V247" i="7"/>
  <c r="U252" i="7"/>
  <c r="V255" i="7"/>
  <c r="U260" i="7"/>
  <c r="V263" i="7"/>
  <c r="U268" i="7"/>
  <c r="V186" i="3"/>
  <c r="U256" i="3"/>
  <c r="V256" i="3"/>
  <c r="V264" i="3"/>
  <c r="U183" i="7"/>
  <c r="U188" i="7"/>
  <c r="U193" i="7"/>
  <c r="V196" i="7"/>
  <c r="V207" i="7"/>
  <c r="U212" i="7"/>
  <c r="V215" i="7"/>
  <c r="U220" i="7"/>
  <c r="V223" i="7"/>
  <c r="U228" i="7"/>
  <c r="U233" i="7"/>
  <c r="V236" i="7"/>
  <c r="U241" i="7"/>
  <c r="V244" i="7"/>
  <c r="U249" i="7"/>
  <c r="V252" i="7"/>
  <c r="U257" i="7"/>
  <c r="V260" i="7"/>
  <c r="V268" i="7"/>
  <c r="U194" i="3"/>
  <c r="W201" i="3"/>
  <c r="U240" i="3"/>
  <c r="U24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100_conv_fp32.out" type="6" refreshedVersion="0" background="1" saveData="1">
    <textPr fileType="mac" sourceFile="OSXFUSE Volume 0 (sshfs):DeepBench-ext:code:nvidia:v100_conv_fp32.out" delimited="0">
      <textFields count="16">
        <textField/>
        <textField position="5"/>
        <textField position="12"/>
        <textField position="19"/>
        <textField position="34"/>
        <textField position="44"/>
        <textField position="48"/>
        <textField position="55"/>
        <textField position="62"/>
        <textField position="74"/>
        <textField position="87"/>
        <textField position="97"/>
        <textField position="114"/>
        <textField position="138"/>
        <textField position="162"/>
        <textField position="182"/>
      </textFields>
    </textPr>
  </connection>
  <connection id="2" xr16:uid="{00000000-0015-0000-FFFF-FFFF01000000}" name="v100_conv_fp32.out1" type="6" refreshedVersion="0" background="1" saveData="1">
    <textPr fileType="mac" sourceFile="OSXFUSE Volume 0 (sshfs):DeepBench-ext:code:nvidia:v100_conv_fp32.out" delimited="0">
      <textFields count="17">
        <textField/>
        <textField position="5"/>
        <textField position="12"/>
        <textField position="19"/>
        <textField position="34"/>
        <textField position="44"/>
        <textField position="48"/>
        <textField position="55"/>
        <textField position="62"/>
        <textField position="74"/>
        <textField position="87"/>
        <textField position="97"/>
        <textField position="114"/>
        <textField position="138"/>
        <textField position="162"/>
        <textField position="174"/>
        <textField position="181"/>
      </textFields>
    </textPr>
  </connection>
</connections>
</file>

<file path=xl/sharedStrings.xml><?xml version="1.0" encoding="utf-8"?>
<sst xmlns="http://schemas.openxmlformats.org/spreadsheetml/2006/main" count="1666" uniqueCount="92">
  <si>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</si>
  <si>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</si>
  <si>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</si>
  <si>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</si>
  <si>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</si>
  <si>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</si>
  <si>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</si>
  <si>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</si>
  <si>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</si>
  <si>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</si>
  <si>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</si>
  <si>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</si>
  <si>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</si>
  <si>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</si>
  <si>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</si>
  <si>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</si>
  <si>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</si>
  <si>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</si>
  <si>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 xml:space="preserve">Time Forward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</si>
  <si>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</si>
  <si>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</si>
  <si>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</si>
  <si>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</si>
  <si>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</si>
  <si>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</si>
  <si>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</si>
  <si>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</si>
  <si>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</si>
  <si>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</si>
  <si>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</si>
  <si>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</si>
  <si>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</si>
  <si>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</si>
  <si>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FWD TERAFLOPS</t>
  </si>
  <si>
    <t>BWD INPUTS TERAFLOPS</t>
  </si>
  <si>
    <t>BWD PARMS TERAFLOPS</t>
  </si>
  <si>
    <t>TERAFLOPS FWD</t>
  </si>
  <si>
    <t>CPU Model</t>
  </si>
  <si>
    <t>GPU Model</t>
  </si>
  <si>
    <t>Linux Kernel Version</t>
  </si>
  <si>
    <t>CUDA Version</t>
  </si>
  <si>
    <t>Cudnn Version</t>
  </si>
  <si>
    <t>OpenMPI Version</t>
  </si>
  <si>
    <t>Nvidia Driver</t>
  </si>
  <si>
    <t>N/A*</t>
  </si>
  <si>
    <t>* = The backward pass wrt inputs is excluded for these kernels since they are typically the input layers of a neural network</t>
  </si>
  <si>
    <t>Total Time (msec)</t>
  </si>
  <si>
    <t>WINOGRAD_NONFUSED</t>
  </si>
  <si>
    <t>FFT_TILING</t>
  </si>
  <si>
    <t>IMPLICIT_GEMM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</si>
  <si>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</si>
  <si>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</si>
  <si>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</si>
  <si>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</si>
  <si>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</si>
  <si>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</si>
  <si>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</si>
  <si>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NCCL Single Process</t>
  </si>
  <si>
    <t xml:space="preserve">OSU MPI </t>
  </si>
  <si>
    <t>OSU MPI</t>
  </si>
  <si>
    <t>NCCL MPI</t>
  </si>
  <si>
    <t>Precision</t>
  </si>
  <si>
    <t>Float</t>
  </si>
  <si>
    <t>Recurrent Layers - GRU</t>
  </si>
  <si>
    <t>Hidden units</t>
  </si>
  <si>
    <t>R (Filter height)</t>
  </si>
  <si>
    <t>S (Filter width)</t>
  </si>
  <si>
    <t>Language Modelling</t>
  </si>
  <si>
    <t>Machine Translation</t>
  </si>
  <si>
    <t>16 bit inputs, 16 bit multiplication, 32 bit addition</t>
  </si>
  <si>
    <t>Character Language Modelling</t>
  </si>
  <si>
    <t>LICIT_PRECOMP_GEMM</t>
  </si>
  <si>
    <t>DeepSpeech</t>
  </si>
  <si>
    <t>Speaker ID</t>
  </si>
  <si>
    <t>OCR</t>
  </si>
  <si>
    <t>Face Recognition</t>
  </si>
  <si>
    <t>Vision</t>
  </si>
  <si>
    <t>Resnet</t>
  </si>
  <si>
    <t>Source</t>
  </si>
  <si>
    <t xml:space="preserve"> </t>
  </si>
  <si>
    <t>NVIDIA V100</t>
  </si>
  <si>
    <t>Intel(R) Xeon(R) CPU E5-2698 v4 @ 2.20GHz</t>
  </si>
  <si>
    <t>Time Backward wrt Weights (msec)</t>
  </si>
  <si>
    <t>Time Backward wrt Inputs (msec)</t>
  </si>
  <si>
    <t>Total Time</t>
  </si>
  <si>
    <t>TERAFLOPS BWD Inputs</t>
  </si>
  <si>
    <t>TERAFLOPS BWD Weights</t>
  </si>
  <si>
    <t xml:space="preserve">Time Backward wrt Inputs (msec) </t>
  </si>
  <si>
    <t>4.4.0-124-generic</t>
  </si>
  <si>
    <t>10.0.130</t>
  </si>
  <si>
    <t>7.3.1.20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</si>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</sst>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  <xf numFmtId="165" fontId="0" fillId="0" borderId="0" xfId="0" applyNumberFormat="1" applyFont="1"/>
    <xf numFmtId="165" fontId="0" fillId="0" borderId="0" xfId="0" applyNumberFormat="1"/>
    <xf numFmtId="2" fontId="6" fillId="2" borderId="0" xfId="515" applyNumberFormat="1"/>
    <xf numFmtId="0" fontId="5" fillId="0" borderId="0" xfId="0" applyFont="1" applyFill="1" applyAlignment="1">
      <alignment vertical="center"/>
    </xf>
    <xf numFmtId="0" fontId="1" fillId="0" borderId="0" xfId="540"/>
  </cellXfs>
  <cellStyles count="5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/>
    <cellStyle name="Neutral" xfId="515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5"/>
  <sheetViews>
    <sheetView tabSelected="1" topLeftCell="A154" zoomScale="80" zoomScaleNormal="80" workbookViewId="0">
      <selection activeCell="H170" sqref="H170:I170"/>
    </sheetView>
  </sheetViews>
  <sheetFormatPr defaultColWidth="11" defaultRowHeight="15.6" x14ac:dyDescent="0.3"/>
  <cols>
    <col min="1" max="1" width="28" customWidth="1"/>
    <col min="2" max="2" width="26" bestFit="1" customWidth="1"/>
    <col min="4" max="4" width="22" customWidth="1"/>
    <col min="7" max="7" width="22.5" customWidth="1"/>
    <col min="8" max="8" width="32.59765625" customWidth="1"/>
    <col min="9" max="9" width="30.3984375" customWidth="1"/>
    <col min="10" max="10" width="20" customWidth="1"/>
    <col min="11" max="11" width="21.8984375" customWidth="1"/>
    <col min="12" max="12" width="24" customWidth="1"/>
    <col min="13" max="13" width="18" customWidth="1"/>
    <col min="14" max="14" width="20.8984375" customWidth="1"/>
    <col min="20" max="20" width="18.5" customWidth="1"/>
    <col min="21" max="21" width="22.3984375" customWidth="1"/>
    <col min="22" max="22" width="24.59765625" customWidth="1"/>
    <col min="23" max="23" width="16.8984375" customWidth="1"/>
  </cols>
  <sheetData>
    <row r="1" spans="1:12" x14ac:dyDescent="0.3">
      <c r="A1" s="5" t="s">
        <v>61</v>
      </c>
      <c r="B1" s="5" t="s">
        <v>62</v>
      </c>
    </row>
    <row r="3" spans="1:12" x14ac:dyDescent="0.3">
      <c r="A3" s="9"/>
      <c r="B3" s="10"/>
      <c r="C3" s="11"/>
      <c r="E3" s="2"/>
    </row>
    <row r="4" spans="1:12" x14ac:dyDescent="0.3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22</v>
      </c>
      <c r="J4" t="s">
        <v>23</v>
      </c>
    </row>
    <row r="5" spans="1:12" x14ac:dyDescent="0.3">
      <c r="B5" t="s">
        <v>72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3.7999999999999999E-2</v>
      </c>
      <c r="J5" s="2">
        <f>(2*C5*D5*E5)/(I5/1000)/10^12</f>
        <v>2.6085052631578947</v>
      </c>
      <c r="K5" s="2"/>
      <c r="L5" s="2"/>
    </row>
    <row r="6" spans="1:12" x14ac:dyDescent="0.3">
      <c r="B6" t="s">
        <v>72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0.04</v>
      </c>
      <c r="J6" s="2">
        <f t="shared" ref="J6:J48" si="0">(2*C6*D6*E6)/(I6/1000)/10^12</f>
        <v>4.9561599999999997</v>
      </c>
      <c r="K6" s="2"/>
      <c r="L6" s="2"/>
    </row>
    <row r="7" spans="1:12" x14ac:dyDescent="0.3">
      <c r="B7" t="s">
        <v>72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4.5999999999999999E-2</v>
      </c>
      <c r="J7" s="2">
        <f t="shared" si="0"/>
        <v>8.619408695652174</v>
      </c>
      <c r="K7" s="2"/>
      <c r="L7" s="2"/>
    </row>
    <row r="8" spans="1:12" x14ac:dyDescent="0.3">
      <c r="B8" t="s">
        <v>72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5.1999999999999998E-2</v>
      </c>
      <c r="J8" s="2">
        <f t="shared" si="0"/>
        <v>15.249723076923079</v>
      </c>
      <c r="K8" s="2"/>
      <c r="L8" s="2"/>
    </row>
    <row r="9" spans="1:12" x14ac:dyDescent="0.3">
      <c r="B9" t="s">
        <v>72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0.77800000000000002</v>
      </c>
      <c r="J9" s="2">
        <f t="shared" si="0"/>
        <v>55.740874035989712</v>
      </c>
      <c r="K9" s="2"/>
      <c r="L9" s="2"/>
    </row>
    <row r="10" spans="1:12" x14ac:dyDescent="0.3">
      <c r="B10" t="s">
        <v>72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4.4999999999999998E-2</v>
      </c>
      <c r="J10" s="2">
        <f t="shared" si="0"/>
        <v>2.982616177777778</v>
      </c>
      <c r="K10" s="2"/>
      <c r="L10" s="2"/>
    </row>
    <row r="11" spans="1:12" x14ac:dyDescent="0.3">
      <c r="B11" t="s">
        <v>72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4.5999999999999999E-2</v>
      </c>
      <c r="J11" s="2">
        <f t="shared" si="0"/>
        <v>5.835553391304348</v>
      </c>
      <c r="K11" s="2"/>
      <c r="L11" s="2"/>
    </row>
    <row r="12" spans="1:12" x14ac:dyDescent="0.3">
      <c r="B12" t="s">
        <v>72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4.9000000000000002E-2</v>
      </c>
      <c r="J12" s="2">
        <f t="shared" si="0"/>
        <v>10.956549224489795</v>
      </c>
      <c r="K12" s="2"/>
      <c r="L12" s="2"/>
    </row>
    <row r="13" spans="1:12" x14ac:dyDescent="0.3">
      <c r="B13" t="s">
        <v>72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5.3999999999999999E-2</v>
      </c>
      <c r="J13" s="2">
        <f t="shared" si="0"/>
        <v>19.884107851851851</v>
      </c>
      <c r="K13" s="2"/>
      <c r="L13" s="2"/>
    </row>
    <row r="14" spans="1:12" x14ac:dyDescent="0.3">
      <c r="B14" t="s">
        <v>72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0.97199999999999998</v>
      </c>
      <c r="J14" s="2">
        <f t="shared" si="0"/>
        <v>60.41178600823045</v>
      </c>
      <c r="K14" s="2"/>
      <c r="L14" s="2"/>
    </row>
    <row r="15" spans="1:12" x14ac:dyDescent="0.3">
      <c r="B15" t="s">
        <v>72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5.3999999999999999E-2</v>
      </c>
      <c r="J15" s="2">
        <f t="shared" si="0"/>
        <v>3.8836148148148149</v>
      </c>
      <c r="K15" s="2"/>
      <c r="L15" s="2"/>
    </row>
    <row r="16" spans="1:12" x14ac:dyDescent="0.3">
      <c r="B16" t="s">
        <v>72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5.2999999999999999E-2</v>
      </c>
      <c r="J16" s="2">
        <f t="shared" si="0"/>
        <v>7.9137811320754716</v>
      </c>
      <c r="K16" s="2"/>
      <c r="L16" s="2"/>
    </row>
    <row r="17" spans="2:12" x14ac:dyDescent="0.3">
      <c r="B17" t="s">
        <v>72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5.5E-2</v>
      </c>
      <c r="J17" s="2">
        <f t="shared" si="0"/>
        <v>15.252014545454545</v>
      </c>
      <c r="K17" s="2"/>
      <c r="L17" s="2"/>
    </row>
    <row r="18" spans="2:12" x14ac:dyDescent="0.3">
      <c r="B18" t="s">
        <v>72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7.0000000000000007E-2</v>
      </c>
      <c r="J18" s="2">
        <f t="shared" si="0"/>
        <v>23.967451428571426</v>
      </c>
      <c r="K18" s="2"/>
      <c r="L18" s="2"/>
    </row>
    <row r="19" spans="2:12" x14ac:dyDescent="0.3">
      <c r="B19" t="s">
        <v>72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1.5489999999999999</v>
      </c>
      <c r="J19" s="2">
        <f t="shared" si="0"/>
        <v>59.232020658489347</v>
      </c>
      <c r="K19" s="2"/>
      <c r="L19" s="2"/>
    </row>
    <row r="20" spans="2:12" x14ac:dyDescent="0.3">
      <c r="B20" t="s">
        <v>72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0.10299999999999999</v>
      </c>
      <c r="J20" s="2">
        <f t="shared" si="0"/>
        <v>5.212338951456311</v>
      </c>
      <c r="K20" s="2"/>
      <c r="L20" s="2"/>
    </row>
    <row r="21" spans="2:12" x14ac:dyDescent="0.3">
      <c r="B21" t="s">
        <v>72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0.10199999999999999</v>
      </c>
      <c r="J21" s="2">
        <f t="shared" si="0"/>
        <v>10.52688062745098</v>
      </c>
      <c r="K21" s="2"/>
      <c r="L21" s="2"/>
    </row>
    <row r="22" spans="2:12" x14ac:dyDescent="0.3">
      <c r="B22" t="s">
        <v>72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0.104</v>
      </c>
      <c r="J22" s="2">
        <f t="shared" si="0"/>
        <v>20.648881230769231</v>
      </c>
      <c r="K22" s="2"/>
      <c r="L22" s="2"/>
    </row>
    <row r="23" spans="2:12" x14ac:dyDescent="0.3">
      <c r="B23" t="s">
        <v>72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0.11700000000000001</v>
      </c>
      <c r="J23" s="2">
        <f t="shared" si="0"/>
        <v>36.709122188034186</v>
      </c>
      <c r="K23" s="2"/>
      <c r="L23" s="2"/>
    </row>
    <row r="24" spans="2:12" x14ac:dyDescent="0.3">
      <c r="B24" t="s">
        <v>72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4.117</v>
      </c>
      <c r="J24" s="2">
        <f t="shared" si="0"/>
        <v>57.051499635657031</v>
      </c>
      <c r="K24" s="2"/>
      <c r="L24" s="2"/>
    </row>
    <row r="25" spans="2:12" x14ac:dyDescent="0.3">
      <c r="B25" t="s">
        <v>72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4.3999999999999997E-2</v>
      </c>
      <c r="J25" s="2">
        <f t="shared" si="0"/>
        <v>2.2528000000000001</v>
      </c>
      <c r="K25" s="2"/>
      <c r="L25" s="2"/>
    </row>
    <row r="26" spans="2:12" x14ac:dyDescent="0.3">
      <c r="B26" t="s">
        <v>72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4.8000000000000001E-2</v>
      </c>
      <c r="J26" s="2">
        <f t="shared" si="0"/>
        <v>4.1301333333333332</v>
      </c>
      <c r="K26" s="2"/>
      <c r="L26" s="2"/>
    </row>
    <row r="27" spans="2:12" x14ac:dyDescent="0.3">
      <c r="B27" t="s">
        <v>72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4.5999999999999999E-2</v>
      </c>
      <c r="J27" s="2">
        <f t="shared" si="0"/>
        <v>8.619408695652174</v>
      </c>
      <c r="K27" s="2"/>
      <c r="L27" s="2"/>
    </row>
    <row r="28" spans="2:12" x14ac:dyDescent="0.3">
      <c r="B28" t="s">
        <v>72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5.2999999999999999E-2</v>
      </c>
      <c r="J28" s="2">
        <f t="shared" si="0"/>
        <v>14.961992452830188</v>
      </c>
      <c r="K28" s="2"/>
      <c r="L28" s="2"/>
    </row>
    <row r="29" spans="2:12" x14ac:dyDescent="0.3">
      <c r="B29" t="s">
        <v>72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0.76900000000000002</v>
      </c>
      <c r="J29" s="2">
        <f t="shared" si="0"/>
        <v>56.393237971391414</v>
      </c>
      <c r="K29" s="2"/>
      <c r="L29" s="2"/>
    </row>
    <row r="30" spans="2:12" x14ac:dyDescent="0.3">
      <c r="B30" t="s">
        <v>72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4.5999999999999999E-2</v>
      </c>
      <c r="J30" s="2">
        <f t="shared" si="0"/>
        <v>2.917776695652174</v>
      </c>
      <c r="K30" s="2"/>
      <c r="L30" s="2"/>
    </row>
    <row r="31" spans="2:12" x14ac:dyDescent="0.3">
      <c r="B31" t="s">
        <v>72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4.9000000000000002E-2</v>
      </c>
      <c r="J31" s="2">
        <f t="shared" si="0"/>
        <v>5.4782746122448973</v>
      </c>
      <c r="K31" s="2"/>
      <c r="L31" s="2"/>
    </row>
    <row r="32" spans="2:12" x14ac:dyDescent="0.3">
      <c r="B32" t="s">
        <v>72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4.8000000000000001E-2</v>
      </c>
      <c r="J32" s="2">
        <f t="shared" si="0"/>
        <v>11.184810666666666</v>
      </c>
      <c r="K32" s="2"/>
      <c r="L32" s="2"/>
    </row>
    <row r="33" spans="2:12" x14ac:dyDescent="0.3">
      <c r="B33" t="s">
        <v>72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5.3999999999999999E-2</v>
      </c>
      <c r="J33" s="2">
        <f t="shared" si="0"/>
        <v>19.884107851851851</v>
      </c>
      <c r="K33" s="2"/>
      <c r="L33" s="2"/>
    </row>
    <row r="34" spans="2:12" x14ac:dyDescent="0.3">
      <c r="B34" t="s">
        <v>72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0.97099999999999997</v>
      </c>
      <c r="J34" s="2">
        <f t="shared" si="0"/>
        <v>60.474002059732236</v>
      </c>
      <c r="K34" s="2"/>
      <c r="L34" s="2"/>
    </row>
    <row r="35" spans="2:12" x14ac:dyDescent="0.3">
      <c r="B35" t="s">
        <v>72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6.0999999999999999E-2</v>
      </c>
      <c r="J35" s="2">
        <f t="shared" si="0"/>
        <v>3.4379540983606556</v>
      </c>
      <c r="K35" s="2"/>
      <c r="L35" s="2"/>
    </row>
    <row r="36" spans="2:12" x14ac:dyDescent="0.3">
      <c r="B36" t="s">
        <v>72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6.2E-2</v>
      </c>
      <c r="J36" s="2">
        <f t="shared" si="0"/>
        <v>6.7650064516129031</v>
      </c>
      <c r="K36" s="2"/>
      <c r="L36" s="2"/>
    </row>
    <row r="37" spans="2:12" x14ac:dyDescent="0.3">
      <c r="B37" t="s">
        <v>72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6.5000000000000002E-2</v>
      </c>
      <c r="J37" s="2">
        <f t="shared" si="0"/>
        <v>12.905550769230768</v>
      </c>
      <c r="K37" s="2"/>
      <c r="L37" s="2"/>
    </row>
    <row r="38" spans="2:12" x14ac:dyDescent="0.3">
      <c r="B38" t="s">
        <v>72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7.4999999999999997E-2</v>
      </c>
      <c r="J38" s="2">
        <f t="shared" si="0"/>
        <v>22.369621333333335</v>
      </c>
      <c r="K38" s="2"/>
      <c r="L38" s="2"/>
    </row>
    <row r="39" spans="2:12" x14ac:dyDescent="0.3">
      <c r="B39" t="s">
        <v>72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1.5820000000000001</v>
      </c>
      <c r="J39" s="2">
        <f t="shared" si="0"/>
        <v>57.99646017699115</v>
      </c>
      <c r="K39" s="2"/>
      <c r="L39" s="2"/>
    </row>
    <row r="40" spans="2:12" x14ac:dyDescent="0.3">
      <c r="B40" t="s">
        <v>72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0.10100000000000001</v>
      </c>
      <c r="J40" s="2">
        <f t="shared" si="0"/>
        <v>5.3155535841584163</v>
      </c>
      <c r="K40" s="2"/>
      <c r="L40" s="2"/>
    </row>
    <row r="41" spans="2:12" x14ac:dyDescent="0.3">
      <c r="B41" t="s">
        <v>72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0.10100000000000001</v>
      </c>
      <c r="J41" s="2">
        <f t="shared" si="0"/>
        <v>10.631107168316833</v>
      </c>
      <c r="K41" s="2"/>
      <c r="L41" s="2"/>
    </row>
    <row r="42" spans="2:12" x14ac:dyDescent="0.3">
      <c r="B42" t="s">
        <v>72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0.10299999999999999</v>
      </c>
      <c r="J42" s="2">
        <f t="shared" si="0"/>
        <v>20.849355805825244</v>
      </c>
      <c r="K42" s="2"/>
      <c r="L42" s="2"/>
    </row>
    <row r="43" spans="2:12" x14ac:dyDescent="0.3">
      <c r="B43" t="s">
        <v>72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0.113</v>
      </c>
      <c r="J43" s="2">
        <f t="shared" si="0"/>
        <v>38.008560141592916</v>
      </c>
      <c r="K43" s="2"/>
      <c r="L43" s="2"/>
    </row>
    <row r="44" spans="2:12" x14ac:dyDescent="0.3">
      <c r="B44" t="s">
        <v>72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3.738</v>
      </c>
      <c r="J44" s="2">
        <f t="shared" si="0"/>
        <v>62.836014981273408</v>
      </c>
      <c r="K44" s="2"/>
      <c r="L44" s="2"/>
    </row>
    <row r="45" spans="2:12" x14ac:dyDescent="0.3">
      <c r="B45" t="s">
        <v>72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3.1560000000000001</v>
      </c>
      <c r="J45" s="2">
        <f t="shared" si="0"/>
        <v>14.002015716096324</v>
      </c>
      <c r="K45" s="2"/>
      <c r="L45" s="2"/>
    </row>
    <row r="46" spans="2:12" x14ac:dyDescent="0.3">
      <c r="B46" t="s">
        <v>72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4.0599999999999996</v>
      </c>
      <c r="J46" s="2">
        <f t="shared" si="0"/>
        <v>14.737916468965519</v>
      </c>
      <c r="K46" s="2"/>
      <c r="L46" s="2"/>
    </row>
    <row r="47" spans="2:12" x14ac:dyDescent="0.3">
      <c r="B47" t="s">
        <v>72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6.1580000000000004</v>
      </c>
      <c r="J47" s="2">
        <f t="shared" si="0"/>
        <v>15.182471191945435</v>
      </c>
      <c r="K47" s="2"/>
      <c r="L47" s="2"/>
    </row>
    <row r="48" spans="2:12" x14ac:dyDescent="0.3">
      <c r="B48" t="s">
        <v>72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18.332000000000001</v>
      </c>
      <c r="J48" s="2">
        <f t="shared" si="0"/>
        <v>13.056063902247436</v>
      </c>
      <c r="K48" s="2"/>
      <c r="L48" s="2"/>
    </row>
    <row r="49" spans="2:12" x14ac:dyDescent="0.3">
      <c r="J49" s="2"/>
      <c r="K49" s="2"/>
      <c r="L49" s="2"/>
    </row>
    <row r="50" spans="2:12" x14ac:dyDescent="0.3">
      <c r="J50" s="2"/>
      <c r="K50" s="2"/>
      <c r="L50" s="2"/>
    </row>
    <row r="51" spans="2:12" x14ac:dyDescent="0.3">
      <c r="B51" t="s">
        <v>72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>
        <v>12.132999999999999</v>
      </c>
      <c r="J51" s="2">
        <f>(2*C51*D51*E51)/(I51/1000)/10^12</f>
        <v>13.563409174977334</v>
      </c>
      <c r="K51" s="2"/>
      <c r="L51" s="2"/>
    </row>
    <row r="52" spans="2:12" x14ac:dyDescent="0.3">
      <c r="B52" t="s">
        <v>72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>
        <v>0.192</v>
      </c>
      <c r="J52" s="2">
        <f t="shared" ref="J52:J115" si="1">(2*C52*D52*E52)/(I52/1000)/10^12</f>
        <v>5.4265749999999997</v>
      </c>
      <c r="K52" s="2"/>
      <c r="L52" s="2"/>
    </row>
    <row r="53" spans="2:12" x14ac:dyDescent="0.3">
      <c r="B53" t="s">
        <v>72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15.167999999999999</v>
      </c>
      <c r="J53" s="2">
        <f t="shared" si="1"/>
        <v>12.624844151898735</v>
      </c>
      <c r="K53" s="2"/>
      <c r="L53" s="2"/>
    </row>
    <row r="54" spans="2:12" x14ac:dyDescent="0.3">
      <c r="B54" t="s">
        <v>72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0.21</v>
      </c>
      <c r="J54" s="2">
        <f t="shared" si="1"/>
        <v>5.7733120000000007</v>
      </c>
      <c r="K54" s="2"/>
      <c r="L54" s="2"/>
    </row>
    <row r="55" spans="2:12" x14ac:dyDescent="0.3">
      <c r="B55" t="s">
        <v>72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17.638999999999999</v>
      </c>
      <c r="J55" s="2">
        <f t="shared" si="1"/>
        <v>13.570329674017803</v>
      </c>
      <c r="K55" s="2"/>
      <c r="L55" s="2"/>
    </row>
    <row r="56" spans="2:12" x14ac:dyDescent="0.3">
      <c r="B56" t="s">
        <v>72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0.25800000000000001</v>
      </c>
      <c r="J56" s="2">
        <f t="shared" si="1"/>
        <v>5.8740093023255824</v>
      </c>
      <c r="K56" s="2"/>
      <c r="L56" s="2"/>
    </row>
    <row r="57" spans="2:12" x14ac:dyDescent="0.3">
      <c r="B57" t="s">
        <v>72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28.132000000000001</v>
      </c>
      <c r="J57" s="2">
        <f t="shared" si="1"/>
        <v>13.613936875870895</v>
      </c>
      <c r="K57" s="2"/>
      <c r="L57" s="2"/>
    </row>
    <row r="58" spans="2:12" x14ac:dyDescent="0.3">
      <c r="B58" t="s">
        <v>72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0.379</v>
      </c>
      <c r="J58" s="2">
        <f t="shared" si="1"/>
        <v>6.3978655408970972</v>
      </c>
      <c r="K58" s="2"/>
      <c r="L58" s="2"/>
    </row>
    <row r="59" spans="2:12" x14ac:dyDescent="0.3">
      <c r="B59" t="s">
        <v>72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12.314</v>
      </c>
      <c r="J59" s="2">
        <f t="shared" si="1"/>
        <v>13.364044463212604</v>
      </c>
      <c r="K59" s="2"/>
      <c r="L59" s="2"/>
    </row>
    <row r="60" spans="2:12" x14ac:dyDescent="0.3">
      <c r="B60" t="s">
        <v>72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0.20499999999999999</v>
      </c>
      <c r="J60" s="2">
        <f t="shared" si="1"/>
        <v>5.0824507317073175</v>
      </c>
      <c r="K60" s="2"/>
      <c r="L60" s="2"/>
    </row>
    <row r="61" spans="2:12" x14ac:dyDescent="0.3">
      <c r="B61" t="s">
        <v>72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14.542</v>
      </c>
      <c r="J61" s="2">
        <f t="shared" si="1"/>
        <v>13.168314956402147</v>
      </c>
      <c r="K61" s="2"/>
      <c r="L61" s="2"/>
    </row>
    <row r="62" spans="2:12" x14ac:dyDescent="0.3">
      <c r="B62" t="s">
        <v>72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0.218</v>
      </c>
      <c r="J62" s="2">
        <f t="shared" si="1"/>
        <v>5.5614473394495416</v>
      </c>
      <c r="K62" s="2"/>
      <c r="L62" s="2"/>
    </row>
    <row r="63" spans="2:12" x14ac:dyDescent="0.3">
      <c r="B63" t="s">
        <v>72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17.806999999999999</v>
      </c>
      <c r="J63" s="2">
        <f t="shared" si="1"/>
        <v>13.442300506542372</v>
      </c>
      <c r="K63" s="2"/>
      <c r="L63" s="2"/>
    </row>
    <row r="64" spans="2:12" x14ac:dyDescent="0.3">
      <c r="B64" t="s">
        <v>72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0.28499999999999998</v>
      </c>
      <c r="J64" s="2">
        <f t="shared" si="1"/>
        <v>5.3175242105263161</v>
      </c>
      <c r="K64" s="2"/>
      <c r="L64" s="2"/>
    </row>
    <row r="65" spans="2:12" x14ac:dyDescent="0.3">
      <c r="B65" t="s">
        <v>72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28.27</v>
      </c>
      <c r="J65" s="2">
        <f t="shared" si="1"/>
        <v>13.547480445419172</v>
      </c>
      <c r="K65" s="2"/>
      <c r="L65" s="2"/>
    </row>
    <row r="66" spans="2:12" x14ac:dyDescent="0.3">
      <c r="B66" t="s">
        <v>72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0.39800000000000002</v>
      </c>
      <c r="J66" s="2">
        <f t="shared" si="1"/>
        <v>6.0924397989949748</v>
      </c>
      <c r="K66" s="2"/>
      <c r="L66" s="2"/>
    </row>
    <row r="67" spans="2:12" x14ac:dyDescent="0.3">
      <c r="J67" s="2"/>
      <c r="K67" s="2"/>
      <c r="L67" s="2"/>
    </row>
    <row r="68" spans="2:12" x14ac:dyDescent="0.3">
      <c r="B68" t="s">
        <v>72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0.108</v>
      </c>
      <c r="J68" s="2">
        <f t="shared" si="1"/>
        <v>5.8254222222222225</v>
      </c>
      <c r="K68" s="2"/>
      <c r="L68" s="2"/>
    </row>
    <row r="69" spans="2:12" x14ac:dyDescent="0.3">
      <c r="B69" t="s">
        <v>72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0.108</v>
      </c>
      <c r="J69" s="2">
        <f t="shared" si="1"/>
        <v>11.650844444444445</v>
      </c>
      <c r="K69" s="2"/>
      <c r="L69" s="2"/>
    </row>
    <row r="70" spans="2:12" x14ac:dyDescent="0.3">
      <c r="B70" t="s">
        <v>72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>
        <v>0.122</v>
      </c>
      <c r="J70" s="2">
        <f t="shared" si="1"/>
        <v>20.627724590163933</v>
      </c>
      <c r="K70" s="2"/>
      <c r="L70" s="2"/>
    </row>
    <row r="71" spans="2:12" x14ac:dyDescent="0.3">
      <c r="B71" t="s">
        <v>72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0.13900000000000001</v>
      </c>
      <c r="J71" s="2">
        <f t="shared" si="1"/>
        <v>36.209818705035971</v>
      </c>
      <c r="K71" s="2"/>
      <c r="L71" s="2"/>
    </row>
    <row r="72" spans="2:12" x14ac:dyDescent="0.3">
      <c r="B72" t="s">
        <v>72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0.13800000000000001</v>
      </c>
      <c r="J72" s="2">
        <f t="shared" si="1"/>
        <v>4.5590260869565213</v>
      </c>
      <c r="K72" s="2"/>
      <c r="L72" s="2"/>
    </row>
    <row r="73" spans="2:12" x14ac:dyDescent="0.3">
      <c r="B73" t="s">
        <v>72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0.13900000000000001</v>
      </c>
      <c r="J73" s="2">
        <f t="shared" si="1"/>
        <v>9.0524546762589928</v>
      </c>
      <c r="K73" s="2"/>
      <c r="L73" s="2"/>
    </row>
    <row r="74" spans="2:12" x14ac:dyDescent="0.3">
      <c r="B74" t="s">
        <v>72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0.14699999999999999</v>
      </c>
      <c r="J74" s="2">
        <f t="shared" si="1"/>
        <v>17.119608163265308</v>
      </c>
      <c r="K74" s="2"/>
      <c r="L74" s="2"/>
    </row>
    <row r="75" spans="2:12" x14ac:dyDescent="0.3">
      <c r="B75" t="s">
        <v>72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0.156</v>
      </c>
      <c r="J75" s="2">
        <f t="shared" si="1"/>
        <v>32.263876923076921</v>
      </c>
      <c r="K75" s="2"/>
      <c r="L75" s="2"/>
    </row>
    <row r="76" spans="2:12" x14ac:dyDescent="0.3">
      <c r="B76" t="s">
        <v>72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3.2000000000000001E-2</v>
      </c>
      <c r="J76" s="2">
        <f t="shared" si="1"/>
        <v>3.1457280000000001</v>
      </c>
      <c r="K76" s="2"/>
      <c r="L76" s="2"/>
    </row>
    <row r="77" spans="2:12" x14ac:dyDescent="0.3">
      <c r="B77" t="s">
        <v>72</v>
      </c>
      <c r="C77">
        <f t="shared" ref="C77:C83" si="2">3*1024</f>
        <v>3072</v>
      </c>
      <c r="D77">
        <v>32</v>
      </c>
      <c r="E77">
        <v>1024</v>
      </c>
      <c r="F77" t="s">
        <v>3</v>
      </c>
      <c r="G77" t="s">
        <v>3</v>
      </c>
      <c r="I77" s="2">
        <v>3.3000000000000002E-2</v>
      </c>
      <c r="J77" s="2">
        <f t="shared" si="1"/>
        <v>6.1008058181818177</v>
      </c>
      <c r="K77" s="2"/>
      <c r="L77" s="2"/>
    </row>
    <row r="78" spans="2:12" x14ac:dyDescent="0.3">
      <c r="B78" t="s">
        <v>72</v>
      </c>
      <c r="C78">
        <f t="shared" si="2"/>
        <v>3072</v>
      </c>
      <c r="D78">
        <v>64</v>
      </c>
      <c r="E78">
        <v>1024</v>
      </c>
      <c r="F78" t="s">
        <v>3</v>
      </c>
      <c r="G78" t="s">
        <v>3</v>
      </c>
      <c r="I78" s="2">
        <v>3.5000000000000003E-2</v>
      </c>
      <c r="J78" s="2">
        <f t="shared" si="1"/>
        <v>11.504376685714286</v>
      </c>
      <c r="K78" s="2"/>
      <c r="L78" s="2"/>
    </row>
    <row r="79" spans="2:12" x14ac:dyDescent="0.3">
      <c r="B79" t="s">
        <v>72</v>
      </c>
      <c r="C79">
        <f t="shared" si="2"/>
        <v>3072</v>
      </c>
      <c r="D79">
        <v>128</v>
      </c>
      <c r="E79">
        <v>1024</v>
      </c>
      <c r="F79" t="s">
        <v>3</v>
      </c>
      <c r="G79" t="s">
        <v>3</v>
      </c>
      <c r="I79" s="2">
        <v>4.2000000000000003E-2</v>
      </c>
      <c r="J79" s="2">
        <f t="shared" si="1"/>
        <v>19.173961142857141</v>
      </c>
      <c r="K79" s="2"/>
      <c r="L79" s="2"/>
    </row>
    <row r="80" spans="2:12" x14ac:dyDescent="0.3">
      <c r="B80" t="s">
        <v>72</v>
      </c>
      <c r="C80">
        <f t="shared" si="2"/>
        <v>3072</v>
      </c>
      <c r="D80">
        <v>16</v>
      </c>
      <c r="E80">
        <v>1024</v>
      </c>
      <c r="F80" t="s">
        <v>15</v>
      </c>
      <c r="G80" t="s">
        <v>3</v>
      </c>
      <c r="I80" s="2">
        <v>3.2000000000000001E-2</v>
      </c>
      <c r="J80" s="2">
        <f t="shared" si="1"/>
        <v>3.1457280000000001</v>
      </c>
      <c r="K80" s="2"/>
      <c r="L80" s="2"/>
    </row>
    <row r="81" spans="2:12" x14ac:dyDescent="0.3">
      <c r="B81" t="s">
        <v>72</v>
      </c>
      <c r="C81">
        <f t="shared" si="2"/>
        <v>3072</v>
      </c>
      <c r="D81">
        <v>32</v>
      </c>
      <c r="E81">
        <v>1024</v>
      </c>
      <c r="F81" t="s">
        <v>15</v>
      </c>
      <c r="G81" t="s">
        <v>3</v>
      </c>
      <c r="I81" s="2">
        <v>3.5999999999999997E-2</v>
      </c>
      <c r="J81" s="2">
        <f t="shared" si="1"/>
        <v>5.5924053333333337</v>
      </c>
      <c r="K81" s="2"/>
      <c r="L81" s="2"/>
    </row>
    <row r="82" spans="2:12" x14ac:dyDescent="0.3">
      <c r="B82" t="s">
        <v>72</v>
      </c>
      <c r="C82">
        <f t="shared" si="2"/>
        <v>3072</v>
      </c>
      <c r="D82">
        <v>64</v>
      </c>
      <c r="E82">
        <v>1024</v>
      </c>
      <c r="F82" t="s">
        <v>15</v>
      </c>
      <c r="G82" t="s">
        <v>3</v>
      </c>
      <c r="I82" s="2">
        <v>3.4000000000000002E-2</v>
      </c>
      <c r="J82" s="2">
        <f t="shared" si="1"/>
        <v>11.842740705882354</v>
      </c>
      <c r="K82" s="2"/>
      <c r="L82" s="2"/>
    </row>
    <row r="83" spans="2:12" x14ac:dyDescent="0.3">
      <c r="B83" t="s">
        <v>72</v>
      </c>
      <c r="C83">
        <f t="shared" si="2"/>
        <v>3072</v>
      </c>
      <c r="D83">
        <v>128</v>
      </c>
      <c r="E83">
        <v>1024</v>
      </c>
      <c r="F83" t="s">
        <v>15</v>
      </c>
      <c r="G83" t="s">
        <v>3</v>
      </c>
      <c r="I83" s="2">
        <v>3.9E-2</v>
      </c>
      <c r="J83" s="2">
        <f t="shared" si="1"/>
        <v>20.648881230769231</v>
      </c>
      <c r="K83" s="2"/>
      <c r="L83" s="2"/>
    </row>
    <row r="84" spans="2:12" x14ac:dyDescent="0.3">
      <c r="J84" s="2"/>
      <c r="K84" s="2"/>
      <c r="L84" s="2"/>
    </row>
    <row r="85" spans="2:12" x14ac:dyDescent="0.3">
      <c r="B85" t="s">
        <v>72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3.3420000000000001</v>
      </c>
      <c r="J85" s="2">
        <f t="shared" si="1"/>
        <v>13.99670118491921</v>
      </c>
      <c r="K85" s="2"/>
      <c r="L85" s="2"/>
    </row>
    <row r="86" spans="2:12" x14ac:dyDescent="0.3">
      <c r="B86" t="s">
        <v>72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16.594999999999999</v>
      </c>
      <c r="J86" s="2">
        <f t="shared" si="1"/>
        <v>12.98714610424827</v>
      </c>
      <c r="K86" s="2"/>
      <c r="L86" s="2"/>
    </row>
    <row r="87" spans="2:12" x14ac:dyDescent="0.3">
      <c r="J87" s="2"/>
    </row>
    <row r="88" spans="2:12" x14ac:dyDescent="0.3">
      <c r="B88" t="s">
        <v>67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1.333</v>
      </c>
      <c r="J88" s="2">
        <f t="shared" si="1"/>
        <v>3.0727681920480121</v>
      </c>
    </row>
    <row r="89" spans="2:12" x14ac:dyDescent="0.3">
      <c r="B89" t="s">
        <v>67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>
        <v>2.4660000000000002</v>
      </c>
      <c r="J89" s="2">
        <f t="shared" si="1"/>
        <v>3.3219789132197888</v>
      </c>
    </row>
    <row r="90" spans="2:12" x14ac:dyDescent="0.3">
      <c r="B90" t="s">
        <v>67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1.3540000000000001</v>
      </c>
      <c r="J90" s="2">
        <f t="shared" si="1"/>
        <v>6.0502215657311664</v>
      </c>
    </row>
    <row r="91" spans="2:12" x14ac:dyDescent="0.3">
      <c r="B91" t="s">
        <v>67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2.4870000000000001</v>
      </c>
      <c r="J91" s="2">
        <f t="shared" si="1"/>
        <v>6.5878568556493766</v>
      </c>
    </row>
    <row r="92" spans="2:12" x14ac:dyDescent="0.3">
      <c r="B92" t="s">
        <v>67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>
        <v>1.986</v>
      </c>
      <c r="J92" s="2">
        <f t="shared" si="1"/>
        <v>2.0624370594159114</v>
      </c>
    </row>
    <row r="93" spans="2:12" x14ac:dyDescent="0.3">
      <c r="B93" t="s">
        <v>67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3.6930000000000001</v>
      </c>
      <c r="J93" s="2">
        <f t="shared" si="1"/>
        <v>2.2182507446520443</v>
      </c>
    </row>
    <row r="94" spans="2:12" x14ac:dyDescent="0.3">
      <c r="B94" t="s">
        <v>67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2.0230000000000001</v>
      </c>
      <c r="J94" s="2">
        <f t="shared" si="1"/>
        <v>4.0494315373208103</v>
      </c>
    </row>
    <row r="95" spans="2:12" x14ac:dyDescent="0.3">
      <c r="B95" t="s">
        <v>67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3.754</v>
      </c>
      <c r="J95" s="2">
        <f t="shared" si="1"/>
        <v>4.3644112946190736</v>
      </c>
    </row>
    <row r="96" spans="2:12" x14ac:dyDescent="0.3">
      <c r="B96" t="s">
        <v>73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3.5999999999999997E-2</v>
      </c>
      <c r="J96" s="2">
        <f t="shared" si="1"/>
        <v>20.388977777777782</v>
      </c>
    </row>
    <row r="97" spans="1:10" x14ac:dyDescent="0.3">
      <c r="B97" t="s">
        <v>73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3.5999999999999997E-2</v>
      </c>
      <c r="J97" s="2">
        <f t="shared" si="1"/>
        <v>20.388977777777782</v>
      </c>
    </row>
    <row r="98" spans="1:10" x14ac:dyDescent="0.3">
      <c r="B98" t="s">
        <v>72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21.289000000000001</v>
      </c>
      <c r="J98" s="2">
        <f t="shared" si="1"/>
        <v>44.328921039034235</v>
      </c>
    </row>
    <row r="99" spans="1:10" x14ac:dyDescent="0.3">
      <c r="B99" t="s">
        <v>72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12.907</v>
      </c>
      <c r="J99" s="2">
        <f t="shared" si="1"/>
        <v>46.794745177035722</v>
      </c>
    </row>
    <row r="100" spans="1:10" x14ac:dyDescent="0.3">
      <c r="A100" s="1"/>
      <c r="B100" t="s">
        <v>72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7.2380000000000004</v>
      </c>
      <c r="J100" s="2">
        <f t="shared" si="1"/>
        <v>46.938190660403421</v>
      </c>
    </row>
    <row r="101" spans="1:10" x14ac:dyDescent="0.3">
      <c r="A101" s="1"/>
      <c r="B101" t="s">
        <v>72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25.12</v>
      </c>
      <c r="J101" s="2">
        <f t="shared" si="1"/>
        <v>45.457773248407641</v>
      </c>
    </row>
    <row r="102" spans="1:10" x14ac:dyDescent="0.3">
      <c r="A102" s="1"/>
      <c r="B102" t="s">
        <v>72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2.7269999999999999</v>
      </c>
      <c r="J102" s="2">
        <f t="shared" si="1"/>
        <v>55.3703498349835</v>
      </c>
    </row>
    <row r="103" spans="1:10" x14ac:dyDescent="0.3">
      <c r="B103" t="s">
        <v>72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43.176000000000002</v>
      </c>
      <c r="J103" s="2">
        <f t="shared" si="1"/>
        <v>43.714952751528628</v>
      </c>
    </row>
    <row r="104" spans="1:10" x14ac:dyDescent="0.3">
      <c r="B104" t="s">
        <v>72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24.773</v>
      </c>
      <c r="J104" s="2">
        <f t="shared" si="1"/>
        <v>48.761133169176119</v>
      </c>
    </row>
    <row r="105" spans="1:10" x14ac:dyDescent="0.3">
      <c r="A105" s="1"/>
      <c r="B105" t="s">
        <v>72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14.787000000000001</v>
      </c>
      <c r="J105" s="2">
        <f t="shared" si="1"/>
        <v>45.950987218502732</v>
      </c>
    </row>
    <row r="106" spans="1:10" x14ac:dyDescent="0.3">
      <c r="A106" s="1"/>
      <c r="B106" t="s">
        <v>72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51.033000000000001</v>
      </c>
      <c r="J106" s="2">
        <f t="shared" si="1"/>
        <v>44.751406501675383</v>
      </c>
    </row>
    <row r="107" spans="1:10" x14ac:dyDescent="0.3">
      <c r="A107" s="1"/>
      <c r="B107" t="s">
        <v>72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5.6310000000000002</v>
      </c>
      <c r="J107" s="2">
        <f t="shared" si="1"/>
        <v>53.629885988279163</v>
      </c>
    </row>
    <row r="108" spans="1:10" x14ac:dyDescent="0.3">
      <c r="B108" t="s">
        <v>72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23.713999999999999</v>
      </c>
      <c r="J108" s="2">
        <f t="shared" si="1"/>
        <v>39.795833684743194</v>
      </c>
    </row>
    <row r="109" spans="1:10" x14ac:dyDescent="0.3">
      <c r="B109" t="s">
        <v>72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12.066000000000001</v>
      </c>
      <c r="J109" s="2">
        <f t="shared" si="1"/>
        <v>50.056338140228739</v>
      </c>
    </row>
    <row r="110" spans="1:10" x14ac:dyDescent="0.3">
      <c r="A110" s="1"/>
      <c r="B110" t="s">
        <v>72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7.57</v>
      </c>
      <c r="J110" s="2">
        <f t="shared" si="1"/>
        <v>44.879606869220609</v>
      </c>
    </row>
    <row r="111" spans="1:10" x14ac:dyDescent="0.3">
      <c r="A111" s="1"/>
      <c r="B111" t="s">
        <v>72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28.634</v>
      </c>
      <c r="J111" s="2">
        <f t="shared" si="1"/>
        <v>39.879138925752599</v>
      </c>
    </row>
    <row r="112" spans="1:10" x14ac:dyDescent="0.3">
      <c r="A112" s="1"/>
      <c r="B112" t="s">
        <v>72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2.7490000000000001</v>
      </c>
      <c r="J112" s="2">
        <f t="shared" si="1"/>
        <v>54.927225900327393</v>
      </c>
    </row>
    <row r="113" spans="1:10" x14ac:dyDescent="0.3">
      <c r="B113" t="s">
        <v>72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48.054000000000002</v>
      </c>
      <c r="J113" s="2">
        <f t="shared" si="1"/>
        <v>39.277412910475718</v>
      </c>
    </row>
    <row r="114" spans="1:10" x14ac:dyDescent="0.3">
      <c r="B114" t="s">
        <v>72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27.003</v>
      </c>
      <c r="J114" s="2">
        <f t="shared" si="1"/>
        <v>44.734272191978668</v>
      </c>
    </row>
    <row r="115" spans="1:10" x14ac:dyDescent="0.3">
      <c r="A115" s="1"/>
      <c r="B115" t="s">
        <v>72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15.505000000000001</v>
      </c>
      <c r="J115" s="2">
        <f t="shared" si="1"/>
        <v>43.823105320864236</v>
      </c>
    </row>
    <row r="116" spans="1:10" x14ac:dyDescent="0.3">
      <c r="A116" s="1"/>
      <c r="B116" t="s">
        <v>72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58.158999999999999</v>
      </c>
      <c r="J116" s="2">
        <f t="shared" ref="J116:J169" si="3">(2*C116*D116*E116)/(I116/1000)/10^12</f>
        <v>39.268187692360591</v>
      </c>
    </row>
    <row r="117" spans="1:10" x14ac:dyDescent="0.3">
      <c r="A117" s="1"/>
      <c r="B117" t="s">
        <v>72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5.6390000000000002</v>
      </c>
      <c r="J117" s="2">
        <f t="shared" si="3"/>
        <v>53.553801737896791</v>
      </c>
    </row>
    <row r="118" spans="1:10" x14ac:dyDescent="0.3">
      <c r="A118" s="1"/>
      <c r="B118" t="s">
        <v>72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8.5999999999999993E-2</v>
      </c>
      <c r="J118" s="2">
        <f t="shared" si="3"/>
        <v>4.6820137674418616</v>
      </c>
    </row>
    <row r="119" spans="1:10" x14ac:dyDescent="0.3">
      <c r="A119" s="1"/>
      <c r="B119" t="s">
        <v>72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5.5E-2</v>
      </c>
      <c r="J119" s="2">
        <f t="shared" si="3"/>
        <v>4.1180439272727272</v>
      </c>
    </row>
    <row r="120" spans="1:10" x14ac:dyDescent="0.3">
      <c r="A120" s="1"/>
      <c r="B120" t="s">
        <v>72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0.128</v>
      </c>
      <c r="J120" s="2">
        <f t="shared" si="3"/>
        <v>5.9473919999999998</v>
      </c>
    </row>
    <row r="121" spans="1:10" x14ac:dyDescent="0.3">
      <c r="A121" s="1"/>
      <c r="B121" t="s">
        <v>72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0.08</v>
      </c>
      <c r="J121" s="2">
        <f t="shared" si="3"/>
        <v>10.0663296</v>
      </c>
    </row>
    <row r="122" spans="1:10" x14ac:dyDescent="0.3">
      <c r="A122" s="1"/>
      <c r="B122" t="s">
        <v>72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0.05</v>
      </c>
      <c r="J122" s="2">
        <f t="shared" si="3"/>
        <v>9.0596966400000003</v>
      </c>
    </row>
    <row r="123" spans="1:10" x14ac:dyDescent="0.3">
      <c r="A123" s="1"/>
      <c r="B123" t="s">
        <v>72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0.129</v>
      </c>
      <c r="J123" s="2">
        <f t="shared" si="3"/>
        <v>11.802576372093023</v>
      </c>
    </row>
    <row r="124" spans="1:10" x14ac:dyDescent="0.3">
      <c r="A124" s="1"/>
      <c r="B124" t="s">
        <v>72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8.1000000000000003E-2</v>
      </c>
      <c r="J124" s="2">
        <f t="shared" si="3"/>
        <v>4.9710269629629629</v>
      </c>
    </row>
    <row r="125" spans="1:10" x14ac:dyDescent="0.3">
      <c r="A125" s="1"/>
      <c r="B125" t="s">
        <v>72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5.7000000000000002E-2</v>
      </c>
      <c r="J125" s="2">
        <f t="shared" si="3"/>
        <v>3.9735511578947369</v>
      </c>
    </row>
    <row r="126" spans="1:10" x14ac:dyDescent="0.3">
      <c r="A126" s="1"/>
      <c r="B126" t="s">
        <v>72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0.14299999999999999</v>
      </c>
      <c r="J126" s="2">
        <f t="shared" si="3"/>
        <v>5.3235396923076932</v>
      </c>
    </row>
    <row r="127" spans="1:10" x14ac:dyDescent="0.3">
      <c r="A127" s="1"/>
      <c r="B127" t="s">
        <v>72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8.2000000000000003E-2</v>
      </c>
      <c r="J127" s="2">
        <f t="shared" si="3"/>
        <v>9.820809365853659</v>
      </c>
    </row>
    <row r="128" spans="1:10" x14ac:dyDescent="0.3">
      <c r="A128" s="1"/>
      <c r="B128" t="s">
        <v>72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5.8000000000000003E-2</v>
      </c>
      <c r="J128" s="2">
        <f t="shared" si="3"/>
        <v>7.8100833103448268</v>
      </c>
    </row>
    <row r="129" spans="1:10" x14ac:dyDescent="0.3">
      <c r="A129" s="1"/>
      <c r="B129" t="s">
        <v>72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0.14399999999999999</v>
      </c>
      <c r="J129" s="2">
        <f t="shared" si="3"/>
        <v>10.573141333333336</v>
      </c>
    </row>
    <row r="130" spans="1:10" x14ac:dyDescent="0.3">
      <c r="B130" t="s">
        <v>72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1.141</v>
      </c>
      <c r="J130" s="2">
        <f t="shared" si="3"/>
        <v>60.653826468010514</v>
      </c>
    </row>
    <row r="131" spans="1:10" x14ac:dyDescent="0.3">
      <c r="B131" t="s">
        <v>72</v>
      </c>
      <c r="C131" s="1">
        <v>512</v>
      </c>
      <c r="D131">
        <f t="shared" ref="D131:D137" si="4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0.84099999999999997</v>
      </c>
      <c r="J131" s="2">
        <f t="shared" si="3"/>
        <v>59.847381688466115</v>
      </c>
    </row>
    <row r="132" spans="1:10" x14ac:dyDescent="0.3">
      <c r="B132" s="1" t="s">
        <v>72</v>
      </c>
      <c r="C132" s="1">
        <v>512</v>
      </c>
      <c r="D132">
        <f t="shared" si="4"/>
        <v>24000</v>
      </c>
      <c r="E132" s="1">
        <v>2560</v>
      </c>
      <c r="F132" s="1" t="s">
        <v>3</v>
      </c>
      <c r="G132" s="1" t="s">
        <v>3</v>
      </c>
      <c r="H132" s="1"/>
      <c r="I132" s="2">
        <v>1.0960000000000001</v>
      </c>
      <c r="J132" s="2">
        <f t="shared" si="3"/>
        <v>57.403795620437947</v>
      </c>
    </row>
    <row r="133" spans="1:10" x14ac:dyDescent="0.3">
      <c r="B133" s="1" t="s">
        <v>72</v>
      </c>
      <c r="C133" s="1">
        <v>512</v>
      </c>
      <c r="D133">
        <f t="shared" si="4"/>
        <v>24000</v>
      </c>
      <c r="E133" s="1">
        <v>1530</v>
      </c>
      <c r="F133" s="1" t="s">
        <v>3</v>
      </c>
      <c r="G133" s="1" t="s">
        <v>3</v>
      </c>
      <c r="H133" s="1"/>
      <c r="I133" s="2">
        <v>0.67500000000000004</v>
      </c>
      <c r="J133" s="2">
        <f t="shared" si="3"/>
        <v>55.705599999999997</v>
      </c>
    </row>
    <row r="134" spans="1:10" x14ac:dyDescent="0.3">
      <c r="B134" t="s">
        <v>72</v>
      </c>
      <c r="C134" s="1">
        <v>1024</v>
      </c>
      <c r="D134">
        <f t="shared" si="4"/>
        <v>24000</v>
      </c>
      <c r="E134" s="1">
        <v>2816</v>
      </c>
      <c r="F134" s="1" t="s">
        <v>3</v>
      </c>
      <c r="G134" s="1" t="s">
        <v>3</v>
      </c>
      <c r="H134" s="1"/>
      <c r="I134" s="2">
        <v>2.29</v>
      </c>
      <c r="J134" s="2">
        <f t="shared" si="3"/>
        <v>60.441935371179042</v>
      </c>
    </row>
    <row r="135" spans="1:10" x14ac:dyDescent="0.3">
      <c r="B135" t="s">
        <v>72</v>
      </c>
      <c r="C135" s="1">
        <v>1024</v>
      </c>
      <c r="D135">
        <f t="shared" si="4"/>
        <v>24000</v>
      </c>
      <c r="E135" s="1">
        <v>2048</v>
      </c>
      <c r="F135" s="1" t="s">
        <v>3</v>
      </c>
      <c r="G135" s="1" t="s">
        <v>3</v>
      </c>
      <c r="H135" s="1"/>
      <c r="I135" s="2">
        <v>1.6679999999999999</v>
      </c>
      <c r="J135" s="2">
        <f t="shared" si="3"/>
        <v>60.349697841726616</v>
      </c>
    </row>
    <row r="136" spans="1:10" x14ac:dyDescent="0.3">
      <c r="B136" s="1" t="s">
        <v>72</v>
      </c>
      <c r="C136" s="1">
        <v>1024</v>
      </c>
      <c r="D136">
        <f t="shared" si="4"/>
        <v>24000</v>
      </c>
      <c r="E136" s="1">
        <v>2560</v>
      </c>
      <c r="F136" s="1" t="s">
        <v>3</v>
      </c>
      <c r="G136" s="1" t="s">
        <v>3</v>
      </c>
      <c r="H136" s="1"/>
      <c r="I136" s="2">
        <v>2.173</v>
      </c>
      <c r="J136" s="2">
        <f t="shared" si="3"/>
        <v>57.905715600552234</v>
      </c>
    </row>
    <row r="137" spans="1:10" x14ac:dyDescent="0.3">
      <c r="B137" s="1" t="s">
        <v>72</v>
      </c>
      <c r="C137" s="1">
        <v>1024</v>
      </c>
      <c r="D137">
        <f t="shared" si="4"/>
        <v>24000</v>
      </c>
      <c r="E137" s="1">
        <v>1530</v>
      </c>
      <c r="F137" s="1" t="s">
        <v>3</v>
      </c>
      <c r="G137" s="1" t="s">
        <v>3</v>
      </c>
      <c r="H137" s="1"/>
      <c r="I137" s="2">
        <v>1.337</v>
      </c>
      <c r="J137" s="2">
        <f t="shared" si="3"/>
        <v>56.247240089753184</v>
      </c>
    </row>
    <row r="138" spans="1:10" x14ac:dyDescent="0.3">
      <c r="B138" s="1" t="s">
        <v>72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1.2999999999999999E-2</v>
      </c>
      <c r="J138" s="2">
        <f t="shared" si="3"/>
        <v>0.64527753846153846</v>
      </c>
    </row>
    <row r="139" spans="1:10" x14ac:dyDescent="0.3">
      <c r="B139" s="1" t="s">
        <v>72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1.2999999999999999E-2</v>
      </c>
      <c r="J139" s="2">
        <f t="shared" si="3"/>
        <v>1.2905550769230769</v>
      </c>
    </row>
    <row r="140" spans="1:10" x14ac:dyDescent="0.3">
      <c r="B140" t="s">
        <v>72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1.1919999999999999</v>
      </c>
      <c r="J140" s="2">
        <f t="shared" si="3"/>
        <v>58.05873825503356</v>
      </c>
    </row>
    <row r="141" spans="1:10" x14ac:dyDescent="0.3">
      <c r="B141" t="s">
        <v>72</v>
      </c>
      <c r="C141" s="1">
        <v>512</v>
      </c>
      <c r="D141">
        <f t="shared" ref="D141:D147" si="5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0.84399999999999997</v>
      </c>
      <c r="J141" s="2">
        <f t="shared" si="3"/>
        <v>59.634654028436017</v>
      </c>
    </row>
    <row r="142" spans="1:10" x14ac:dyDescent="0.3">
      <c r="B142" s="1" t="s">
        <v>72</v>
      </c>
      <c r="C142" s="1">
        <v>512</v>
      </c>
      <c r="D142">
        <f t="shared" si="5"/>
        <v>24000</v>
      </c>
      <c r="E142" s="1">
        <v>2560</v>
      </c>
      <c r="F142" s="1" t="s">
        <v>15</v>
      </c>
      <c r="G142" s="1" t="s">
        <v>3</v>
      </c>
      <c r="H142" s="1"/>
      <c r="I142" s="2">
        <v>1.1000000000000001</v>
      </c>
      <c r="J142" s="2">
        <f t="shared" si="3"/>
        <v>57.195054545454539</v>
      </c>
    </row>
    <row r="143" spans="1:10" x14ac:dyDescent="0.3">
      <c r="B143" s="1" t="s">
        <v>72</v>
      </c>
      <c r="C143" s="1">
        <v>512</v>
      </c>
      <c r="D143">
        <f t="shared" si="5"/>
        <v>24000</v>
      </c>
      <c r="E143" s="1">
        <v>1530</v>
      </c>
      <c r="F143" s="1" t="s">
        <v>15</v>
      </c>
      <c r="G143" s="1" t="s">
        <v>3</v>
      </c>
      <c r="H143" s="1"/>
      <c r="I143" s="2">
        <v>0.68300000000000005</v>
      </c>
      <c r="J143" s="2">
        <f t="shared" si="3"/>
        <v>55.053118594436313</v>
      </c>
    </row>
    <row r="144" spans="1:10" x14ac:dyDescent="0.3">
      <c r="B144" t="s">
        <v>72</v>
      </c>
      <c r="C144" s="1">
        <v>1024</v>
      </c>
      <c r="D144">
        <f t="shared" si="5"/>
        <v>24000</v>
      </c>
      <c r="E144" s="1">
        <v>2816</v>
      </c>
      <c r="F144" s="1" t="s">
        <v>15</v>
      </c>
      <c r="G144" s="1" t="s">
        <v>3</v>
      </c>
      <c r="H144" s="1"/>
      <c r="I144" s="2">
        <v>2.3719999999999999</v>
      </c>
      <c r="J144" s="2">
        <f t="shared" si="3"/>
        <v>58.352458684654295</v>
      </c>
    </row>
    <row r="145" spans="2:10" x14ac:dyDescent="0.3">
      <c r="B145" t="s">
        <v>72</v>
      </c>
      <c r="C145" s="1">
        <v>1024</v>
      </c>
      <c r="D145">
        <f t="shared" si="5"/>
        <v>24000</v>
      </c>
      <c r="E145" s="1">
        <v>2048</v>
      </c>
      <c r="F145" s="1" t="s">
        <v>15</v>
      </c>
      <c r="G145" s="1" t="s">
        <v>3</v>
      </c>
      <c r="H145" s="1"/>
      <c r="I145" s="2">
        <v>1.663</v>
      </c>
      <c r="J145" s="2">
        <f t="shared" si="3"/>
        <v>60.531146121467224</v>
      </c>
    </row>
    <row r="146" spans="2:10" x14ac:dyDescent="0.3">
      <c r="B146" s="1" t="s">
        <v>72</v>
      </c>
      <c r="C146" s="1">
        <v>1024</v>
      </c>
      <c r="D146">
        <f t="shared" si="5"/>
        <v>24000</v>
      </c>
      <c r="E146" s="1">
        <v>2560</v>
      </c>
      <c r="F146" s="1" t="s">
        <v>15</v>
      </c>
      <c r="G146" s="1" t="s">
        <v>3</v>
      </c>
      <c r="H146" s="1"/>
      <c r="I146" s="2">
        <v>2.1819999999999999</v>
      </c>
      <c r="J146" s="2">
        <f t="shared" si="3"/>
        <v>57.666874427131077</v>
      </c>
    </row>
    <row r="147" spans="2:10" x14ac:dyDescent="0.3">
      <c r="B147" s="1" t="s">
        <v>72</v>
      </c>
      <c r="C147" s="1">
        <v>1024</v>
      </c>
      <c r="D147">
        <f t="shared" si="5"/>
        <v>24000</v>
      </c>
      <c r="E147" s="1">
        <v>1530</v>
      </c>
      <c r="F147" s="1" t="s">
        <v>15</v>
      </c>
      <c r="G147" s="1" t="s">
        <v>3</v>
      </c>
      <c r="H147" s="1"/>
      <c r="I147" s="2">
        <v>1.335</v>
      </c>
      <c r="J147" s="2">
        <f t="shared" si="3"/>
        <v>56.331505617977527</v>
      </c>
    </row>
    <row r="148" spans="2:10" x14ac:dyDescent="0.3">
      <c r="B148" s="1" t="s">
        <v>72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1.4E-2</v>
      </c>
      <c r="J148" s="2">
        <f t="shared" si="3"/>
        <v>0.59918628571428578</v>
      </c>
    </row>
    <row r="149" spans="2:10" x14ac:dyDescent="0.3">
      <c r="B149" s="1" t="s">
        <v>72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1.4999999999999999E-2</v>
      </c>
      <c r="J149" s="2">
        <f t="shared" si="3"/>
        <v>1.1184810666666667</v>
      </c>
    </row>
    <row r="150" spans="2:10" x14ac:dyDescent="0.3">
      <c r="B150" t="s">
        <v>72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2.2989999999999999</v>
      </c>
      <c r="J150" s="2">
        <f t="shared" si="3"/>
        <v>60.205320574162684</v>
      </c>
    </row>
    <row r="151" spans="2:10" x14ac:dyDescent="0.3">
      <c r="B151" t="s">
        <v>72</v>
      </c>
      <c r="C151" s="1">
        <v>512</v>
      </c>
      <c r="D151">
        <f t="shared" ref="D151:D157" si="6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1.673</v>
      </c>
      <c r="J151" s="2">
        <f t="shared" si="3"/>
        <v>60.169334130304847</v>
      </c>
    </row>
    <row r="152" spans="2:10" x14ac:dyDescent="0.3">
      <c r="B152" s="1" t="s">
        <v>72</v>
      </c>
      <c r="C152" s="1">
        <v>512</v>
      </c>
      <c r="D152">
        <f t="shared" si="6"/>
        <v>48000</v>
      </c>
      <c r="E152" s="1">
        <v>2560</v>
      </c>
      <c r="F152" s="1" t="s">
        <v>3</v>
      </c>
      <c r="G152" s="1" t="s">
        <v>3</v>
      </c>
      <c r="H152" s="1"/>
      <c r="I152" s="2">
        <v>2.1829999999999998</v>
      </c>
      <c r="J152" s="2">
        <f t="shared" si="3"/>
        <v>57.640458085203846</v>
      </c>
    </row>
    <row r="153" spans="2:10" x14ac:dyDescent="0.3">
      <c r="B153" s="1" t="s">
        <v>72</v>
      </c>
      <c r="C153" s="1">
        <v>512</v>
      </c>
      <c r="D153">
        <f t="shared" si="6"/>
        <v>48000</v>
      </c>
      <c r="E153" s="1">
        <v>1530</v>
      </c>
      <c r="F153" s="1" t="s">
        <v>3</v>
      </c>
      <c r="G153" s="1" t="s">
        <v>3</v>
      </c>
      <c r="H153" s="1"/>
      <c r="I153" s="2">
        <v>1.3460000000000001</v>
      </c>
      <c r="J153" s="2">
        <f t="shared" si="3"/>
        <v>55.871144130757791</v>
      </c>
    </row>
    <row r="154" spans="2:10" x14ac:dyDescent="0.3">
      <c r="B154" t="s">
        <v>72</v>
      </c>
      <c r="C154" s="1">
        <v>1024</v>
      </c>
      <c r="D154">
        <f t="shared" si="6"/>
        <v>48000</v>
      </c>
      <c r="E154" s="1">
        <v>2816</v>
      </c>
      <c r="F154" s="1" t="s">
        <v>3</v>
      </c>
      <c r="G154" s="1" t="s">
        <v>3</v>
      </c>
      <c r="H154" s="1"/>
      <c r="I154" s="2">
        <v>4.641</v>
      </c>
      <c r="J154" s="2">
        <f t="shared" si="3"/>
        <v>59.647503555268258</v>
      </c>
    </row>
    <row r="155" spans="2:10" x14ac:dyDescent="0.3">
      <c r="B155" t="s">
        <v>72</v>
      </c>
      <c r="C155" s="1">
        <v>1024</v>
      </c>
      <c r="D155">
        <f t="shared" si="6"/>
        <v>48000</v>
      </c>
      <c r="E155" s="1">
        <v>2048</v>
      </c>
      <c r="F155" s="1" t="s">
        <v>3</v>
      </c>
      <c r="G155" s="1" t="s">
        <v>3</v>
      </c>
      <c r="H155" s="1"/>
      <c r="I155" s="2">
        <v>3.2629999999999999</v>
      </c>
      <c r="J155" s="2">
        <f t="shared" si="3"/>
        <v>61.699844315047507</v>
      </c>
    </row>
    <row r="156" spans="2:10" x14ac:dyDescent="0.3">
      <c r="B156" s="1" t="s">
        <v>72</v>
      </c>
      <c r="C156" s="1">
        <v>1024</v>
      </c>
      <c r="D156">
        <f t="shared" si="6"/>
        <v>48000</v>
      </c>
      <c r="E156" s="1">
        <v>2560</v>
      </c>
      <c r="F156" s="1" t="s">
        <v>3</v>
      </c>
      <c r="G156" s="1" t="s">
        <v>3</v>
      </c>
      <c r="H156" s="1"/>
      <c r="I156" s="2">
        <v>4.4119999999999999</v>
      </c>
      <c r="J156" s="2">
        <f t="shared" si="3"/>
        <v>57.039492293744338</v>
      </c>
    </row>
    <row r="157" spans="2:10" x14ac:dyDescent="0.3">
      <c r="B157" s="1" t="s">
        <v>72</v>
      </c>
      <c r="C157" s="1">
        <v>1024</v>
      </c>
      <c r="D157">
        <f t="shared" si="6"/>
        <v>48000</v>
      </c>
      <c r="E157" s="1">
        <v>1530</v>
      </c>
      <c r="F157" s="1" t="s">
        <v>3</v>
      </c>
      <c r="G157" s="1" t="s">
        <v>3</v>
      </c>
      <c r="H157" s="1"/>
      <c r="I157" s="2">
        <v>2.6190000000000002</v>
      </c>
      <c r="J157" s="2">
        <f t="shared" si="3"/>
        <v>57.428453608247416</v>
      </c>
    </row>
    <row r="158" spans="2:10" x14ac:dyDescent="0.3">
      <c r="B158" s="1" t="s">
        <v>72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1.4999999999999999E-2</v>
      </c>
      <c r="J158" s="2">
        <f t="shared" si="3"/>
        <v>1.1184810666666667</v>
      </c>
    </row>
    <row r="159" spans="2:10" x14ac:dyDescent="0.3">
      <c r="B159" s="1" t="s">
        <v>72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1.6E-2</v>
      </c>
      <c r="J159" s="2">
        <f t="shared" si="3"/>
        <v>2.0971519999999999</v>
      </c>
    </row>
    <row r="160" spans="2:10" x14ac:dyDescent="0.3">
      <c r="B160" t="s">
        <v>72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2.3730000000000002</v>
      </c>
      <c r="J160" s="2">
        <f t="shared" si="3"/>
        <v>58.327868520859674</v>
      </c>
    </row>
    <row r="161" spans="1:31" x14ac:dyDescent="0.3">
      <c r="B161" t="s">
        <v>72</v>
      </c>
      <c r="C161" s="1">
        <v>512</v>
      </c>
      <c r="D161">
        <f t="shared" ref="D161:D167" si="7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1.677</v>
      </c>
      <c r="J161" s="2">
        <f t="shared" si="3"/>
        <v>60.025817531305897</v>
      </c>
    </row>
    <row r="162" spans="1:31" x14ac:dyDescent="0.3">
      <c r="B162" s="1" t="s">
        <v>72</v>
      </c>
      <c r="C162" s="1">
        <v>512</v>
      </c>
      <c r="D162">
        <f t="shared" si="7"/>
        <v>48000</v>
      </c>
      <c r="E162" s="1">
        <v>2560</v>
      </c>
      <c r="F162" s="1" t="s">
        <v>15</v>
      </c>
      <c r="G162" s="1" t="s">
        <v>3</v>
      </c>
      <c r="H162" s="1"/>
      <c r="I162" s="2">
        <v>2.194</v>
      </c>
      <c r="J162" s="2">
        <f t="shared" si="3"/>
        <v>57.351467639015503</v>
      </c>
    </row>
    <row r="163" spans="1:31" x14ac:dyDescent="0.3">
      <c r="B163" s="1" t="s">
        <v>72</v>
      </c>
      <c r="C163" s="1">
        <v>512</v>
      </c>
      <c r="D163">
        <f t="shared" si="7"/>
        <v>48000</v>
      </c>
      <c r="E163" s="1">
        <v>1530</v>
      </c>
      <c r="F163" s="1" t="s">
        <v>15</v>
      </c>
      <c r="G163" s="1" t="s">
        <v>3</v>
      </c>
      <c r="H163" s="1"/>
      <c r="I163" s="2">
        <v>1.355</v>
      </c>
      <c r="J163" s="2">
        <f t="shared" si="3"/>
        <v>55.500044280442808</v>
      </c>
    </row>
    <row r="164" spans="1:31" x14ac:dyDescent="0.3">
      <c r="B164" t="s">
        <v>72</v>
      </c>
      <c r="C164" s="1">
        <v>1024</v>
      </c>
      <c r="D164">
        <f t="shared" si="7"/>
        <v>48000</v>
      </c>
      <c r="E164" s="1">
        <v>2816</v>
      </c>
      <c r="F164" s="1" t="s">
        <v>15</v>
      </c>
      <c r="G164" s="1" t="s">
        <v>3</v>
      </c>
      <c r="H164" s="1"/>
      <c r="I164" s="2">
        <v>5.0170000000000003</v>
      </c>
      <c r="J164" s="2">
        <f t="shared" si="3"/>
        <v>55.177210285030888</v>
      </c>
    </row>
    <row r="165" spans="1:31" x14ac:dyDescent="0.3">
      <c r="B165" t="s">
        <v>72</v>
      </c>
      <c r="C165" s="1">
        <v>1024</v>
      </c>
      <c r="D165">
        <f t="shared" si="7"/>
        <v>48000</v>
      </c>
      <c r="E165" s="1">
        <v>2048</v>
      </c>
      <c r="F165" s="1" t="s">
        <v>15</v>
      </c>
      <c r="G165" s="1" t="s">
        <v>3</v>
      </c>
      <c r="H165" s="1"/>
      <c r="I165" s="2">
        <v>3.2280000000000002</v>
      </c>
      <c r="J165" s="2">
        <f t="shared" si="3"/>
        <v>62.368832713754642</v>
      </c>
    </row>
    <row r="166" spans="1:31" x14ac:dyDescent="0.3">
      <c r="B166" s="1" t="s">
        <v>72</v>
      </c>
      <c r="C166" s="1">
        <v>1024</v>
      </c>
      <c r="D166">
        <f t="shared" si="7"/>
        <v>48000</v>
      </c>
      <c r="E166" s="1">
        <v>2560</v>
      </c>
      <c r="F166" s="1" t="s">
        <v>15</v>
      </c>
      <c r="G166" s="1" t="s">
        <v>3</v>
      </c>
      <c r="H166" s="1"/>
      <c r="I166" s="2">
        <v>4.4720000000000004</v>
      </c>
      <c r="J166" s="2">
        <f t="shared" si="3"/>
        <v>56.274203935599282</v>
      </c>
    </row>
    <row r="167" spans="1:31" x14ac:dyDescent="0.3">
      <c r="B167" s="1" t="s">
        <v>72</v>
      </c>
      <c r="C167" s="1">
        <v>1024</v>
      </c>
      <c r="D167">
        <f t="shared" si="7"/>
        <v>48000</v>
      </c>
      <c r="E167" s="1">
        <v>1530</v>
      </c>
      <c r="F167" s="1" t="s">
        <v>15</v>
      </c>
      <c r="G167" s="1" t="s">
        <v>3</v>
      </c>
      <c r="H167" s="1"/>
      <c r="I167" s="2">
        <v>2.69</v>
      </c>
      <c r="J167" s="2">
        <f t="shared" si="3"/>
        <v>55.912684014869882</v>
      </c>
    </row>
    <row r="168" spans="1:31" x14ac:dyDescent="0.3">
      <c r="B168" s="1" t="s">
        <v>72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1.6E-2</v>
      </c>
      <c r="J168" s="2">
        <f t="shared" si="3"/>
        <v>1.048576</v>
      </c>
    </row>
    <row r="169" spans="1:31" x14ac:dyDescent="0.3">
      <c r="B169" s="1" t="s">
        <v>72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1.4999999999999999E-2</v>
      </c>
      <c r="J169" s="2">
        <f t="shared" si="3"/>
        <v>2.2369621333333334</v>
      </c>
    </row>
    <row r="170" spans="1:31" x14ac:dyDescent="0.3">
      <c r="I170" s="2"/>
    </row>
    <row r="171" spans="1:31" x14ac:dyDescent="0.3">
      <c r="I171" s="2"/>
    </row>
    <row r="172" spans="1:31" x14ac:dyDescent="0.3">
      <c r="I172" s="2"/>
      <c r="J172" s="3"/>
    </row>
    <row r="173" spans="1:31" x14ac:dyDescent="0.3">
      <c r="I173" s="2"/>
    </row>
    <row r="174" spans="1:31" x14ac:dyDescent="0.3">
      <c r="A174" t="s">
        <v>1</v>
      </c>
    </row>
    <row r="175" spans="1:31" x14ac:dyDescent="0.3"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66</v>
      </c>
      <c r="I175" t="s">
        <v>65</v>
      </c>
      <c r="J175" t="s">
        <v>25</v>
      </c>
      <c r="K175" t="s">
        <v>24</v>
      </c>
      <c r="L175" t="s">
        <v>27</v>
      </c>
      <c r="M175" t="s">
        <v>26</v>
      </c>
      <c r="N175" t="s">
        <v>19</v>
      </c>
      <c r="O175" t="s">
        <v>20</v>
      </c>
      <c r="P175" t="s">
        <v>21</v>
      </c>
      <c r="R175" t="s">
        <v>28</v>
      </c>
      <c r="S175" t="s">
        <v>29</v>
      </c>
      <c r="T175" t="s">
        <v>46</v>
      </c>
      <c r="U175" t="s">
        <v>33</v>
      </c>
      <c r="V175" t="s">
        <v>34</v>
      </c>
      <c r="W175" t="s">
        <v>35</v>
      </c>
      <c r="X175" t="s">
        <v>30</v>
      </c>
    </row>
    <row r="176" spans="1:31" x14ac:dyDescent="0.3">
      <c r="B176" t="s">
        <v>72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0.495</v>
      </c>
      <c r="O176" s="2" t="s">
        <v>44</v>
      </c>
      <c r="P176" s="2">
        <v>1.038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1.5329999999999999</v>
      </c>
      <c r="U176" s="2">
        <f>(2*$R176*$S176*$F176*$G176*$E176*$I176*$H176)/(N176/1000)/10^12</f>
        <v>1.3932088888888889</v>
      </c>
      <c r="V176" s="2" t="s">
        <v>44</v>
      </c>
      <c r="W176" s="2">
        <f t="shared" ref="W176:W207" si="8">(2*$R176*$S176*$F176*$G176*$E176*$I176*$H176)/(P176/1000)/10^12</f>
        <v>0.66439152215799613</v>
      </c>
      <c r="X176" t="s">
        <v>49</v>
      </c>
      <c r="AA176" s="2"/>
      <c r="AE176" s="2"/>
    </row>
    <row r="177" spans="2:31" x14ac:dyDescent="0.3">
      <c r="B177" t="s">
        <v>72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0.85599999999999998</v>
      </c>
      <c r="O177" s="2" t="s">
        <v>44</v>
      </c>
      <c r="P177" s="2">
        <v>1.7769999999999999</v>
      </c>
      <c r="R177" s="4">
        <f t="shared" ref="R177:R240" si="9">1+ROUNDDOWN((($C177-$H177+2*$J177)/$L177),0)</f>
        <v>341</v>
      </c>
      <c r="S177" s="4">
        <f t="shared" ref="S177:S240" si="10">1+ROUNDDOWN((($D177-$I177+2*$K177)/$M177),0)</f>
        <v>79</v>
      </c>
      <c r="T177" s="2">
        <f>N177+P177</f>
        <v>2.633</v>
      </c>
      <c r="U177" s="2">
        <f t="shared" ref="U177:U207" si="11">(2*$R177*$S177*$F177*$G177*$E177*$I177*$H177)/(N177/1000)/10^12</f>
        <v>1.6113046728971963</v>
      </c>
      <c r="V177" s="2" t="s">
        <v>44</v>
      </c>
      <c r="W177" s="2">
        <f t="shared" si="8"/>
        <v>0.77618277996623519</v>
      </c>
      <c r="X177" t="s">
        <v>49</v>
      </c>
      <c r="AA177" s="2"/>
      <c r="AE177" s="2"/>
    </row>
    <row r="178" spans="2:31" x14ac:dyDescent="0.3">
      <c r="B178" t="s">
        <v>72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1.659</v>
      </c>
      <c r="O178" s="2" t="s">
        <v>44</v>
      </c>
      <c r="P178" s="2">
        <v>3.4329999999999998</v>
      </c>
      <c r="R178" s="4">
        <f t="shared" si="9"/>
        <v>341</v>
      </c>
      <c r="S178" s="4">
        <f t="shared" si="10"/>
        <v>79</v>
      </c>
      <c r="T178" s="2">
        <f>N178+P178</f>
        <v>5.0919999999999996</v>
      </c>
      <c r="U178" s="2">
        <f t="shared" si="11"/>
        <v>1.6627809523809525</v>
      </c>
      <c r="V178" s="2" t="s">
        <v>44</v>
      </c>
      <c r="W178" s="2">
        <f t="shared" si="8"/>
        <v>0.80354022720652485</v>
      </c>
      <c r="X178" t="s">
        <v>49</v>
      </c>
      <c r="AA178" s="2"/>
      <c r="AE178" s="2"/>
    </row>
    <row r="179" spans="2:31" x14ac:dyDescent="0.3">
      <c r="B179" t="s">
        <v>72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3.1989999999999998</v>
      </c>
      <c r="O179" s="2" t="s">
        <v>44</v>
      </c>
      <c r="P179" s="2">
        <v>6.8460000000000001</v>
      </c>
      <c r="R179" s="4">
        <f t="shared" si="9"/>
        <v>341</v>
      </c>
      <c r="S179" s="4">
        <f t="shared" si="10"/>
        <v>79</v>
      </c>
      <c r="T179" s="2">
        <f>N179+P179</f>
        <v>10.045</v>
      </c>
      <c r="U179" s="2">
        <f t="shared" si="11"/>
        <v>1.7246349484213817</v>
      </c>
      <c r="V179" s="2" t="s">
        <v>44</v>
      </c>
      <c r="W179" s="2">
        <f t="shared" si="8"/>
        <v>0.80588770084721006</v>
      </c>
      <c r="X179" t="s">
        <v>49</v>
      </c>
      <c r="AA179" s="2"/>
      <c r="AE179" s="2"/>
    </row>
    <row r="180" spans="2:31" x14ac:dyDescent="0.3">
      <c r="B180" t="s">
        <v>72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0.29899999999999999</v>
      </c>
      <c r="O180" s="2">
        <v>1.411</v>
      </c>
      <c r="P180" s="2">
        <v>0.47099999999999997</v>
      </c>
      <c r="R180" s="4">
        <f t="shared" si="9"/>
        <v>166</v>
      </c>
      <c r="S180" s="4">
        <f t="shared" si="10"/>
        <v>38</v>
      </c>
      <c r="T180" s="2">
        <f>N180+O180+P180</f>
        <v>2.181</v>
      </c>
      <c r="U180" s="2">
        <f t="shared" si="11"/>
        <v>8.6413270903010027</v>
      </c>
      <c r="V180" s="2">
        <f>(2*$R180*$S180*$F180*$G180*$E180*$I180*$H180)/(O180/1000)/10^12</f>
        <v>1.8311529411764706</v>
      </c>
      <c r="W180" s="2">
        <f t="shared" si="8"/>
        <v>5.4856832271762217</v>
      </c>
      <c r="X180" t="s">
        <v>49</v>
      </c>
      <c r="AA180" s="2"/>
      <c r="AE180" s="2"/>
    </row>
    <row r="181" spans="2:31" x14ac:dyDescent="0.3">
      <c r="B181" t="s">
        <v>72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0.42799999999999999</v>
      </c>
      <c r="O181" s="2">
        <v>2.7829999999999999</v>
      </c>
      <c r="P181" s="2">
        <v>0.83899999999999997</v>
      </c>
      <c r="R181" s="4">
        <f t="shared" si="9"/>
        <v>166</v>
      </c>
      <c r="S181" s="4">
        <f t="shared" si="10"/>
        <v>38</v>
      </c>
      <c r="T181" s="2">
        <f t="shared" ref="T181:T183" si="12">N181+O181+P181</f>
        <v>4.05</v>
      </c>
      <c r="U181" s="2">
        <f t="shared" si="11"/>
        <v>12.073629906542056</v>
      </c>
      <c r="V181" s="2">
        <f>(2*$R181*$S181*$F181*$G181*$E181*$I181*$H181)/(O181/1000)/10^12</f>
        <v>1.8568140855192239</v>
      </c>
      <c r="W181" s="2">
        <f t="shared" si="8"/>
        <v>6.1591342073897497</v>
      </c>
      <c r="X181" t="s">
        <v>49</v>
      </c>
      <c r="AA181" s="2"/>
      <c r="AE181" s="2"/>
    </row>
    <row r="182" spans="2:31" x14ac:dyDescent="0.3">
      <c r="B182" t="s">
        <v>72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0.88200000000000001</v>
      </c>
      <c r="O182" s="2">
        <v>5.4820000000000002</v>
      </c>
      <c r="P182" s="2">
        <v>1.621</v>
      </c>
      <c r="R182" s="4">
        <f t="shared" si="9"/>
        <v>166</v>
      </c>
      <c r="S182" s="4">
        <f t="shared" si="10"/>
        <v>38</v>
      </c>
      <c r="T182" s="2">
        <f t="shared" si="12"/>
        <v>7.9849999999999994</v>
      </c>
      <c r="U182" s="2">
        <f t="shared" si="11"/>
        <v>11.7177179138322</v>
      </c>
      <c r="V182" s="2">
        <f>(2*$R182*$S182*$F182*$G182*$E182*$I182*$H182)/(O182/1000)/10^12</f>
        <v>1.885265815395841</v>
      </c>
      <c r="W182" s="2">
        <f t="shared" si="8"/>
        <v>6.375710795805059</v>
      </c>
      <c r="X182" t="s">
        <v>49</v>
      </c>
      <c r="AA182" s="2"/>
      <c r="AE182" s="2"/>
    </row>
    <row r="183" spans="2:31" x14ac:dyDescent="0.3">
      <c r="B183" t="s">
        <v>72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1.611</v>
      </c>
      <c r="O183" s="2">
        <v>9.7249999999999996</v>
      </c>
      <c r="P183" s="2">
        <v>3.2269999999999999</v>
      </c>
      <c r="R183" s="4">
        <f t="shared" si="9"/>
        <v>166</v>
      </c>
      <c r="S183" s="4">
        <f t="shared" si="10"/>
        <v>38</v>
      </c>
      <c r="T183" s="2">
        <f t="shared" si="12"/>
        <v>14.563000000000001</v>
      </c>
      <c r="U183" s="2">
        <f t="shared" si="11"/>
        <v>12.830573805090006</v>
      </c>
      <c r="V183" s="2">
        <f>(2*$R183*$S183*$F183*$G183*$E183*$I183*$H183)/(O183/1000)/10^12</f>
        <v>2.1254554652956297</v>
      </c>
      <c r="W183" s="2">
        <f t="shared" si="8"/>
        <v>6.4053468856523086</v>
      </c>
      <c r="X183" t="s">
        <v>49</v>
      </c>
      <c r="AA183" s="2"/>
      <c r="AE183" s="2"/>
    </row>
    <row r="184" spans="2:31" x14ac:dyDescent="0.3">
      <c r="B184" t="s">
        <v>74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0.15</v>
      </c>
      <c r="O184" s="2" t="s">
        <v>44</v>
      </c>
      <c r="P184" s="2">
        <v>1.6339999999999999</v>
      </c>
      <c r="R184" s="4">
        <f t="shared" si="9"/>
        <v>480</v>
      </c>
      <c r="S184" s="4">
        <f t="shared" si="10"/>
        <v>48</v>
      </c>
      <c r="T184" s="2">
        <f>N184+P184</f>
        <v>1.7839999999999998</v>
      </c>
      <c r="U184" s="2">
        <f t="shared" si="11"/>
        <v>0.70778880000000011</v>
      </c>
      <c r="V184" s="2" t="s">
        <v>44</v>
      </c>
      <c r="W184" s="2">
        <f t="shared" si="8"/>
        <v>6.497449204406365E-2</v>
      </c>
      <c r="X184" t="s">
        <v>49</v>
      </c>
      <c r="AA184" s="2"/>
      <c r="AE184" s="2"/>
    </row>
    <row r="185" spans="2:31" x14ac:dyDescent="0.3">
      <c r="B185" t="s">
        <v>74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8.6999999999999994E-2</v>
      </c>
      <c r="O185" s="2">
        <v>0.246</v>
      </c>
      <c r="P185" s="2">
        <v>0.83399999999999996</v>
      </c>
      <c r="R185" s="4">
        <f t="shared" si="9"/>
        <v>240</v>
      </c>
      <c r="S185" s="4">
        <f t="shared" si="10"/>
        <v>24</v>
      </c>
      <c r="T185" s="2">
        <f>N185+O185+P185</f>
        <v>1.1669999999999998</v>
      </c>
      <c r="U185" s="2">
        <f t="shared" si="11"/>
        <v>9.7626041379310351</v>
      </c>
      <c r="V185" s="2">
        <f>(2*$R185*$S185*$F185*$G185*$E185*$I185*$H185)/(O185/1000)/10^12</f>
        <v>3.4526282926829266</v>
      </c>
      <c r="W185" s="2">
        <f t="shared" si="8"/>
        <v>1.0184011510791366</v>
      </c>
      <c r="X185" t="s">
        <v>49</v>
      </c>
      <c r="AA185" s="2"/>
      <c r="AE185" s="2"/>
    </row>
    <row r="186" spans="2:31" x14ac:dyDescent="0.3">
      <c r="B186" t="s">
        <v>74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8.8999999999999996E-2</v>
      </c>
      <c r="O186" s="2">
        <v>0.16500000000000001</v>
      </c>
      <c r="P186" s="2">
        <v>0.42399999999999999</v>
      </c>
      <c r="R186" s="4">
        <f t="shared" si="9"/>
        <v>120</v>
      </c>
      <c r="S186" s="4">
        <f t="shared" si="10"/>
        <v>12</v>
      </c>
      <c r="T186" s="2">
        <f t="shared" ref="T186:T187" si="13">N186+O186+P186</f>
        <v>0.67799999999999994</v>
      </c>
      <c r="U186" s="2">
        <f t="shared" si="11"/>
        <v>9.5432197752808996</v>
      </c>
      <c r="V186" s="2">
        <f>(2*$R186*$S186*$F186*$G186*$E186*$I186*$H186)/(O186/1000)/10^12</f>
        <v>5.1475549090909087</v>
      </c>
      <c r="W186" s="2">
        <f t="shared" si="8"/>
        <v>2.0031758490566038</v>
      </c>
      <c r="X186" t="s">
        <v>32</v>
      </c>
      <c r="AA186" s="2"/>
      <c r="AE186" s="2"/>
    </row>
    <row r="187" spans="2:31" x14ac:dyDescent="0.3">
      <c r="B187" t="s">
        <v>74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0.108</v>
      </c>
      <c r="O187" s="2">
        <v>0.122</v>
      </c>
      <c r="P187" s="2">
        <v>0.158</v>
      </c>
      <c r="R187" s="4">
        <f t="shared" si="9"/>
        <v>60</v>
      </c>
      <c r="S187" s="4">
        <f t="shared" si="10"/>
        <v>6</v>
      </c>
      <c r="T187" s="2">
        <f t="shared" si="13"/>
        <v>0.38800000000000001</v>
      </c>
      <c r="U187" s="2">
        <f t="shared" si="11"/>
        <v>7.8643200000000002</v>
      </c>
      <c r="V187" s="2">
        <f>(2*$R187*$S187*$F187*$G187*$E187*$I187*$H187)/(O187/1000)/10^12</f>
        <v>6.9618570491803284</v>
      </c>
      <c r="W187" s="2">
        <f t="shared" si="8"/>
        <v>5.3756111392405073</v>
      </c>
      <c r="X187" t="s">
        <v>47</v>
      </c>
      <c r="AA187" s="2"/>
      <c r="AE187" s="2"/>
    </row>
    <row r="188" spans="2:31" x14ac:dyDescent="0.3">
      <c r="B188" t="s">
        <v>75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3.4000000000000002E-2</v>
      </c>
      <c r="O188" s="2" t="s">
        <v>44</v>
      </c>
      <c r="P188" s="2">
        <v>0.373</v>
      </c>
      <c r="R188" s="4">
        <f t="shared" si="9"/>
        <v>54</v>
      </c>
      <c r="S188" s="4">
        <f t="shared" si="10"/>
        <v>54</v>
      </c>
      <c r="T188" s="2">
        <f>N188+P188</f>
        <v>0.40700000000000003</v>
      </c>
      <c r="U188" s="2">
        <f t="shared" si="11"/>
        <v>2.3712225882352937</v>
      </c>
      <c r="V188" s="2" t="s">
        <v>44</v>
      </c>
      <c r="W188" s="2">
        <f t="shared" si="8"/>
        <v>0.21614361394101878</v>
      </c>
      <c r="X188" t="s">
        <v>49</v>
      </c>
      <c r="AA188" s="2"/>
      <c r="AE188" s="2"/>
    </row>
    <row r="189" spans="2:31" x14ac:dyDescent="0.3">
      <c r="B189" t="s">
        <v>75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0.16300000000000001</v>
      </c>
      <c r="O189" s="2">
        <v>0.16500000000000001</v>
      </c>
      <c r="P189" s="2">
        <v>0.49199999999999999</v>
      </c>
      <c r="R189" s="4">
        <f t="shared" si="9"/>
        <v>54</v>
      </c>
      <c r="S189" s="4">
        <f t="shared" si="10"/>
        <v>54</v>
      </c>
      <c r="T189" s="2">
        <f>N189+O189+P189</f>
        <v>0.82000000000000006</v>
      </c>
      <c r="U189" s="2">
        <f t="shared" si="11"/>
        <v>10.551698061349693</v>
      </c>
      <c r="V189" s="2">
        <f>(2*$R189*$S189*$F189*$G189*$E189*$I189*$H189)/(O189/1000)/10^12</f>
        <v>10.423798690909091</v>
      </c>
      <c r="W189" s="2">
        <f t="shared" si="8"/>
        <v>3.4957861463414632</v>
      </c>
      <c r="X189" t="s">
        <v>32</v>
      </c>
      <c r="AA189" s="2"/>
      <c r="AE189" s="2"/>
    </row>
    <row r="190" spans="2:31" x14ac:dyDescent="0.3">
      <c r="B190" t="s">
        <v>75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0.20499999999999999</v>
      </c>
      <c r="O190" s="2">
        <v>0.21199999999999999</v>
      </c>
      <c r="P190" s="2">
        <v>0.245</v>
      </c>
      <c r="R190" s="4">
        <f t="shared" si="9"/>
        <v>27</v>
      </c>
      <c r="S190" s="4">
        <f t="shared" si="10"/>
        <v>27</v>
      </c>
      <c r="T190" s="2">
        <f t="shared" ref="T190:T192" si="14">N190+O190+P190</f>
        <v>0.66199999999999992</v>
      </c>
      <c r="U190" s="2">
        <f t="shared" si="11"/>
        <v>8.3898867512195121</v>
      </c>
      <c r="V190" s="2">
        <f>(2*$R190*$S190*$F190*$G190*$E190*$I190*$H190)/(O190/1000)/10^12</f>
        <v>8.1128621886792445</v>
      </c>
      <c r="W190" s="2">
        <f t="shared" si="8"/>
        <v>7.0201093224489792</v>
      </c>
      <c r="X190" t="s">
        <v>47</v>
      </c>
      <c r="AA190" s="2"/>
      <c r="AE190" s="2"/>
    </row>
    <row r="191" spans="2:31" x14ac:dyDescent="0.3">
      <c r="B191" t="s">
        <v>75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0.12</v>
      </c>
      <c r="O191" s="2">
        <v>0.23100000000000001</v>
      </c>
      <c r="P191" s="2">
        <v>0.13500000000000001</v>
      </c>
      <c r="R191" s="4">
        <f t="shared" si="9"/>
        <v>14</v>
      </c>
      <c r="S191" s="4">
        <f t="shared" si="10"/>
        <v>14</v>
      </c>
      <c r="T191" s="2">
        <f t="shared" si="14"/>
        <v>0.48599999999999999</v>
      </c>
      <c r="U191" s="2">
        <f t="shared" si="11"/>
        <v>7.7070336000000008</v>
      </c>
      <c r="V191" s="2">
        <f>(2*$R191*$S191*$F191*$G191*$E191*$I191*$H191)/(O191/1000)/10^12</f>
        <v>4.0036538181818182</v>
      </c>
      <c r="W191" s="2">
        <f t="shared" si="8"/>
        <v>6.8506965333333332</v>
      </c>
      <c r="X191" t="s">
        <v>32</v>
      </c>
      <c r="AA191" s="2"/>
      <c r="AE191" s="2"/>
    </row>
    <row r="192" spans="2:31" x14ac:dyDescent="0.3">
      <c r="B192" t="s">
        <v>75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0.23499999999999999</v>
      </c>
      <c r="O192" s="2">
        <v>0.45</v>
      </c>
      <c r="P192" s="2">
        <v>0.111</v>
      </c>
      <c r="R192" s="4">
        <f t="shared" si="9"/>
        <v>7</v>
      </c>
      <c r="S192" s="4">
        <f t="shared" si="10"/>
        <v>7</v>
      </c>
      <c r="T192" s="2">
        <f t="shared" si="14"/>
        <v>0.79600000000000004</v>
      </c>
      <c r="U192" s="2">
        <f t="shared" si="11"/>
        <v>3.9355065191489365</v>
      </c>
      <c r="V192" s="2">
        <f>(2*$R192*$S192*$F192*$G192*$E192*$I192*$H192)/(O192/1000)/10^12</f>
        <v>2.0552089599999999</v>
      </c>
      <c r="W192" s="2">
        <f t="shared" si="8"/>
        <v>8.331928216216216</v>
      </c>
      <c r="X192" t="s">
        <v>47</v>
      </c>
      <c r="AA192" s="2"/>
      <c r="AE192" s="2"/>
    </row>
    <row r="193" spans="2:31" x14ac:dyDescent="0.3">
      <c r="B193" t="s">
        <v>76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0.30499999999999999</v>
      </c>
      <c r="O193" s="2" t="s">
        <v>44</v>
      </c>
      <c r="P193" s="2">
        <v>1.7370000000000001</v>
      </c>
      <c r="R193" s="4">
        <f t="shared" si="9"/>
        <v>224</v>
      </c>
      <c r="S193" s="4">
        <f t="shared" si="10"/>
        <v>224</v>
      </c>
      <c r="T193" s="2">
        <f>N193+P193</f>
        <v>2.0420000000000003</v>
      </c>
      <c r="U193" s="2">
        <f t="shared" si="11"/>
        <v>4.5484132721311479</v>
      </c>
      <c r="V193" s="2" t="s">
        <v>44</v>
      </c>
      <c r="W193" s="2">
        <f t="shared" si="8"/>
        <v>0.79865633160621763</v>
      </c>
      <c r="X193" t="s">
        <v>31</v>
      </c>
      <c r="AA193" s="2"/>
      <c r="AE193" s="2"/>
    </row>
    <row r="194" spans="2:31" x14ac:dyDescent="0.3">
      <c r="B194" t="s">
        <v>76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1.014</v>
      </c>
      <c r="O194" s="2">
        <v>1.1319999999999999</v>
      </c>
      <c r="P194" s="2">
        <v>1.2789999999999999</v>
      </c>
      <c r="R194" s="4">
        <f t="shared" si="9"/>
        <v>112</v>
      </c>
      <c r="S194" s="4">
        <f t="shared" si="10"/>
        <v>112</v>
      </c>
      <c r="T194" s="2">
        <f>N194+O194+P194</f>
        <v>3.4249999999999998</v>
      </c>
      <c r="U194" s="2">
        <f t="shared" si="11"/>
        <v>14.593199715976333</v>
      </c>
      <c r="V194" s="2">
        <f>(2*$R194*$S194*$F194*$G194*$E194*$I194*$H194)/(O194/1000)/10^12</f>
        <v>13.07200045229682</v>
      </c>
      <c r="W194" s="2">
        <f t="shared" si="8"/>
        <v>11.569589141516811</v>
      </c>
      <c r="X194" t="s">
        <v>32</v>
      </c>
      <c r="AA194" s="2"/>
      <c r="AE194" s="2"/>
    </row>
    <row r="195" spans="2:31" x14ac:dyDescent="0.3">
      <c r="B195" t="s">
        <v>76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1.054</v>
      </c>
      <c r="O195" s="2">
        <v>1.0589999999999999</v>
      </c>
      <c r="P195" s="2">
        <v>1.1479999999999999</v>
      </c>
      <c r="R195" s="4">
        <f t="shared" si="9"/>
        <v>56</v>
      </c>
      <c r="S195" s="4">
        <f t="shared" si="10"/>
        <v>56</v>
      </c>
      <c r="T195" s="2">
        <f t="shared" ref="T195:T198" si="15">N195+O195+P195</f>
        <v>3.2610000000000001</v>
      </c>
      <c r="U195" s="2">
        <f t="shared" si="11"/>
        <v>14.03937809487666</v>
      </c>
      <c r="V195" s="2">
        <f>(2*$R195*$S195*$F195*$G195*$E195*$I195*$H195)/(O195/1000)/10^12</f>
        <v>13.973092079320113</v>
      </c>
      <c r="W195" s="2">
        <f t="shared" si="8"/>
        <v>12.889812292682928</v>
      </c>
      <c r="X195" t="s">
        <v>47</v>
      </c>
      <c r="AA195" s="2"/>
      <c r="AE195" s="2"/>
    </row>
    <row r="196" spans="2:31" x14ac:dyDescent="0.3">
      <c r="B196" t="s">
        <v>76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1.125</v>
      </c>
      <c r="O196" s="2">
        <v>1.248</v>
      </c>
      <c r="P196" s="2">
        <v>1.1990000000000001</v>
      </c>
      <c r="R196" s="4">
        <f t="shared" si="9"/>
        <v>28</v>
      </c>
      <c r="S196" s="4">
        <f t="shared" si="10"/>
        <v>28</v>
      </c>
      <c r="T196" s="2">
        <f t="shared" si="15"/>
        <v>3.5720000000000001</v>
      </c>
      <c r="U196" s="2">
        <f t="shared" si="11"/>
        <v>13.153337344000002</v>
      </c>
      <c r="V196" s="2">
        <f>(2*$R196*$S196*$F196*$G196*$E196*$I196*$H196)/(O196/1000)/10^12</f>
        <v>11.856974769230769</v>
      </c>
      <c r="W196" s="2">
        <f t="shared" si="8"/>
        <v>12.341538375312762</v>
      </c>
      <c r="X196" t="s">
        <v>47</v>
      </c>
      <c r="AA196" s="2"/>
      <c r="AE196" s="2"/>
    </row>
    <row r="197" spans="2:31" x14ac:dyDescent="0.3">
      <c r="B197" t="s">
        <v>76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0.78700000000000003</v>
      </c>
      <c r="O197" s="2">
        <v>0.86599999999999999</v>
      </c>
      <c r="P197" s="2">
        <v>0.68799999999999994</v>
      </c>
      <c r="R197" s="4">
        <f t="shared" si="9"/>
        <v>14</v>
      </c>
      <c r="S197" s="4">
        <f t="shared" si="10"/>
        <v>14</v>
      </c>
      <c r="T197" s="2">
        <f t="shared" si="15"/>
        <v>2.3410000000000002</v>
      </c>
      <c r="U197" s="2">
        <f t="shared" si="11"/>
        <v>9.4012099822109274</v>
      </c>
      <c r="V197" s="2">
        <f>(2*$R197*$S197*$F197*$G197*$E197*$I197*$H197)/(O197/1000)/10^12</f>
        <v>8.5435938290993061</v>
      </c>
      <c r="W197" s="2" t="s">
        <v>79</v>
      </c>
      <c r="X197" t="s">
        <v>47</v>
      </c>
      <c r="AA197" s="2"/>
      <c r="AE197" s="2"/>
    </row>
    <row r="198" spans="2:31" x14ac:dyDescent="0.3">
      <c r="B198" t="s">
        <v>76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0.48299999999999998</v>
      </c>
      <c r="O198" s="2">
        <v>0.47</v>
      </c>
      <c r="P198" s="2">
        <v>0.24299999999999999</v>
      </c>
      <c r="R198" s="4">
        <f t="shared" si="9"/>
        <v>7</v>
      </c>
      <c r="S198" s="4">
        <f t="shared" si="10"/>
        <v>7</v>
      </c>
      <c r="T198" s="2">
        <f t="shared" si="15"/>
        <v>1.196</v>
      </c>
      <c r="U198" s="2">
        <f t="shared" si="11"/>
        <v>3.8295819130434787</v>
      </c>
      <c r="V198" s="2">
        <f>(2*$R198*$S198*$F198*$G198*$E198*$I198*$H198)/(O198/1000)/10^12</f>
        <v>3.9355065191489365</v>
      </c>
      <c r="W198" s="2">
        <f t="shared" si="8"/>
        <v>7.6118850370370374</v>
      </c>
      <c r="X198" t="s">
        <v>47</v>
      </c>
      <c r="AA198" s="2"/>
      <c r="AE198" s="2"/>
    </row>
    <row r="199" spans="2:31" x14ac:dyDescent="0.3">
      <c r="B199" t="s">
        <v>76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0.61099999999999999</v>
      </c>
      <c r="O199" s="2" t="s">
        <v>44</v>
      </c>
      <c r="P199" s="2">
        <v>2.3610000000000002</v>
      </c>
      <c r="R199" s="4">
        <f t="shared" si="9"/>
        <v>224</v>
      </c>
      <c r="S199" s="4">
        <f t="shared" si="10"/>
        <v>224</v>
      </c>
      <c r="T199" s="2">
        <f>N199+P199</f>
        <v>2.9720000000000004</v>
      </c>
      <c r="U199" s="2">
        <f t="shared" si="11"/>
        <v>4.5409690605564652</v>
      </c>
      <c r="V199" s="2" t="s">
        <v>44</v>
      </c>
      <c r="W199" s="2">
        <f t="shared" si="8"/>
        <v>1.1751512477763657</v>
      </c>
      <c r="X199" t="s">
        <v>31</v>
      </c>
      <c r="AA199" s="2"/>
      <c r="AE199" s="2"/>
    </row>
    <row r="200" spans="2:31" x14ac:dyDescent="0.3">
      <c r="B200" t="s">
        <v>76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2.0339999999999998</v>
      </c>
      <c r="O200" s="2">
        <v>2.141</v>
      </c>
      <c r="P200" s="2">
        <v>2.391</v>
      </c>
      <c r="R200" s="4">
        <f t="shared" si="9"/>
        <v>112</v>
      </c>
      <c r="S200" s="4">
        <f t="shared" si="10"/>
        <v>112</v>
      </c>
      <c r="T200" s="2">
        <f>N200+O200+P200</f>
        <v>6.5659999999999998</v>
      </c>
      <c r="U200" s="2">
        <f t="shared" si="11"/>
        <v>14.55015192920354</v>
      </c>
      <c r="V200" s="2">
        <f>(2*$R200*$S200*$F200*$G200*$E200*$I200*$H200)/(O200/1000)/10^12</f>
        <v>13.822984130780007</v>
      </c>
      <c r="W200" s="2">
        <f t="shared" si="8"/>
        <v>12.377670022584693</v>
      </c>
      <c r="X200" t="s">
        <v>47</v>
      </c>
      <c r="AA200" s="2"/>
      <c r="AE200" s="2"/>
    </row>
    <row r="201" spans="2:31" x14ac:dyDescent="0.3">
      <c r="B201" t="s">
        <v>76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2.004</v>
      </c>
      <c r="O201" s="2">
        <v>2.2719999999999998</v>
      </c>
      <c r="P201" s="2">
        <v>2.1459999999999999</v>
      </c>
      <c r="R201" s="4">
        <f t="shared" si="9"/>
        <v>56</v>
      </c>
      <c r="S201" s="4">
        <f t="shared" si="10"/>
        <v>56</v>
      </c>
      <c r="T201" s="2">
        <f t="shared" ref="T201:T204" si="16">N201+O201+P201</f>
        <v>6.4219999999999997</v>
      </c>
      <c r="U201" s="2">
        <f t="shared" si="11"/>
        <v>14.767968574850299</v>
      </c>
      <c r="V201" s="2">
        <f>(2*$R201*$S201*$F201*$G201*$E201*$I201*$H201)/(O201/1000)/10^12</f>
        <v>13.025972281690143</v>
      </c>
      <c r="W201" s="2">
        <f t="shared" si="8"/>
        <v>13.790777737185463</v>
      </c>
      <c r="X201" t="s">
        <v>47</v>
      </c>
      <c r="AA201" s="2"/>
      <c r="AE201" s="2"/>
    </row>
    <row r="202" spans="2:31" x14ac:dyDescent="0.3">
      <c r="B202" t="s">
        <v>76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2.2450000000000001</v>
      </c>
      <c r="O202" s="2">
        <v>2.2589999999999999</v>
      </c>
      <c r="P202" s="2">
        <v>2.173</v>
      </c>
      <c r="R202" s="4">
        <f t="shared" si="9"/>
        <v>28</v>
      </c>
      <c r="S202" s="4">
        <f t="shared" si="10"/>
        <v>28</v>
      </c>
      <c r="T202" s="2">
        <f t="shared" si="16"/>
        <v>6.6769999999999996</v>
      </c>
      <c r="U202" s="2">
        <f t="shared" si="11"/>
        <v>13.182632081959911</v>
      </c>
      <c r="V202" s="2">
        <f>(2*$R202*$S202*$F202*$G202*$E202*$I202*$H202)/(O202/1000)/10^12</f>
        <v>13.100933609561753</v>
      </c>
      <c r="W202" s="2">
        <f t="shared" si="8"/>
        <v>13.619424309249885</v>
      </c>
      <c r="X202" t="s">
        <v>47</v>
      </c>
      <c r="AA202" s="2"/>
      <c r="AE202" s="2"/>
    </row>
    <row r="203" spans="2:31" x14ac:dyDescent="0.3">
      <c r="B203" t="s">
        <v>76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1.216</v>
      </c>
      <c r="O203" s="2">
        <v>1.2769999999999999</v>
      </c>
      <c r="P203" s="2">
        <v>1.242</v>
      </c>
      <c r="R203" s="4">
        <f t="shared" si="9"/>
        <v>14</v>
      </c>
      <c r="S203" s="4">
        <f t="shared" si="10"/>
        <v>14</v>
      </c>
      <c r="T203" s="2">
        <f t="shared" si="16"/>
        <v>3.7349999999999999</v>
      </c>
      <c r="U203" s="2">
        <f t="shared" si="11"/>
        <v>12.169000421052631</v>
      </c>
      <c r="V203" s="2">
        <f>(2*$R203*$S203*$F203*$G203*$E203*$I203*$H203)/(O203/1000)/10^12</f>
        <v>11.587709093187158</v>
      </c>
      <c r="W203" s="2">
        <f t="shared" si="8"/>
        <v>11.914254840579709</v>
      </c>
      <c r="X203" t="s">
        <v>47</v>
      </c>
      <c r="AA203" s="2"/>
      <c r="AE203" s="2"/>
    </row>
    <row r="204" spans="2:31" x14ac:dyDescent="0.3">
      <c r="B204" t="s">
        <v>76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0.48599999999999999</v>
      </c>
      <c r="O204" s="2">
        <v>0.50600000000000001</v>
      </c>
      <c r="P204" s="2">
        <v>0.36299999999999999</v>
      </c>
      <c r="R204" s="4">
        <f t="shared" si="9"/>
        <v>7</v>
      </c>
      <c r="S204" s="4">
        <f t="shared" si="10"/>
        <v>7</v>
      </c>
      <c r="T204" s="2">
        <f t="shared" si="16"/>
        <v>1.355</v>
      </c>
      <c r="U204" s="2">
        <f t="shared" si="11"/>
        <v>7.6118850370370374</v>
      </c>
      <c r="V204" s="2">
        <f>(2*$R204*$S204*$F204*$G204*$E204*$I204*$H204)/(O204/1000)/10^12</f>
        <v>7.3110200158102767</v>
      </c>
      <c r="W204" s="2">
        <f t="shared" si="8"/>
        <v>10.191118809917356</v>
      </c>
      <c r="X204" t="s">
        <v>47</v>
      </c>
      <c r="AA204" s="2"/>
      <c r="AE204" s="2"/>
    </row>
    <row r="205" spans="2:31" x14ac:dyDescent="0.3">
      <c r="B205" t="s">
        <v>76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0.76400000000000001</v>
      </c>
      <c r="O205" s="2" t="s">
        <v>44</v>
      </c>
      <c r="P205" s="2">
        <v>2.1480000000000001</v>
      </c>
      <c r="R205" s="4">
        <f t="shared" si="9"/>
        <v>112</v>
      </c>
      <c r="S205" s="4">
        <f t="shared" si="10"/>
        <v>112</v>
      </c>
      <c r="T205" s="2">
        <f>N205+P205</f>
        <v>2.9119999999999999</v>
      </c>
      <c r="U205" s="2">
        <f t="shared" si="11"/>
        <v>4.9429927539267009</v>
      </c>
      <c r="V205" s="2" t="s">
        <v>44</v>
      </c>
      <c r="W205" s="2">
        <f t="shared" si="8"/>
        <v>1.7581221899441339</v>
      </c>
      <c r="X205" t="s">
        <v>49</v>
      </c>
      <c r="AA205" s="2"/>
      <c r="AE205" s="2"/>
    </row>
    <row r="206" spans="2:31" x14ac:dyDescent="0.3">
      <c r="B206" t="s">
        <v>76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0.84299999999999997</v>
      </c>
      <c r="O206" s="2">
        <v>0.30099999999999999</v>
      </c>
      <c r="P206" s="2">
        <v>0.63800000000000001</v>
      </c>
      <c r="R206" s="4">
        <f t="shared" si="9"/>
        <v>28</v>
      </c>
      <c r="S206" s="4">
        <f t="shared" si="10"/>
        <v>28</v>
      </c>
      <c r="T206" s="2">
        <f>N206+O206+P206</f>
        <v>1.782</v>
      </c>
      <c r="U206" s="2">
        <f t="shared" si="11"/>
        <v>4.5711943060498221</v>
      </c>
      <c r="V206" s="2">
        <f t="shared" ref="V206:V229" si="17">(2*$R206*$S206*$F206*$G206*$E206*$I206*$H206)/(O206/1000)/10^12</f>
        <v>12.802381395348839</v>
      </c>
      <c r="W206" s="2">
        <f t="shared" si="8"/>
        <v>6.0399949843260181</v>
      </c>
      <c r="X206" t="s">
        <v>48</v>
      </c>
      <c r="AA206" s="2"/>
      <c r="AE206" s="2"/>
    </row>
    <row r="207" spans="2:31" x14ac:dyDescent="0.3">
      <c r="B207" t="s">
        <v>76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4.5999999999999999E-2</v>
      </c>
      <c r="O207" s="2">
        <v>4.3999999999999997E-2</v>
      </c>
      <c r="P207" s="2">
        <v>0.23599999999999999</v>
      </c>
      <c r="R207" s="4">
        <f t="shared" si="9"/>
        <v>28</v>
      </c>
      <c r="S207" s="4">
        <f t="shared" si="10"/>
        <v>28</v>
      </c>
      <c r="T207" s="2">
        <f t="shared" ref="T207:T211" si="18">N207+O207+P207</f>
        <v>0.32599999999999996</v>
      </c>
      <c r="U207" s="2">
        <f t="shared" si="11"/>
        <v>6.7017683478260865</v>
      </c>
      <c r="V207" s="2">
        <f t="shared" si="17"/>
        <v>7.0063941818181821</v>
      </c>
      <c r="W207" s="2">
        <f t="shared" si="8"/>
        <v>1.3062768813559325</v>
      </c>
      <c r="X207" t="s">
        <v>49</v>
      </c>
      <c r="AA207" s="2"/>
      <c r="AE207" s="2"/>
    </row>
    <row r="208" spans="2:31" x14ac:dyDescent="0.3">
      <c r="B208" t="s">
        <v>76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1.268</v>
      </c>
      <c r="O208" s="2">
        <v>0.33500000000000002</v>
      </c>
      <c r="P208" s="2">
        <v>0.41199999999999998</v>
      </c>
      <c r="R208" s="4">
        <f t="shared" si="9"/>
        <v>14</v>
      </c>
      <c r="S208" s="4">
        <f t="shared" si="10"/>
        <v>14</v>
      </c>
      <c r="T208" s="2">
        <f t="shared" si="18"/>
        <v>2.0150000000000001</v>
      </c>
      <c r="U208" s="2">
        <f t="shared" ref="U208:U239" si="19">(2*$R208*$S208*$F208*$G208*$E208*$I208*$H208)/(N208/1000)/10^12</f>
        <v>3.0390511041009463</v>
      </c>
      <c r="V208" s="2">
        <f t="shared" si="17"/>
        <v>11.503035223880596</v>
      </c>
      <c r="W208" s="2">
        <f t="shared" ref="W208:W239" si="20">(2*$R208*$S208*$F208*$G208*$E208*$I208*$H208)/(P208/1000)/10^12</f>
        <v>9.3531961165048561</v>
      </c>
      <c r="X208" t="s">
        <v>47</v>
      </c>
      <c r="AA208" s="2"/>
      <c r="AE208" s="2"/>
    </row>
    <row r="209" spans="2:31" x14ac:dyDescent="0.3">
      <c r="B209" t="s">
        <v>76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6.6000000000000003E-2</v>
      </c>
      <c r="O209" s="2">
        <v>6.6000000000000003E-2</v>
      </c>
      <c r="P209" s="2">
        <v>0.187</v>
      </c>
      <c r="R209" s="4">
        <f t="shared" si="9"/>
        <v>14</v>
      </c>
      <c r="S209" s="4">
        <f t="shared" si="10"/>
        <v>14</v>
      </c>
      <c r="T209" s="2">
        <f t="shared" si="18"/>
        <v>0.31900000000000001</v>
      </c>
      <c r="U209" s="2">
        <f t="shared" si="19"/>
        <v>9.3418589090909077</v>
      </c>
      <c r="V209" s="2">
        <f t="shared" si="17"/>
        <v>9.3418589090909077</v>
      </c>
      <c r="W209" s="2">
        <f t="shared" si="20"/>
        <v>3.2971266737967917</v>
      </c>
      <c r="X209" t="s">
        <v>49</v>
      </c>
      <c r="AA209" s="2"/>
      <c r="AE209" s="2"/>
    </row>
    <row r="210" spans="2:31" x14ac:dyDescent="0.3">
      <c r="B210" t="s">
        <v>76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9.7000000000000003E-2</v>
      </c>
      <c r="O210" s="2">
        <v>5.7000000000000002E-2</v>
      </c>
      <c r="P210" s="2">
        <v>0.1</v>
      </c>
      <c r="R210" s="4">
        <f t="shared" si="9"/>
        <v>7</v>
      </c>
      <c r="S210" s="4">
        <f t="shared" si="10"/>
        <v>7</v>
      </c>
      <c r="T210" s="2">
        <f t="shared" si="18"/>
        <v>0.254</v>
      </c>
      <c r="U210" s="2">
        <f t="shared" si="19"/>
        <v>3.4430047010309277</v>
      </c>
      <c r="V210" s="2">
        <f t="shared" si="17"/>
        <v>5.8591483508771924</v>
      </c>
      <c r="W210" s="2">
        <f t="shared" si="20"/>
        <v>3.33971456</v>
      </c>
      <c r="X210" t="s">
        <v>49</v>
      </c>
      <c r="AA210" s="2"/>
      <c r="AE210" s="2"/>
    </row>
    <row r="211" spans="2:31" x14ac:dyDescent="0.3">
      <c r="B211" t="s">
        <v>76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2.101</v>
      </c>
      <c r="O211" s="2">
        <v>0.59699999999999998</v>
      </c>
      <c r="P211" s="2">
        <v>0.40400000000000003</v>
      </c>
      <c r="R211" s="4">
        <f t="shared" si="9"/>
        <v>7</v>
      </c>
      <c r="S211" s="4">
        <f t="shared" si="10"/>
        <v>7</v>
      </c>
      <c r="T211" s="2">
        <f t="shared" si="18"/>
        <v>3.1019999999999999</v>
      </c>
      <c r="U211" s="2">
        <f t="shared" si="19"/>
        <v>1.9869791527843885</v>
      </c>
      <c r="V211" s="2">
        <f t="shared" si="17"/>
        <v>6.9927021775544391</v>
      </c>
      <c r="W211" s="2">
        <f t="shared" si="20"/>
        <v>10.333275247524751</v>
      </c>
      <c r="X211" t="s">
        <v>47</v>
      </c>
      <c r="AA211" s="2"/>
      <c r="AE211" s="2"/>
    </row>
    <row r="212" spans="2:31" x14ac:dyDescent="0.3">
      <c r="B212" t="s">
        <v>75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0.16400000000000001</v>
      </c>
      <c r="O212" s="2">
        <v>0.16500000000000001</v>
      </c>
      <c r="P212" s="2">
        <v>0.51200000000000001</v>
      </c>
      <c r="R212" s="4">
        <f t="shared" si="9"/>
        <v>56</v>
      </c>
      <c r="S212" s="4">
        <f t="shared" si="10"/>
        <v>56</v>
      </c>
      <c r="T212" s="2">
        <f t="shared" ref="T212:T229" si="21">N212+O212+P212</f>
        <v>0.84099999999999997</v>
      </c>
      <c r="U212" s="2">
        <f t="shared" si="19"/>
        <v>11.278585756097561</v>
      </c>
      <c r="V212" s="2">
        <f t="shared" si="17"/>
        <v>11.210230690909091</v>
      </c>
      <c r="W212" s="2">
        <f t="shared" si="20"/>
        <v>3.6126719999999999</v>
      </c>
      <c r="X212" t="s">
        <v>32</v>
      </c>
    </row>
    <row r="213" spans="2:31" x14ac:dyDescent="0.3">
      <c r="B213" t="s">
        <v>75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3.1E-2</v>
      </c>
      <c r="O213" s="2">
        <v>7.6999999999999999E-2</v>
      </c>
      <c r="P213" s="2">
        <v>0.219</v>
      </c>
      <c r="R213" s="4">
        <f t="shared" si="9"/>
        <v>28</v>
      </c>
      <c r="S213" s="4">
        <f t="shared" si="10"/>
        <v>28</v>
      </c>
      <c r="T213" s="2">
        <f t="shared" si="21"/>
        <v>0.32700000000000001</v>
      </c>
      <c r="U213" s="2">
        <f t="shared" si="19"/>
        <v>6.6297063225806445</v>
      </c>
      <c r="V213" s="2">
        <f t="shared" si="17"/>
        <v>2.6691025454545456</v>
      </c>
      <c r="W213" s="2">
        <f t="shared" si="20"/>
        <v>0.93845157990867578</v>
      </c>
      <c r="X213" t="s">
        <v>31</v>
      </c>
    </row>
    <row r="214" spans="2:31" x14ac:dyDescent="0.3">
      <c r="B214" t="s">
        <v>75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0.20499999999999999</v>
      </c>
      <c r="O214" s="2">
        <v>0.21099999999999999</v>
      </c>
      <c r="P214" s="2">
        <v>0.27900000000000003</v>
      </c>
      <c r="R214" s="4">
        <f t="shared" si="9"/>
        <v>28</v>
      </c>
      <c r="S214" s="4">
        <f t="shared" si="10"/>
        <v>28</v>
      </c>
      <c r="T214" s="2">
        <f t="shared" si="21"/>
        <v>0.69500000000000006</v>
      </c>
      <c r="U214" s="2">
        <f t="shared" si="19"/>
        <v>9.0228686048780489</v>
      </c>
      <c r="V214" s="2">
        <f t="shared" si="17"/>
        <v>8.7662941421800955</v>
      </c>
      <c r="W214" s="2">
        <f t="shared" si="20"/>
        <v>6.6297063225806454</v>
      </c>
      <c r="X214" t="s">
        <v>47</v>
      </c>
    </row>
    <row r="215" spans="2:31" x14ac:dyDescent="0.3">
      <c r="B215" t="s">
        <v>75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3.5000000000000003E-2</v>
      </c>
      <c r="O215" s="2">
        <v>0.13700000000000001</v>
      </c>
      <c r="P215" s="2">
        <v>0.125</v>
      </c>
      <c r="R215" s="4">
        <f t="shared" si="9"/>
        <v>14</v>
      </c>
      <c r="S215" s="4">
        <f t="shared" si="10"/>
        <v>14</v>
      </c>
      <c r="T215" s="2">
        <f t="shared" si="21"/>
        <v>0.29700000000000004</v>
      </c>
      <c r="U215" s="2">
        <f t="shared" si="19"/>
        <v>5.8720255999999988</v>
      </c>
      <c r="V215" s="2">
        <f t="shared" si="17"/>
        <v>1.500152525547445</v>
      </c>
      <c r="W215" s="2">
        <f t="shared" si="20"/>
        <v>1.6441671680000001</v>
      </c>
      <c r="X215" t="s">
        <v>31</v>
      </c>
    </row>
    <row r="216" spans="2:31" x14ac:dyDescent="0.3">
      <c r="B216" t="s">
        <v>75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3.4000000000000002E-2</v>
      </c>
      <c r="O216" s="2">
        <v>3.5999999999999997E-2</v>
      </c>
      <c r="P216" s="2">
        <v>0.11899999999999999</v>
      </c>
      <c r="R216" s="4">
        <f t="shared" si="9"/>
        <v>14</v>
      </c>
      <c r="S216" s="4">
        <f t="shared" si="10"/>
        <v>14</v>
      </c>
      <c r="T216" s="2">
        <f t="shared" si="21"/>
        <v>0.189</v>
      </c>
      <c r="U216" s="2">
        <f t="shared" si="19"/>
        <v>6.0447322352941182</v>
      </c>
      <c r="V216" s="2">
        <f t="shared" si="17"/>
        <v>5.7089137777777781</v>
      </c>
      <c r="W216" s="2">
        <f t="shared" si="20"/>
        <v>1.7270663529411765</v>
      </c>
      <c r="X216" t="s">
        <v>49</v>
      </c>
    </row>
    <row r="217" spans="2:31" x14ac:dyDescent="0.3">
      <c r="B217" t="s">
        <v>75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0.23</v>
      </c>
      <c r="O217" s="2">
        <v>0.23899999999999999</v>
      </c>
      <c r="P217" s="2">
        <v>0.17799999999999999</v>
      </c>
      <c r="R217" s="4">
        <f t="shared" si="9"/>
        <v>14</v>
      </c>
      <c r="S217" s="4">
        <f t="shared" si="10"/>
        <v>14</v>
      </c>
      <c r="T217" s="2">
        <f t="shared" si="21"/>
        <v>0.64700000000000002</v>
      </c>
      <c r="U217" s="2">
        <f t="shared" si="19"/>
        <v>8.0421220173913035</v>
      </c>
      <c r="V217" s="2">
        <f t="shared" si="17"/>
        <v>7.739280602510461</v>
      </c>
      <c r="W217" s="2">
        <f t="shared" si="20"/>
        <v>10.391505977528089</v>
      </c>
      <c r="X217" t="s">
        <v>47</v>
      </c>
    </row>
    <row r="218" spans="2:31" x14ac:dyDescent="0.3">
      <c r="B218" t="s">
        <v>75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5.5E-2</v>
      </c>
      <c r="O218" s="2">
        <v>7.9000000000000001E-2</v>
      </c>
      <c r="P218" s="2">
        <v>8.7999999999999995E-2</v>
      </c>
      <c r="R218" s="4">
        <f t="shared" si="9"/>
        <v>7</v>
      </c>
      <c r="S218" s="4">
        <f t="shared" si="10"/>
        <v>7</v>
      </c>
      <c r="T218" s="2">
        <f t="shared" si="21"/>
        <v>0.222</v>
      </c>
      <c r="U218" s="2">
        <f t="shared" si="19"/>
        <v>3.7367435636363631</v>
      </c>
      <c r="V218" s="2">
        <f t="shared" si="17"/>
        <v>2.6015303291139245</v>
      </c>
      <c r="W218" s="2">
        <f t="shared" si="20"/>
        <v>2.3354647272727274</v>
      </c>
      <c r="X218" t="s">
        <v>49</v>
      </c>
    </row>
    <row r="219" spans="2:31" x14ac:dyDescent="0.3">
      <c r="B219" t="s">
        <v>75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6.8000000000000005E-2</v>
      </c>
      <c r="O219" s="2">
        <v>5.8999999999999997E-2</v>
      </c>
      <c r="P219" s="2">
        <v>8.3000000000000004E-2</v>
      </c>
      <c r="R219" s="4">
        <f t="shared" si="9"/>
        <v>7</v>
      </c>
      <c r="S219" s="4">
        <f t="shared" si="10"/>
        <v>7</v>
      </c>
      <c r="T219" s="2">
        <f t="shared" si="21"/>
        <v>0.21000000000000002</v>
      </c>
      <c r="U219" s="2">
        <f t="shared" si="19"/>
        <v>3.0223661176470591</v>
      </c>
      <c r="V219" s="2">
        <f t="shared" si="17"/>
        <v>3.4834050169491526</v>
      </c>
      <c r="W219" s="2">
        <f t="shared" si="20"/>
        <v>2.4761553734939761</v>
      </c>
      <c r="X219" t="s">
        <v>49</v>
      </c>
    </row>
    <row r="220" spans="2:31" x14ac:dyDescent="0.3">
      <c r="B220" t="s">
        <v>75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0.214</v>
      </c>
      <c r="O220" s="2">
        <v>0.11700000000000001</v>
      </c>
      <c r="P220" s="2">
        <v>0.14199999999999999</v>
      </c>
      <c r="R220" s="4">
        <f t="shared" si="9"/>
        <v>7</v>
      </c>
      <c r="S220" s="4">
        <f t="shared" si="10"/>
        <v>7</v>
      </c>
      <c r="T220" s="2">
        <f t="shared" si="21"/>
        <v>0.47299999999999998</v>
      </c>
      <c r="U220" s="2">
        <f t="shared" si="19"/>
        <v>3.8415120747663551</v>
      </c>
      <c r="V220" s="2">
        <f t="shared" si="17"/>
        <v>7.0263554188034183</v>
      </c>
      <c r="W220" s="2">
        <f t="shared" si="20"/>
        <v>5.7893210140845079</v>
      </c>
      <c r="X220" t="s">
        <v>49</v>
      </c>
    </row>
    <row r="221" spans="2:31" x14ac:dyDescent="0.3">
      <c r="B221" t="s">
        <v>75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0.28000000000000003</v>
      </c>
      <c r="O221" s="2">
        <v>0.27600000000000002</v>
      </c>
      <c r="P221" s="2">
        <v>0.64500000000000002</v>
      </c>
      <c r="R221" s="4">
        <f t="shared" si="9"/>
        <v>56</v>
      </c>
      <c r="S221" s="4">
        <f t="shared" si="10"/>
        <v>56</v>
      </c>
      <c r="T221" s="2">
        <f t="shared" si="21"/>
        <v>1.2010000000000001</v>
      </c>
      <c r="U221" s="2">
        <f t="shared" si="19"/>
        <v>13.212057599999998</v>
      </c>
      <c r="V221" s="2">
        <f t="shared" si="17"/>
        <v>13.403536695652171</v>
      </c>
      <c r="W221" s="2">
        <f t="shared" si="20"/>
        <v>5.7354668651162779</v>
      </c>
      <c r="X221" t="s">
        <v>47</v>
      </c>
    </row>
    <row r="222" spans="2:31" x14ac:dyDescent="0.3">
      <c r="B222" t="s">
        <v>75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5.7000000000000002E-2</v>
      </c>
      <c r="O222" s="2">
        <v>0.109</v>
      </c>
      <c r="P222" s="2">
        <v>0.27</v>
      </c>
      <c r="R222" s="4">
        <f t="shared" si="9"/>
        <v>28</v>
      </c>
      <c r="S222" s="4">
        <f t="shared" si="10"/>
        <v>28</v>
      </c>
      <c r="T222" s="2">
        <f t="shared" si="21"/>
        <v>0.43600000000000005</v>
      </c>
      <c r="U222" s="2">
        <f t="shared" si="19"/>
        <v>7.2112595087719296</v>
      </c>
      <c r="V222" s="2">
        <f t="shared" si="17"/>
        <v>3.7710256146788996</v>
      </c>
      <c r="W222" s="2">
        <f t="shared" si="20"/>
        <v>1.5223770074074074</v>
      </c>
      <c r="X222" t="s">
        <v>31</v>
      </c>
    </row>
    <row r="223" spans="2:31" x14ac:dyDescent="0.3">
      <c r="B223" t="s">
        <v>75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0.313</v>
      </c>
      <c r="O223" s="2">
        <v>0.315</v>
      </c>
      <c r="P223" s="2">
        <v>0.36099999999999999</v>
      </c>
      <c r="R223" s="4">
        <f t="shared" si="9"/>
        <v>28</v>
      </c>
      <c r="S223" s="4">
        <f t="shared" si="10"/>
        <v>28</v>
      </c>
      <c r="T223" s="2">
        <f t="shared" si="21"/>
        <v>0.98899999999999999</v>
      </c>
      <c r="U223" s="2">
        <f t="shared" si="19"/>
        <v>11.819093060702874</v>
      </c>
      <c r="V223" s="2">
        <f t="shared" si="17"/>
        <v>11.744051199999999</v>
      </c>
      <c r="W223" s="2">
        <f t="shared" si="20"/>
        <v>10.247579301939059</v>
      </c>
      <c r="X223" t="s">
        <v>47</v>
      </c>
    </row>
    <row r="224" spans="2:31" x14ac:dyDescent="0.3">
      <c r="B224" t="s">
        <v>75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4.9000000000000002E-2</v>
      </c>
      <c r="O224" s="2">
        <v>0.14399999999999999</v>
      </c>
      <c r="P224" s="2">
        <v>0.159</v>
      </c>
      <c r="R224" s="4">
        <f t="shared" si="9"/>
        <v>14</v>
      </c>
      <c r="S224" s="4">
        <f t="shared" si="10"/>
        <v>14</v>
      </c>
      <c r="T224" s="2">
        <f t="shared" si="21"/>
        <v>0.35199999999999998</v>
      </c>
      <c r="U224" s="2">
        <f t="shared" si="19"/>
        <v>8.3886079999999996</v>
      </c>
      <c r="V224" s="2">
        <f t="shared" si="17"/>
        <v>2.854456888888889</v>
      </c>
      <c r="W224" s="2">
        <f t="shared" si="20"/>
        <v>2.5851685031446539</v>
      </c>
      <c r="X224" t="s">
        <v>31</v>
      </c>
    </row>
    <row r="225" spans="2:24" x14ac:dyDescent="0.3">
      <c r="B225" t="s">
        <v>75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5.6000000000000001E-2</v>
      </c>
      <c r="O225" s="2">
        <v>5.6000000000000001E-2</v>
      </c>
      <c r="P225" s="2">
        <v>0.153</v>
      </c>
      <c r="R225" s="4">
        <f t="shared" si="9"/>
        <v>14</v>
      </c>
      <c r="S225" s="4">
        <f t="shared" si="10"/>
        <v>14</v>
      </c>
      <c r="T225" s="2">
        <f t="shared" si="21"/>
        <v>0.26500000000000001</v>
      </c>
      <c r="U225" s="2">
        <f t="shared" si="19"/>
        <v>7.3400319999999999</v>
      </c>
      <c r="V225" s="2">
        <f t="shared" si="17"/>
        <v>7.3400319999999999</v>
      </c>
      <c r="W225" s="2">
        <f t="shared" si="20"/>
        <v>2.6865476601307186</v>
      </c>
      <c r="X225" t="s">
        <v>31</v>
      </c>
    </row>
    <row r="226" spans="2:24" x14ac:dyDescent="0.3">
      <c r="B226" t="s">
        <v>75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0.39800000000000002</v>
      </c>
      <c r="O226" s="2">
        <v>0.43</v>
      </c>
      <c r="P226" s="2">
        <v>0.32</v>
      </c>
      <c r="R226" s="4">
        <f t="shared" si="9"/>
        <v>14</v>
      </c>
      <c r="S226" s="4">
        <f t="shared" si="10"/>
        <v>14</v>
      </c>
      <c r="T226" s="2">
        <f t="shared" si="21"/>
        <v>1.1480000000000001</v>
      </c>
      <c r="U226" s="2">
        <f t="shared" si="19"/>
        <v>9.2949148944723614</v>
      </c>
      <c r="V226" s="2">
        <f t="shared" si="17"/>
        <v>8.6032002976744195</v>
      </c>
      <c r="W226" s="2">
        <f t="shared" si="20"/>
        <v>11.5605504</v>
      </c>
      <c r="X226" t="s">
        <v>47</v>
      </c>
    </row>
    <row r="227" spans="2:24" x14ac:dyDescent="0.3">
      <c r="B227" t="s">
        <v>75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5.7000000000000002E-2</v>
      </c>
      <c r="O227" s="2">
        <v>0.12</v>
      </c>
      <c r="P227" s="2">
        <v>0.121</v>
      </c>
      <c r="R227" s="4">
        <f t="shared" si="9"/>
        <v>7</v>
      </c>
      <c r="S227" s="4">
        <f t="shared" si="10"/>
        <v>7</v>
      </c>
      <c r="T227" s="2">
        <f t="shared" si="21"/>
        <v>0.29799999999999999</v>
      </c>
      <c r="U227" s="2">
        <f t="shared" si="19"/>
        <v>7.2112595087719296</v>
      </c>
      <c r="V227" s="2">
        <f t="shared" si="17"/>
        <v>3.425348266666667</v>
      </c>
      <c r="W227" s="2">
        <f t="shared" si="20"/>
        <v>3.3970396033057852</v>
      </c>
      <c r="X227" t="s">
        <v>31</v>
      </c>
    </row>
    <row r="228" spans="2:24" x14ac:dyDescent="0.3">
      <c r="B228" t="s">
        <v>75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7.0000000000000007E-2</v>
      </c>
      <c r="O228" s="2">
        <v>9.8000000000000004E-2</v>
      </c>
      <c r="P228" s="2">
        <v>0.10100000000000001</v>
      </c>
      <c r="R228" s="4">
        <f t="shared" si="9"/>
        <v>7</v>
      </c>
      <c r="S228" s="4">
        <f t="shared" si="10"/>
        <v>7</v>
      </c>
      <c r="T228" s="2">
        <f t="shared" si="21"/>
        <v>0.26900000000000002</v>
      </c>
      <c r="U228" s="2">
        <f t="shared" si="19"/>
        <v>5.8720255999999988</v>
      </c>
      <c r="V228" s="2">
        <f t="shared" si="17"/>
        <v>4.1943039999999998</v>
      </c>
      <c r="W228" s="2">
        <f t="shared" si="20"/>
        <v>4.0697207128712867</v>
      </c>
      <c r="X228" t="s">
        <v>49</v>
      </c>
    </row>
    <row r="229" spans="2:24" x14ac:dyDescent="0.3">
      <c r="B229" t="s">
        <v>75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0.217</v>
      </c>
      <c r="O229" s="2">
        <v>0.222</v>
      </c>
      <c r="P229" s="2">
        <v>0.26700000000000002</v>
      </c>
      <c r="R229" s="4">
        <f t="shared" si="9"/>
        <v>7</v>
      </c>
      <c r="S229" s="4">
        <f t="shared" si="10"/>
        <v>7</v>
      </c>
      <c r="T229" s="2">
        <f t="shared" si="21"/>
        <v>0.70599999999999996</v>
      </c>
      <c r="U229" s="2">
        <f t="shared" si="19"/>
        <v>7.5768072258064523</v>
      </c>
      <c r="V229" s="2">
        <f t="shared" si="17"/>
        <v>7.4061584144144144</v>
      </c>
      <c r="W229" s="2">
        <f t="shared" si="20"/>
        <v>6.1579294681647934</v>
      </c>
      <c r="X229" t="s">
        <v>49</v>
      </c>
    </row>
    <row r="230" spans="2:24" x14ac:dyDescent="0.3">
      <c r="B230" s="1" t="s">
        <v>73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0.879</v>
      </c>
      <c r="O230" s="2" t="s">
        <v>44</v>
      </c>
      <c r="P230" s="2">
        <v>2.2450000000000001</v>
      </c>
      <c r="R230" s="4">
        <f t="shared" si="9"/>
        <v>349</v>
      </c>
      <c r="S230" s="4">
        <f t="shared" si="10"/>
        <v>80</v>
      </c>
      <c r="T230" s="2">
        <f>N230+P230</f>
        <v>3.1240000000000001</v>
      </c>
      <c r="U230" s="2">
        <f t="shared" si="19"/>
        <v>1.6262844141069397</v>
      </c>
      <c r="V230" s="2" t="s">
        <v>44</v>
      </c>
      <c r="W230" s="2">
        <f t="shared" si="20"/>
        <v>0.63675011135857462</v>
      </c>
      <c r="X230" t="s">
        <v>31</v>
      </c>
    </row>
    <row r="231" spans="2:24" x14ac:dyDescent="0.3">
      <c r="B231" s="1" t="s">
        <v>73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2.3820000000000001</v>
      </c>
      <c r="O231" s="2">
        <v>2.3940000000000001</v>
      </c>
      <c r="P231" s="2">
        <v>5.0730000000000004</v>
      </c>
      <c r="R231" s="4">
        <f t="shared" si="9"/>
        <v>350</v>
      </c>
      <c r="S231" s="4">
        <f t="shared" si="10"/>
        <v>80</v>
      </c>
      <c r="T231" s="2">
        <f t="shared" ref="T231:T269" si="22">N231+O231+P231</f>
        <v>9.8490000000000002</v>
      </c>
      <c r="U231" s="2">
        <f t="shared" si="19"/>
        <v>13.866559193954661</v>
      </c>
      <c r="V231" s="2">
        <f t="shared" ref="V231:V269" si="23">(2*$R231*$S231*$F231*$G231*$E231*$I231*$H231)/(O231/1000)/10^12</f>
        <v>13.797052631578945</v>
      </c>
      <c r="W231" s="2">
        <f t="shared" si="20"/>
        <v>6.5109686575990535</v>
      </c>
      <c r="X231" t="s">
        <v>47</v>
      </c>
    </row>
    <row r="232" spans="2:24" x14ac:dyDescent="0.3">
      <c r="B232" s="1" t="s">
        <v>73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3.3610000000000002</v>
      </c>
      <c r="O232" s="2">
        <v>13.028</v>
      </c>
      <c r="P232" s="2">
        <v>3.464</v>
      </c>
      <c r="R232" s="4">
        <f t="shared" si="9"/>
        <v>174</v>
      </c>
      <c r="S232" s="4">
        <f t="shared" si="10"/>
        <v>39</v>
      </c>
      <c r="T232" s="2">
        <f t="shared" si="22"/>
        <v>19.852999999999998</v>
      </c>
      <c r="U232" s="2">
        <f t="shared" si="19"/>
        <v>13.231993335316869</v>
      </c>
      <c r="V232" s="2">
        <f t="shared" si="23"/>
        <v>3.4136267731040837</v>
      </c>
      <c r="W232" s="2">
        <f t="shared" si="20"/>
        <v>12.83854780600462</v>
      </c>
      <c r="X232" t="s">
        <v>31</v>
      </c>
    </row>
    <row r="233" spans="2:24" x14ac:dyDescent="0.3">
      <c r="B233" s="1" t="s">
        <v>73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2.218</v>
      </c>
      <c r="O233" s="2">
        <v>2.222</v>
      </c>
      <c r="P233" s="2">
        <v>2.5470000000000002</v>
      </c>
      <c r="R233" s="4">
        <f t="shared" si="9"/>
        <v>175</v>
      </c>
      <c r="S233" s="4">
        <f t="shared" si="10"/>
        <v>40</v>
      </c>
      <c r="T233" s="2">
        <f t="shared" si="22"/>
        <v>6.9870000000000001</v>
      </c>
      <c r="U233" s="2">
        <f t="shared" si="19"/>
        <v>14.891859332732192</v>
      </c>
      <c r="V233" s="2">
        <f t="shared" si="23"/>
        <v>14.865051305130514</v>
      </c>
      <c r="W233" s="2">
        <f t="shared" si="20"/>
        <v>12.968254416961129</v>
      </c>
      <c r="X233" t="s">
        <v>47</v>
      </c>
    </row>
    <row r="234" spans="2:24" x14ac:dyDescent="0.3">
      <c r="B234" s="1" t="s">
        <v>73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3.25</v>
      </c>
      <c r="O234" s="2">
        <v>6.9649999999999999</v>
      </c>
      <c r="P234" s="2">
        <v>3.1219999999999999</v>
      </c>
      <c r="R234" s="4">
        <f t="shared" si="9"/>
        <v>87</v>
      </c>
      <c r="S234" s="4">
        <f t="shared" si="10"/>
        <v>19</v>
      </c>
      <c r="T234" s="2">
        <f t="shared" si="22"/>
        <v>13.337</v>
      </c>
      <c r="U234" s="2">
        <f t="shared" si="19"/>
        <v>13.33304713846154</v>
      </c>
      <c r="V234" s="2">
        <f t="shared" si="23"/>
        <v>6.2214505671213214</v>
      </c>
      <c r="W234" s="2">
        <f t="shared" si="20"/>
        <v>13.879693529788598</v>
      </c>
      <c r="X234" t="s">
        <v>71</v>
      </c>
    </row>
    <row r="235" spans="2:24" x14ac:dyDescent="0.3">
      <c r="B235" s="1" t="s">
        <v>73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2.355</v>
      </c>
      <c r="O235" s="2">
        <v>2.3690000000000002</v>
      </c>
      <c r="P235" s="2">
        <v>2.2789999999999999</v>
      </c>
      <c r="R235" s="4">
        <f t="shared" si="9"/>
        <v>84</v>
      </c>
      <c r="S235" s="4">
        <f t="shared" si="10"/>
        <v>20</v>
      </c>
      <c r="T235" s="2">
        <f t="shared" si="22"/>
        <v>7.0030000000000001</v>
      </c>
      <c r="U235" s="2">
        <f t="shared" si="19"/>
        <v>13.464517299363058</v>
      </c>
      <c r="V235" s="2">
        <f t="shared" si="23"/>
        <v>13.384946492190798</v>
      </c>
      <c r="W235" s="2">
        <f t="shared" si="20"/>
        <v>13.913531478718738</v>
      </c>
      <c r="X235" t="s">
        <v>47</v>
      </c>
    </row>
    <row r="236" spans="2:24" x14ac:dyDescent="0.3">
      <c r="B236" s="1" t="s">
        <v>73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3.29</v>
      </c>
      <c r="O236" s="2">
        <v>5.0940000000000003</v>
      </c>
      <c r="P236" s="2">
        <v>2.887</v>
      </c>
      <c r="R236" s="4">
        <f t="shared" si="9"/>
        <v>41</v>
      </c>
      <c r="S236" s="4">
        <f t="shared" si="10"/>
        <v>9</v>
      </c>
      <c r="T236" s="2">
        <f t="shared" si="22"/>
        <v>11.271000000000001</v>
      </c>
      <c r="U236" s="2">
        <f t="shared" si="19"/>
        <v>11.760624437689971</v>
      </c>
      <c r="V236" s="2">
        <f t="shared" si="23"/>
        <v>7.5956918727915186</v>
      </c>
      <c r="W236" s="2">
        <f t="shared" si="20"/>
        <v>13.402304953238657</v>
      </c>
      <c r="X236" t="s">
        <v>71</v>
      </c>
    </row>
    <row r="237" spans="2:24" x14ac:dyDescent="0.3">
      <c r="B237" s="1" t="s">
        <v>73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2.4460000000000002</v>
      </c>
      <c r="O237" s="2">
        <v>2.5030000000000001</v>
      </c>
      <c r="P237" s="2">
        <v>2.5179999999999998</v>
      </c>
      <c r="R237" s="4">
        <f t="shared" si="9"/>
        <v>42</v>
      </c>
      <c r="S237" s="4">
        <f t="shared" si="10"/>
        <v>10</v>
      </c>
      <c r="T237" s="2">
        <f t="shared" si="22"/>
        <v>7.4669999999999996</v>
      </c>
      <c r="U237" s="2">
        <f t="shared" si="19"/>
        <v>12.963588814390842</v>
      </c>
      <c r="V237" s="2">
        <f t="shared" si="23"/>
        <v>12.668373248102277</v>
      </c>
      <c r="W237" s="2">
        <f t="shared" si="20"/>
        <v>12.592906370135029</v>
      </c>
      <c r="X237" t="s">
        <v>47</v>
      </c>
    </row>
    <row r="238" spans="2:24" x14ac:dyDescent="0.3">
      <c r="B238" s="1" t="s">
        <v>77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8.8999999999999996E-2</v>
      </c>
      <c r="O238" s="2">
        <v>9.2999999999999999E-2</v>
      </c>
      <c r="P238" s="2">
        <v>0.83599999999999997</v>
      </c>
      <c r="R238" s="4">
        <f t="shared" si="9"/>
        <v>112</v>
      </c>
      <c r="S238" s="4">
        <f t="shared" si="10"/>
        <v>112</v>
      </c>
      <c r="T238" s="2">
        <f t="shared" si="22"/>
        <v>1.018</v>
      </c>
      <c r="U238" s="2">
        <f t="shared" si="19"/>
        <v>9.2368942022471909</v>
      </c>
      <c r="V238" s="2">
        <f t="shared" si="23"/>
        <v>8.8396084301075266</v>
      </c>
      <c r="W238" s="2">
        <f t="shared" si="20"/>
        <v>0.98335356937799046</v>
      </c>
      <c r="X238" t="s">
        <v>49</v>
      </c>
    </row>
    <row r="239" spans="2:24" x14ac:dyDescent="0.3">
      <c r="B239" s="1" t="s">
        <v>77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8.8999999999999996E-2</v>
      </c>
      <c r="O239" s="2">
        <v>8.4000000000000005E-2</v>
      </c>
      <c r="P239" s="2">
        <v>0.49299999999999999</v>
      </c>
      <c r="R239" s="4">
        <f t="shared" si="9"/>
        <v>56</v>
      </c>
      <c r="S239" s="4">
        <f t="shared" si="10"/>
        <v>56</v>
      </c>
      <c r="T239" s="2">
        <f t="shared" si="22"/>
        <v>0.66599999999999993</v>
      </c>
      <c r="U239" s="2">
        <f t="shared" si="19"/>
        <v>9.2368942022471909</v>
      </c>
      <c r="V239" s="2">
        <f t="shared" si="23"/>
        <v>9.7867093333333326</v>
      </c>
      <c r="W239" s="2">
        <f t="shared" si="20"/>
        <v>1.6675123407707912</v>
      </c>
      <c r="X239" t="s">
        <v>31</v>
      </c>
    </row>
    <row r="240" spans="2:24" x14ac:dyDescent="0.3">
      <c r="B240" s="1" t="s">
        <v>77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8.2000000000000003E-2</v>
      </c>
      <c r="O240" s="2">
        <v>8.5999999999999993E-2</v>
      </c>
      <c r="P240" s="2">
        <v>0.47</v>
      </c>
      <c r="R240" s="4">
        <f t="shared" si="9"/>
        <v>56</v>
      </c>
      <c r="S240" s="4">
        <f t="shared" si="10"/>
        <v>56</v>
      </c>
      <c r="T240" s="2">
        <f t="shared" si="22"/>
        <v>0.6379999999999999</v>
      </c>
      <c r="U240" s="2">
        <f t="shared" ref="U240:U269" si="24">(2*$R240*$S240*$F240*$G240*$E240*$I240*$H240)/(N240/1000)/10^12</f>
        <v>10.025409560975609</v>
      </c>
      <c r="V240" s="2">
        <f t="shared" si="23"/>
        <v>9.5591114418604661</v>
      </c>
      <c r="W240" s="2">
        <f t="shared" ref="W240:W269" si="25">(2*$R240*$S240*$F240*$G240*$E240*$I240*$H240)/(P240/1000)/10^12</f>
        <v>1.7491140085106385</v>
      </c>
      <c r="X240" t="s">
        <v>49</v>
      </c>
    </row>
    <row r="241" spans="2:24" x14ac:dyDescent="0.3">
      <c r="B241" s="1" t="s">
        <v>77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5.5E-2</v>
      </c>
      <c r="O241" s="2">
        <v>0.14099999999999999</v>
      </c>
      <c r="P241" s="2">
        <v>0.245</v>
      </c>
      <c r="R241" s="4">
        <f t="shared" ref="R241:R269" si="26">1+ROUNDDOWN((($C241-$H241+2*$J241)/$L241),0)</f>
        <v>28</v>
      </c>
      <c r="S241" s="4">
        <f t="shared" ref="S241:S269" si="27">1+ROUNDDOWN((($D241-$I241+2*$K241)/$M241),0)</f>
        <v>28</v>
      </c>
      <c r="T241" s="2">
        <f t="shared" si="22"/>
        <v>0.44099999999999995</v>
      </c>
      <c r="U241" s="2">
        <f t="shared" si="24"/>
        <v>7.4734871272727261</v>
      </c>
      <c r="V241" s="2">
        <f t="shared" si="23"/>
        <v>2.9151900141843976</v>
      </c>
      <c r="W241" s="2">
        <f t="shared" si="25"/>
        <v>1.6777215999999999</v>
      </c>
      <c r="X241" t="s">
        <v>31</v>
      </c>
    </row>
    <row r="242" spans="2:24" x14ac:dyDescent="0.3">
      <c r="B242" s="1" t="s">
        <v>77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7.4999999999999997E-2</v>
      </c>
      <c r="O242" s="2">
        <v>9.9000000000000005E-2</v>
      </c>
      <c r="P242" s="2">
        <v>0.28100000000000003</v>
      </c>
      <c r="R242" s="4">
        <f t="shared" si="26"/>
        <v>28</v>
      </c>
      <c r="S242" s="4">
        <f t="shared" si="27"/>
        <v>28</v>
      </c>
      <c r="T242" s="2">
        <f t="shared" si="22"/>
        <v>0.45500000000000002</v>
      </c>
      <c r="U242" s="2">
        <f t="shared" si="24"/>
        <v>10.961114453333334</v>
      </c>
      <c r="V242" s="2">
        <f t="shared" si="23"/>
        <v>8.3038745858585852</v>
      </c>
      <c r="W242" s="2">
        <f t="shared" si="25"/>
        <v>2.9255643558718858</v>
      </c>
      <c r="X242" t="s">
        <v>31</v>
      </c>
    </row>
    <row r="243" spans="2:24" x14ac:dyDescent="0.3">
      <c r="B243" s="1" t="s">
        <v>77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9.7000000000000003E-2</v>
      </c>
      <c r="O243" s="2">
        <v>7.6999999999999999E-2</v>
      </c>
      <c r="P243" s="2">
        <v>0.27900000000000003</v>
      </c>
      <c r="R243" s="4">
        <f t="shared" si="26"/>
        <v>28</v>
      </c>
      <c r="S243" s="4">
        <f t="shared" si="27"/>
        <v>28</v>
      </c>
      <c r="T243" s="2">
        <f t="shared" si="22"/>
        <v>0.45300000000000001</v>
      </c>
      <c r="U243" s="2">
        <f t="shared" si="24"/>
        <v>8.4750884948453606</v>
      </c>
      <c r="V243" s="2">
        <f t="shared" si="23"/>
        <v>10.676410181818182</v>
      </c>
      <c r="W243" s="2">
        <f t="shared" si="25"/>
        <v>2.9465361433691757</v>
      </c>
      <c r="X243" t="s">
        <v>31</v>
      </c>
    </row>
    <row r="244" spans="2:24" x14ac:dyDescent="0.3">
      <c r="B244" s="1" t="s">
        <v>77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7.0999999999999994E-2</v>
      </c>
      <c r="O244" s="2">
        <v>0.11600000000000001</v>
      </c>
      <c r="P244" s="2">
        <v>0.158</v>
      </c>
      <c r="R244" s="4">
        <f t="shared" si="26"/>
        <v>14</v>
      </c>
      <c r="S244" s="4">
        <f t="shared" si="27"/>
        <v>14</v>
      </c>
      <c r="T244" s="2">
        <f t="shared" si="22"/>
        <v>0.34499999999999997</v>
      </c>
      <c r="U244" s="2">
        <f t="shared" si="24"/>
        <v>5.7893210140845079</v>
      </c>
      <c r="V244" s="2">
        <f t="shared" si="23"/>
        <v>3.543463724137931</v>
      </c>
      <c r="W244" s="2">
        <f t="shared" si="25"/>
        <v>2.6015303291139245</v>
      </c>
      <c r="X244" t="s">
        <v>49</v>
      </c>
    </row>
    <row r="245" spans="2:24" x14ac:dyDescent="0.3">
      <c r="B245" s="1" t="s">
        <v>77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0.08</v>
      </c>
      <c r="O245" s="2">
        <v>0.11700000000000001</v>
      </c>
      <c r="P245" s="2">
        <v>0.17299999999999999</v>
      </c>
      <c r="R245" s="4">
        <f t="shared" si="26"/>
        <v>14</v>
      </c>
      <c r="S245" s="4">
        <f t="shared" si="27"/>
        <v>14</v>
      </c>
      <c r="T245" s="2">
        <f t="shared" si="22"/>
        <v>0.37</v>
      </c>
      <c r="U245" s="2">
        <f t="shared" si="24"/>
        <v>10.276044799999999</v>
      </c>
      <c r="V245" s="2">
        <f t="shared" si="23"/>
        <v>7.0263554188034183</v>
      </c>
      <c r="W245" s="2">
        <f t="shared" si="25"/>
        <v>4.7519282312138733</v>
      </c>
      <c r="X245" t="s">
        <v>31</v>
      </c>
    </row>
    <row r="246" spans="2:24" x14ac:dyDescent="0.3">
      <c r="B246" s="1" t="s">
        <v>77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0.14499999999999999</v>
      </c>
      <c r="O246" s="2">
        <v>0.28699999999999998</v>
      </c>
      <c r="P246" s="2">
        <v>0.26100000000000001</v>
      </c>
      <c r="R246" s="4">
        <f t="shared" si="26"/>
        <v>14</v>
      </c>
      <c r="S246" s="4">
        <f t="shared" si="27"/>
        <v>14</v>
      </c>
      <c r="T246" s="2">
        <f t="shared" si="22"/>
        <v>0.69299999999999995</v>
      </c>
      <c r="U246" s="2">
        <f t="shared" si="24"/>
        <v>11.339083917241378</v>
      </c>
      <c r="V246" s="2">
        <f t="shared" si="23"/>
        <v>5.728805463414635</v>
      </c>
      <c r="W246" s="2">
        <f t="shared" si="25"/>
        <v>6.2994910651340996</v>
      </c>
      <c r="X246" t="s">
        <v>49</v>
      </c>
    </row>
    <row r="247" spans="2:24" x14ac:dyDescent="0.3">
      <c r="B247" s="1" t="s">
        <v>77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0.121</v>
      </c>
      <c r="O247" s="2">
        <v>8.2000000000000003E-2</v>
      </c>
      <c r="P247" s="2">
        <v>0.17199999999999999</v>
      </c>
      <c r="R247" s="4">
        <f t="shared" si="26"/>
        <v>14</v>
      </c>
      <c r="S247" s="4">
        <f t="shared" si="27"/>
        <v>14</v>
      </c>
      <c r="T247" s="2">
        <f t="shared" si="22"/>
        <v>0.375</v>
      </c>
      <c r="U247" s="2">
        <f t="shared" si="24"/>
        <v>6.7940792066115705</v>
      </c>
      <c r="V247" s="2">
        <f t="shared" si="23"/>
        <v>10.025409560975609</v>
      </c>
      <c r="W247" s="2">
        <f t="shared" si="25"/>
        <v>4.7795557209302331</v>
      </c>
      <c r="X247" t="s">
        <v>49</v>
      </c>
    </row>
    <row r="248" spans="2:24" x14ac:dyDescent="0.3">
      <c r="B248" s="1" t="s">
        <v>77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0.08</v>
      </c>
      <c r="O248" s="2">
        <v>0.11700000000000001</v>
      </c>
      <c r="P248" s="2">
        <v>0.17299999999999999</v>
      </c>
      <c r="R248" s="4">
        <f t="shared" si="26"/>
        <v>14</v>
      </c>
      <c r="S248" s="4">
        <f t="shared" si="27"/>
        <v>14</v>
      </c>
      <c r="T248" s="2">
        <f t="shared" si="22"/>
        <v>0.37</v>
      </c>
      <c r="U248" s="2">
        <f t="shared" si="24"/>
        <v>10.276044799999999</v>
      </c>
      <c r="V248" s="2">
        <f t="shared" si="23"/>
        <v>7.0263554188034183</v>
      </c>
      <c r="W248" s="2">
        <f t="shared" si="25"/>
        <v>4.7519282312138733</v>
      </c>
      <c r="X248" t="s">
        <v>49</v>
      </c>
    </row>
    <row r="249" spans="2:24" x14ac:dyDescent="0.3">
      <c r="B249" s="1" t="s">
        <v>77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0.13400000000000001</v>
      </c>
      <c r="O249" s="2">
        <v>8.6999999999999994E-2</v>
      </c>
      <c r="P249" s="2">
        <v>0.112</v>
      </c>
      <c r="R249" s="4">
        <f t="shared" si="26"/>
        <v>7</v>
      </c>
      <c r="S249" s="4">
        <f t="shared" si="27"/>
        <v>7</v>
      </c>
      <c r="T249" s="2">
        <f t="shared" si="22"/>
        <v>0.33300000000000002</v>
      </c>
      <c r="U249" s="2">
        <f t="shared" si="24"/>
        <v>3.0674760597014927</v>
      </c>
      <c r="V249" s="2">
        <f t="shared" si="23"/>
        <v>4.724618298850574</v>
      </c>
      <c r="W249" s="2">
        <f t="shared" si="25"/>
        <v>3.6700159999999999</v>
      </c>
      <c r="X249" t="s">
        <v>49</v>
      </c>
    </row>
    <row r="250" spans="2:24" x14ac:dyDescent="0.3">
      <c r="B250" s="1" t="s">
        <v>77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0.48299999999999998</v>
      </c>
      <c r="O250" s="2">
        <v>0.47</v>
      </c>
      <c r="P250" s="2">
        <v>0.24299999999999999</v>
      </c>
      <c r="R250" s="4">
        <f t="shared" si="26"/>
        <v>7</v>
      </c>
      <c r="S250" s="4">
        <f t="shared" si="27"/>
        <v>7</v>
      </c>
      <c r="T250" s="2">
        <f t="shared" si="22"/>
        <v>1.196</v>
      </c>
      <c r="U250" s="2">
        <f t="shared" si="24"/>
        <v>3.8295819130434787</v>
      </c>
      <c r="V250" s="2">
        <f t="shared" si="23"/>
        <v>3.9355065191489365</v>
      </c>
      <c r="W250" s="2">
        <f t="shared" si="25"/>
        <v>7.6118850370370374</v>
      </c>
      <c r="X250" t="s">
        <v>47</v>
      </c>
    </row>
    <row r="251" spans="2:24" x14ac:dyDescent="0.3">
      <c r="B251" s="1" t="s">
        <v>77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0.1</v>
      </c>
      <c r="O251" s="2">
        <v>0.24</v>
      </c>
      <c r="P251" s="2">
        <v>0.159</v>
      </c>
      <c r="R251" s="4">
        <f t="shared" si="26"/>
        <v>7</v>
      </c>
      <c r="S251" s="4">
        <f t="shared" si="27"/>
        <v>7</v>
      </c>
      <c r="T251" s="2">
        <f t="shared" si="22"/>
        <v>0.499</v>
      </c>
      <c r="U251" s="2">
        <f t="shared" si="24"/>
        <v>8.2208358399999995</v>
      </c>
      <c r="V251" s="2">
        <f t="shared" si="23"/>
        <v>3.425348266666667</v>
      </c>
      <c r="W251" s="2">
        <f t="shared" si="25"/>
        <v>5.1703370062893077</v>
      </c>
      <c r="X251" s="1" t="s">
        <v>31</v>
      </c>
    </row>
    <row r="252" spans="2:24" x14ac:dyDescent="0.3">
      <c r="B252" s="1" t="s">
        <v>77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0.187</v>
      </c>
      <c r="O252" s="2">
        <v>0.26600000000000001</v>
      </c>
      <c r="P252" s="2">
        <v>0.32400000000000001</v>
      </c>
      <c r="R252" s="4">
        <f t="shared" si="26"/>
        <v>7</v>
      </c>
      <c r="S252" s="4">
        <f t="shared" si="27"/>
        <v>7</v>
      </c>
      <c r="T252" s="2">
        <f t="shared" si="22"/>
        <v>0.77700000000000002</v>
      </c>
      <c r="U252" s="2">
        <f t="shared" si="24"/>
        <v>8.7923377967914451</v>
      </c>
      <c r="V252" s="2">
        <f t="shared" si="23"/>
        <v>6.1810795789473678</v>
      </c>
      <c r="W252" s="2">
        <f t="shared" si="25"/>
        <v>5.0745900246913571</v>
      </c>
      <c r="X252" t="s">
        <v>31</v>
      </c>
    </row>
    <row r="253" spans="2:24" x14ac:dyDescent="0.3">
      <c r="B253" s="1" t="s">
        <v>77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0.23499999999999999</v>
      </c>
      <c r="O253" s="2">
        <v>0.10199999999999999</v>
      </c>
      <c r="P253" s="2">
        <v>0.161</v>
      </c>
      <c r="R253" s="4">
        <f t="shared" si="26"/>
        <v>7</v>
      </c>
      <c r="S253" s="4">
        <f t="shared" si="27"/>
        <v>7</v>
      </c>
      <c r="T253" s="2">
        <f t="shared" si="22"/>
        <v>0.498</v>
      </c>
      <c r="U253" s="2">
        <f t="shared" si="24"/>
        <v>3.4982280170212769</v>
      </c>
      <c r="V253" s="2">
        <f t="shared" si="23"/>
        <v>8.059642980392157</v>
      </c>
      <c r="W253" s="2">
        <f t="shared" si="25"/>
        <v>5.1061092173913041</v>
      </c>
      <c r="X253" t="s">
        <v>49</v>
      </c>
    </row>
    <row r="254" spans="2:24" x14ac:dyDescent="0.3">
      <c r="B254" s="1" t="s">
        <v>77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0.161</v>
      </c>
      <c r="O254" s="2">
        <v>0.16700000000000001</v>
      </c>
      <c r="P254" s="2">
        <v>1.022</v>
      </c>
      <c r="R254" s="4">
        <f t="shared" si="26"/>
        <v>112</v>
      </c>
      <c r="S254" s="4">
        <f t="shared" si="27"/>
        <v>112</v>
      </c>
      <c r="T254" s="2">
        <f t="shared" si="22"/>
        <v>1.35</v>
      </c>
      <c r="U254" s="2">
        <f t="shared" si="24"/>
        <v>10.212218434782608</v>
      </c>
      <c r="V254" s="2">
        <f t="shared" si="23"/>
        <v>9.8453123832335319</v>
      </c>
      <c r="W254" s="2">
        <f t="shared" si="25"/>
        <v>1.6087741369863013</v>
      </c>
      <c r="X254" t="s">
        <v>49</v>
      </c>
    </row>
    <row r="255" spans="2:24" x14ac:dyDescent="0.3">
      <c r="B255" s="1" t="s">
        <v>77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0.16400000000000001</v>
      </c>
      <c r="O255" s="2">
        <v>0.152</v>
      </c>
      <c r="P255" s="2">
        <v>0.63600000000000001</v>
      </c>
      <c r="R255" s="4">
        <f t="shared" si="26"/>
        <v>56</v>
      </c>
      <c r="S255" s="4">
        <f t="shared" si="27"/>
        <v>56</v>
      </c>
      <c r="T255" s="2">
        <f t="shared" si="22"/>
        <v>0.95199999999999996</v>
      </c>
      <c r="U255" s="2">
        <f t="shared" si="24"/>
        <v>10.025409560975609</v>
      </c>
      <c r="V255" s="2">
        <f t="shared" si="23"/>
        <v>10.816889263157895</v>
      </c>
      <c r="W255" s="2">
        <f t="shared" si="25"/>
        <v>2.5851685031446539</v>
      </c>
      <c r="X255" s="1" t="s">
        <v>31</v>
      </c>
    </row>
    <row r="256" spans="2:24" x14ac:dyDescent="0.3">
      <c r="B256" s="1" t="s">
        <v>77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0.13700000000000001</v>
      </c>
      <c r="O256" s="2">
        <v>0.156</v>
      </c>
      <c r="P256" s="2">
        <v>0.61</v>
      </c>
      <c r="R256" s="4">
        <f t="shared" si="26"/>
        <v>56</v>
      </c>
      <c r="S256" s="4">
        <f t="shared" si="27"/>
        <v>56</v>
      </c>
      <c r="T256" s="2">
        <f t="shared" si="22"/>
        <v>0.90300000000000002</v>
      </c>
      <c r="U256" s="2">
        <f t="shared" si="24"/>
        <v>12.00122020437956</v>
      </c>
      <c r="V256" s="2">
        <f t="shared" si="23"/>
        <v>10.539533128205129</v>
      </c>
      <c r="W256" s="2">
        <f t="shared" si="25"/>
        <v>2.6953560131147545</v>
      </c>
      <c r="X256" t="s">
        <v>49</v>
      </c>
    </row>
    <row r="257" spans="2:24" x14ac:dyDescent="0.3">
      <c r="B257" s="1" t="s">
        <v>77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8.5000000000000006E-2</v>
      </c>
      <c r="O257" s="2">
        <v>0.249</v>
      </c>
      <c r="P257" s="2">
        <v>0.308</v>
      </c>
      <c r="R257" s="4">
        <f t="shared" si="26"/>
        <v>28</v>
      </c>
      <c r="S257" s="4">
        <f t="shared" si="27"/>
        <v>28</v>
      </c>
      <c r="T257" s="2">
        <f t="shared" si="22"/>
        <v>0.64200000000000002</v>
      </c>
      <c r="U257" s="2">
        <f t="shared" si="24"/>
        <v>9.6715715764705887</v>
      </c>
      <c r="V257" s="2">
        <f t="shared" si="23"/>
        <v>3.3015404979919682</v>
      </c>
      <c r="W257" s="2">
        <f t="shared" si="25"/>
        <v>2.6691025454545456</v>
      </c>
      <c r="X257" s="1" t="s">
        <v>31</v>
      </c>
    </row>
    <row r="258" spans="2:24" x14ac:dyDescent="0.3">
      <c r="B258" s="1" t="s">
        <v>77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0.13500000000000001</v>
      </c>
      <c r="O258" s="2">
        <v>0.14599999999999999</v>
      </c>
      <c r="P258" s="2">
        <v>0.378</v>
      </c>
      <c r="R258" s="4">
        <f t="shared" si="26"/>
        <v>28</v>
      </c>
      <c r="S258" s="4">
        <f t="shared" si="27"/>
        <v>28</v>
      </c>
      <c r="T258" s="2">
        <f t="shared" si="22"/>
        <v>0.65900000000000003</v>
      </c>
      <c r="U258" s="2">
        <f t="shared" si="24"/>
        <v>12.17901605925926</v>
      </c>
      <c r="V258" s="2">
        <f t="shared" si="23"/>
        <v>11.261418958904109</v>
      </c>
      <c r="W258" s="2">
        <f t="shared" si="25"/>
        <v>4.3496485925925921</v>
      </c>
      <c r="X258" s="1" t="s">
        <v>31</v>
      </c>
    </row>
    <row r="259" spans="2:24" x14ac:dyDescent="0.3">
      <c r="B259" s="1" t="s">
        <v>77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0.14299999999999999</v>
      </c>
      <c r="O259" s="2">
        <v>0.14099999999999999</v>
      </c>
      <c r="P259" s="2">
        <v>0.36399999999999999</v>
      </c>
      <c r="R259" s="4">
        <f t="shared" si="26"/>
        <v>28</v>
      </c>
      <c r="S259" s="4">
        <f t="shared" si="27"/>
        <v>28</v>
      </c>
      <c r="T259" s="2">
        <f t="shared" si="22"/>
        <v>0.64799999999999991</v>
      </c>
      <c r="U259" s="2">
        <f t="shared" si="24"/>
        <v>11.497672503496506</v>
      </c>
      <c r="V259" s="2">
        <f t="shared" si="23"/>
        <v>11.66076005673759</v>
      </c>
      <c r="W259" s="2">
        <f t="shared" si="25"/>
        <v>4.5169427692307691</v>
      </c>
      <c r="X259" t="s">
        <v>49</v>
      </c>
    </row>
    <row r="260" spans="2:24" x14ac:dyDescent="0.3">
      <c r="B260" s="1" t="s">
        <v>77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0.10100000000000001</v>
      </c>
      <c r="O260" s="2">
        <v>0.19700000000000001</v>
      </c>
      <c r="P260" s="2">
        <v>0.216</v>
      </c>
      <c r="R260" s="4">
        <f t="shared" si="26"/>
        <v>14</v>
      </c>
      <c r="S260" s="4">
        <f t="shared" si="27"/>
        <v>14</v>
      </c>
      <c r="T260" s="2">
        <f t="shared" si="22"/>
        <v>0.51400000000000001</v>
      </c>
      <c r="U260" s="2">
        <f t="shared" si="24"/>
        <v>8.1394414257425733</v>
      </c>
      <c r="V260" s="2">
        <f t="shared" si="23"/>
        <v>4.1730131167512683</v>
      </c>
      <c r="W260" s="2">
        <f t="shared" si="25"/>
        <v>3.8059425185185187</v>
      </c>
      <c r="X260" s="1" t="s">
        <v>31</v>
      </c>
    </row>
    <row r="261" spans="2:24" x14ac:dyDescent="0.3">
      <c r="B261" s="1" t="s">
        <v>77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0.13600000000000001</v>
      </c>
      <c r="O261" s="2">
        <v>0.189</v>
      </c>
      <c r="P261" s="2">
        <v>0.245</v>
      </c>
      <c r="R261" s="4">
        <f t="shared" si="26"/>
        <v>14</v>
      </c>
      <c r="S261" s="4">
        <f t="shared" si="27"/>
        <v>14</v>
      </c>
      <c r="T261" s="2">
        <f t="shared" si="22"/>
        <v>0.57000000000000006</v>
      </c>
      <c r="U261" s="2">
        <f t="shared" si="24"/>
        <v>12.089464470588236</v>
      </c>
      <c r="V261" s="2">
        <f t="shared" si="23"/>
        <v>8.6992971851851841</v>
      </c>
      <c r="W261" s="2">
        <f t="shared" si="25"/>
        <v>6.7108863999999997</v>
      </c>
      <c r="X261" t="s">
        <v>49</v>
      </c>
    </row>
    <row r="262" spans="2:24" x14ac:dyDescent="0.3">
      <c r="B262" s="1" t="s">
        <v>77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0.30399999999999999</v>
      </c>
      <c r="O262" s="2">
        <v>0.47</v>
      </c>
      <c r="P262" s="2">
        <v>0.437</v>
      </c>
      <c r="R262" s="4">
        <f t="shared" si="26"/>
        <v>14</v>
      </c>
      <c r="S262" s="4">
        <f t="shared" si="27"/>
        <v>14</v>
      </c>
      <c r="T262" s="2">
        <f t="shared" si="22"/>
        <v>1.2110000000000001</v>
      </c>
      <c r="U262" s="2">
        <f t="shared" si="24"/>
        <v>10.816889263157895</v>
      </c>
      <c r="V262" s="2">
        <f t="shared" si="23"/>
        <v>6.9964560340425539</v>
      </c>
      <c r="W262" s="2">
        <f t="shared" si="25"/>
        <v>7.5247925308924479</v>
      </c>
      <c r="X262" s="1" t="s">
        <v>31</v>
      </c>
    </row>
    <row r="263" spans="2:24" x14ac:dyDescent="0.3">
      <c r="B263" s="1" t="s">
        <v>77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0.184</v>
      </c>
      <c r="O263" s="2">
        <v>0.14499999999999999</v>
      </c>
      <c r="P263" s="2">
        <v>0.23899999999999999</v>
      </c>
      <c r="R263" s="4">
        <f t="shared" si="26"/>
        <v>14</v>
      </c>
      <c r="S263" s="4">
        <f t="shared" si="27"/>
        <v>14</v>
      </c>
      <c r="T263" s="2">
        <f t="shared" si="22"/>
        <v>0.56799999999999995</v>
      </c>
      <c r="U263" s="2">
        <f t="shared" si="24"/>
        <v>8.9356911304347832</v>
      </c>
      <c r="V263" s="2">
        <f t="shared" si="23"/>
        <v>11.339083917241378</v>
      </c>
      <c r="W263" s="2">
        <f t="shared" si="25"/>
        <v>6.8793605355648548</v>
      </c>
      <c r="X263" s="1" t="s">
        <v>31</v>
      </c>
    </row>
    <row r="264" spans="2:24" x14ac:dyDescent="0.3">
      <c r="B264" s="1" t="s">
        <v>77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0.13600000000000001</v>
      </c>
      <c r="O264" s="2">
        <v>0.189</v>
      </c>
      <c r="P264" s="2">
        <v>0.245</v>
      </c>
      <c r="R264" s="4">
        <f t="shared" si="26"/>
        <v>14</v>
      </c>
      <c r="S264" s="4">
        <f t="shared" si="27"/>
        <v>14</v>
      </c>
      <c r="T264" s="2">
        <f t="shared" si="22"/>
        <v>0.57000000000000006</v>
      </c>
      <c r="U264" s="2">
        <f t="shared" si="24"/>
        <v>12.089464470588236</v>
      </c>
      <c r="V264" s="2">
        <f t="shared" si="23"/>
        <v>8.6992971851851841</v>
      </c>
      <c r="W264" s="2">
        <f t="shared" si="25"/>
        <v>6.7108863999999997</v>
      </c>
      <c r="X264" t="s">
        <v>49</v>
      </c>
    </row>
    <row r="265" spans="2:24" x14ac:dyDescent="0.3">
      <c r="B265" s="1" t="s">
        <v>77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0.13700000000000001</v>
      </c>
      <c r="O265" s="2">
        <v>0.14099999999999999</v>
      </c>
      <c r="P265" s="2">
        <v>0.16</v>
      </c>
      <c r="R265" s="4">
        <f t="shared" si="26"/>
        <v>7</v>
      </c>
      <c r="S265" s="4">
        <f t="shared" si="27"/>
        <v>7</v>
      </c>
      <c r="T265" s="2">
        <f t="shared" si="22"/>
        <v>0.43800000000000006</v>
      </c>
      <c r="U265" s="2">
        <f t="shared" si="24"/>
        <v>6.0006101021897802</v>
      </c>
      <c r="V265" s="2">
        <f t="shared" si="23"/>
        <v>5.8303800283687952</v>
      </c>
      <c r="W265" s="2">
        <f t="shared" si="25"/>
        <v>5.1380223999999997</v>
      </c>
      <c r="X265" t="s">
        <v>49</v>
      </c>
    </row>
    <row r="266" spans="2:24" x14ac:dyDescent="0.3">
      <c r="B266" s="1" t="s">
        <v>77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0.48599999999999999</v>
      </c>
      <c r="O266" s="2">
        <v>0.50600000000000001</v>
      </c>
      <c r="P266" s="2">
        <v>0.36299999999999999</v>
      </c>
      <c r="R266" s="4">
        <f t="shared" si="26"/>
        <v>7</v>
      </c>
      <c r="S266" s="4">
        <f t="shared" si="27"/>
        <v>7</v>
      </c>
      <c r="T266" s="2">
        <f t="shared" si="22"/>
        <v>1.355</v>
      </c>
      <c r="U266" s="2">
        <f t="shared" si="24"/>
        <v>7.6118850370370374</v>
      </c>
      <c r="V266" s="2">
        <f t="shared" si="23"/>
        <v>7.3110200158102767</v>
      </c>
      <c r="W266" s="2">
        <f t="shared" si="25"/>
        <v>10.191118809917356</v>
      </c>
      <c r="X266" t="s">
        <v>47</v>
      </c>
    </row>
    <row r="267" spans="2:24" x14ac:dyDescent="0.3">
      <c r="B267" s="1" t="s">
        <v>77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0.152</v>
      </c>
      <c r="O267" s="2">
        <v>0.22700000000000001</v>
      </c>
      <c r="P267" s="2">
        <v>0.251</v>
      </c>
      <c r="R267" s="4">
        <f t="shared" si="26"/>
        <v>7</v>
      </c>
      <c r="S267" s="4">
        <f t="shared" si="27"/>
        <v>7</v>
      </c>
      <c r="T267" s="2">
        <f t="shared" si="22"/>
        <v>0.63</v>
      </c>
      <c r="U267" s="2">
        <f t="shared" si="24"/>
        <v>10.816889263157895</v>
      </c>
      <c r="V267" s="2">
        <f t="shared" si="23"/>
        <v>7.2430271718061672</v>
      </c>
      <c r="W267" s="2">
        <f t="shared" si="25"/>
        <v>6.5504668047808767</v>
      </c>
      <c r="X267" t="s">
        <v>49</v>
      </c>
    </row>
    <row r="268" spans="2:24" x14ac:dyDescent="0.3">
      <c r="B268" s="1" t="s">
        <v>77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0.28799999999999998</v>
      </c>
      <c r="O268" s="2">
        <v>0.435</v>
      </c>
      <c r="P268" s="2">
        <v>0.52600000000000002</v>
      </c>
      <c r="R268" s="4">
        <f t="shared" si="26"/>
        <v>7</v>
      </c>
      <c r="S268" s="4">
        <f t="shared" si="27"/>
        <v>7</v>
      </c>
      <c r="T268" s="2">
        <f t="shared" si="22"/>
        <v>1.2490000000000001</v>
      </c>
      <c r="U268" s="2">
        <f t="shared" si="24"/>
        <v>11.417827555555556</v>
      </c>
      <c r="V268" s="2">
        <f t="shared" si="23"/>
        <v>7.5593892781609195</v>
      </c>
      <c r="W268" s="2">
        <f t="shared" si="25"/>
        <v>6.2515861901140681</v>
      </c>
      <c r="X268" s="1" t="s">
        <v>31</v>
      </c>
    </row>
    <row r="269" spans="2:24" x14ac:dyDescent="0.3">
      <c r="B269" s="1" t="s">
        <v>77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0.248</v>
      </c>
      <c r="O269" s="2">
        <v>0.14899999999999999</v>
      </c>
      <c r="P269" s="2">
        <v>0.26200000000000001</v>
      </c>
      <c r="R269" s="4">
        <f t="shared" si="26"/>
        <v>7</v>
      </c>
      <c r="S269" s="4">
        <f t="shared" si="27"/>
        <v>7</v>
      </c>
      <c r="T269" s="2">
        <f t="shared" si="22"/>
        <v>0.65900000000000003</v>
      </c>
      <c r="U269" s="2">
        <f t="shared" si="24"/>
        <v>6.6297063225806445</v>
      </c>
      <c r="V269" s="2">
        <f t="shared" si="23"/>
        <v>11.034678979865774</v>
      </c>
      <c r="W269" s="2">
        <f t="shared" si="25"/>
        <v>6.2754472061068691</v>
      </c>
      <c r="X269" t="s">
        <v>49</v>
      </c>
    </row>
    <row r="270" spans="2:24" x14ac:dyDescent="0.3">
      <c r="N270" s="2"/>
      <c r="O270" s="2"/>
      <c r="P270" s="2"/>
    </row>
    <row r="272" spans="2:24" x14ac:dyDescent="0.3">
      <c r="D272" t="s">
        <v>45</v>
      </c>
    </row>
    <row r="273" spans="1:13" x14ac:dyDescent="0.3">
      <c r="L273" s="3"/>
    </row>
    <row r="274" spans="1:13" x14ac:dyDescent="0.3">
      <c r="A274" t="s">
        <v>11</v>
      </c>
      <c r="C274" t="s">
        <v>13</v>
      </c>
      <c r="D274" t="s">
        <v>3</v>
      </c>
      <c r="E274" t="s">
        <v>14</v>
      </c>
      <c r="G274" t="s">
        <v>17</v>
      </c>
      <c r="H274" t="s">
        <v>83</v>
      </c>
      <c r="I274" t="s">
        <v>82</v>
      </c>
      <c r="J274" t="s">
        <v>36</v>
      </c>
      <c r="K274" t="s">
        <v>85</v>
      </c>
      <c r="L274" t="s">
        <v>86</v>
      </c>
      <c r="M274" t="s">
        <v>84</v>
      </c>
    </row>
    <row r="276" spans="1:13" x14ac:dyDescent="0.3">
      <c r="B276" t="s">
        <v>72</v>
      </c>
      <c r="C276">
        <v>1760</v>
      </c>
      <c r="D276">
        <v>16</v>
      </c>
      <c r="E276">
        <v>50</v>
      </c>
      <c r="G276" s="2">
        <v>4.2560000000000002</v>
      </c>
      <c r="H276" s="2">
        <v>2.9550000000000001</v>
      </c>
      <c r="I276">
        <v>0.58399999999999996</v>
      </c>
      <c r="J276" s="2">
        <f>(2*$E276*$D276*$C276*$C276+$E276*$D276*$C276)/(G276/1000)/10^12</f>
        <v>1.1648421052631577</v>
      </c>
      <c r="K276" s="2">
        <f>(2*$E276*$D276*$C276*$C276+$E276*$D276*$C276)/(H276/1000)/10^12</f>
        <v>1.6776879864636209</v>
      </c>
      <c r="L276" s="2">
        <f>(2*$E276*$D276*$C276*$C276+$E276*$D276*$C276)/(I276/1000)/10^12</f>
        <v>8.488986301369863</v>
      </c>
      <c r="M276" s="2">
        <f>G276+H276+I276</f>
        <v>7.7949999999999999</v>
      </c>
    </row>
    <row r="277" spans="1:13" x14ac:dyDescent="0.3">
      <c r="B277" t="s">
        <v>72</v>
      </c>
      <c r="C277">
        <v>1760</v>
      </c>
      <c r="D277">
        <v>32</v>
      </c>
      <c r="E277">
        <v>50</v>
      </c>
      <c r="G277" s="2">
        <v>4.327</v>
      </c>
      <c r="H277" s="2">
        <v>3.0630000000000002</v>
      </c>
      <c r="I277">
        <v>0.93</v>
      </c>
      <c r="J277" s="2">
        <f t="shared" ref="J277:J287" si="28">(2*$E277*$D277*$C277*$C277+$E277*$D277*$C277)/(G277/1000)/10^12</f>
        <v>2.2914573607580309</v>
      </c>
      <c r="K277" s="2">
        <f t="shared" ref="K277:K287" si="29">(2*$E277*$D277*$C277*$C277+$E277*$D277*$C277)/(H277/1000)/10^12</f>
        <v>3.237066927848514</v>
      </c>
      <c r="L277" s="2">
        <f t="shared" ref="L277:L287" si="30">(2*$E277*$D277*$C277*$C277+$E277*$D277*$C277)/(I277/1000)/10^12</f>
        <v>10.661436559139785</v>
      </c>
      <c r="M277" s="2">
        <f t="shared" ref="M277:M287" si="31">G277+H277+I277</f>
        <v>8.32</v>
      </c>
    </row>
    <row r="278" spans="1:13" x14ac:dyDescent="0.3">
      <c r="B278" t="s">
        <v>72</v>
      </c>
      <c r="C278">
        <v>1760</v>
      </c>
      <c r="D278">
        <v>64</v>
      </c>
      <c r="E278">
        <v>50</v>
      </c>
      <c r="G278" s="2">
        <v>4.6769999999999996</v>
      </c>
      <c r="H278" s="2">
        <v>3.798</v>
      </c>
      <c r="I278">
        <v>1.6359999999999999</v>
      </c>
      <c r="J278" s="2">
        <f t="shared" si="28"/>
        <v>4.2399555270472531</v>
      </c>
      <c r="K278" s="2">
        <f t="shared" si="29"/>
        <v>5.2212406529752498</v>
      </c>
      <c r="L278" s="2">
        <f t="shared" si="30"/>
        <v>12.121193154034231</v>
      </c>
      <c r="M278" s="2">
        <f t="shared" si="31"/>
        <v>10.110999999999999</v>
      </c>
    </row>
    <row r="279" spans="1:13" x14ac:dyDescent="0.3">
      <c r="B279" t="s">
        <v>72</v>
      </c>
      <c r="C279">
        <v>1760</v>
      </c>
      <c r="D279">
        <v>128</v>
      </c>
      <c r="E279">
        <v>50</v>
      </c>
      <c r="G279" s="2">
        <v>6.1029999999999998</v>
      </c>
      <c r="H279" s="2">
        <v>5.1580000000000004</v>
      </c>
      <c r="I279">
        <v>3.1160000000000001</v>
      </c>
      <c r="J279" s="2">
        <f t="shared" si="28"/>
        <v>6.4985325249877111</v>
      </c>
      <c r="K279" s="2">
        <f t="shared" si="29"/>
        <v>7.6891322217913913</v>
      </c>
      <c r="L279" s="2">
        <f t="shared" si="30"/>
        <v>12.728030808729139</v>
      </c>
      <c r="M279" s="2">
        <f t="shared" si="31"/>
        <v>14.376999999999999</v>
      </c>
    </row>
    <row r="280" spans="1:13" x14ac:dyDescent="0.3">
      <c r="B280" t="s">
        <v>72</v>
      </c>
      <c r="C280">
        <v>2048</v>
      </c>
      <c r="D280">
        <v>16</v>
      </c>
      <c r="E280">
        <v>50</v>
      </c>
      <c r="G280" s="2">
        <v>4.2069999999999999</v>
      </c>
      <c r="H280" s="2">
        <v>3.024</v>
      </c>
      <c r="I280">
        <v>0.73399999999999999</v>
      </c>
      <c r="J280" s="2">
        <f t="shared" si="28"/>
        <v>1.5955609222724034</v>
      </c>
      <c r="K280" s="2">
        <f t="shared" si="29"/>
        <v>2.2197502645502643</v>
      </c>
      <c r="L280" s="2">
        <f t="shared" si="30"/>
        <v>9.1451291553133522</v>
      </c>
      <c r="M280" s="2">
        <f t="shared" si="31"/>
        <v>7.9649999999999999</v>
      </c>
    </row>
    <row r="281" spans="1:13" x14ac:dyDescent="0.3">
      <c r="B281" t="s">
        <v>72</v>
      </c>
      <c r="C281">
        <v>2048</v>
      </c>
      <c r="D281">
        <v>32</v>
      </c>
      <c r="E281">
        <v>50</v>
      </c>
      <c r="G281" s="2">
        <v>4.4880000000000004</v>
      </c>
      <c r="H281" s="2">
        <v>3.2240000000000002</v>
      </c>
      <c r="I281">
        <v>1.2829999999999999</v>
      </c>
      <c r="J281" s="2">
        <f t="shared" si="28"/>
        <v>2.9913212121212118</v>
      </c>
      <c r="K281" s="2">
        <f t="shared" si="29"/>
        <v>4.1640972704714638</v>
      </c>
      <c r="L281" s="2">
        <f t="shared" si="30"/>
        <v>10.463795479345285</v>
      </c>
      <c r="M281" s="2">
        <f t="shared" si="31"/>
        <v>8.995000000000001</v>
      </c>
    </row>
    <row r="282" spans="1:13" x14ac:dyDescent="0.3">
      <c r="B282" t="s">
        <v>72</v>
      </c>
      <c r="C282">
        <v>2048</v>
      </c>
      <c r="D282">
        <v>64</v>
      </c>
      <c r="E282">
        <v>50</v>
      </c>
      <c r="G282" s="2">
        <v>4.75</v>
      </c>
      <c r="H282" s="2">
        <v>4.1580000000000004</v>
      </c>
      <c r="I282">
        <v>2.1659999999999999</v>
      </c>
      <c r="J282" s="2">
        <f t="shared" si="28"/>
        <v>5.6526524631578949</v>
      </c>
      <c r="K282" s="2">
        <f t="shared" si="29"/>
        <v>6.4574553150553147</v>
      </c>
      <c r="L282" s="2">
        <f t="shared" si="30"/>
        <v>12.396167682363805</v>
      </c>
      <c r="M282" s="2">
        <f t="shared" si="31"/>
        <v>11.074000000000002</v>
      </c>
    </row>
    <row r="283" spans="1:13" x14ac:dyDescent="0.3">
      <c r="B283" t="s">
        <v>72</v>
      </c>
      <c r="C283">
        <v>2048</v>
      </c>
      <c r="D283">
        <v>128</v>
      </c>
      <c r="E283">
        <v>50</v>
      </c>
      <c r="G283" s="2">
        <v>7.4980000000000002</v>
      </c>
      <c r="H283" s="2">
        <v>6.2190000000000003</v>
      </c>
      <c r="I283">
        <v>3.9510000000000001</v>
      </c>
      <c r="J283" s="2">
        <f t="shared" si="28"/>
        <v>7.1619363030141363</v>
      </c>
      <c r="K283" s="2">
        <f t="shared" si="29"/>
        <v>8.6348606528380767</v>
      </c>
      <c r="L283" s="2">
        <f t="shared" si="30"/>
        <v>13.591546038977475</v>
      </c>
      <c r="M283" s="2">
        <f t="shared" si="31"/>
        <v>17.667999999999999</v>
      </c>
    </row>
    <row r="284" spans="1:13" x14ac:dyDescent="0.3">
      <c r="B284" t="s">
        <v>72</v>
      </c>
      <c r="C284">
        <v>2560</v>
      </c>
      <c r="D284">
        <v>16</v>
      </c>
      <c r="E284">
        <v>50</v>
      </c>
      <c r="G284" s="2">
        <v>4.5460000000000003</v>
      </c>
      <c r="H284" s="2">
        <v>3.758</v>
      </c>
      <c r="I284">
        <v>1.07</v>
      </c>
      <c r="J284" s="2">
        <f t="shared" si="28"/>
        <v>2.3070409150901892</v>
      </c>
      <c r="K284" s="2">
        <f t="shared" si="29"/>
        <v>2.7907951037786054</v>
      </c>
      <c r="L284" s="2">
        <f t="shared" si="30"/>
        <v>9.8016897196261681</v>
      </c>
      <c r="M284" s="2">
        <f t="shared" si="31"/>
        <v>9.3740000000000006</v>
      </c>
    </row>
    <row r="285" spans="1:13" x14ac:dyDescent="0.3">
      <c r="B285" t="s">
        <v>72</v>
      </c>
      <c r="C285">
        <v>2560</v>
      </c>
      <c r="D285">
        <v>32</v>
      </c>
      <c r="E285">
        <v>50</v>
      </c>
      <c r="G285" s="2">
        <v>4.66</v>
      </c>
      <c r="H285" s="2">
        <v>3.7749999999999999</v>
      </c>
      <c r="I285">
        <v>1.7270000000000001</v>
      </c>
      <c r="J285" s="2">
        <f t="shared" si="28"/>
        <v>4.5012051502145916</v>
      </c>
      <c r="K285" s="2">
        <f t="shared" si="29"/>
        <v>5.5564545695364238</v>
      </c>
      <c r="L285" s="2">
        <f t="shared" si="30"/>
        <v>12.145695425593514</v>
      </c>
      <c r="M285" s="2">
        <f t="shared" si="31"/>
        <v>10.162000000000001</v>
      </c>
    </row>
    <row r="286" spans="1:13" x14ac:dyDescent="0.3">
      <c r="B286" t="s">
        <v>72</v>
      </c>
      <c r="C286">
        <v>2560</v>
      </c>
      <c r="D286">
        <v>64</v>
      </c>
      <c r="E286">
        <v>50</v>
      </c>
      <c r="G286" s="2">
        <v>6.1360000000000001</v>
      </c>
      <c r="H286" s="2">
        <v>4.8040000000000003</v>
      </c>
      <c r="I286">
        <v>3.5329999999999999</v>
      </c>
      <c r="J286" s="2">
        <f t="shared" si="28"/>
        <v>6.8369022164276405</v>
      </c>
      <c r="K286" s="2">
        <f t="shared" si="29"/>
        <v>8.7325628642797675</v>
      </c>
      <c r="L286" s="2">
        <f t="shared" si="30"/>
        <v>11.874110387772431</v>
      </c>
      <c r="M286" s="2">
        <f t="shared" si="31"/>
        <v>14.473000000000001</v>
      </c>
    </row>
    <row r="287" spans="1:13" x14ac:dyDescent="0.3">
      <c r="B287" t="s">
        <v>72</v>
      </c>
      <c r="C287">
        <v>2560</v>
      </c>
      <c r="D287">
        <v>128</v>
      </c>
      <c r="E287">
        <v>50</v>
      </c>
      <c r="G287" s="2">
        <v>7.7910000000000004</v>
      </c>
      <c r="H287" s="2">
        <v>7.41</v>
      </c>
      <c r="I287">
        <v>5.758</v>
      </c>
      <c r="J287" s="2">
        <f t="shared" si="28"/>
        <v>10.76915209857528</v>
      </c>
      <c r="K287" s="2">
        <f t="shared" si="29"/>
        <v>11.322869635627532</v>
      </c>
      <c r="L287" s="2">
        <f t="shared" si="30"/>
        <v>14.571459534560612</v>
      </c>
      <c r="M287" s="2">
        <f t="shared" si="31"/>
        <v>20.959</v>
      </c>
    </row>
    <row r="288" spans="1:13" x14ac:dyDescent="0.3">
      <c r="G288" s="2"/>
      <c r="H288" s="2"/>
    </row>
    <row r="289" spans="1:13" x14ac:dyDescent="0.3">
      <c r="G289" s="2"/>
      <c r="H289" s="2"/>
    </row>
    <row r="290" spans="1:13" x14ac:dyDescent="0.3">
      <c r="G290" s="2"/>
      <c r="H290" s="2"/>
    </row>
    <row r="291" spans="1:13" x14ac:dyDescent="0.3">
      <c r="A291" t="s">
        <v>12</v>
      </c>
      <c r="B291" t="s">
        <v>78</v>
      </c>
      <c r="C291" t="s">
        <v>13</v>
      </c>
      <c r="D291" t="s">
        <v>3</v>
      </c>
      <c r="E291" t="s">
        <v>14</v>
      </c>
      <c r="G291" s="2" t="s">
        <v>18</v>
      </c>
      <c r="H291" s="2" t="s">
        <v>87</v>
      </c>
      <c r="I291" t="s">
        <v>82</v>
      </c>
      <c r="J291" t="s">
        <v>36</v>
      </c>
      <c r="K291" t="s">
        <v>85</v>
      </c>
      <c r="L291" t="s">
        <v>86</v>
      </c>
      <c r="M291" t="s">
        <v>84</v>
      </c>
    </row>
    <row r="292" spans="1:13" x14ac:dyDescent="0.3">
      <c r="B292" t="s">
        <v>68</v>
      </c>
      <c r="C292">
        <v>512</v>
      </c>
      <c r="D292">
        <v>16</v>
      </c>
      <c r="E292">
        <v>25</v>
      </c>
      <c r="G292" s="2">
        <v>1.0980000000000001</v>
      </c>
      <c r="H292" s="2">
        <v>0.92700000000000005</v>
      </c>
      <c r="I292" s="2">
        <v>0.157</v>
      </c>
      <c r="J292" s="2">
        <f>(8*$E292*$D292*$C292*$C292)/(G292/1000)/10^12</f>
        <v>0.76398979963570124</v>
      </c>
      <c r="K292" s="2">
        <f>(8*$E292*$D292*$C292*$C292)/(H292/1000)/10^12</f>
        <v>0.90491995685005389</v>
      </c>
      <c r="L292" s="2">
        <f>(8*$E292*$D292*$C292*$C292)/(I292/1000)/10^12</f>
        <v>5.3430624203821662</v>
      </c>
      <c r="M292" s="2">
        <f>G292+H292+I292</f>
        <v>2.1820000000000004</v>
      </c>
    </row>
    <row r="293" spans="1:13" x14ac:dyDescent="0.3">
      <c r="B293" t="s">
        <v>68</v>
      </c>
      <c r="C293">
        <v>512</v>
      </c>
      <c r="D293">
        <v>32</v>
      </c>
      <c r="E293">
        <v>25</v>
      </c>
      <c r="G293" s="2">
        <v>1.17</v>
      </c>
      <c r="H293" s="2">
        <v>1.042</v>
      </c>
      <c r="I293" s="2">
        <v>0.26400000000000001</v>
      </c>
      <c r="J293" s="2">
        <f t="shared" ref="J293:J313" si="32">(8*$E293*$D293*$C293*$C293)/(G293/1000)/10^12</f>
        <v>1.4339500854700855</v>
      </c>
      <c r="K293" s="2">
        <f t="shared" ref="K293:K313" si="33">(8*$E293*$D293*$C293*$C293)/(H293/1000)/10^12</f>
        <v>1.6100975047984647</v>
      </c>
      <c r="L293" s="2">
        <f t="shared" ref="L293:L313" si="34">(8*$E293*$D293*$C293*$C293)/(I293/1000)/10^12</f>
        <v>6.3550060606060601</v>
      </c>
      <c r="M293" s="2">
        <f t="shared" ref="M293:M313" si="35">G293+H293+I293</f>
        <v>2.476</v>
      </c>
    </row>
    <row r="294" spans="1:13" x14ac:dyDescent="0.3">
      <c r="B294" t="s">
        <v>68</v>
      </c>
      <c r="C294">
        <v>512</v>
      </c>
      <c r="D294">
        <v>64</v>
      </c>
      <c r="E294">
        <v>25</v>
      </c>
      <c r="G294" s="2">
        <v>1.3340000000000001</v>
      </c>
      <c r="H294" s="2">
        <v>1.2390000000000001</v>
      </c>
      <c r="I294" s="2">
        <v>0.434</v>
      </c>
      <c r="J294" s="2">
        <f t="shared" si="32"/>
        <v>2.5153247376311842</v>
      </c>
      <c r="K294" s="2">
        <f t="shared" si="33"/>
        <v>2.7081866020984662</v>
      </c>
      <c r="L294" s="2">
        <f t="shared" si="34"/>
        <v>7.7314359447004612</v>
      </c>
      <c r="M294" s="2">
        <f t="shared" si="35"/>
        <v>3.0070000000000006</v>
      </c>
    </row>
    <row r="295" spans="1:13" x14ac:dyDescent="0.3">
      <c r="B295" t="s">
        <v>68</v>
      </c>
      <c r="C295">
        <v>512</v>
      </c>
      <c r="D295">
        <v>128</v>
      </c>
      <c r="E295">
        <v>25</v>
      </c>
      <c r="G295" s="2">
        <v>1.5669999999999999</v>
      </c>
      <c r="H295" s="2">
        <v>1.6579999999999999</v>
      </c>
      <c r="I295" s="2">
        <v>0.69599999999999995</v>
      </c>
      <c r="J295" s="2">
        <f t="shared" si="32"/>
        <v>4.2826333120612636</v>
      </c>
      <c r="K295" s="2">
        <f t="shared" si="33"/>
        <v>4.0475792521109772</v>
      </c>
      <c r="L295" s="2">
        <f t="shared" si="34"/>
        <v>9.6420781609195405</v>
      </c>
      <c r="M295" s="2">
        <f t="shared" si="35"/>
        <v>3.9209999999999994</v>
      </c>
    </row>
    <row r="296" spans="1:13" x14ac:dyDescent="0.3">
      <c r="B296" t="s">
        <v>68</v>
      </c>
      <c r="C296">
        <v>1024</v>
      </c>
      <c r="D296">
        <v>16</v>
      </c>
      <c r="E296">
        <v>25</v>
      </c>
      <c r="G296" s="2">
        <v>1.9159999999999999</v>
      </c>
      <c r="H296" s="2">
        <v>1.69</v>
      </c>
      <c r="I296" s="2">
        <v>0.433</v>
      </c>
      <c r="J296" s="2">
        <f t="shared" si="32"/>
        <v>1.7512751565762004</v>
      </c>
      <c r="K296" s="2">
        <f t="shared" si="33"/>
        <v>1.9854693491124262</v>
      </c>
      <c r="L296" s="2">
        <f t="shared" si="34"/>
        <v>7.7492914549653573</v>
      </c>
      <c r="M296" s="2">
        <f t="shared" si="35"/>
        <v>4.0389999999999997</v>
      </c>
    </row>
    <row r="297" spans="1:13" x14ac:dyDescent="0.3">
      <c r="B297" t="s">
        <v>68</v>
      </c>
      <c r="C297">
        <v>1024</v>
      </c>
      <c r="D297">
        <v>32</v>
      </c>
      <c r="E297">
        <v>25</v>
      </c>
      <c r="G297" s="2">
        <v>1.982</v>
      </c>
      <c r="H297" s="2">
        <v>1.7509999999999999</v>
      </c>
      <c r="I297" s="2">
        <v>0.69099999999999995</v>
      </c>
      <c r="J297" s="2">
        <f t="shared" si="32"/>
        <v>3.3859164480322912</v>
      </c>
      <c r="K297" s="2">
        <f t="shared" si="33"/>
        <v>3.8326021701884638</v>
      </c>
      <c r="L297" s="2">
        <f t="shared" si="34"/>
        <v>9.7118471780028948</v>
      </c>
      <c r="M297" s="2">
        <f t="shared" si="35"/>
        <v>4.4239999999999995</v>
      </c>
    </row>
    <row r="298" spans="1:13" x14ac:dyDescent="0.3">
      <c r="B298" t="s">
        <v>68</v>
      </c>
      <c r="C298">
        <v>1024</v>
      </c>
      <c r="D298">
        <v>64</v>
      </c>
      <c r="E298">
        <v>25</v>
      </c>
      <c r="G298" s="2">
        <v>2.2040000000000002</v>
      </c>
      <c r="H298" s="2">
        <v>2.0459999999999998</v>
      </c>
      <c r="I298" s="2">
        <v>1.159</v>
      </c>
      <c r="J298" s="2">
        <f t="shared" si="32"/>
        <v>6.0897335753176032</v>
      </c>
      <c r="K298" s="2">
        <f t="shared" si="33"/>
        <v>6.5600062561094834</v>
      </c>
      <c r="L298" s="2">
        <f t="shared" si="34"/>
        <v>11.58047696289905</v>
      </c>
      <c r="M298" s="2">
        <f t="shared" si="35"/>
        <v>5.4089999999999998</v>
      </c>
    </row>
    <row r="299" spans="1:13" x14ac:dyDescent="0.3">
      <c r="B299" t="s">
        <v>68</v>
      </c>
      <c r="C299">
        <v>1024</v>
      </c>
      <c r="D299">
        <v>128</v>
      </c>
      <c r="E299">
        <v>25</v>
      </c>
      <c r="G299" s="2">
        <v>3.1960000000000002</v>
      </c>
      <c r="H299" s="2">
        <v>3.0030000000000001</v>
      </c>
      <c r="I299" s="2">
        <v>2.0979999999999999</v>
      </c>
      <c r="J299" s="2">
        <f t="shared" si="32"/>
        <v>8.3991068836045066</v>
      </c>
      <c r="K299" s="2">
        <f t="shared" si="33"/>
        <v>8.9389096237096233</v>
      </c>
      <c r="L299" s="2">
        <f t="shared" si="34"/>
        <v>12.794826310772164</v>
      </c>
      <c r="M299" s="2">
        <f t="shared" si="35"/>
        <v>8.2970000000000006</v>
      </c>
    </row>
    <row r="300" spans="1:13" x14ac:dyDescent="0.3">
      <c r="B300" t="s">
        <v>68</v>
      </c>
      <c r="C300">
        <v>2048</v>
      </c>
      <c r="D300">
        <v>16</v>
      </c>
      <c r="E300">
        <v>25</v>
      </c>
      <c r="G300" s="2">
        <v>3.6139999999999999</v>
      </c>
      <c r="H300" s="2">
        <v>3.1419999999999999</v>
      </c>
      <c r="I300" s="2">
        <v>1.252</v>
      </c>
      <c r="J300" s="2">
        <f t="shared" si="32"/>
        <v>3.7138275594908685</v>
      </c>
      <c r="K300" s="2">
        <f t="shared" si="33"/>
        <v>4.2717290897517506</v>
      </c>
      <c r="L300" s="2">
        <f t="shared" si="34"/>
        <v>10.720265814696484</v>
      </c>
      <c r="M300" s="2">
        <f t="shared" si="35"/>
        <v>8.0080000000000009</v>
      </c>
    </row>
    <row r="301" spans="1:13" x14ac:dyDescent="0.3">
      <c r="B301" t="s">
        <v>68</v>
      </c>
      <c r="C301">
        <v>2048</v>
      </c>
      <c r="D301">
        <v>32</v>
      </c>
      <c r="E301">
        <v>25</v>
      </c>
      <c r="G301" s="2">
        <v>3.6819999999999999</v>
      </c>
      <c r="H301" s="2">
        <v>3.246</v>
      </c>
      <c r="I301" s="2">
        <v>2.1459999999999999</v>
      </c>
      <c r="J301" s="2">
        <f t="shared" si="32"/>
        <v>7.2904795219989138</v>
      </c>
      <c r="K301" s="2">
        <f t="shared" si="33"/>
        <v>8.2697306223043743</v>
      </c>
      <c r="L301" s="2">
        <f t="shared" si="34"/>
        <v>12.508641938490214</v>
      </c>
      <c r="M301" s="2">
        <f t="shared" si="35"/>
        <v>9.0739999999999998</v>
      </c>
    </row>
    <row r="302" spans="1:13" x14ac:dyDescent="0.3">
      <c r="B302" t="s">
        <v>68</v>
      </c>
      <c r="C302">
        <v>2048</v>
      </c>
      <c r="D302">
        <v>64</v>
      </c>
      <c r="E302">
        <v>25</v>
      </c>
      <c r="G302" s="2">
        <v>5.569</v>
      </c>
      <c r="H302" s="2">
        <v>4.8810000000000002</v>
      </c>
      <c r="I302" s="2">
        <v>4.1130000000000004</v>
      </c>
      <c r="J302" s="2">
        <f t="shared" si="32"/>
        <v>9.6403467768001434</v>
      </c>
      <c r="K302" s="2">
        <f t="shared" si="33"/>
        <v>10.9991991804958</v>
      </c>
      <c r="L302" s="2">
        <f t="shared" si="34"/>
        <v>13.05302484804279</v>
      </c>
      <c r="M302" s="2">
        <f t="shared" si="35"/>
        <v>14.562999999999999</v>
      </c>
    </row>
    <row r="303" spans="1:13" x14ac:dyDescent="0.3">
      <c r="B303" t="s">
        <v>68</v>
      </c>
      <c r="C303">
        <v>2048</v>
      </c>
      <c r="D303">
        <v>128</v>
      </c>
      <c r="E303">
        <v>25</v>
      </c>
      <c r="G303" s="2">
        <v>9.298</v>
      </c>
      <c r="H303" s="2">
        <v>8.4179999999999993</v>
      </c>
      <c r="I303" s="2">
        <v>7.8470000000000004</v>
      </c>
      <c r="J303" s="2">
        <f t="shared" si="32"/>
        <v>11.548094471929447</v>
      </c>
      <c r="K303" s="2">
        <f t="shared" si="33"/>
        <v>12.755307959135189</v>
      </c>
      <c r="L303" s="2">
        <f t="shared" si="34"/>
        <v>13.683469147444884</v>
      </c>
      <c r="M303" s="2">
        <f t="shared" si="35"/>
        <v>25.563000000000002</v>
      </c>
    </row>
    <row r="304" spans="1:13" x14ac:dyDescent="0.3">
      <c r="B304" t="s">
        <v>67</v>
      </c>
      <c r="C304">
        <v>4096</v>
      </c>
      <c r="D304">
        <v>16</v>
      </c>
      <c r="E304">
        <v>25</v>
      </c>
      <c r="G304" s="2">
        <v>10.023</v>
      </c>
      <c r="H304" s="2">
        <v>9.125</v>
      </c>
      <c r="I304" s="2">
        <v>4.3170000000000002</v>
      </c>
      <c r="J304" s="2">
        <f t="shared" si="32"/>
        <v>5.356389424324056</v>
      </c>
      <c r="K304" s="2">
        <f t="shared" si="33"/>
        <v>5.8835168438356176</v>
      </c>
      <c r="L304" s="2">
        <f t="shared" si="34"/>
        <v>12.436203659949037</v>
      </c>
      <c r="M304" s="2">
        <f t="shared" si="35"/>
        <v>23.465</v>
      </c>
    </row>
    <row r="305" spans="1:13" x14ac:dyDescent="0.3">
      <c r="B305" t="s">
        <v>67</v>
      </c>
      <c r="C305">
        <v>4096</v>
      </c>
      <c r="D305">
        <v>32</v>
      </c>
      <c r="E305">
        <v>25</v>
      </c>
      <c r="G305" s="2">
        <v>10.433999999999999</v>
      </c>
      <c r="H305" s="2">
        <v>9.5030000000000001</v>
      </c>
      <c r="I305" s="2">
        <v>7.7030000000000003</v>
      </c>
      <c r="J305" s="2">
        <f t="shared" si="32"/>
        <v>10.29079762315507</v>
      </c>
      <c r="K305" s="2">
        <f t="shared" si="33"/>
        <v>11.298977417657582</v>
      </c>
      <c r="L305" s="2">
        <f t="shared" si="34"/>
        <v>13.939268129300272</v>
      </c>
      <c r="M305" s="2">
        <f t="shared" si="35"/>
        <v>27.639999999999997</v>
      </c>
    </row>
    <row r="306" spans="1:13" x14ac:dyDescent="0.3">
      <c r="B306" t="s">
        <v>67</v>
      </c>
      <c r="C306">
        <v>4096</v>
      </c>
      <c r="D306">
        <v>64</v>
      </c>
      <c r="E306">
        <v>25</v>
      </c>
      <c r="G306" s="2">
        <v>16.521000000000001</v>
      </c>
      <c r="H306" s="2">
        <v>15.518000000000001</v>
      </c>
      <c r="I306" s="2">
        <v>14.651</v>
      </c>
      <c r="J306" s="2">
        <f t="shared" si="32"/>
        <v>12.998508855396162</v>
      </c>
      <c r="K306" s="2">
        <f t="shared" si="33"/>
        <v>13.838662508055162</v>
      </c>
      <c r="L306" s="2">
        <f t="shared" si="34"/>
        <v>14.657590935772303</v>
      </c>
      <c r="M306" s="2">
        <f t="shared" si="35"/>
        <v>46.69</v>
      </c>
    </row>
    <row r="307" spans="1:13" x14ac:dyDescent="0.3">
      <c r="B307" t="s">
        <v>67</v>
      </c>
      <c r="C307">
        <v>4096</v>
      </c>
      <c r="D307">
        <v>128</v>
      </c>
      <c r="E307">
        <v>25</v>
      </c>
      <c r="G307" s="2">
        <v>31.263999999999999</v>
      </c>
      <c r="H307" s="2">
        <v>30.07</v>
      </c>
      <c r="I307" s="2">
        <v>28.521999999999998</v>
      </c>
      <c r="J307" s="2">
        <f t="shared" si="32"/>
        <v>13.737740839303992</v>
      </c>
      <c r="K307" s="2">
        <f t="shared" si="33"/>
        <v>14.283230116395078</v>
      </c>
      <c r="L307" s="2">
        <f t="shared" si="34"/>
        <v>15.058436631372276</v>
      </c>
      <c r="M307" s="2">
        <f t="shared" si="35"/>
        <v>89.855999999999995</v>
      </c>
    </row>
    <row r="308" spans="1:13" x14ac:dyDescent="0.3">
      <c r="B308" t="s">
        <v>67</v>
      </c>
      <c r="C308">
        <v>1536</v>
      </c>
      <c r="D308">
        <v>8</v>
      </c>
      <c r="E308">
        <v>50</v>
      </c>
      <c r="G308" s="2">
        <v>5.0789999999999997</v>
      </c>
      <c r="H308" s="2">
        <v>4.5460000000000003</v>
      </c>
      <c r="I308" s="2">
        <v>0.82</v>
      </c>
      <c r="J308" s="2">
        <f t="shared" si="32"/>
        <v>1.486463319551093</v>
      </c>
      <c r="K308" s="2">
        <f t="shared" si="33"/>
        <v>1.6607450945886493</v>
      </c>
      <c r="L308" s="2">
        <f t="shared" si="34"/>
        <v>9.2070087804878042</v>
      </c>
      <c r="M308" s="2">
        <f t="shared" si="35"/>
        <v>10.445</v>
      </c>
    </row>
    <row r="309" spans="1:13" x14ac:dyDescent="0.3">
      <c r="B309" t="s">
        <v>67</v>
      </c>
      <c r="C309">
        <v>1536</v>
      </c>
      <c r="D309">
        <v>16</v>
      </c>
      <c r="E309">
        <v>50</v>
      </c>
      <c r="G309" s="2">
        <v>5.4039999999999999</v>
      </c>
      <c r="H309" s="2">
        <v>4.5640000000000001</v>
      </c>
      <c r="I309" s="2">
        <v>1.3169999999999999</v>
      </c>
      <c r="J309" s="2">
        <f t="shared" si="32"/>
        <v>2.7941329385640268</v>
      </c>
      <c r="K309" s="2">
        <f t="shared" si="33"/>
        <v>3.3083905346187552</v>
      </c>
      <c r="L309" s="2">
        <f t="shared" si="34"/>
        <v>11.465067881548975</v>
      </c>
      <c r="M309" s="2">
        <f t="shared" si="35"/>
        <v>11.285</v>
      </c>
    </row>
    <row r="310" spans="1:13" x14ac:dyDescent="0.3">
      <c r="B310" t="s">
        <v>67</v>
      </c>
      <c r="C310">
        <v>1536</v>
      </c>
      <c r="D310">
        <v>32</v>
      </c>
      <c r="E310">
        <v>50</v>
      </c>
      <c r="G310" s="2">
        <v>5.5449999999999999</v>
      </c>
      <c r="H310" s="2">
        <v>4.8319999999999999</v>
      </c>
      <c r="I310" s="2">
        <v>2.427</v>
      </c>
      <c r="J310" s="2">
        <f t="shared" si="32"/>
        <v>5.4461656988277731</v>
      </c>
      <c r="K310" s="2">
        <f t="shared" si="33"/>
        <v>6.2497907284768219</v>
      </c>
      <c r="L310" s="2">
        <f t="shared" si="34"/>
        <v>12.442929048207665</v>
      </c>
      <c r="M310" s="2">
        <f t="shared" si="35"/>
        <v>12.803999999999998</v>
      </c>
    </row>
    <row r="311" spans="1:13" x14ac:dyDescent="0.3">
      <c r="B311" t="s">
        <v>70</v>
      </c>
      <c r="C311">
        <v>256</v>
      </c>
      <c r="D311">
        <v>16</v>
      </c>
      <c r="E311">
        <v>150</v>
      </c>
      <c r="G311" s="2">
        <v>4.59</v>
      </c>
      <c r="H311" s="2">
        <v>5.0149999999999997</v>
      </c>
      <c r="I311" s="2">
        <v>0.245</v>
      </c>
      <c r="J311" s="2">
        <f t="shared" si="32"/>
        <v>0.27413751633986932</v>
      </c>
      <c r="K311" s="2">
        <f t="shared" si="33"/>
        <v>0.2509055234297109</v>
      </c>
      <c r="L311" s="2">
        <f t="shared" si="34"/>
        <v>5.1358824489795918</v>
      </c>
      <c r="M311" s="2">
        <f t="shared" si="35"/>
        <v>9.85</v>
      </c>
    </row>
    <row r="312" spans="1:13" x14ac:dyDescent="0.3">
      <c r="B312" t="s">
        <v>70</v>
      </c>
      <c r="C312">
        <v>256</v>
      </c>
      <c r="D312">
        <v>32</v>
      </c>
      <c r="E312">
        <v>150</v>
      </c>
      <c r="G312" s="2">
        <v>4.9379999999999997</v>
      </c>
      <c r="H312" s="2">
        <v>5.524</v>
      </c>
      <c r="I312" s="2">
        <v>0.41499999999999998</v>
      </c>
      <c r="J312" s="2">
        <f t="shared" si="32"/>
        <v>0.50963596597812888</v>
      </c>
      <c r="K312" s="2">
        <f t="shared" si="33"/>
        <v>0.45557248370745829</v>
      </c>
      <c r="L312" s="2">
        <f t="shared" si="34"/>
        <v>6.0640539759036143</v>
      </c>
      <c r="M312" s="2">
        <f t="shared" si="35"/>
        <v>10.876999999999999</v>
      </c>
    </row>
    <row r="313" spans="1:13" x14ac:dyDescent="0.3">
      <c r="B313" t="s">
        <v>70</v>
      </c>
      <c r="C313">
        <v>256</v>
      </c>
      <c r="D313">
        <v>64</v>
      </c>
      <c r="E313">
        <v>150</v>
      </c>
      <c r="G313" s="2">
        <v>6.7370000000000001</v>
      </c>
      <c r="H313" s="2">
        <v>5.8959999999999999</v>
      </c>
      <c r="I313" s="2">
        <v>0.60699999999999998</v>
      </c>
      <c r="J313" s="2">
        <f t="shared" si="32"/>
        <v>0.74709289001039036</v>
      </c>
      <c r="K313" s="2">
        <f t="shared" si="33"/>
        <v>0.85365753052917226</v>
      </c>
      <c r="L313" s="2">
        <f t="shared" si="34"/>
        <v>8.2918695222405265</v>
      </c>
      <c r="M313" s="2">
        <f t="shared" si="35"/>
        <v>13.239999999999998</v>
      </c>
    </row>
    <row r="314" spans="1:13" x14ac:dyDescent="0.3">
      <c r="G314" s="2"/>
      <c r="H314" s="2"/>
    </row>
    <row r="315" spans="1:13" x14ac:dyDescent="0.3">
      <c r="G315" s="2"/>
      <c r="H315" s="2"/>
    </row>
    <row r="316" spans="1:13" x14ac:dyDescent="0.3">
      <c r="A316" t="s">
        <v>63</v>
      </c>
      <c r="B316" t="s">
        <v>78</v>
      </c>
      <c r="C316" t="s">
        <v>64</v>
      </c>
      <c r="D316" t="s">
        <v>3</v>
      </c>
      <c r="E316" t="s">
        <v>14</v>
      </c>
      <c r="G316" s="2" t="s">
        <v>18</v>
      </c>
      <c r="H316" s="2" t="s">
        <v>87</v>
      </c>
      <c r="I316" t="s">
        <v>82</v>
      </c>
      <c r="J316" t="s">
        <v>36</v>
      </c>
      <c r="K316" t="s">
        <v>85</v>
      </c>
      <c r="L316" t="s">
        <v>86</v>
      </c>
      <c r="M316" t="s">
        <v>84</v>
      </c>
    </row>
    <row r="317" spans="1:13" x14ac:dyDescent="0.3">
      <c r="B317" t="s">
        <v>72</v>
      </c>
      <c r="C317">
        <v>2816</v>
      </c>
      <c r="D317">
        <v>32</v>
      </c>
      <c r="E317">
        <v>1500</v>
      </c>
      <c r="G317" s="2">
        <v>222.35</v>
      </c>
      <c r="H317" s="2">
        <v>329.01600000000002</v>
      </c>
      <c r="I317" s="2">
        <v>154.49799999999999</v>
      </c>
      <c r="J317" s="2">
        <f>(6*$E317*$D317*$C317*$C317)/(G317/1000)/10^12</f>
        <v>10.271187443220148</v>
      </c>
      <c r="K317" s="2">
        <f>(6*$E317*$D317*$C317*$C317)/(H317/1000)/10^12</f>
        <v>6.9412992924356258</v>
      </c>
      <c r="L317" s="2">
        <f>(6*$E317*$D317*$C317*$C317)/(I317/1000)/10^12</f>
        <v>14.782058848658236</v>
      </c>
      <c r="M317" s="2">
        <f t="shared" ref="M317:M335" si="36">G317+H317+I317</f>
        <v>705.86400000000003</v>
      </c>
    </row>
    <row r="318" spans="1:13" x14ac:dyDescent="0.3">
      <c r="B318" t="s">
        <v>72</v>
      </c>
      <c r="C318">
        <v>2816</v>
      </c>
      <c r="D318">
        <v>32</v>
      </c>
      <c r="E318">
        <v>750</v>
      </c>
      <c r="G318" s="2">
        <v>113.04600000000001</v>
      </c>
      <c r="H318" s="2">
        <v>166.17</v>
      </c>
      <c r="I318" s="2">
        <v>77.522999999999996</v>
      </c>
      <c r="J318" s="2">
        <f t="shared" ref="J318:J335" si="37">(6*$E318*$D318*$C318*$C318)/(G318/1000)/10^12</f>
        <v>10.101191231887904</v>
      </c>
      <c r="K318" s="2">
        <f t="shared" ref="K318:K335" si="38">(6*$E318*$D318*$C318*$C318)/(H318/1000)/10^12</f>
        <v>6.871873767828129</v>
      </c>
      <c r="L318" s="2">
        <f t="shared" ref="L318:L335" si="39">(6*$E318*$D318*$C318*$C318)/(I318/1000)/10^12</f>
        <v>14.72981262335049</v>
      </c>
      <c r="M318" s="2">
        <f t="shared" si="36"/>
        <v>356.73900000000003</v>
      </c>
    </row>
    <row r="319" spans="1:13" x14ac:dyDescent="0.3">
      <c r="B319" t="s">
        <v>72</v>
      </c>
      <c r="C319">
        <v>2816</v>
      </c>
      <c r="D319">
        <v>32</v>
      </c>
      <c r="E319">
        <v>375</v>
      </c>
      <c r="G319" s="2">
        <v>64.911000000000001</v>
      </c>
      <c r="H319" s="2">
        <v>84.128</v>
      </c>
      <c r="I319" s="2">
        <v>39.006999999999998</v>
      </c>
      <c r="J319" s="2">
        <f t="shared" si="37"/>
        <v>8.7958840874428059</v>
      </c>
      <c r="K319" s="2">
        <f t="shared" si="38"/>
        <v>6.786677824267783</v>
      </c>
      <c r="L319" s="2">
        <f t="shared" si="39"/>
        <v>14.637106980798318</v>
      </c>
      <c r="M319" s="2">
        <f t="shared" si="36"/>
        <v>188.04599999999999</v>
      </c>
    </row>
    <row r="320" spans="1:13" x14ac:dyDescent="0.3">
      <c r="B320" t="s">
        <v>72</v>
      </c>
      <c r="C320">
        <v>2816</v>
      </c>
      <c r="D320">
        <v>32</v>
      </c>
      <c r="E320">
        <v>187</v>
      </c>
      <c r="G320" s="2">
        <v>32.603000000000002</v>
      </c>
      <c r="H320" s="2">
        <v>44.216999999999999</v>
      </c>
      <c r="I320" s="2">
        <v>19.716000000000001</v>
      </c>
      <c r="J320" s="2">
        <f t="shared" si="37"/>
        <v>8.7327408466705521</v>
      </c>
      <c r="K320" s="2">
        <f t="shared" si="38"/>
        <v>6.4390064867358712</v>
      </c>
      <c r="L320" s="2">
        <f t="shared" si="39"/>
        <v>14.440735941570297</v>
      </c>
      <c r="M320" s="2">
        <f t="shared" si="36"/>
        <v>96.536000000000001</v>
      </c>
    </row>
    <row r="321" spans="2:13" x14ac:dyDescent="0.3">
      <c r="B321" t="s">
        <v>72</v>
      </c>
      <c r="C321">
        <v>2048</v>
      </c>
      <c r="D321">
        <v>32</v>
      </c>
      <c r="E321">
        <v>1500</v>
      </c>
      <c r="G321" s="2">
        <v>144.125</v>
      </c>
      <c r="H321" s="2">
        <v>139.17099999999999</v>
      </c>
      <c r="I321" s="2">
        <v>79.674000000000007</v>
      </c>
      <c r="J321" s="2">
        <f t="shared" si="37"/>
        <v>8.3813325377276673</v>
      </c>
      <c r="K321" s="2">
        <f t="shared" si="38"/>
        <v>8.6796786112049205</v>
      </c>
      <c r="L321" s="2">
        <f t="shared" si="39"/>
        <v>15.161276602153775</v>
      </c>
      <c r="M321" s="2">
        <f t="shared" si="36"/>
        <v>362.97</v>
      </c>
    </row>
    <row r="322" spans="2:13" x14ac:dyDescent="0.3">
      <c r="B322" t="s">
        <v>72</v>
      </c>
      <c r="C322">
        <v>2048</v>
      </c>
      <c r="D322">
        <v>32</v>
      </c>
      <c r="E322">
        <v>750</v>
      </c>
      <c r="G322" s="2">
        <v>73.025999999999996</v>
      </c>
      <c r="H322" s="2">
        <v>70.680999999999997</v>
      </c>
      <c r="I322" s="2">
        <v>39.912999999999997</v>
      </c>
      <c r="J322" s="2">
        <f t="shared" si="37"/>
        <v>8.2707498151343373</v>
      </c>
      <c r="K322" s="2">
        <f t="shared" si="38"/>
        <v>8.5451504081719278</v>
      </c>
      <c r="L322" s="2">
        <f t="shared" si="39"/>
        <v>15.132407386064692</v>
      </c>
      <c r="M322" s="2">
        <f t="shared" si="36"/>
        <v>183.62</v>
      </c>
    </row>
    <row r="323" spans="2:13" x14ac:dyDescent="0.3">
      <c r="B323" t="s">
        <v>72</v>
      </c>
      <c r="C323">
        <v>2048</v>
      </c>
      <c r="D323">
        <v>32</v>
      </c>
      <c r="E323">
        <v>375</v>
      </c>
      <c r="G323" s="2">
        <v>37.798000000000002</v>
      </c>
      <c r="H323" s="2">
        <v>36.423000000000002</v>
      </c>
      <c r="I323" s="2">
        <v>20.271000000000001</v>
      </c>
      <c r="J323" s="2">
        <f t="shared" si="37"/>
        <v>7.9895732049314763</v>
      </c>
      <c r="K323" s="2">
        <f t="shared" si="38"/>
        <v>8.2911865579441546</v>
      </c>
      <c r="L323" s="2">
        <f t="shared" si="39"/>
        <v>14.897631493266243</v>
      </c>
      <c r="M323" s="2">
        <f t="shared" si="36"/>
        <v>94.492000000000004</v>
      </c>
    </row>
    <row r="324" spans="2:13" x14ac:dyDescent="0.3">
      <c r="B324" t="s">
        <v>72</v>
      </c>
      <c r="C324">
        <v>2048</v>
      </c>
      <c r="D324">
        <v>32</v>
      </c>
      <c r="E324">
        <v>187</v>
      </c>
      <c r="G324" s="2">
        <v>22.135999999999999</v>
      </c>
      <c r="H324" s="2">
        <v>20.501999999999999</v>
      </c>
      <c r="I324" s="2">
        <v>10.217000000000001</v>
      </c>
      <c r="J324" s="2">
        <f t="shared" si="37"/>
        <v>6.803048916516083</v>
      </c>
      <c r="K324" s="2">
        <f t="shared" si="38"/>
        <v>7.3452487960199004</v>
      </c>
      <c r="L324" s="2">
        <f t="shared" si="39"/>
        <v>14.739384439267887</v>
      </c>
      <c r="M324" s="2">
        <f t="shared" si="36"/>
        <v>52.854999999999997</v>
      </c>
    </row>
    <row r="325" spans="2:13" x14ac:dyDescent="0.3">
      <c r="B325" t="s">
        <v>72</v>
      </c>
      <c r="C325">
        <v>1536</v>
      </c>
      <c r="D325">
        <v>32</v>
      </c>
      <c r="E325">
        <v>1500</v>
      </c>
      <c r="G325" s="2">
        <v>85.742999999999995</v>
      </c>
      <c r="H325" s="2">
        <v>103.672</v>
      </c>
      <c r="I325" s="2">
        <v>45.835000000000001</v>
      </c>
      <c r="J325" s="2">
        <f t="shared" si="37"/>
        <v>7.9245798257583715</v>
      </c>
      <c r="K325" s="2">
        <f t="shared" si="38"/>
        <v>6.5541057180337985</v>
      </c>
      <c r="L325" s="2">
        <f t="shared" si="39"/>
        <v>14.824419068397512</v>
      </c>
      <c r="M325" s="2">
        <f t="shared" si="36"/>
        <v>235.25</v>
      </c>
    </row>
    <row r="326" spans="2:13" x14ac:dyDescent="0.3">
      <c r="B326" t="s">
        <v>72</v>
      </c>
      <c r="C326">
        <v>1536</v>
      </c>
      <c r="D326">
        <v>32</v>
      </c>
      <c r="E326">
        <v>750</v>
      </c>
      <c r="G326" s="2">
        <v>43.779000000000003</v>
      </c>
      <c r="H326" s="2">
        <v>52.405999999999999</v>
      </c>
      <c r="I326" s="2">
        <v>22.99</v>
      </c>
      <c r="J326" s="2">
        <f t="shared" si="37"/>
        <v>7.7603102857534427</v>
      </c>
      <c r="K326" s="2">
        <f t="shared" si="38"/>
        <v>6.4828192191733773</v>
      </c>
      <c r="L326" s="2">
        <f t="shared" si="39"/>
        <v>14.777669595476295</v>
      </c>
      <c r="M326" s="2">
        <f t="shared" si="36"/>
        <v>119.175</v>
      </c>
    </row>
    <row r="327" spans="2:13" x14ac:dyDescent="0.3">
      <c r="B327" t="s">
        <v>72</v>
      </c>
      <c r="C327">
        <v>1536</v>
      </c>
      <c r="D327">
        <v>32</v>
      </c>
      <c r="E327">
        <v>375</v>
      </c>
      <c r="G327" s="2">
        <v>23.015999999999998</v>
      </c>
      <c r="H327" s="2">
        <v>27.591999999999999</v>
      </c>
      <c r="I327" s="2">
        <v>11.683999999999999</v>
      </c>
      <c r="J327" s="2">
        <f t="shared" si="37"/>
        <v>7.3804880083420237</v>
      </c>
      <c r="K327" s="2">
        <f t="shared" si="38"/>
        <v>6.1564697013627141</v>
      </c>
      <c r="L327" s="2">
        <f t="shared" si="39"/>
        <v>14.538626497774734</v>
      </c>
      <c r="M327" s="2">
        <f t="shared" si="36"/>
        <v>62.291999999999994</v>
      </c>
    </row>
    <row r="328" spans="2:13" x14ac:dyDescent="0.3">
      <c r="B328" t="s">
        <v>72</v>
      </c>
      <c r="C328">
        <v>1536</v>
      </c>
      <c r="D328">
        <v>32</v>
      </c>
      <c r="E328">
        <v>187</v>
      </c>
      <c r="G328" s="2">
        <v>15.654</v>
      </c>
      <c r="H328" s="2">
        <v>15.984999999999999</v>
      </c>
      <c r="I328" s="2">
        <v>5.9219999999999997</v>
      </c>
      <c r="J328" s="2">
        <f t="shared" si="37"/>
        <v>5.4112791353008811</v>
      </c>
      <c r="K328" s="2">
        <f t="shared" si="38"/>
        <v>5.2992282504848305</v>
      </c>
      <c r="L328" s="2">
        <f t="shared" si="39"/>
        <v>14.303978990881461</v>
      </c>
      <c r="M328" s="2">
        <f t="shared" si="36"/>
        <v>37.561</v>
      </c>
    </row>
    <row r="329" spans="2:13" x14ac:dyDescent="0.3">
      <c r="B329" t="s">
        <v>72</v>
      </c>
      <c r="C329">
        <v>2560</v>
      </c>
      <c r="D329" s="1">
        <v>32</v>
      </c>
      <c r="E329" s="1">
        <v>1500</v>
      </c>
      <c r="G329" s="2">
        <v>198.113</v>
      </c>
      <c r="H329" s="2">
        <v>184.54900000000001</v>
      </c>
      <c r="I329" s="2">
        <v>136.50700000000001</v>
      </c>
      <c r="J329" s="2">
        <f t="shared" si="37"/>
        <v>9.5270719235991574</v>
      </c>
      <c r="K329" s="2">
        <f t="shared" si="38"/>
        <v>10.227293564310832</v>
      </c>
      <c r="L329" s="2">
        <f t="shared" si="39"/>
        <v>13.826666764341754</v>
      </c>
      <c r="M329" s="2">
        <f t="shared" si="36"/>
        <v>519.1690000000001</v>
      </c>
    </row>
    <row r="330" spans="2:13" x14ac:dyDescent="0.3">
      <c r="B330" t="s">
        <v>72</v>
      </c>
      <c r="C330">
        <v>2560</v>
      </c>
      <c r="D330" s="1">
        <v>32</v>
      </c>
      <c r="E330" s="1">
        <v>750</v>
      </c>
      <c r="G330" s="2">
        <v>100.595</v>
      </c>
      <c r="H330" s="2">
        <v>93.456999999999994</v>
      </c>
      <c r="I330" s="2">
        <v>65.811999999999998</v>
      </c>
      <c r="J330" s="2">
        <f t="shared" si="37"/>
        <v>9.3813648789701265</v>
      </c>
      <c r="K330" s="2">
        <f t="shared" si="38"/>
        <v>10.097888868677574</v>
      </c>
      <c r="L330" s="2">
        <f t="shared" si="39"/>
        <v>14.3396097976053</v>
      </c>
      <c r="M330" s="2">
        <f t="shared" si="36"/>
        <v>259.86399999999998</v>
      </c>
    </row>
    <row r="331" spans="2:13" x14ac:dyDescent="0.3">
      <c r="B331" t="s">
        <v>72</v>
      </c>
      <c r="C331">
        <v>2560</v>
      </c>
      <c r="D331" s="1">
        <v>32</v>
      </c>
      <c r="E331" s="1">
        <v>375</v>
      </c>
      <c r="G331" s="2">
        <v>56.557000000000002</v>
      </c>
      <c r="H331" s="2">
        <v>47.887999999999998</v>
      </c>
      <c r="I331" s="2">
        <v>32.79</v>
      </c>
      <c r="J331" s="2">
        <f t="shared" si="37"/>
        <v>8.3430733596194973</v>
      </c>
      <c r="K331" s="2">
        <f t="shared" si="38"/>
        <v>9.8533912462412303</v>
      </c>
      <c r="L331" s="2">
        <f t="shared" si="39"/>
        <v>14.390338517840805</v>
      </c>
      <c r="M331" s="2">
        <f t="shared" si="36"/>
        <v>137.23499999999999</v>
      </c>
    </row>
    <row r="332" spans="2:13" x14ac:dyDescent="0.3">
      <c r="B332" t="s">
        <v>72</v>
      </c>
      <c r="C332">
        <v>2560</v>
      </c>
      <c r="D332" s="1">
        <v>32</v>
      </c>
      <c r="E332" s="1">
        <v>187</v>
      </c>
      <c r="G332" s="2">
        <v>28.815999999999999</v>
      </c>
      <c r="H332" s="2">
        <v>25.989000000000001</v>
      </c>
      <c r="I332" s="2">
        <v>16.212</v>
      </c>
      <c r="J332" s="2">
        <f t="shared" si="37"/>
        <v>8.1656182121043859</v>
      </c>
      <c r="K332" s="2">
        <f t="shared" si="38"/>
        <v>9.0538479510562144</v>
      </c>
      <c r="L332" s="2">
        <f t="shared" si="39"/>
        <v>14.513968319763139</v>
      </c>
      <c r="M332" s="2">
        <f t="shared" si="36"/>
        <v>71.016999999999996</v>
      </c>
    </row>
    <row r="333" spans="2:13" x14ac:dyDescent="0.3">
      <c r="B333" t="s">
        <v>72</v>
      </c>
      <c r="C333">
        <v>512</v>
      </c>
      <c r="D333" s="1">
        <v>32</v>
      </c>
      <c r="E333" s="1">
        <v>1</v>
      </c>
      <c r="G333" s="2">
        <v>8.5000000000000006E-2</v>
      </c>
      <c r="H333" s="2">
        <v>9.2999999999999999E-2</v>
      </c>
      <c r="I333" s="2">
        <v>0.09</v>
      </c>
      <c r="J333" s="2">
        <f t="shared" si="37"/>
        <v>0.59213703529411754</v>
      </c>
      <c r="K333" s="2">
        <f t="shared" si="38"/>
        <v>0.54120051612903231</v>
      </c>
      <c r="L333" s="2">
        <f t="shared" si="39"/>
        <v>0.55924053333333335</v>
      </c>
      <c r="M333" s="2">
        <f t="shared" si="36"/>
        <v>0.26800000000000002</v>
      </c>
    </row>
    <row r="334" spans="2:13" x14ac:dyDescent="0.3">
      <c r="B334" t="s">
        <v>73</v>
      </c>
      <c r="C334">
        <v>1024</v>
      </c>
      <c r="D334" s="1">
        <v>32</v>
      </c>
      <c r="E334" s="1">
        <v>1500</v>
      </c>
      <c r="G334" s="2">
        <v>59.280999999999999</v>
      </c>
      <c r="H334" s="2">
        <v>67.009</v>
      </c>
      <c r="I334" s="2">
        <v>19.952999999999999</v>
      </c>
      <c r="J334" s="2">
        <f t="shared" si="37"/>
        <v>5.0942104215515931</v>
      </c>
      <c r="K334" s="2">
        <f t="shared" si="38"/>
        <v>4.5067063827247091</v>
      </c>
      <c r="L334" s="2">
        <f t="shared" si="39"/>
        <v>15.135061795218766</v>
      </c>
      <c r="M334" s="2">
        <f t="shared" si="36"/>
        <v>146.24299999999999</v>
      </c>
    </row>
    <row r="335" spans="2:13" x14ac:dyDescent="0.3">
      <c r="B335" t="s">
        <v>73</v>
      </c>
      <c r="C335">
        <v>1024</v>
      </c>
      <c r="D335" s="1">
        <v>64</v>
      </c>
      <c r="E335" s="1">
        <v>1500</v>
      </c>
      <c r="G335" s="2">
        <v>80.188999999999993</v>
      </c>
      <c r="H335" s="2">
        <v>87.111999999999995</v>
      </c>
      <c r="I335" s="2">
        <v>40.1</v>
      </c>
      <c r="J335" s="2">
        <f t="shared" si="37"/>
        <v>7.5319529611293321</v>
      </c>
      <c r="K335" s="2">
        <f t="shared" si="38"/>
        <v>6.9333705574432916</v>
      </c>
      <c r="L335" s="2">
        <f t="shared" si="39"/>
        <v>15.061839800498753</v>
      </c>
      <c r="M335" s="2">
        <f t="shared" si="36"/>
        <v>207.40099999999998</v>
      </c>
    </row>
    <row r="338" spans="1:11" x14ac:dyDescent="0.3">
      <c r="G338" s="2"/>
      <c r="H338" s="2"/>
    </row>
    <row r="339" spans="1:11" x14ac:dyDescent="0.3">
      <c r="A339" t="s">
        <v>50</v>
      </c>
      <c r="C339" t="s">
        <v>51</v>
      </c>
      <c r="D339" t="s">
        <v>52</v>
      </c>
      <c r="G339" t="s">
        <v>53</v>
      </c>
      <c r="I339" t="s">
        <v>54</v>
      </c>
      <c r="J339" t="s">
        <v>55</v>
      </c>
      <c r="K339" t="s">
        <v>56</v>
      </c>
    </row>
    <row r="341" spans="1:11" x14ac:dyDescent="0.3">
      <c r="C341">
        <v>100000</v>
      </c>
      <c r="D341">
        <v>2</v>
      </c>
      <c r="G341" s="12"/>
      <c r="H341" s="2"/>
      <c r="I341" s="2"/>
      <c r="J341" t="s">
        <v>60</v>
      </c>
      <c r="K341" s="12"/>
    </row>
    <row r="342" spans="1:11" x14ac:dyDescent="0.3">
      <c r="C342">
        <v>100000</v>
      </c>
      <c r="D342">
        <v>4</v>
      </c>
      <c r="G342" s="12"/>
      <c r="H342" s="2"/>
      <c r="I342" s="2"/>
      <c r="J342" t="s">
        <v>60</v>
      </c>
      <c r="K342" s="12"/>
    </row>
    <row r="343" spans="1:11" x14ac:dyDescent="0.3">
      <c r="C343">
        <v>100000</v>
      </c>
      <c r="D343">
        <v>8</v>
      </c>
      <c r="G343" s="12"/>
      <c r="H343" s="2"/>
      <c r="I343" s="2"/>
      <c r="J343" t="s">
        <v>60</v>
      </c>
      <c r="K343" s="12"/>
    </row>
    <row r="344" spans="1:11" x14ac:dyDescent="0.3">
      <c r="C344">
        <v>100000</v>
      </c>
      <c r="D344">
        <v>16</v>
      </c>
      <c r="E344">
        <v>2</v>
      </c>
      <c r="G344" s="12"/>
      <c r="I344" s="2"/>
      <c r="J344" t="s">
        <v>58</v>
      </c>
      <c r="K344" s="12"/>
    </row>
    <row r="345" spans="1:11" x14ac:dyDescent="0.3">
      <c r="C345">
        <v>100000</v>
      </c>
      <c r="D345">
        <v>32</v>
      </c>
      <c r="E345">
        <v>4</v>
      </c>
      <c r="G345" s="12"/>
      <c r="I345" s="2"/>
      <c r="J345" t="s">
        <v>58</v>
      </c>
      <c r="K345" s="12"/>
    </row>
    <row r="346" spans="1:11" x14ac:dyDescent="0.3">
      <c r="C346">
        <v>3097600</v>
      </c>
      <c r="D346">
        <v>2</v>
      </c>
      <c r="G346" s="12"/>
      <c r="H346" s="2"/>
      <c r="I346" s="2"/>
      <c r="J346" t="s">
        <v>57</v>
      </c>
      <c r="K346" s="12"/>
    </row>
    <row r="347" spans="1:11" x14ac:dyDescent="0.3">
      <c r="C347">
        <f>1760*1760</f>
        <v>3097600</v>
      </c>
      <c r="D347">
        <v>4</v>
      </c>
      <c r="G347" s="12"/>
      <c r="H347" s="2"/>
      <c r="I347" s="2"/>
      <c r="J347" t="s">
        <v>57</v>
      </c>
      <c r="K347" s="12"/>
    </row>
    <row r="348" spans="1:11" x14ac:dyDescent="0.3">
      <c r="C348">
        <f>1760*1760</f>
        <v>3097600</v>
      </c>
      <c r="D348">
        <v>8</v>
      </c>
      <c r="G348" s="12"/>
      <c r="H348" s="2"/>
      <c r="I348" s="2"/>
      <c r="J348" t="s">
        <v>57</v>
      </c>
      <c r="K348" s="12"/>
    </row>
    <row r="349" spans="1:11" x14ac:dyDescent="0.3">
      <c r="C349">
        <v>3097600</v>
      </c>
      <c r="D349">
        <v>16</v>
      </c>
      <c r="E349">
        <v>2</v>
      </c>
      <c r="G349" s="12"/>
      <c r="I349" s="2"/>
      <c r="J349" t="s">
        <v>59</v>
      </c>
      <c r="K349" s="12"/>
    </row>
    <row r="350" spans="1:11" x14ac:dyDescent="0.3">
      <c r="C350">
        <v>3097600</v>
      </c>
      <c r="D350">
        <v>32</v>
      </c>
      <c r="E350">
        <v>4</v>
      </c>
      <c r="G350" s="12"/>
      <c r="I350" s="2"/>
      <c r="J350" t="s">
        <v>59</v>
      </c>
      <c r="K350" s="12"/>
    </row>
    <row r="351" spans="1:11" x14ac:dyDescent="0.3">
      <c r="C351">
        <v>4194304</v>
      </c>
      <c r="D351">
        <v>2</v>
      </c>
      <c r="G351" s="12"/>
      <c r="H351" s="2"/>
      <c r="I351" s="2"/>
      <c r="J351" t="s">
        <v>57</v>
      </c>
      <c r="K351" s="12"/>
    </row>
    <row r="352" spans="1:11" x14ac:dyDescent="0.3">
      <c r="C352">
        <f>2048*2048</f>
        <v>4194304</v>
      </c>
      <c r="D352">
        <v>4</v>
      </c>
      <c r="G352" s="12"/>
      <c r="H352" s="2"/>
      <c r="I352" s="2"/>
      <c r="J352" t="s">
        <v>57</v>
      </c>
      <c r="K352" s="12"/>
    </row>
    <row r="353" spans="3:11" x14ac:dyDescent="0.3">
      <c r="C353">
        <f>2048*2048</f>
        <v>4194304</v>
      </c>
      <c r="D353">
        <v>8</v>
      </c>
      <c r="G353" s="12"/>
      <c r="H353" s="2"/>
      <c r="I353" s="2"/>
      <c r="J353" t="s">
        <v>57</v>
      </c>
      <c r="K353" s="12"/>
    </row>
    <row r="354" spans="3:11" x14ac:dyDescent="0.3">
      <c r="C354">
        <v>4194304</v>
      </c>
      <c r="D354">
        <v>16</v>
      </c>
      <c r="E354">
        <v>2</v>
      </c>
      <c r="G354" s="12"/>
      <c r="I354" s="2"/>
      <c r="J354" t="s">
        <v>59</v>
      </c>
      <c r="K354" s="12"/>
    </row>
    <row r="355" spans="3:11" x14ac:dyDescent="0.3">
      <c r="C355">
        <v>4194304</v>
      </c>
      <c r="D355">
        <v>32</v>
      </c>
      <c r="E355">
        <v>4</v>
      </c>
      <c r="G355" s="12"/>
      <c r="I355" s="2"/>
      <c r="J355" t="s">
        <v>59</v>
      </c>
      <c r="K355" s="12"/>
    </row>
    <row r="356" spans="3:11" x14ac:dyDescent="0.3">
      <c r="C356">
        <v>6553600</v>
      </c>
      <c r="D356">
        <v>2</v>
      </c>
      <c r="G356" s="12"/>
      <c r="H356" s="2"/>
      <c r="I356" s="2"/>
      <c r="J356" t="s">
        <v>57</v>
      </c>
      <c r="K356" s="12"/>
    </row>
    <row r="357" spans="3:11" x14ac:dyDescent="0.3">
      <c r="C357">
        <f>2560*2560</f>
        <v>6553600</v>
      </c>
      <c r="D357">
        <v>4</v>
      </c>
      <c r="G357" s="12"/>
      <c r="H357" s="2"/>
      <c r="I357" s="2"/>
      <c r="J357" t="s">
        <v>57</v>
      </c>
      <c r="K357" s="12"/>
    </row>
    <row r="358" spans="3:11" x14ac:dyDescent="0.3">
      <c r="C358">
        <f>2560*2560</f>
        <v>6553600</v>
      </c>
      <c r="D358">
        <v>8</v>
      </c>
      <c r="G358" s="12"/>
      <c r="H358" s="2"/>
      <c r="I358" s="2"/>
      <c r="J358" t="s">
        <v>57</v>
      </c>
      <c r="K358" s="12"/>
    </row>
    <row r="359" spans="3:11" x14ac:dyDescent="0.3">
      <c r="C359">
        <v>6553600</v>
      </c>
      <c r="D359">
        <v>16</v>
      </c>
      <c r="E359">
        <v>2</v>
      </c>
      <c r="G359" s="12"/>
      <c r="I359" s="2"/>
      <c r="J359" t="s">
        <v>59</v>
      </c>
      <c r="K359" s="12"/>
    </row>
    <row r="360" spans="3:11" x14ac:dyDescent="0.3">
      <c r="C360">
        <v>6553600</v>
      </c>
      <c r="D360">
        <v>32</v>
      </c>
      <c r="E360">
        <v>4</v>
      </c>
      <c r="G360" s="12"/>
      <c r="I360" s="2"/>
      <c r="J360" t="s">
        <v>59</v>
      </c>
      <c r="K360" s="12"/>
    </row>
    <row r="361" spans="3:11" x14ac:dyDescent="0.3">
      <c r="C361">
        <f t="shared" ref="C361:C363" si="40">4096*4096</f>
        <v>16777216</v>
      </c>
      <c r="D361">
        <v>2</v>
      </c>
      <c r="G361" s="12"/>
      <c r="H361" s="2"/>
      <c r="I361" s="2"/>
      <c r="J361" t="s">
        <v>57</v>
      </c>
      <c r="K361" s="12"/>
    </row>
    <row r="362" spans="3:11" x14ac:dyDescent="0.3">
      <c r="C362">
        <f t="shared" si="40"/>
        <v>16777216</v>
      </c>
      <c r="D362">
        <v>4</v>
      </c>
      <c r="G362" s="12"/>
      <c r="H362" s="2"/>
      <c r="I362" s="2"/>
      <c r="J362" t="s">
        <v>57</v>
      </c>
      <c r="K362" s="12"/>
    </row>
    <row r="363" spans="3:11" x14ac:dyDescent="0.3">
      <c r="C363">
        <f t="shared" si="40"/>
        <v>16777216</v>
      </c>
      <c r="D363">
        <v>8</v>
      </c>
      <c r="G363" s="12"/>
      <c r="H363" s="2"/>
      <c r="I363" s="2"/>
      <c r="J363" t="s">
        <v>57</v>
      </c>
      <c r="K363" s="12"/>
    </row>
    <row r="364" spans="3:11" x14ac:dyDescent="0.3">
      <c r="C364">
        <v>16777216</v>
      </c>
      <c r="D364">
        <v>16</v>
      </c>
      <c r="E364">
        <v>2</v>
      </c>
      <c r="G364" s="12"/>
      <c r="H364" s="2"/>
      <c r="I364" s="2"/>
      <c r="J364" t="s">
        <v>59</v>
      </c>
      <c r="K364" s="12"/>
    </row>
    <row r="365" spans="3:11" x14ac:dyDescent="0.3">
      <c r="C365">
        <v>16777216</v>
      </c>
      <c r="D365">
        <v>32</v>
      </c>
      <c r="E365">
        <v>4</v>
      </c>
      <c r="G365" s="12"/>
      <c r="H365" s="2"/>
      <c r="I365" s="2"/>
      <c r="J365" t="s">
        <v>59</v>
      </c>
      <c r="K365" s="12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65"/>
  <sheetViews>
    <sheetView topLeftCell="A147" zoomScale="80" zoomScaleNormal="80" workbookViewId="0">
      <selection activeCell="H170" sqref="H170:I170"/>
    </sheetView>
  </sheetViews>
  <sheetFormatPr defaultColWidth="11" defaultRowHeight="15.6" x14ac:dyDescent="0.3"/>
  <cols>
    <col min="1" max="1" width="28" customWidth="1"/>
    <col min="2" max="2" width="26.3984375" customWidth="1"/>
    <col min="4" max="4" width="22" customWidth="1"/>
    <col min="7" max="7" width="22.5" customWidth="1"/>
    <col min="8" max="8" width="32.59765625" customWidth="1"/>
    <col min="9" max="9" width="30.59765625" customWidth="1"/>
    <col min="10" max="10" width="20" customWidth="1"/>
    <col min="11" max="11" width="22.59765625" customWidth="1"/>
    <col min="12" max="12" width="22.5" customWidth="1"/>
    <col min="13" max="13" width="18" customWidth="1"/>
    <col min="14" max="14" width="20.8984375" customWidth="1"/>
    <col min="15" max="15" width="17.5" customWidth="1"/>
    <col min="20" max="20" width="18.5" customWidth="1"/>
    <col min="21" max="21" width="22.3984375" customWidth="1"/>
    <col min="22" max="22" width="24.59765625" customWidth="1"/>
  </cols>
  <sheetData>
    <row r="1" spans="1:12" x14ac:dyDescent="0.3">
      <c r="A1" s="5" t="s">
        <v>61</v>
      </c>
      <c r="B1" s="5" t="s">
        <v>69</v>
      </c>
    </row>
    <row r="3" spans="1:12" x14ac:dyDescent="0.3">
      <c r="A3" s="9"/>
      <c r="B3" s="10"/>
      <c r="C3" s="11"/>
      <c r="E3" s="2"/>
    </row>
    <row r="4" spans="1:12" x14ac:dyDescent="0.3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22</v>
      </c>
      <c r="J4" t="s">
        <v>23</v>
      </c>
    </row>
    <row r="5" spans="1:12" x14ac:dyDescent="0.3">
      <c r="B5" s="1" t="s">
        <v>72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0.02</v>
      </c>
      <c r="J5" s="2">
        <f>(2*C5*D5*E5)/(I5/1000)/10^12</f>
        <v>4.9561599999999997</v>
      </c>
      <c r="K5" s="2"/>
      <c r="L5" s="2"/>
    </row>
    <row r="6" spans="1:12" x14ac:dyDescent="0.3">
      <c r="B6" s="1" t="s">
        <v>72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2.1000000000000001E-2</v>
      </c>
      <c r="J6" s="2">
        <f t="shared" ref="J6:J69" si="0">(2*C6*D6*E6)/(I6/1000)/10^12</f>
        <v>9.4403047619047609</v>
      </c>
      <c r="K6" s="2"/>
      <c r="L6" s="2"/>
    </row>
    <row r="7" spans="1:12" x14ac:dyDescent="0.3">
      <c r="B7" s="1" t="s">
        <v>72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2.3E-2</v>
      </c>
      <c r="J7" s="2">
        <f t="shared" si="0"/>
        <v>17.238817391304348</v>
      </c>
      <c r="K7" s="2"/>
      <c r="L7" s="2"/>
    </row>
    <row r="8" spans="1:12" x14ac:dyDescent="0.3">
      <c r="B8" s="1" t="s">
        <v>72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3.2000000000000001E-2</v>
      </c>
      <c r="J8" s="2">
        <f t="shared" si="0"/>
        <v>24.780799999999999</v>
      </c>
      <c r="K8" s="2"/>
      <c r="L8" s="2"/>
    </row>
    <row r="9" spans="1:12" x14ac:dyDescent="0.3">
      <c r="B9" s="1" t="s">
        <v>72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0.497</v>
      </c>
      <c r="J9" s="2">
        <f t="shared" si="0"/>
        <v>87.256338028168997</v>
      </c>
      <c r="K9" s="2"/>
      <c r="L9" s="2"/>
    </row>
    <row r="10" spans="1:12" x14ac:dyDescent="0.3">
      <c r="B10" s="1" t="s">
        <v>72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2.3E-2</v>
      </c>
      <c r="J10" s="2">
        <f t="shared" si="0"/>
        <v>5.835553391304348</v>
      </c>
      <c r="K10" s="2"/>
      <c r="L10" s="2"/>
    </row>
    <row r="11" spans="1:12" x14ac:dyDescent="0.3">
      <c r="B11" s="1" t="s">
        <v>72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2.3E-2</v>
      </c>
      <c r="J11" s="2">
        <f t="shared" si="0"/>
        <v>11.671106782608696</v>
      </c>
      <c r="K11" s="2"/>
      <c r="L11" s="2"/>
    </row>
    <row r="12" spans="1:12" x14ac:dyDescent="0.3">
      <c r="B12" s="1" t="s">
        <v>72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2.5000000000000001E-2</v>
      </c>
      <c r="J12" s="2">
        <f t="shared" si="0"/>
        <v>21.47483648</v>
      </c>
      <c r="K12" s="2"/>
      <c r="L12" s="2"/>
    </row>
    <row r="13" spans="1:12" x14ac:dyDescent="0.3">
      <c r="B13" s="1" t="s">
        <v>72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3.2000000000000001E-2</v>
      </c>
      <c r="J13" s="2">
        <f t="shared" si="0"/>
        <v>33.554431999999998</v>
      </c>
      <c r="K13" s="2"/>
      <c r="L13" s="2"/>
    </row>
    <row r="14" spans="1:12" x14ac:dyDescent="0.3">
      <c r="B14" s="1" t="s">
        <v>72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0.60199999999999998</v>
      </c>
      <c r="J14" s="2">
        <f t="shared" si="0"/>
        <v>97.541953488372087</v>
      </c>
      <c r="K14" s="2"/>
      <c r="L14" s="2"/>
    </row>
    <row r="15" spans="1:12" x14ac:dyDescent="0.3">
      <c r="B15" s="1" t="s">
        <v>72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2.8000000000000001E-2</v>
      </c>
      <c r="J15" s="2">
        <f t="shared" si="0"/>
        <v>7.4898285714285713</v>
      </c>
      <c r="K15" s="2"/>
      <c r="L15" s="2"/>
    </row>
    <row r="16" spans="1:12" x14ac:dyDescent="0.3">
      <c r="B16" s="1" t="s">
        <v>72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2.9000000000000001E-2</v>
      </c>
      <c r="J16" s="2">
        <f t="shared" si="0"/>
        <v>14.46311724137931</v>
      </c>
      <c r="K16" s="2"/>
      <c r="L16" s="2"/>
    </row>
    <row r="17" spans="2:12" x14ac:dyDescent="0.3">
      <c r="B17" s="1" t="s">
        <v>72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3.1E-2</v>
      </c>
      <c r="J17" s="2">
        <f t="shared" si="0"/>
        <v>27.060025806451613</v>
      </c>
      <c r="K17" s="2"/>
      <c r="L17" s="2"/>
    </row>
    <row r="18" spans="2:12" x14ac:dyDescent="0.3">
      <c r="B18" s="1" t="s">
        <v>72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3.5999999999999997E-2</v>
      </c>
      <c r="J18" s="2">
        <f t="shared" si="0"/>
        <v>46.603377777777787</v>
      </c>
      <c r="K18" s="2"/>
      <c r="L18" s="2"/>
    </row>
    <row r="19" spans="2:12" x14ac:dyDescent="0.3">
      <c r="B19" s="1" t="s">
        <v>72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0.874</v>
      </c>
      <c r="J19" s="2">
        <f t="shared" si="0"/>
        <v>104.97757437070939</v>
      </c>
      <c r="K19" s="2"/>
      <c r="L19" s="2"/>
    </row>
    <row r="20" spans="2:12" x14ac:dyDescent="0.3">
      <c r="B20" s="1" t="s">
        <v>72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5.0999999999999997E-2</v>
      </c>
      <c r="J20" s="2">
        <f t="shared" si="0"/>
        <v>10.52688062745098</v>
      </c>
      <c r="K20" s="2"/>
      <c r="L20" s="2"/>
    </row>
    <row r="21" spans="2:12" x14ac:dyDescent="0.3">
      <c r="B21" s="1" t="s">
        <v>72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5.1999999999999998E-2</v>
      </c>
      <c r="J21" s="2">
        <f t="shared" si="0"/>
        <v>20.648881230769231</v>
      </c>
      <c r="K21" s="2"/>
      <c r="L21" s="2"/>
    </row>
    <row r="22" spans="2:12" x14ac:dyDescent="0.3">
      <c r="B22" s="1" t="s">
        <v>72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5.2999999999999999E-2</v>
      </c>
      <c r="J22" s="2">
        <f t="shared" si="0"/>
        <v>40.518559396226415</v>
      </c>
      <c r="K22" s="2"/>
      <c r="L22" s="2"/>
    </row>
    <row r="23" spans="2:12" x14ac:dyDescent="0.3">
      <c r="B23" s="1" t="s">
        <v>72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6.7000000000000004E-2</v>
      </c>
      <c r="J23" s="2">
        <f t="shared" si="0"/>
        <v>64.103989492537309</v>
      </c>
      <c r="K23" s="2"/>
      <c r="L23" s="2"/>
    </row>
    <row r="24" spans="2:12" x14ac:dyDescent="0.3">
      <c r="B24" s="1" t="s">
        <v>72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2.1120000000000001</v>
      </c>
      <c r="J24" s="2">
        <f t="shared" si="0"/>
        <v>111.21260606060605</v>
      </c>
      <c r="K24" s="2"/>
      <c r="L24" s="2"/>
    </row>
    <row r="25" spans="2:12" x14ac:dyDescent="0.3">
      <c r="B25" s="1" t="s">
        <v>72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1.7999999999999999E-2</v>
      </c>
      <c r="J25" s="2">
        <f t="shared" si="0"/>
        <v>5.5068444444444449</v>
      </c>
      <c r="K25" s="2"/>
      <c r="L25" s="2"/>
    </row>
    <row r="26" spans="2:12" x14ac:dyDescent="0.3">
      <c r="B26" s="1" t="s">
        <v>72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2.1000000000000001E-2</v>
      </c>
      <c r="J26" s="2">
        <f t="shared" si="0"/>
        <v>9.4403047619047609</v>
      </c>
      <c r="K26" s="2"/>
      <c r="L26" s="2"/>
    </row>
    <row r="27" spans="2:12" x14ac:dyDescent="0.3">
      <c r="B27" s="1" t="s">
        <v>72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2.3E-2</v>
      </c>
      <c r="J27" s="2">
        <f t="shared" si="0"/>
        <v>17.238817391304348</v>
      </c>
      <c r="K27" s="2"/>
      <c r="L27" s="2"/>
    </row>
    <row r="28" spans="2:12" x14ac:dyDescent="0.3">
      <c r="B28" s="1" t="s">
        <v>72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0.03</v>
      </c>
      <c r="J28" s="2">
        <f t="shared" si="0"/>
        <v>26.432853333333338</v>
      </c>
      <c r="K28" s="2"/>
      <c r="L28" s="2"/>
    </row>
    <row r="29" spans="2:12" x14ac:dyDescent="0.3">
      <c r="B29" s="1" t="s">
        <v>72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0.45400000000000001</v>
      </c>
      <c r="J29" s="2">
        <f t="shared" si="0"/>
        <v>95.520704845814976</v>
      </c>
      <c r="K29" s="2"/>
      <c r="L29" s="2"/>
    </row>
    <row r="30" spans="2:12" x14ac:dyDescent="0.3">
      <c r="B30" s="1" t="s">
        <v>72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2.3E-2</v>
      </c>
      <c r="J30" s="2">
        <f t="shared" si="0"/>
        <v>5.835553391304348</v>
      </c>
      <c r="K30" s="2"/>
      <c r="L30" s="2"/>
    </row>
    <row r="31" spans="2:12" x14ac:dyDescent="0.3">
      <c r="B31" s="1" t="s">
        <v>72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2.5000000000000001E-2</v>
      </c>
      <c r="J31" s="2">
        <f t="shared" si="0"/>
        <v>10.73741824</v>
      </c>
      <c r="K31" s="2"/>
      <c r="L31" s="2"/>
    </row>
    <row r="32" spans="2:12" x14ac:dyDescent="0.3">
      <c r="B32" s="1" t="s">
        <v>72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2.5999999999999999E-2</v>
      </c>
      <c r="J32" s="2">
        <f t="shared" si="0"/>
        <v>20.648881230769231</v>
      </c>
      <c r="K32" s="2"/>
      <c r="L32" s="2"/>
    </row>
    <row r="33" spans="2:12" x14ac:dyDescent="0.3">
      <c r="B33" s="1" t="s">
        <v>72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3.3000000000000002E-2</v>
      </c>
      <c r="J33" s="2">
        <f t="shared" si="0"/>
        <v>32.537631030303025</v>
      </c>
      <c r="K33" s="2"/>
      <c r="L33" s="2"/>
    </row>
    <row r="34" spans="2:12" x14ac:dyDescent="0.3">
      <c r="B34" s="1" t="s">
        <v>72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0.61099999999999999</v>
      </c>
      <c r="J34" s="2">
        <f t="shared" si="0"/>
        <v>96.105165302782325</v>
      </c>
      <c r="K34" s="2"/>
      <c r="L34" s="2"/>
    </row>
    <row r="35" spans="2:12" x14ac:dyDescent="0.3">
      <c r="B35" s="1" t="s">
        <v>72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4.4999999999999998E-2</v>
      </c>
      <c r="J35" s="2">
        <f t="shared" si="0"/>
        <v>4.6603377777777784</v>
      </c>
      <c r="K35" s="2"/>
      <c r="L35" s="2"/>
    </row>
    <row r="36" spans="2:12" x14ac:dyDescent="0.3">
      <c r="B36" s="1" t="s">
        <v>72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4.2999999999999997E-2</v>
      </c>
      <c r="J36" s="2">
        <f t="shared" si="0"/>
        <v>9.7541953488372108</v>
      </c>
      <c r="K36" s="2"/>
      <c r="L36" s="2"/>
    </row>
    <row r="37" spans="2:12" x14ac:dyDescent="0.3">
      <c r="B37" s="1" t="s">
        <v>72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4.4999999999999998E-2</v>
      </c>
      <c r="J37" s="2">
        <f t="shared" si="0"/>
        <v>18.641351111111113</v>
      </c>
      <c r="K37" s="2"/>
      <c r="L37" s="2"/>
    </row>
    <row r="38" spans="2:12" x14ac:dyDescent="0.3">
      <c r="B38" s="1" t="s">
        <v>72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0.05</v>
      </c>
      <c r="J38" s="2">
        <f t="shared" si="0"/>
        <v>33.554431999999998</v>
      </c>
      <c r="K38" s="2"/>
      <c r="L38" s="2"/>
    </row>
    <row r="39" spans="2:12" x14ac:dyDescent="0.3">
      <c r="B39" s="1" t="s">
        <v>72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0.94099999999999995</v>
      </c>
      <c r="J39" s="2">
        <f t="shared" si="0"/>
        <v>97.50308182784272</v>
      </c>
      <c r="K39" s="2"/>
      <c r="L39" s="2"/>
    </row>
    <row r="40" spans="2:12" x14ac:dyDescent="0.3">
      <c r="B40" s="1" t="s">
        <v>72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0.06</v>
      </c>
      <c r="J40" s="2">
        <f t="shared" si="0"/>
        <v>8.9478485333333335</v>
      </c>
      <c r="K40" s="2"/>
      <c r="L40" s="2"/>
    </row>
    <row r="41" spans="2:12" x14ac:dyDescent="0.3">
      <c r="B41" s="1" t="s">
        <v>72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0.06</v>
      </c>
      <c r="J41" s="2">
        <f t="shared" si="0"/>
        <v>17.895697066666667</v>
      </c>
      <c r="K41" s="2"/>
      <c r="L41" s="2"/>
    </row>
    <row r="42" spans="2:12" x14ac:dyDescent="0.3">
      <c r="B42" s="1" t="s">
        <v>72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6.3E-2</v>
      </c>
      <c r="J42" s="2">
        <f t="shared" si="0"/>
        <v>34.08704203174603</v>
      </c>
      <c r="K42" s="2"/>
      <c r="L42" s="2"/>
    </row>
    <row r="43" spans="2:12" x14ac:dyDescent="0.3">
      <c r="B43" s="1" t="s">
        <v>72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7.0999999999999994E-2</v>
      </c>
      <c r="J43" s="2">
        <f t="shared" si="0"/>
        <v>60.492497126760568</v>
      </c>
      <c r="K43" s="2"/>
      <c r="L43" s="2"/>
    </row>
    <row r="44" spans="2:12" x14ac:dyDescent="0.3">
      <c r="B44" s="1" t="s">
        <v>72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2.1459999999999999</v>
      </c>
      <c r="J44" s="2">
        <f t="shared" si="0"/>
        <v>109.45061696178938</v>
      </c>
      <c r="K44" s="2"/>
      <c r="L44" s="2"/>
    </row>
    <row r="45" spans="2:12" x14ac:dyDescent="0.3">
      <c r="B45" s="1" t="s">
        <v>72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1.5569999999999999</v>
      </c>
      <c r="J45" s="2">
        <f t="shared" si="0"/>
        <v>28.381735131663458</v>
      </c>
      <c r="K45" s="2"/>
      <c r="L45" s="2"/>
    </row>
    <row r="46" spans="2:12" x14ac:dyDescent="0.3">
      <c r="B46" s="1" t="s">
        <v>72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2.0299999999999998</v>
      </c>
      <c r="J46" s="2">
        <f t="shared" si="0"/>
        <v>29.475832937931038</v>
      </c>
      <c r="K46" s="2"/>
      <c r="L46" s="2"/>
    </row>
    <row r="47" spans="2:12" x14ac:dyDescent="0.3">
      <c r="B47" s="1" t="s">
        <v>72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3.13</v>
      </c>
      <c r="J47" s="2">
        <f t="shared" si="0"/>
        <v>29.870178146964854</v>
      </c>
      <c r="K47" s="2"/>
      <c r="L47" s="2"/>
    </row>
    <row r="48" spans="2:12" x14ac:dyDescent="0.3">
      <c r="B48" s="1" t="s">
        <v>72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7.859</v>
      </c>
      <c r="J48" s="2">
        <f t="shared" si="0"/>
        <v>30.454735138821736</v>
      </c>
      <c r="K48" s="2"/>
      <c r="L48" s="2"/>
    </row>
    <row r="49" spans="2:12" x14ac:dyDescent="0.3">
      <c r="B49" s="1"/>
      <c r="I49" s="2"/>
      <c r="J49" s="2"/>
      <c r="K49" s="2"/>
      <c r="L49" s="2"/>
    </row>
    <row r="50" spans="2:12" x14ac:dyDescent="0.3">
      <c r="B50" s="1"/>
      <c r="I50" s="2"/>
      <c r="J50" s="2"/>
      <c r="K50" s="2"/>
      <c r="L50" s="2"/>
    </row>
    <row r="51" spans="2:12" x14ac:dyDescent="0.3">
      <c r="B51" s="1" t="s">
        <v>72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 s="2">
        <v>5.7670000000000003</v>
      </c>
      <c r="J51" s="2">
        <f t="shared" si="0"/>
        <v>28.535606644702618</v>
      </c>
      <c r="K51" s="2"/>
      <c r="L51" s="2"/>
    </row>
    <row r="52" spans="2:12" x14ac:dyDescent="0.3">
      <c r="B52" s="1" t="s">
        <v>72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 s="2">
        <v>0.16900000000000001</v>
      </c>
      <c r="J52" s="2">
        <f t="shared" si="0"/>
        <v>6.1651029585798804</v>
      </c>
      <c r="K52" s="2"/>
      <c r="L52" s="2"/>
    </row>
    <row r="53" spans="2:12" x14ac:dyDescent="0.3">
      <c r="B53" s="1" t="s">
        <v>72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6.7859999999999996</v>
      </c>
      <c r="J53" s="2">
        <f t="shared" si="0"/>
        <v>28.218926627763043</v>
      </c>
      <c r="K53" s="2"/>
      <c r="L53" s="2"/>
    </row>
    <row r="54" spans="2:12" x14ac:dyDescent="0.3">
      <c r="B54" s="1" t="s">
        <v>72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0.19</v>
      </c>
      <c r="J54" s="2">
        <f t="shared" si="0"/>
        <v>6.381029052631578</v>
      </c>
      <c r="K54" s="2"/>
      <c r="L54" s="2"/>
    </row>
    <row r="55" spans="2:12" x14ac:dyDescent="0.3">
      <c r="B55" s="1" t="s">
        <v>72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8.4410000000000007</v>
      </c>
      <c r="J55" s="2">
        <f t="shared" si="0"/>
        <v>28.357664390475058</v>
      </c>
      <c r="K55" s="2"/>
      <c r="L55" s="2"/>
    </row>
    <row r="56" spans="2:12" x14ac:dyDescent="0.3">
      <c r="B56" s="1" t="s">
        <v>72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0.23799999999999999</v>
      </c>
      <c r="J56" s="2">
        <f t="shared" si="0"/>
        <v>6.3676235294117642</v>
      </c>
      <c r="K56" s="2"/>
      <c r="L56" s="2"/>
    </row>
    <row r="57" spans="2:12" x14ac:dyDescent="0.3">
      <c r="B57" s="1" t="s">
        <v>72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13.477</v>
      </c>
      <c r="J57" s="2">
        <f t="shared" si="0"/>
        <v>28.417843154411216</v>
      </c>
      <c r="K57" s="2"/>
      <c r="L57" s="2"/>
    </row>
    <row r="58" spans="2:12" x14ac:dyDescent="0.3">
      <c r="B58" s="1" t="s">
        <v>72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0.35899999999999999</v>
      </c>
      <c r="J58" s="2">
        <f t="shared" si="0"/>
        <v>6.7542925905292481</v>
      </c>
      <c r="K58" s="2"/>
      <c r="L58" s="2"/>
    </row>
    <row r="59" spans="2:12" x14ac:dyDescent="0.3">
      <c r="B59" s="1" t="s">
        <v>72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5.8710000000000004</v>
      </c>
      <c r="J59" s="2">
        <f t="shared" si="0"/>
        <v>28.03012153295861</v>
      </c>
      <c r="K59" s="2"/>
      <c r="L59" s="2"/>
    </row>
    <row r="60" spans="2:12" x14ac:dyDescent="0.3">
      <c r="B60" s="1" t="s">
        <v>72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0.17</v>
      </c>
      <c r="J60" s="2">
        <f t="shared" si="0"/>
        <v>6.1288376470588233</v>
      </c>
      <c r="K60" s="2"/>
      <c r="L60" s="2"/>
    </row>
    <row r="61" spans="2:12" x14ac:dyDescent="0.3">
      <c r="B61" s="1" t="s">
        <v>72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6.98</v>
      </c>
      <c r="J61" s="2">
        <f t="shared" si="0"/>
        <v>27.434618351862465</v>
      </c>
      <c r="K61" s="2"/>
      <c r="L61" s="2"/>
    </row>
    <row r="62" spans="2:12" x14ac:dyDescent="0.3">
      <c r="B62" s="1" t="s">
        <v>72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0.191</v>
      </c>
      <c r="J62" s="2">
        <f t="shared" si="0"/>
        <v>6.3476205235602086</v>
      </c>
      <c r="K62" s="2"/>
      <c r="L62" s="2"/>
    </row>
    <row r="63" spans="2:12" x14ac:dyDescent="0.3">
      <c r="B63" s="1" t="s">
        <v>72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8.5730000000000004</v>
      </c>
      <c r="J63" s="2">
        <f t="shared" si="0"/>
        <v>27.921036407325321</v>
      </c>
      <c r="K63" s="2"/>
      <c r="L63" s="2"/>
    </row>
    <row r="64" spans="2:12" x14ac:dyDescent="0.3">
      <c r="B64" s="1" t="s">
        <v>72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0.23799999999999999</v>
      </c>
      <c r="J64" s="2">
        <f t="shared" si="0"/>
        <v>6.3676235294117642</v>
      </c>
      <c r="K64" s="2"/>
      <c r="L64" s="2"/>
    </row>
    <row r="65" spans="2:12" x14ac:dyDescent="0.3">
      <c r="B65" s="1" t="s">
        <v>72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13.542999999999999</v>
      </c>
      <c r="J65" s="2">
        <f t="shared" si="0"/>
        <v>28.279352594846046</v>
      </c>
      <c r="K65" s="2"/>
      <c r="L65" s="2"/>
    </row>
    <row r="66" spans="2:12" x14ac:dyDescent="0.3">
      <c r="B66" s="1" t="s">
        <v>72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0.36099999999999999</v>
      </c>
      <c r="J66" s="2">
        <f t="shared" si="0"/>
        <v>6.7168726869806097</v>
      </c>
      <c r="K66" s="2"/>
      <c r="L66" s="2"/>
    </row>
    <row r="67" spans="2:12" x14ac:dyDescent="0.3">
      <c r="B67" s="1"/>
      <c r="I67" s="2"/>
      <c r="J67" s="2"/>
      <c r="K67" s="2"/>
      <c r="L67" s="2"/>
    </row>
    <row r="68" spans="2:12" x14ac:dyDescent="0.3">
      <c r="B68" s="1" t="s">
        <v>72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5.6000000000000001E-2</v>
      </c>
      <c r="J68" s="2">
        <f t="shared" si="0"/>
        <v>11.234742857142857</v>
      </c>
      <c r="K68" s="2"/>
      <c r="L68" s="2"/>
    </row>
    <row r="69" spans="2:12" x14ac:dyDescent="0.3">
      <c r="B69" s="1" t="s">
        <v>72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5.7000000000000002E-2</v>
      </c>
      <c r="J69" s="2">
        <f t="shared" si="0"/>
        <v>22.075284210526316</v>
      </c>
      <c r="K69" s="2"/>
      <c r="L69" s="2"/>
    </row>
    <row r="70" spans="2:12" x14ac:dyDescent="0.3">
      <c r="B70" s="1" t="s">
        <v>72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 s="2">
        <v>0.06</v>
      </c>
      <c r="J70" s="2">
        <f t="shared" ref="J70:J83" si="1">(2*C70*D70*E70)/(I70/1000)/10^12</f>
        <v>41.943040000000003</v>
      </c>
      <c r="K70" s="2"/>
      <c r="L70" s="2"/>
    </row>
    <row r="71" spans="2:12" x14ac:dyDescent="0.3">
      <c r="B71" s="1" t="s">
        <v>72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7.4999999999999997E-2</v>
      </c>
      <c r="J71" s="2">
        <f t="shared" si="1"/>
        <v>67.108864000000011</v>
      </c>
      <c r="K71" s="2"/>
      <c r="L71" s="2"/>
    </row>
    <row r="72" spans="2:12" x14ac:dyDescent="0.3">
      <c r="B72" s="1" t="s">
        <v>72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9.9000000000000005E-2</v>
      </c>
      <c r="J72" s="2">
        <f t="shared" si="1"/>
        <v>6.3550060606060601</v>
      </c>
      <c r="K72" s="2"/>
      <c r="L72" s="2"/>
    </row>
    <row r="73" spans="2:12" x14ac:dyDescent="0.3">
      <c r="B73" s="1" t="s">
        <v>72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0.105</v>
      </c>
      <c r="J73" s="2">
        <f t="shared" si="1"/>
        <v>11.983725714285715</v>
      </c>
      <c r="K73" s="2"/>
      <c r="L73" s="2"/>
    </row>
    <row r="74" spans="2:12" x14ac:dyDescent="0.3">
      <c r="B74" s="1" t="s">
        <v>72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0.112</v>
      </c>
      <c r="J74" s="2">
        <f t="shared" si="1"/>
        <v>22.469485714285714</v>
      </c>
      <c r="K74" s="2"/>
      <c r="L74" s="2"/>
    </row>
    <row r="75" spans="2:12" x14ac:dyDescent="0.3">
      <c r="B75" s="1" t="s">
        <v>72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0.13100000000000001</v>
      </c>
      <c r="J75" s="2">
        <f t="shared" si="1"/>
        <v>38.421105343511442</v>
      </c>
      <c r="K75" s="2"/>
      <c r="L75" s="2"/>
    </row>
    <row r="76" spans="2:12" x14ac:dyDescent="0.3">
      <c r="B76" s="1" t="s">
        <v>72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1.4999999999999999E-2</v>
      </c>
      <c r="J76" s="2">
        <f t="shared" si="1"/>
        <v>6.7108864000000006</v>
      </c>
      <c r="K76" s="2"/>
      <c r="L76" s="2"/>
    </row>
    <row r="77" spans="2:12" x14ac:dyDescent="0.3">
      <c r="B77" s="1" t="s">
        <v>72</v>
      </c>
      <c r="C77">
        <f t="shared" ref="C77:C83" si="2">3*1024</f>
        <v>3072</v>
      </c>
      <c r="D77">
        <v>32</v>
      </c>
      <c r="E77">
        <v>1024</v>
      </c>
      <c r="F77" t="s">
        <v>3</v>
      </c>
      <c r="G77" t="s">
        <v>3</v>
      </c>
      <c r="I77" s="2">
        <v>1.6E-2</v>
      </c>
      <c r="J77" s="2">
        <f t="shared" si="1"/>
        <v>12.582912</v>
      </c>
      <c r="K77" s="2"/>
      <c r="L77" s="2"/>
    </row>
    <row r="78" spans="2:12" x14ac:dyDescent="0.3">
      <c r="B78" s="1" t="s">
        <v>72</v>
      </c>
      <c r="C78">
        <f t="shared" si="2"/>
        <v>3072</v>
      </c>
      <c r="D78">
        <v>64</v>
      </c>
      <c r="E78">
        <v>1024</v>
      </c>
      <c r="F78" t="s">
        <v>3</v>
      </c>
      <c r="G78" t="s">
        <v>3</v>
      </c>
      <c r="I78" s="2">
        <v>1.7999999999999999E-2</v>
      </c>
      <c r="J78" s="2">
        <f t="shared" si="1"/>
        <v>22.369621333333335</v>
      </c>
      <c r="K78" s="2"/>
      <c r="L78" s="2"/>
    </row>
    <row r="79" spans="2:12" x14ac:dyDescent="0.3">
      <c r="B79" s="1" t="s">
        <v>72</v>
      </c>
      <c r="C79">
        <f t="shared" si="2"/>
        <v>3072</v>
      </c>
      <c r="D79">
        <v>128</v>
      </c>
      <c r="E79">
        <v>1024</v>
      </c>
      <c r="F79" t="s">
        <v>3</v>
      </c>
      <c r="G79" t="s">
        <v>3</v>
      </c>
      <c r="I79" s="2">
        <v>2.4E-2</v>
      </c>
      <c r="J79" s="2">
        <f t="shared" si="1"/>
        <v>33.554431999999998</v>
      </c>
      <c r="K79" s="2"/>
      <c r="L79" s="2"/>
    </row>
    <row r="80" spans="2:12" x14ac:dyDescent="0.3">
      <c r="B80" s="1" t="s">
        <v>72</v>
      </c>
      <c r="C80">
        <f t="shared" si="2"/>
        <v>3072</v>
      </c>
      <c r="D80">
        <v>16</v>
      </c>
      <c r="E80">
        <v>1024</v>
      </c>
      <c r="F80" t="s">
        <v>15</v>
      </c>
      <c r="G80" t="s">
        <v>3</v>
      </c>
      <c r="I80" s="2">
        <v>1.6E-2</v>
      </c>
      <c r="J80" s="2">
        <f t="shared" si="1"/>
        <v>6.2914560000000002</v>
      </c>
      <c r="K80" s="2"/>
      <c r="L80" s="2"/>
    </row>
    <row r="81" spans="2:12" x14ac:dyDescent="0.3">
      <c r="B81" s="1" t="s">
        <v>72</v>
      </c>
      <c r="C81">
        <f t="shared" si="2"/>
        <v>3072</v>
      </c>
      <c r="D81">
        <v>32</v>
      </c>
      <c r="E81">
        <v>1024</v>
      </c>
      <c r="F81" t="s">
        <v>15</v>
      </c>
      <c r="G81" t="s">
        <v>3</v>
      </c>
      <c r="I81" s="2">
        <v>1.7000000000000001E-2</v>
      </c>
      <c r="J81" s="2">
        <f t="shared" si="1"/>
        <v>11.842740705882354</v>
      </c>
      <c r="K81" s="2"/>
      <c r="L81" s="2"/>
    </row>
    <row r="82" spans="2:12" x14ac:dyDescent="0.3">
      <c r="B82" s="1" t="s">
        <v>72</v>
      </c>
      <c r="C82">
        <f t="shared" si="2"/>
        <v>3072</v>
      </c>
      <c r="D82">
        <v>64</v>
      </c>
      <c r="E82">
        <v>1024</v>
      </c>
      <c r="F82" t="s">
        <v>15</v>
      </c>
      <c r="G82" t="s">
        <v>3</v>
      </c>
      <c r="I82" s="2">
        <v>0.02</v>
      </c>
      <c r="J82" s="2">
        <f t="shared" si="1"/>
        <v>20.132659199999999</v>
      </c>
      <c r="K82" s="2"/>
      <c r="L82" s="2"/>
    </row>
    <row r="83" spans="2:12" x14ac:dyDescent="0.3">
      <c r="B83" s="1" t="s">
        <v>72</v>
      </c>
      <c r="C83">
        <f t="shared" si="2"/>
        <v>3072</v>
      </c>
      <c r="D83">
        <v>128</v>
      </c>
      <c r="E83">
        <v>1024</v>
      </c>
      <c r="F83" t="s">
        <v>15</v>
      </c>
      <c r="G83" t="s">
        <v>3</v>
      </c>
      <c r="I83" s="2">
        <v>2.3E-2</v>
      </c>
      <c r="J83" s="2">
        <f t="shared" si="1"/>
        <v>35.013320347826088</v>
      </c>
      <c r="K83" s="2"/>
      <c r="L83" s="2"/>
    </row>
    <row r="84" spans="2:12" x14ac:dyDescent="0.3">
      <c r="B84" s="1"/>
      <c r="I84" s="2"/>
      <c r="J84" s="2"/>
      <c r="K84" s="2"/>
      <c r="L84" s="2"/>
    </row>
    <row r="85" spans="2:12" x14ac:dyDescent="0.3">
      <c r="B85" s="1" t="s">
        <v>72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1.7090000000000001</v>
      </c>
      <c r="J85" s="2">
        <f>(2*C85*D85*E85)/(I85/1000)/10^12</f>
        <v>27.370962761849036</v>
      </c>
      <c r="K85" s="2"/>
      <c r="L85" s="2"/>
    </row>
    <row r="86" spans="2:12" x14ac:dyDescent="0.3">
      <c r="B86" s="1" t="s">
        <v>72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7.6829999999999998</v>
      </c>
      <c r="J86" s="2">
        <f>(2*C86*D86*E86)/(I86/1000)/10^12</f>
        <v>28.051762280359235</v>
      </c>
      <c r="K86" s="2"/>
      <c r="L86" s="2"/>
    </row>
    <row r="87" spans="2:12" x14ac:dyDescent="0.3">
      <c r="B87" s="1"/>
      <c r="I87" s="2"/>
      <c r="J87" s="2"/>
    </row>
    <row r="88" spans="2:12" x14ac:dyDescent="0.3">
      <c r="B88" s="1" t="s">
        <v>67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0.65100000000000002</v>
      </c>
      <c r="J88" s="2">
        <f t="shared" ref="J88:J119" si="3">(2*C88*D88*E88)/(I88/1000)/10^12</f>
        <v>6.2918586789554531</v>
      </c>
    </row>
    <row r="89" spans="2:12" x14ac:dyDescent="0.3">
      <c r="B89" s="1" t="s">
        <v>67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 s="2">
        <v>1.23</v>
      </c>
      <c r="J89" s="2">
        <f t="shared" si="3"/>
        <v>6.6601626016260163</v>
      </c>
    </row>
    <row r="90" spans="2:12" x14ac:dyDescent="0.3">
      <c r="B90" s="1" t="s">
        <v>67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0.68300000000000005</v>
      </c>
      <c r="J90" s="2">
        <f t="shared" si="3"/>
        <v>11.994143484626646</v>
      </c>
    </row>
    <row r="91" spans="2:12" x14ac:dyDescent="0.3">
      <c r="B91" s="1" t="s">
        <v>67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1.2330000000000001</v>
      </c>
      <c r="J91" s="2">
        <f t="shared" si="3"/>
        <v>13.287915652879155</v>
      </c>
    </row>
    <row r="92" spans="2:12" x14ac:dyDescent="0.3">
      <c r="B92" s="1" t="s">
        <v>67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 s="2">
        <v>1.512</v>
      </c>
      <c r="J92" s="2">
        <f t="shared" si="3"/>
        <v>2.7089947089947088</v>
      </c>
    </row>
    <row r="93" spans="2:12" x14ac:dyDescent="0.3">
      <c r="B93" s="1" t="s">
        <v>67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2.952</v>
      </c>
      <c r="J93" s="2">
        <f t="shared" si="3"/>
        <v>2.7750677506775068</v>
      </c>
    </row>
    <row r="94" spans="2:12" x14ac:dyDescent="0.3">
      <c r="B94" s="1" t="s">
        <v>67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1.542</v>
      </c>
      <c r="J94" s="2">
        <f t="shared" si="3"/>
        <v>5.312581063553826</v>
      </c>
    </row>
    <row r="95" spans="2:12" x14ac:dyDescent="0.3">
      <c r="B95" s="1" t="s">
        <v>67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2.99</v>
      </c>
      <c r="J95" s="2">
        <f t="shared" si="3"/>
        <v>5.4795986622073576</v>
      </c>
    </row>
    <row r="96" spans="2:12" x14ac:dyDescent="0.3">
      <c r="B96" s="1" t="s">
        <v>73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1.7999999999999999E-2</v>
      </c>
      <c r="J96" s="2">
        <f t="shared" si="3"/>
        <v>40.777955555555565</v>
      </c>
    </row>
    <row r="97" spans="1:10" x14ac:dyDescent="0.3">
      <c r="B97" s="1" t="s">
        <v>73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1.9E-2</v>
      </c>
      <c r="J97" s="2">
        <f t="shared" si="3"/>
        <v>38.631747368421046</v>
      </c>
    </row>
    <row r="98" spans="1:10" x14ac:dyDescent="0.3">
      <c r="B98" s="1" t="s">
        <v>72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9.0220000000000002</v>
      </c>
      <c r="J98" s="2">
        <f t="shared" si="3"/>
        <v>104.6019064508978</v>
      </c>
    </row>
    <row r="99" spans="1:10" x14ac:dyDescent="0.3">
      <c r="B99" s="1" t="s">
        <v>72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5.819</v>
      </c>
      <c r="J99" s="2">
        <f t="shared" si="3"/>
        <v>103.79442790857536</v>
      </c>
    </row>
    <row r="100" spans="1:10" x14ac:dyDescent="0.3">
      <c r="A100" s="1"/>
      <c r="B100" s="1" t="s">
        <v>72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3.4140000000000001</v>
      </c>
      <c r="J100" s="2">
        <f t="shared" si="3"/>
        <v>99.513363796133561</v>
      </c>
    </row>
    <row r="101" spans="1:10" x14ac:dyDescent="0.3">
      <c r="A101" s="1"/>
      <c r="B101" s="1" t="s">
        <v>72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10.872</v>
      </c>
      <c r="J101" s="2">
        <f t="shared" si="3"/>
        <v>105.03120529801325</v>
      </c>
    </row>
    <row r="102" spans="1:10" x14ac:dyDescent="0.3">
      <c r="A102" s="1"/>
      <c r="B102" s="1" t="s">
        <v>72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1.5940000000000001</v>
      </c>
      <c r="J102" s="2">
        <f t="shared" si="3"/>
        <v>94.72706649937264</v>
      </c>
    </row>
    <row r="103" spans="1:10" x14ac:dyDescent="0.3">
      <c r="B103" s="1" t="s">
        <v>72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17.93</v>
      </c>
      <c r="J103" s="2">
        <f t="shared" si="3"/>
        <v>105.26697155605133</v>
      </c>
    </row>
    <row r="104" spans="1:10" x14ac:dyDescent="0.3">
      <c r="B104" s="1" t="s">
        <v>72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11.547000000000001</v>
      </c>
      <c r="J104" s="2">
        <f t="shared" si="3"/>
        <v>104.61241465315668</v>
      </c>
    </row>
    <row r="105" spans="1:10" x14ac:dyDescent="0.3">
      <c r="A105" s="1"/>
      <c r="B105" s="1" t="s">
        <v>72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6.7640000000000002</v>
      </c>
      <c r="J105" s="2">
        <f t="shared" si="3"/>
        <v>100.45494500295683</v>
      </c>
    </row>
    <row r="106" spans="1:10" x14ac:dyDescent="0.3">
      <c r="A106" s="1"/>
      <c r="B106" s="1" t="s">
        <v>72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21.619</v>
      </c>
      <c r="J106" s="2">
        <f t="shared" si="3"/>
        <v>105.63849058698368</v>
      </c>
    </row>
    <row r="107" spans="1:10" x14ac:dyDescent="0.3">
      <c r="A107" s="1"/>
      <c r="B107" s="1" t="s">
        <v>72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3.1419999999999999</v>
      </c>
      <c r="J107" s="2">
        <f t="shared" si="3"/>
        <v>96.11390451941439</v>
      </c>
    </row>
    <row r="108" spans="1:10" x14ac:dyDescent="0.3">
      <c r="B108" s="1" t="s">
        <v>72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10.608000000000001</v>
      </c>
      <c r="J108" s="2">
        <f t="shared" si="3"/>
        <v>88.962895927601792</v>
      </c>
    </row>
    <row r="109" spans="1:10" x14ac:dyDescent="0.3">
      <c r="B109" s="1" t="s">
        <v>72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6.0110000000000001</v>
      </c>
      <c r="J109" s="2">
        <f t="shared" si="3"/>
        <v>100.47908434536683</v>
      </c>
    </row>
    <row r="110" spans="1:10" x14ac:dyDescent="0.3">
      <c r="A110" s="1"/>
      <c r="B110" s="1" t="s">
        <v>72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3.7170000000000001</v>
      </c>
      <c r="J110" s="2">
        <f t="shared" si="3"/>
        <v>91.401297820823231</v>
      </c>
    </row>
    <row r="111" spans="1:10" x14ac:dyDescent="0.3">
      <c r="A111" s="1"/>
      <c r="B111" s="1" t="s">
        <v>72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11.648999999999999</v>
      </c>
      <c r="J111" s="2">
        <f t="shared" si="3"/>
        <v>98.025518413597737</v>
      </c>
    </row>
    <row r="112" spans="1:10" x14ac:dyDescent="0.3">
      <c r="A112" s="1"/>
      <c r="B112" s="1" t="s">
        <v>72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1.68</v>
      </c>
      <c r="J112" s="2">
        <f t="shared" si="3"/>
        <v>89.877942857142855</v>
      </c>
    </row>
    <row r="113" spans="1:10" x14ac:dyDescent="0.3">
      <c r="B113" s="1" t="s">
        <v>72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21.085000000000001</v>
      </c>
      <c r="J113" s="2">
        <f t="shared" si="3"/>
        <v>89.515617737728249</v>
      </c>
    </row>
    <row r="114" spans="1:10" x14ac:dyDescent="0.3">
      <c r="B114" s="1" t="s">
        <v>72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11.927</v>
      </c>
      <c r="J114" s="2">
        <f t="shared" si="3"/>
        <v>101.279412425589</v>
      </c>
    </row>
    <row r="115" spans="1:10" x14ac:dyDescent="0.3">
      <c r="A115" s="1"/>
      <c r="B115" s="1" t="s">
        <v>72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7.375</v>
      </c>
      <c r="J115" s="2">
        <f t="shared" si="3"/>
        <v>92.132508203389833</v>
      </c>
    </row>
    <row r="116" spans="1:10" x14ac:dyDescent="0.3">
      <c r="A116" s="1"/>
      <c r="B116" s="1" t="s">
        <v>72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23.297000000000001</v>
      </c>
      <c r="J116" s="2">
        <f t="shared" si="3"/>
        <v>98.02972605914924</v>
      </c>
    </row>
    <row r="117" spans="1:10" x14ac:dyDescent="0.3">
      <c r="A117" s="1"/>
      <c r="B117" s="1" t="s">
        <v>72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3.3050000000000002</v>
      </c>
      <c r="J117" s="2">
        <f t="shared" si="3"/>
        <v>91.373642360060515</v>
      </c>
    </row>
    <row r="118" spans="1:10" x14ac:dyDescent="0.3">
      <c r="A118" s="1"/>
      <c r="B118" s="1" t="s">
        <v>72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4.2000000000000003E-2</v>
      </c>
      <c r="J118" s="2">
        <f t="shared" si="3"/>
        <v>9.5869805714285707</v>
      </c>
    </row>
    <row r="119" spans="1:10" x14ac:dyDescent="0.3">
      <c r="A119" s="1"/>
      <c r="B119" s="1" t="s">
        <v>72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2.7E-2</v>
      </c>
      <c r="J119" s="2">
        <f t="shared" si="3"/>
        <v>8.3886079999999996</v>
      </c>
    </row>
    <row r="120" spans="1:10" x14ac:dyDescent="0.3">
      <c r="A120" s="1"/>
      <c r="B120" s="1" t="s">
        <v>72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6.5000000000000002E-2</v>
      </c>
      <c r="J120" s="2">
        <f t="shared" ref="J120:J151" si="4">(2*C120*D120*E120)/(I120/1000)/10^12</f>
        <v>11.711787323076923</v>
      </c>
    </row>
    <row r="121" spans="1:10" x14ac:dyDescent="0.3">
      <c r="A121" s="1"/>
      <c r="B121" s="1" t="s">
        <v>72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4.1000000000000002E-2</v>
      </c>
      <c r="J121" s="2">
        <f t="shared" si="4"/>
        <v>19.641618731707318</v>
      </c>
    </row>
    <row r="122" spans="1:10" x14ac:dyDescent="0.3">
      <c r="A122" s="1"/>
      <c r="B122" s="1" t="s">
        <v>72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2.7E-2</v>
      </c>
      <c r="J122" s="2">
        <f t="shared" si="4"/>
        <v>16.777215999999999</v>
      </c>
    </row>
    <row r="123" spans="1:10" x14ac:dyDescent="0.3">
      <c r="A123" s="1"/>
      <c r="B123" s="1" t="s">
        <v>72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6.5000000000000002E-2</v>
      </c>
      <c r="J123" s="2">
        <f t="shared" si="4"/>
        <v>23.423574646153845</v>
      </c>
    </row>
    <row r="124" spans="1:10" x14ac:dyDescent="0.3">
      <c r="A124" s="1"/>
      <c r="B124" s="1" t="s">
        <v>72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4.5999999999999999E-2</v>
      </c>
      <c r="J124" s="2">
        <f t="shared" si="4"/>
        <v>8.753330086956522</v>
      </c>
    </row>
    <row r="125" spans="1:10" x14ac:dyDescent="0.3">
      <c r="A125" s="1"/>
      <c r="B125" s="1" t="s">
        <v>72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3.7999999999999999E-2</v>
      </c>
      <c r="J125" s="2">
        <f t="shared" si="4"/>
        <v>5.9603267368421049</v>
      </c>
    </row>
    <row r="126" spans="1:10" x14ac:dyDescent="0.3">
      <c r="A126" s="1"/>
      <c r="B126" s="1" t="s">
        <v>72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9.8000000000000004E-2</v>
      </c>
      <c r="J126" s="2">
        <f t="shared" si="4"/>
        <v>7.7680222040816318</v>
      </c>
    </row>
    <row r="127" spans="1:10" x14ac:dyDescent="0.3">
      <c r="A127" s="1"/>
      <c r="B127" s="1" t="s">
        <v>72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4.7E-2</v>
      </c>
      <c r="J127" s="2">
        <f t="shared" si="4"/>
        <v>17.134178042553195</v>
      </c>
    </row>
    <row r="128" spans="1:10" x14ac:dyDescent="0.3">
      <c r="A128" s="1"/>
      <c r="B128" s="1" t="s">
        <v>72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3.7999999999999999E-2</v>
      </c>
      <c r="J128" s="2">
        <f t="shared" si="4"/>
        <v>11.92065347368421</v>
      </c>
    </row>
    <row r="129" spans="1:10" x14ac:dyDescent="0.3">
      <c r="A129" s="1"/>
      <c r="B129" s="1" t="s">
        <v>72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0.113</v>
      </c>
      <c r="J129" s="2">
        <f t="shared" si="4"/>
        <v>13.473737628318583</v>
      </c>
    </row>
    <row r="130" spans="1:10" x14ac:dyDescent="0.3">
      <c r="B130" s="1" t="s">
        <v>72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0.67500000000000004</v>
      </c>
      <c r="J130" s="2">
        <f t="shared" si="4"/>
        <v>102.52743111111111</v>
      </c>
    </row>
    <row r="131" spans="1:10" x14ac:dyDescent="0.3">
      <c r="B131" s="1" t="s">
        <v>72</v>
      </c>
      <c r="C131" s="1">
        <v>512</v>
      </c>
      <c r="D131">
        <f t="shared" ref="D131:D137" si="5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0.498</v>
      </c>
      <c r="J131" s="2">
        <f t="shared" si="4"/>
        <v>101.06756626506025</v>
      </c>
    </row>
    <row r="132" spans="1:10" x14ac:dyDescent="0.3">
      <c r="B132" s="1" t="s">
        <v>72</v>
      </c>
      <c r="C132" s="1">
        <v>512</v>
      </c>
      <c r="D132">
        <f t="shared" si="5"/>
        <v>24000</v>
      </c>
      <c r="E132" s="1">
        <v>2560</v>
      </c>
      <c r="F132" s="1" t="s">
        <v>3</v>
      </c>
      <c r="G132" s="1" t="s">
        <v>3</v>
      </c>
      <c r="H132" s="1"/>
      <c r="I132" s="2">
        <v>0.626</v>
      </c>
      <c r="J132" s="2">
        <f t="shared" si="4"/>
        <v>100.50249201277954</v>
      </c>
    </row>
    <row r="133" spans="1:10" x14ac:dyDescent="0.3">
      <c r="B133" s="1" t="s">
        <v>72</v>
      </c>
      <c r="C133" s="1">
        <v>512</v>
      </c>
      <c r="D133">
        <f t="shared" si="5"/>
        <v>24000</v>
      </c>
      <c r="E133" s="1">
        <v>1530</v>
      </c>
      <c r="F133" s="1" t="s">
        <v>3</v>
      </c>
      <c r="G133" s="1" t="s">
        <v>3</v>
      </c>
      <c r="H133" s="1"/>
      <c r="I133" s="2">
        <v>0.39600000000000002</v>
      </c>
      <c r="J133" s="2">
        <f t="shared" si="4"/>
        <v>94.952727272727259</v>
      </c>
    </row>
    <row r="134" spans="1:10" x14ac:dyDescent="0.3">
      <c r="B134" s="1" t="s">
        <v>72</v>
      </c>
      <c r="C134" s="1">
        <v>1024</v>
      </c>
      <c r="D134">
        <f t="shared" si="5"/>
        <v>24000</v>
      </c>
      <c r="E134" s="1">
        <v>2816</v>
      </c>
      <c r="F134" s="1" t="s">
        <v>3</v>
      </c>
      <c r="G134" s="1" t="s">
        <v>3</v>
      </c>
      <c r="H134" s="1"/>
      <c r="I134" s="2">
        <v>1.347</v>
      </c>
      <c r="J134" s="2">
        <f t="shared" si="4"/>
        <v>102.75577728285079</v>
      </c>
    </row>
    <row r="135" spans="1:10" x14ac:dyDescent="0.3">
      <c r="B135" s="1" t="s">
        <v>72</v>
      </c>
      <c r="C135" s="1">
        <v>1024</v>
      </c>
      <c r="D135">
        <f t="shared" si="5"/>
        <v>24000</v>
      </c>
      <c r="E135" s="1">
        <v>2048</v>
      </c>
      <c r="F135" s="1" t="s">
        <v>3</v>
      </c>
      <c r="G135" s="1" t="s">
        <v>3</v>
      </c>
      <c r="H135" s="1"/>
      <c r="I135" s="2">
        <v>0.98399999999999999</v>
      </c>
      <c r="J135" s="2">
        <f t="shared" si="4"/>
        <v>102.30009756097562</v>
      </c>
    </row>
    <row r="136" spans="1:10" x14ac:dyDescent="0.3">
      <c r="B136" s="1" t="s">
        <v>72</v>
      </c>
      <c r="C136" s="1">
        <v>1024</v>
      </c>
      <c r="D136">
        <f t="shared" si="5"/>
        <v>24000</v>
      </c>
      <c r="E136" s="1">
        <v>2560</v>
      </c>
      <c r="F136" s="1" t="s">
        <v>3</v>
      </c>
      <c r="G136" s="1" t="s">
        <v>3</v>
      </c>
      <c r="H136" s="1"/>
      <c r="I136" s="2">
        <v>1.2370000000000001</v>
      </c>
      <c r="J136" s="2">
        <f t="shared" si="4"/>
        <v>101.72119644300727</v>
      </c>
    </row>
    <row r="137" spans="1:10" x14ac:dyDescent="0.3">
      <c r="B137" s="1" t="s">
        <v>72</v>
      </c>
      <c r="C137" s="1">
        <v>1024</v>
      </c>
      <c r="D137">
        <f t="shared" si="5"/>
        <v>24000</v>
      </c>
      <c r="E137" s="1">
        <v>1530</v>
      </c>
      <c r="F137" s="1" t="s">
        <v>3</v>
      </c>
      <c r="G137" s="1" t="s">
        <v>3</v>
      </c>
      <c r="H137" s="1"/>
      <c r="I137" s="2">
        <v>0.78200000000000003</v>
      </c>
      <c r="J137" s="2">
        <f t="shared" si="4"/>
        <v>96.166956521739124</v>
      </c>
    </row>
    <row r="138" spans="1:10" x14ac:dyDescent="0.3">
      <c r="B138" s="1" t="s">
        <v>72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8.9999999999999993E-3</v>
      </c>
      <c r="J138" s="2">
        <f t="shared" si="4"/>
        <v>0.93206755555555565</v>
      </c>
    </row>
    <row r="139" spans="1:10" x14ac:dyDescent="0.3">
      <c r="B139" s="1" t="s">
        <v>72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8.9999999999999993E-3</v>
      </c>
      <c r="J139" s="2">
        <f t="shared" si="4"/>
        <v>1.8641351111111113</v>
      </c>
    </row>
    <row r="140" spans="1:10" x14ac:dyDescent="0.3">
      <c r="B140" s="1" t="s">
        <v>72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0.70199999999999996</v>
      </c>
      <c r="J140" s="2">
        <f t="shared" si="4"/>
        <v>98.584068376068387</v>
      </c>
    </row>
    <row r="141" spans="1:10" x14ac:dyDescent="0.3">
      <c r="B141" s="1" t="s">
        <v>72</v>
      </c>
      <c r="C141" s="1">
        <v>512</v>
      </c>
      <c r="D141">
        <f t="shared" ref="D141:D147" si="6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0.50800000000000001</v>
      </c>
      <c r="J141" s="2">
        <f t="shared" si="4"/>
        <v>99.078047244094478</v>
      </c>
    </row>
    <row r="142" spans="1:10" x14ac:dyDescent="0.3">
      <c r="B142" s="1" t="s">
        <v>72</v>
      </c>
      <c r="C142" s="1">
        <v>512</v>
      </c>
      <c r="D142">
        <f t="shared" si="6"/>
        <v>24000</v>
      </c>
      <c r="E142" s="1">
        <v>2560</v>
      </c>
      <c r="F142" s="1" t="s">
        <v>15</v>
      </c>
      <c r="G142" s="1" t="s">
        <v>3</v>
      </c>
      <c r="H142" s="1"/>
      <c r="I142" s="2">
        <v>0.67600000000000005</v>
      </c>
      <c r="J142" s="2">
        <f t="shared" si="4"/>
        <v>93.068875739644966</v>
      </c>
    </row>
    <row r="143" spans="1:10" x14ac:dyDescent="0.3">
      <c r="B143" s="1" t="s">
        <v>72</v>
      </c>
      <c r="C143" s="1">
        <v>512</v>
      </c>
      <c r="D143">
        <f t="shared" si="6"/>
        <v>24000</v>
      </c>
      <c r="E143" s="1">
        <v>1530</v>
      </c>
      <c r="F143" s="1" t="s">
        <v>15</v>
      </c>
      <c r="G143" s="1" t="s">
        <v>3</v>
      </c>
      <c r="H143" s="1"/>
      <c r="I143" s="2">
        <v>0.41799999999999998</v>
      </c>
      <c r="J143" s="2">
        <f t="shared" si="4"/>
        <v>89.955215311004793</v>
      </c>
    </row>
    <row r="144" spans="1:10" x14ac:dyDescent="0.3">
      <c r="B144" s="1" t="s">
        <v>72</v>
      </c>
      <c r="C144" s="1">
        <v>1024</v>
      </c>
      <c r="D144">
        <f t="shared" si="6"/>
        <v>24000</v>
      </c>
      <c r="E144" s="1">
        <v>2816</v>
      </c>
      <c r="F144" s="1" t="s">
        <v>15</v>
      </c>
      <c r="G144" s="1" t="s">
        <v>3</v>
      </c>
      <c r="H144" s="1"/>
      <c r="I144" s="2">
        <v>1.397</v>
      </c>
      <c r="J144" s="2">
        <f t="shared" si="4"/>
        <v>99.078047244094478</v>
      </c>
    </row>
    <row r="145" spans="2:10" x14ac:dyDescent="0.3">
      <c r="B145" s="1" t="s">
        <v>72</v>
      </c>
      <c r="C145" s="1">
        <v>1024</v>
      </c>
      <c r="D145">
        <f t="shared" si="6"/>
        <v>24000</v>
      </c>
      <c r="E145" s="1">
        <v>2048</v>
      </c>
      <c r="F145" s="1" t="s">
        <v>15</v>
      </c>
      <c r="G145" s="1" t="s">
        <v>3</v>
      </c>
      <c r="H145" s="1"/>
      <c r="I145" s="2">
        <v>0.96599999999999997</v>
      </c>
      <c r="J145" s="2">
        <f t="shared" si="4"/>
        <v>104.20631055900621</v>
      </c>
    </row>
    <row r="146" spans="2:10" x14ac:dyDescent="0.3">
      <c r="B146" s="1" t="s">
        <v>72</v>
      </c>
      <c r="C146" s="1">
        <v>1024</v>
      </c>
      <c r="D146">
        <f t="shared" si="6"/>
        <v>24000</v>
      </c>
      <c r="E146" s="1">
        <v>2560</v>
      </c>
      <c r="F146" s="1" t="s">
        <v>15</v>
      </c>
      <c r="G146" s="1" t="s">
        <v>3</v>
      </c>
      <c r="H146" s="1"/>
      <c r="I146" s="2">
        <v>1.3340000000000001</v>
      </c>
      <c r="J146" s="2">
        <f t="shared" si="4"/>
        <v>94.324677661169403</v>
      </c>
    </row>
    <row r="147" spans="2:10" x14ac:dyDescent="0.3">
      <c r="B147" s="1" t="s">
        <v>72</v>
      </c>
      <c r="C147" s="1">
        <v>1024</v>
      </c>
      <c r="D147">
        <f t="shared" si="6"/>
        <v>24000</v>
      </c>
      <c r="E147" s="1">
        <v>1530</v>
      </c>
      <c r="F147" s="1" t="s">
        <v>15</v>
      </c>
      <c r="G147" s="1" t="s">
        <v>3</v>
      </c>
      <c r="H147" s="1"/>
      <c r="I147" s="2">
        <v>0.81899999999999995</v>
      </c>
      <c r="J147" s="2">
        <f t="shared" si="4"/>
        <v>91.8224175824176</v>
      </c>
    </row>
    <row r="148" spans="2:10" x14ac:dyDescent="0.3">
      <c r="B148" s="1" t="s">
        <v>72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8.9999999999999993E-3</v>
      </c>
      <c r="J148" s="2">
        <f t="shared" si="4"/>
        <v>0.93206755555555565</v>
      </c>
    </row>
    <row r="149" spans="2:10" x14ac:dyDescent="0.3">
      <c r="B149" s="1" t="s">
        <v>72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8.9999999999999993E-3</v>
      </c>
      <c r="J149" s="2">
        <f t="shared" si="4"/>
        <v>1.8641351111111113</v>
      </c>
    </row>
    <row r="150" spans="2:10" x14ac:dyDescent="0.3">
      <c r="B150" s="1" t="s">
        <v>72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1.3540000000000001</v>
      </c>
      <c r="J150" s="2">
        <f t="shared" si="4"/>
        <v>102.22454357459378</v>
      </c>
    </row>
    <row r="151" spans="2:10" x14ac:dyDescent="0.3">
      <c r="B151" s="1" t="s">
        <v>72</v>
      </c>
      <c r="C151" s="1">
        <v>512</v>
      </c>
      <c r="D151">
        <f t="shared" ref="D151:D157" si="7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0.98699999999999999</v>
      </c>
      <c r="J151" s="2">
        <f t="shared" si="4"/>
        <v>101.98915501519757</v>
      </c>
    </row>
    <row r="152" spans="2:10" x14ac:dyDescent="0.3">
      <c r="B152" s="1" t="s">
        <v>72</v>
      </c>
      <c r="C152" s="1">
        <v>512</v>
      </c>
      <c r="D152">
        <f t="shared" si="7"/>
        <v>48000</v>
      </c>
      <c r="E152" s="1">
        <v>2560</v>
      </c>
      <c r="F152" s="1" t="s">
        <v>3</v>
      </c>
      <c r="G152" s="1" t="s">
        <v>3</v>
      </c>
      <c r="H152" s="1"/>
      <c r="I152" s="2">
        <v>1.256</v>
      </c>
      <c r="J152" s="2">
        <f t="shared" ref="J152:J169" si="8">(2*C152*D152*E152)/(I152/1000)/10^12</f>
        <v>100.1824203821656</v>
      </c>
    </row>
    <row r="153" spans="2:10" x14ac:dyDescent="0.3">
      <c r="B153" s="1" t="s">
        <v>72</v>
      </c>
      <c r="C153" s="1">
        <v>512</v>
      </c>
      <c r="D153">
        <f t="shared" si="7"/>
        <v>48000</v>
      </c>
      <c r="E153" s="1">
        <v>1530</v>
      </c>
      <c r="F153" s="1" t="s">
        <v>3</v>
      </c>
      <c r="G153" s="1" t="s">
        <v>3</v>
      </c>
      <c r="H153" s="1"/>
      <c r="I153" s="2">
        <v>0.79400000000000004</v>
      </c>
      <c r="J153" s="2">
        <f t="shared" si="8"/>
        <v>94.713551637279593</v>
      </c>
    </row>
    <row r="154" spans="2:10" x14ac:dyDescent="0.3">
      <c r="B154" s="1" t="s">
        <v>72</v>
      </c>
      <c r="C154" s="1">
        <v>1024</v>
      </c>
      <c r="D154">
        <f t="shared" si="7"/>
        <v>48000</v>
      </c>
      <c r="E154" s="1">
        <v>2816</v>
      </c>
      <c r="F154" s="1" t="s">
        <v>3</v>
      </c>
      <c r="G154" s="1" t="s">
        <v>3</v>
      </c>
      <c r="H154" s="1"/>
      <c r="I154" s="2">
        <v>2.5710000000000002</v>
      </c>
      <c r="J154" s="2">
        <f t="shared" si="8"/>
        <v>107.67174795799299</v>
      </c>
    </row>
    <row r="155" spans="2:10" x14ac:dyDescent="0.3">
      <c r="B155" s="1" t="s">
        <v>72</v>
      </c>
      <c r="C155" s="1">
        <v>1024</v>
      </c>
      <c r="D155">
        <f t="shared" si="7"/>
        <v>48000</v>
      </c>
      <c r="E155" s="1">
        <v>2048</v>
      </c>
      <c r="F155" s="1" t="s">
        <v>3</v>
      </c>
      <c r="G155" s="1" t="s">
        <v>3</v>
      </c>
      <c r="H155" s="1"/>
      <c r="I155" s="2">
        <v>1.9059999999999999</v>
      </c>
      <c r="J155" s="2">
        <f t="shared" si="8"/>
        <v>105.62780272822665</v>
      </c>
    </row>
    <row r="156" spans="2:10" x14ac:dyDescent="0.3">
      <c r="B156" s="1" t="s">
        <v>72</v>
      </c>
      <c r="C156" s="1">
        <v>1024</v>
      </c>
      <c r="D156">
        <f t="shared" si="7"/>
        <v>48000</v>
      </c>
      <c r="E156" s="1">
        <v>2560</v>
      </c>
      <c r="F156" s="1" t="s">
        <v>3</v>
      </c>
      <c r="G156" s="1" t="s">
        <v>3</v>
      </c>
      <c r="H156" s="1"/>
      <c r="I156" s="2">
        <v>2.3610000000000002</v>
      </c>
      <c r="J156" s="2">
        <f t="shared" si="8"/>
        <v>106.58968233799236</v>
      </c>
    </row>
    <row r="157" spans="2:10" x14ac:dyDescent="0.3">
      <c r="B157" s="1" t="s">
        <v>72</v>
      </c>
      <c r="C157" s="1">
        <v>1024</v>
      </c>
      <c r="D157">
        <f t="shared" si="7"/>
        <v>48000</v>
      </c>
      <c r="E157" s="1">
        <v>1530</v>
      </c>
      <c r="F157" s="1" t="s">
        <v>3</v>
      </c>
      <c r="G157" s="1" t="s">
        <v>3</v>
      </c>
      <c r="H157" s="1"/>
      <c r="I157" s="2">
        <v>1.494</v>
      </c>
      <c r="J157" s="2">
        <f t="shared" si="8"/>
        <v>100.67277108433734</v>
      </c>
    </row>
    <row r="158" spans="2:10" x14ac:dyDescent="0.3">
      <c r="B158" s="1" t="s">
        <v>72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8.9999999999999993E-3</v>
      </c>
      <c r="J158" s="2">
        <f t="shared" si="8"/>
        <v>1.8641351111111113</v>
      </c>
    </row>
    <row r="159" spans="2:10" x14ac:dyDescent="0.3">
      <c r="B159" s="1" t="s">
        <v>72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8.9999999999999993E-3</v>
      </c>
      <c r="J159" s="2">
        <f t="shared" si="8"/>
        <v>3.7282702222222226</v>
      </c>
    </row>
    <row r="160" spans="2:10" x14ac:dyDescent="0.3">
      <c r="B160" s="1" t="s">
        <v>72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1.399</v>
      </c>
      <c r="J160" s="2">
        <f t="shared" si="8"/>
        <v>98.93640600428877</v>
      </c>
    </row>
    <row r="161" spans="1:31" x14ac:dyDescent="0.3">
      <c r="B161" s="1" t="s">
        <v>72</v>
      </c>
      <c r="C161" s="1">
        <v>512</v>
      </c>
      <c r="D161">
        <f t="shared" ref="D161:D167" si="9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1.0149999999999999</v>
      </c>
      <c r="J161" s="2">
        <f t="shared" si="8"/>
        <v>99.175661083743861</v>
      </c>
    </row>
    <row r="162" spans="1:31" x14ac:dyDescent="0.3">
      <c r="B162" s="1" t="s">
        <v>72</v>
      </c>
      <c r="C162" s="1">
        <v>512</v>
      </c>
      <c r="D162">
        <f t="shared" si="9"/>
        <v>48000</v>
      </c>
      <c r="E162" s="1">
        <v>2560</v>
      </c>
      <c r="F162" s="1" t="s">
        <v>15</v>
      </c>
      <c r="G162" s="1" t="s">
        <v>3</v>
      </c>
      <c r="H162" s="1"/>
      <c r="I162" s="2">
        <v>1.347</v>
      </c>
      <c r="J162" s="2">
        <f t="shared" si="8"/>
        <v>93.414342984409814</v>
      </c>
    </row>
    <row r="163" spans="1:31" x14ac:dyDescent="0.3">
      <c r="B163" s="1" t="s">
        <v>72</v>
      </c>
      <c r="C163" s="1">
        <v>512</v>
      </c>
      <c r="D163">
        <f t="shared" si="9"/>
        <v>48000</v>
      </c>
      <c r="E163" s="1">
        <v>1530</v>
      </c>
      <c r="F163" s="1" t="s">
        <v>15</v>
      </c>
      <c r="G163" s="1" t="s">
        <v>3</v>
      </c>
      <c r="H163" s="1"/>
      <c r="I163" s="2">
        <v>0.83499999999999996</v>
      </c>
      <c r="J163" s="2">
        <f t="shared" si="8"/>
        <v>90.062946107784441</v>
      </c>
    </row>
    <row r="164" spans="1:31" x14ac:dyDescent="0.3">
      <c r="B164" s="1" t="s">
        <v>72</v>
      </c>
      <c r="C164" s="1">
        <v>1024</v>
      </c>
      <c r="D164">
        <f t="shared" si="9"/>
        <v>48000</v>
      </c>
      <c r="E164" s="1">
        <v>2816</v>
      </c>
      <c r="F164" s="1" t="s">
        <v>15</v>
      </c>
      <c r="G164" s="1" t="s">
        <v>3</v>
      </c>
      <c r="H164" s="1"/>
      <c r="I164" s="2">
        <v>2.6629999999999998</v>
      </c>
      <c r="J164" s="2">
        <f t="shared" si="8"/>
        <v>103.95195794217048</v>
      </c>
    </row>
    <row r="165" spans="1:31" x14ac:dyDescent="0.3">
      <c r="B165" s="1" t="s">
        <v>72</v>
      </c>
      <c r="C165" s="1">
        <v>1024</v>
      </c>
      <c r="D165">
        <f t="shared" si="9"/>
        <v>48000</v>
      </c>
      <c r="E165" s="1">
        <v>2048</v>
      </c>
      <c r="F165" s="1" t="s">
        <v>15</v>
      </c>
      <c r="G165" s="1" t="s">
        <v>3</v>
      </c>
      <c r="H165" s="1"/>
      <c r="I165" s="2">
        <v>1.9359999999999999</v>
      </c>
      <c r="J165" s="2">
        <f t="shared" si="8"/>
        <v>103.99100826446281</v>
      </c>
    </row>
    <row r="166" spans="1:31" x14ac:dyDescent="0.3">
      <c r="B166" s="1" t="s">
        <v>72</v>
      </c>
      <c r="C166" s="1">
        <v>1024</v>
      </c>
      <c r="D166">
        <f t="shared" si="9"/>
        <v>48000</v>
      </c>
      <c r="E166" s="1">
        <v>2560</v>
      </c>
      <c r="F166" s="1" t="s">
        <v>15</v>
      </c>
      <c r="G166" s="1" t="s">
        <v>3</v>
      </c>
      <c r="H166" s="1"/>
      <c r="I166" s="2">
        <v>2.5299999999999998</v>
      </c>
      <c r="J166" s="2">
        <f t="shared" si="8"/>
        <v>99.469660079051394</v>
      </c>
    </row>
    <row r="167" spans="1:31" x14ac:dyDescent="0.3">
      <c r="B167" s="1" t="s">
        <v>72</v>
      </c>
      <c r="C167" s="1">
        <v>1024</v>
      </c>
      <c r="D167">
        <f t="shared" si="9"/>
        <v>48000</v>
      </c>
      <c r="E167" s="1">
        <v>1530</v>
      </c>
      <c r="F167" s="1" t="s">
        <v>15</v>
      </c>
      <c r="G167" s="1" t="s">
        <v>3</v>
      </c>
      <c r="H167" s="1"/>
      <c r="I167" s="2">
        <v>1.5820000000000001</v>
      </c>
      <c r="J167" s="2">
        <f t="shared" si="8"/>
        <v>95.072768647281919</v>
      </c>
    </row>
    <row r="168" spans="1:31" x14ac:dyDescent="0.3">
      <c r="B168" s="1" t="s">
        <v>72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0.01</v>
      </c>
      <c r="J168" s="2">
        <f t="shared" si="8"/>
        <v>1.6777215999999997</v>
      </c>
    </row>
    <row r="169" spans="1:31" x14ac:dyDescent="0.3">
      <c r="B169" s="1" t="s">
        <v>72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8.9999999999999993E-3</v>
      </c>
      <c r="J169" s="2">
        <f t="shared" si="8"/>
        <v>3.7282702222222226</v>
      </c>
    </row>
    <row r="170" spans="1:31" x14ac:dyDescent="0.3">
      <c r="B170" s="1"/>
      <c r="I170" s="2"/>
    </row>
    <row r="171" spans="1:31" x14ac:dyDescent="0.3">
      <c r="B171" s="1"/>
    </row>
    <row r="172" spans="1:31" x14ac:dyDescent="0.3">
      <c r="B172" s="1"/>
      <c r="J172" s="3"/>
    </row>
    <row r="173" spans="1:31" x14ac:dyDescent="0.3">
      <c r="B173" s="1"/>
    </row>
    <row r="174" spans="1:31" x14ac:dyDescent="0.3">
      <c r="A174" t="s">
        <v>1</v>
      </c>
      <c r="B174" s="1"/>
    </row>
    <row r="175" spans="1:31" x14ac:dyDescent="0.3">
      <c r="B175" s="1"/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66</v>
      </c>
      <c r="I175" t="s">
        <v>65</v>
      </c>
      <c r="J175" t="s">
        <v>25</v>
      </c>
      <c r="K175" t="s">
        <v>24</v>
      </c>
      <c r="L175" t="s">
        <v>27</v>
      </c>
      <c r="M175" t="s">
        <v>26</v>
      </c>
      <c r="N175" t="s">
        <v>19</v>
      </c>
      <c r="O175" t="s">
        <v>20</v>
      </c>
      <c r="P175" t="s">
        <v>21</v>
      </c>
      <c r="R175" t="s">
        <v>28</v>
      </c>
      <c r="S175" t="s">
        <v>29</v>
      </c>
      <c r="T175" t="s">
        <v>46</v>
      </c>
      <c r="U175" t="s">
        <v>33</v>
      </c>
      <c r="V175" t="s">
        <v>34</v>
      </c>
      <c r="W175" t="s">
        <v>35</v>
      </c>
      <c r="X175" t="s">
        <v>30</v>
      </c>
    </row>
    <row r="176" spans="1:31" x14ac:dyDescent="0.3">
      <c r="B176" s="1" t="s">
        <v>72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0.60899999999999999</v>
      </c>
      <c r="O176" t="s">
        <v>44</v>
      </c>
      <c r="P176">
        <v>1.01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1.619</v>
      </c>
      <c r="U176" s="2">
        <f t="shared" ref="U176:V207" si="10">(2*$R176*$S176*$F176*$G176*$E176*$I176*$H176)/(N176/1000)/10^12</f>
        <v>1.1324111658456486</v>
      </c>
      <c r="V176" s="2" t="s">
        <v>44</v>
      </c>
      <c r="W176" s="2">
        <f t="shared" ref="W176:W239" si="11">(2*$R176*$S176*$F176*$G176*$E176*$I176*$H176)/(P176/1000)/10^12</f>
        <v>0.68281029702970286</v>
      </c>
      <c r="X176" t="s">
        <v>31</v>
      </c>
      <c r="AA176" s="2"/>
      <c r="AE176" s="2"/>
    </row>
    <row r="177" spans="2:31" x14ac:dyDescent="0.3">
      <c r="B177" s="1" t="s">
        <v>72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1.0629999999999999</v>
      </c>
      <c r="O177" t="s">
        <v>44</v>
      </c>
      <c r="P177">
        <v>1.7949999999999999</v>
      </c>
      <c r="R177" s="4">
        <f t="shared" ref="R177:R240" si="12">1+ROUNDDOWN((($C177-$H177+2*$J177)/$L177),0)</f>
        <v>341</v>
      </c>
      <c r="S177" s="4">
        <f t="shared" ref="S177:S240" si="13">1+ROUNDDOWN((($D177-$I177+2*$K177)/$M177),0)</f>
        <v>79</v>
      </c>
      <c r="T177" s="2">
        <f>N177+P177</f>
        <v>2.8579999999999997</v>
      </c>
      <c r="U177" s="2">
        <f t="shared" si="10"/>
        <v>1.2975322671683913</v>
      </c>
      <c r="V177" s="2" t="s">
        <v>44</v>
      </c>
      <c r="W177" s="2">
        <f t="shared" si="11"/>
        <v>0.76839933147632311</v>
      </c>
      <c r="X177" t="s">
        <v>31</v>
      </c>
      <c r="AA177" s="2"/>
      <c r="AE177" s="2"/>
    </row>
    <row r="178" spans="2:31" x14ac:dyDescent="0.3">
      <c r="B178" s="1" t="s">
        <v>72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1.9610000000000001</v>
      </c>
      <c r="O178" t="s">
        <v>44</v>
      </c>
      <c r="P178">
        <v>3.35</v>
      </c>
      <c r="R178" s="4">
        <f t="shared" si="12"/>
        <v>341</v>
      </c>
      <c r="S178" s="4">
        <f t="shared" si="13"/>
        <v>79</v>
      </c>
      <c r="T178" s="2">
        <f>N178+P178</f>
        <v>5.3109999999999999</v>
      </c>
      <c r="U178" s="2">
        <f t="shared" si="10"/>
        <v>1.4067075981642019</v>
      </c>
      <c r="V178" s="2" t="s">
        <v>44</v>
      </c>
      <c r="W178" s="2">
        <f t="shared" si="11"/>
        <v>0.82344883582089545</v>
      </c>
      <c r="X178" t="s">
        <v>31</v>
      </c>
      <c r="AA178" s="2"/>
      <c r="AE178" s="2"/>
    </row>
    <row r="179" spans="2:31" x14ac:dyDescent="0.3">
      <c r="B179" s="1" t="s">
        <v>72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3.891</v>
      </c>
      <c r="O179" t="s">
        <v>44</v>
      </c>
      <c r="P179">
        <v>6.7229999999999999</v>
      </c>
      <c r="R179" s="4">
        <f t="shared" si="12"/>
        <v>341</v>
      </c>
      <c r="S179" s="4">
        <f t="shared" si="13"/>
        <v>79</v>
      </c>
      <c r="T179" s="2">
        <f>N179+P179</f>
        <v>10.614000000000001</v>
      </c>
      <c r="U179" s="2">
        <f t="shared" si="10"/>
        <v>1.417914983294783</v>
      </c>
      <c r="V179" s="2" t="s">
        <v>44</v>
      </c>
      <c r="W179" s="2">
        <f t="shared" si="11"/>
        <v>0.82063174178194265</v>
      </c>
      <c r="X179" t="s">
        <v>31</v>
      </c>
      <c r="AA179" s="2"/>
      <c r="AE179" s="2"/>
    </row>
    <row r="180" spans="2:31" x14ac:dyDescent="0.3">
      <c r="B180" s="1" t="s">
        <v>72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0.12</v>
      </c>
      <c r="O180" s="2">
        <v>2.383</v>
      </c>
      <c r="P180">
        <v>0.47</v>
      </c>
      <c r="R180" s="4">
        <f t="shared" si="12"/>
        <v>166</v>
      </c>
      <c r="S180" s="4">
        <f t="shared" si="13"/>
        <v>38</v>
      </c>
      <c r="T180" s="2">
        <f>N180+O180+P180</f>
        <v>2.9729999999999999</v>
      </c>
      <c r="U180" s="2">
        <f t="shared" si="10"/>
        <v>21.531306666666669</v>
      </c>
      <c r="V180" s="2">
        <f>(2*$R180*$S180*$F180*$G180*$E180*$I180*$H180)/(O180/1000)/10^12</f>
        <v>1.0842454049517414</v>
      </c>
      <c r="W180" s="2">
        <f t="shared" si="11"/>
        <v>5.4973548936170218</v>
      </c>
      <c r="X180" t="s">
        <v>31</v>
      </c>
      <c r="AA180" s="2"/>
      <c r="AE180" s="2"/>
    </row>
    <row r="181" spans="2:31" x14ac:dyDescent="0.3">
      <c r="B181" s="1" t="s">
        <v>72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0.23599999999999999</v>
      </c>
      <c r="O181" s="2">
        <v>2.8050000000000002</v>
      </c>
      <c r="P181">
        <v>0.84</v>
      </c>
      <c r="R181" s="4">
        <f t="shared" si="12"/>
        <v>166</v>
      </c>
      <c r="S181" s="4">
        <f t="shared" si="13"/>
        <v>38</v>
      </c>
      <c r="T181" s="2">
        <f t="shared" ref="T181:T183" si="14">N181+O181+P181</f>
        <v>3.8810000000000002</v>
      </c>
      <c r="U181" s="2">
        <f t="shared" si="10"/>
        <v>21.896244067796609</v>
      </c>
      <c r="V181" s="2">
        <f>(2*$R181*$S181*$F181*$G181*$E181*$I181*$H181)/(O181/1000)/10^12</f>
        <v>1.8422508377896611</v>
      </c>
      <c r="W181" s="2">
        <f t="shared" si="11"/>
        <v>6.1518019047619052</v>
      </c>
      <c r="X181" t="s">
        <v>31</v>
      </c>
      <c r="AA181" s="2"/>
      <c r="AE181" s="2"/>
    </row>
    <row r="182" spans="2:31" x14ac:dyDescent="0.3">
      <c r="B182" s="1" t="s">
        <v>72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0.379</v>
      </c>
      <c r="O182" s="2">
        <v>5.6040000000000001</v>
      </c>
      <c r="P182">
        <v>1.6020000000000001</v>
      </c>
      <c r="R182" s="4">
        <f t="shared" si="12"/>
        <v>166</v>
      </c>
      <c r="S182" s="4">
        <f t="shared" si="13"/>
        <v>38</v>
      </c>
      <c r="T182" s="2">
        <f t="shared" si="14"/>
        <v>7.5850000000000009</v>
      </c>
      <c r="U182" s="2">
        <f t="shared" si="10"/>
        <v>27.269201055408974</v>
      </c>
      <c r="V182" s="2">
        <f>(2*$R182*$S182*$F182*$G182*$E182*$I182*$H182)/(O182/1000)/10^12</f>
        <v>1.8442232690935043</v>
      </c>
      <c r="W182" s="2">
        <f t="shared" si="11"/>
        <v>6.4513278401997498</v>
      </c>
      <c r="X182" t="s">
        <v>31</v>
      </c>
      <c r="AA182" s="2"/>
      <c r="AE182" s="2"/>
    </row>
    <row r="183" spans="2:31" x14ac:dyDescent="0.3">
      <c r="B183" s="1" t="s">
        <v>72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0.66700000000000004</v>
      </c>
      <c r="O183" s="2">
        <v>9.2170000000000005</v>
      </c>
      <c r="P183">
        <v>3.1739999999999999</v>
      </c>
      <c r="R183" s="4">
        <f t="shared" si="12"/>
        <v>166</v>
      </c>
      <c r="S183" s="4">
        <f t="shared" si="13"/>
        <v>38</v>
      </c>
      <c r="T183" s="2">
        <f t="shared" si="14"/>
        <v>13.058</v>
      </c>
      <c r="U183" s="2">
        <f t="shared" si="10"/>
        <v>30.989586806596698</v>
      </c>
      <c r="V183" s="2">
        <f>(2*$R183*$S183*$F183*$G183*$E183*$I183*$H183)/(O183/1000)/10^12</f>
        <v>2.2426011066507541</v>
      </c>
      <c r="W183" s="2">
        <f t="shared" si="11"/>
        <v>6.5123044738500324</v>
      </c>
      <c r="X183" t="s">
        <v>31</v>
      </c>
      <c r="AA183" s="2"/>
      <c r="AE183" s="2"/>
    </row>
    <row r="184" spans="2:31" x14ac:dyDescent="0.3">
      <c r="B184" s="1" t="s">
        <v>74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0.23899999999999999</v>
      </c>
      <c r="O184" t="s">
        <v>44</v>
      </c>
      <c r="P184">
        <v>1.94</v>
      </c>
      <c r="R184" s="4">
        <f t="shared" si="12"/>
        <v>480</v>
      </c>
      <c r="S184" s="4">
        <f t="shared" si="13"/>
        <v>48</v>
      </c>
      <c r="T184" s="2">
        <f>N184+P184</f>
        <v>2.1789999999999998</v>
      </c>
      <c r="U184" s="2">
        <f t="shared" si="10"/>
        <v>0.44421891213389125</v>
      </c>
      <c r="V184" s="2" t="s">
        <v>44</v>
      </c>
      <c r="W184" s="2">
        <f t="shared" si="11"/>
        <v>5.4725938144329904E-2</v>
      </c>
      <c r="X184" t="s">
        <v>31</v>
      </c>
      <c r="AA184" s="2"/>
      <c r="AE184" s="2"/>
    </row>
    <row r="185" spans="2:31" x14ac:dyDescent="0.3">
      <c r="B185" s="1" t="s">
        <v>74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8.5999999999999993E-2</v>
      </c>
      <c r="O185" s="2">
        <v>0.11799999999999999</v>
      </c>
      <c r="P185">
        <v>0.87</v>
      </c>
      <c r="R185" s="4">
        <f t="shared" si="12"/>
        <v>240</v>
      </c>
      <c r="S185" s="4">
        <f t="shared" si="13"/>
        <v>24</v>
      </c>
      <c r="T185" s="2">
        <f>N185+O185+P185</f>
        <v>1.0740000000000001</v>
      </c>
      <c r="U185" s="2">
        <f t="shared" si="10"/>
        <v>9.876122790697675</v>
      </c>
      <c r="V185" s="2">
        <f>(2*$R185*$S185*$F185*$G185*$E185*$I185*$H185)/(O185/1000)/10^12</f>
        <v>7.1978522033898313</v>
      </c>
      <c r="W185" s="2">
        <f t="shared" si="11"/>
        <v>0.97626041379310335</v>
      </c>
      <c r="X185" t="s">
        <v>31</v>
      </c>
      <c r="AA185" s="2"/>
      <c r="AE185" s="2"/>
    </row>
    <row r="186" spans="2:31" x14ac:dyDescent="0.3">
      <c r="B186" s="1" t="s">
        <v>74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3.6999999999999998E-2</v>
      </c>
      <c r="O186" s="2">
        <v>7.9000000000000001E-2</v>
      </c>
      <c r="P186">
        <v>0.73499999999999999</v>
      </c>
      <c r="R186" s="4">
        <f t="shared" si="12"/>
        <v>120</v>
      </c>
      <c r="S186" s="4">
        <f t="shared" si="13"/>
        <v>12</v>
      </c>
      <c r="T186" s="2">
        <f t="shared" ref="T186:T187" si="15">N186+O186+P186</f>
        <v>0.85099999999999998</v>
      </c>
      <c r="U186" s="2">
        <f t="shared" si="10"/>
        <v>22.955312432432432</v>
      </c>
      <c r="V186" s="2">
        <f>(2*$R186*$S186*$F186*$G186*$E186*$I186*$H186)/(O186/1000)/10^12</f>
        <v>10.751222278481015</v>
      </c>
      <c r="W186" s="2">
        <f t="shared" si="11"/>
        <v>1.1555735510204082</v>
      </c>
      <c r="X186" t="s">
        <v>31</v>
      </c>
      <c r="AA186" s="2"/>
      <c r="AE186" s="2"/>
    </row>
    <row r="187" spans="2:31" x14ac:dyDescent="0.3">
      <c r="B187" s="1" t="s">
        <v>74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3.5999999999999997E-2</v>
      </c>
      <c r="O187" s="2">
        <v>6.9000000000000006E-2</v>
      </c>
      <c r="P187">
        <v>0.14799999999999999</v>
      </c>
      <c r="R187" s="4">
        <f t="shared" si="12"/>
        <v>60</v>
      </c>
      <c r="S187" s="4">
        <f t="shared" si="13"/>
        <v>6</v>
      </c>
      <c r="T187" s="2">
        <f t="shared" si="15"/>
        <v>0.253</v>
      </c>
      <c r="U187" s="2">
        <f t="shared" si="10"/>
        <v>23.592960000000005</v>
      </c>
      <c r="V187" s="2">
        <f>(2*$R187*$S187*$F187*$G187*$E187*$I187*$H187)/(O187/1000)/10^12</f>
        <v>12.309370434782608</v>
      </c>
      <c r="W187" s="2">
        <f t="shared" si="11"/>
        <v>5.7388281081081081</v>
      </c>
      <c r="X187" t="s">
        <v>31</v>
      </c>
      <c r="AA187" s="2"/>
      <c r="AE187" s="2"/>
    </row>
    <row r="188" spans="2:31" x14ac:dyDescent="0.3">
      <c r="B188" s="1" t="s">
        <v>75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4.3999999999999997E-2</v>
      </c>
      <c r="O188" t="s">
        <v>44</v>
      </c>
      <c r="P188">
        <v>0.36699999999999999</v>
      </c>
      <c r="R188" s="4">
        <f t="shared" si="12"/>
        <v>54</v>
      </c>
      <c r="S188" s="4">
        <f t="shared" si="13"/>
        <v>54</v>
      </c>
      <c r="T188" s="2">
        <f>N188+P188</f>
        <v>0.41099999999999998</v>
      </c>
      <c r="U188" s="2">
        <f t="shared" si="10"/>
        <v>1.8323083636363637</v>
      </c>
      <c r="V188" s="2" t="s">
        <v>44</v>
      </c>
      <c r="W188" s="2">
        <f t="shared" si="11"/>
        <v>0.21967729700272481</v>
      </c>
      <c r="X188" t="s">
        <v>31</v>
      </c>
      <c r="AA188" s="2"/>
      <c r="AE188" s="2"/>
    </row>
    <row r="189" spans="2:31" x14ac:dyDescent="0.3">
      <c r="B189" s="1" t="s">
        <v>75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5.8000000000000003E-2</v>
      </c>
      <c r="O189" s="2">
        <v>8.3000000000000004E-2</v>
      </c>
      <c r="P189">
        <v>0.434</v>
      </c>
      <c r="R189" s="4">
        <f t="shared" si="12"/>
        <v>54</v>
      </c>
      <c r="S189" s="4">
        <f t="shared" si="13"/>
        <v>54</v>
      </c>
      <c r="T189" s="2">
        <f>N189+O189+P189</f>
        <v>0.57499999999999996</v>
      </c>
      <c r="U189" s="2">
        <f t="shared" si="10"/>
        <v>29.653910068965516</v>
      </c>
      <c r="V189" s="2">
        <f>(2*$R189*$S189*$F189*$G189*$E189*$I189*$H189)/(O189/1000)/10^12</f>
        <v>20.722009445783133</v>
      </c>
      <c r="W189" s="2">
        <f t="shared" si="11"/>
        <v>3.9629649400921658</v>
      </c>
      <c r="X189" t="s">
        <v>31</v>
      </c>
      <c r="AA189" s="2"/>
      <c r="AE189" s="2"/>
    </row>
    <row r="190" spans="2:31" x14ac:dyDescent="0.3">
      <c r="B190" s="1" t="s">
        <v>75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5.7000000000000002E-2</v>
      </c>
      <c r="O190" s="2">
        <v>7.2999999999999995E-2</v>
      </c>
      <c r="P190">
        <v>0.26600000000000001</v>
      </c>
      <c r="R190" s="4">
        <f t="shared" si="12"/>
        <v>27</v>
      </c>
      <c r="S190" s="4">
        <f t="shared" si="13"/>
        <v>27</v>
      </c>
      <c r="T190" s="2">
        <f t="shared" ref="T190:T192" si="16">N190+O190+P190</f>
        <v>0.39600000000000002</v>
      </c>
      <c r="U190" s="2">
        <f t="shared" si="10"/>
        <v>30.174154105263156</v>
      </c>
      <c r="V190" s="2">
        <f>(2*$R190*$S190*$F190*$G190*$E190*$I190*$H190)/(O190/1000)/10^12</f>
        <v>23.560640876712327</v>
      </c>
      <c r="W190" s="2">
        <f t="shared" si="11"/>
        <v>6.4658901654135335</v>
      </c>
      <c r="X190" t="s">
        <v>31</v>
      </c>
      <c r="AA190" s="2"/>
      <c r="AE190" s="2"/>
    </row>
    <row r="191" spans="2:31" x14ac:dyDescent="0.3">
      <c r="B191" s="1" t="s">
        <v>75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5.2999999999999999E-2</v>
      </c>
      <c r="O191" s="2">
        <v>0.11899999999999999</v>
      </c>
      <c r="P191">
        <v>0.13400000000000001</v>
      </c>
      <c r="R191" s="4">
        <f t="shared" si="12"/>
        <v>14</v>
      </c>
      <c r="S191" s="4">
        <f t="shared" si="13"/>
        <v>14</v>
      </c>
      <c r="T191" s="2">
        <f t="shared" si="16"/>
        <v>0.30599999999999999</v>
      </c>
      <c r="U191" s="2">
        <f t="shared" si="10"/>
        <v>17.449887396226416</v>
      </c>
      <c r="V191" s="2">
        <f>(2*$R191*$S191*$F191*$G191*$E191*$I191*$H191)/(O191/1000)/10^12</f>
        <v>7.7717985882352947</v>
      </c>
      <c r="W191" s="2">
        <f t="shared" si="11"/>
        <v>6.9018211343283582</v>
      </c>
      <c r="X191" t="s">
        <v>31</v>
      </c>
      <c r="AA191" s="2"/>
      <c r="AE191" s="2"/>
    </row>
    <row r="192" spans="2:31" x14ac:dyDescent="0.3">
      <c r="B192" s="1" t="s">
        <v>75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9.5000000000000001E-2</v>
      </c>
      <c r="O192" s="2">
        <v>0.22500000000000001</v>
      </c>
      <c r="P192">
        <v>0.09</v>
      </c>
      <c r="R192" s="4">
        <f t="shared" si="12"/>
        <v>7</v>
      </c>
      <c r="S192" s="4">
        <f t="shared" si="13"/>
        <v>7</v>
      </c>
      <c r="T192" s="2">
        <f t="shared" si="16"/>
        <v>0.41000000000000003</v>
      </c>
      <c r="U192" s="2">
        <f t="shared" si="10"/>
        <v>9.7352003368421052</v>
      </c>
      <c r="V192" s="2">
        <f>(2*$R192*$S192*$F192*$G192*$E192*$I192*$H192)/(O192/1000)/10^12</f>
        <v>4.1104179199999997</v>
      </c>
      <c r="W192" s="2">
        <f t="shared" si="11"/>
        <v>10.276044799999999</v>
      </c>
      <c r="X192" t="s">
        <v>31</v>
      </c>
      <c r="AA192" s="2"/>
      <c r="AE192" s="2"/>
    </row>
    <row r="193" spans="2:31" x14ac:dyDescent="0.3">
      <c r="B193" s="1" t="s">
        <v>76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0.371</v>
      </c>
      <c r="O193" t="s">
        <v>44</v>
      </c>
      <c r="P193">
        <v>2.153</v>
      </c>
      <c r="R193" s="4">
        <f t="shared" si="12"/>
        <v>224</v>
      </c>
      <c r="S193" s="4">
        <f t="shared" si="13"/>
        <v>224</v>
      </c>
      <c r="T193" s="2">
        <f>N193+P193</f>
        <v>2.524</v>
      </c>
      <c r="U193" s="2">
        <f t="shared" si="10"/>
        <v>3.7392615849056603</v>
      </c>
      <c r="V193" s="2" t="s">
        <v>44</v>
      </c>
      <c r="W193" s="2">
        <f t="shared" si="11"/>
        <v>0.64434094194147706</v>
      </c>
      <c r="X193" t="s">
        <v>31</v>
      </c>
      <c r="AA193" s="2"/>
      <c r="AE193" s="2"/>
    </row>
    <row r="194" spans="2:31" x14ac:dyDescent="0.3">
      <c r="B194" s="1" t="s">
        <v>76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0.28599999999999998</v>
      </c>
      <c r="O194" s="2">
        <v>0.38200000000000001</v>
      </c>
      <c r="P194">
        <v>1.5569999999999999</v>
      </c>
      <c r="R194" s="4">
        <f t="shared" si="12"/>
        <v>112</v>
      </c>
      <c r="S194" s="4">
        <f t="shared" si="13"/>
        <v>112</v>
      </c>
      <c r="T194" s="2">
        <f>N194+O194+P194</f>
        <v>2.2249999999999996</v>
      </c>
      <c r="U194" s="2">
        <f t="shared" si="10"/>
        <v>51.739526265734277</v>
      </c>
      <c r="V194" s="2">
        <f>(2*$R194*$S194*$F194*$G194*$E194*$I194*$H194)/(O194/1000)/10^12</f>
        <v>38.73692280628272</v>
      </c>
      <c r="W194" s="2">
        <f t="shared" si="11"/>
        <v>9.5038564624277466</v>
      </c>
      <c r="X194" t="s">
        <v>31</v>
      </c>
      <c r="AA194" s="2"/>
      <c r="AE194" s="2"/>
    </row>
    <row r="195" spans="2:31" x14ac:dyDescent="0.3">
      <c r="B195" s="1" t="s">
        <v>76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0.24099999999999999</v>
      </c>
      <c r="O195" s="2">
        <v>0.27400000000000002</v>
      </c>
      <c r="P195">
        <v>0.751</v>
      </c>
      <c r="R195" s="4">
        <f t="shared" si="12"/>
        <v>56</v>
      </c>
      <c r="S195" s="4">
        <f t="shared" si="13"/>
        <v>56</v>
      </c>
      <c r="T195" s="2">
        <f t="shared" ref="T195:T198" si="17">N195+O195+P195</f>
        <v>1.266</v>
      </c>
      <c r="U195" s="2">
        <f t="shared" si="10"/>
        <v>61.400433659751037</v>
      </c>
      <c r="V195" s="2">
        <f>(2*$R195*$S195*$F195*$G195*$E195*$I195*$H195)/(O195/1000)/10^12</f>
        <v>54.005490919708024</v>
      </c>
      <c r="W195" s="2">
        <f t="shared" si="11"/>
        <v>19.703734370173102</v>
      </c>
      <c r="X195" t="s">
        <v>31</v>
      </c>
      <c r="AA195" s="2"/>
      <c r="AE195" s="2"/>
    </row>
    <row r="196" spans="2:31" x14ac:dyDescent="0.3">
      <c r="B196" s="1" t="s">
        <v>76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0.26500000000000001</v>
      </c>
      <c r="O196" s="2">
        <v>0.249</v>
      </c>
      <c r="P196">
        <v>0.59799999999999998</v>
      </c>
      <c r="R196" s="4">
        <f t="shared" si="12"/>
        <v>28</v>
      </c>
      <c r="S196" s="4">
        <f t="shared" si="13"/>
        <v>28</v>
      </c>
      <c r="T196" s="2">
        <f t="shared" si="17"/>
        <v>1.1120000000000001</v>
      </c>
      <c r="U196" s="2">
        <f t="shared" si="10"/>
        <v>55.83963966792453</v>
      </c>
      <c r="V196" s="2">
        <f>(2*$R196*$S196*$F196*$G196*$E196*$I196*$H196)/(O196/1000)/10^12</f>
        <v>59.427728963855429</v>
      </c>
      <c r="W196" s="2">
        <f t="shared" si="11"/>
        <v>24.744990822742476</v>
      </c>
      <c r="X196" t="s">
        <v>31</v>
      </c>
      <c r="AA196" s="2"/>
      <c r="AE196" s="2"/>
    </row>
    <row r="197" spans="2:31" x14ac:dyDescent="0.3">
      <c r="B197" s="1" t="s">
        <v>76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0.20599999999999999</v>
      </c>
      <c r="O197" s="2">
        <v>0.24399999999999999</v>
      </c>
      <c r="P197">
        <v>0.36399999999999999</v>
      </c>
      <c r="R197" s="4">
        <f t="shared" si="12"/>
        <v>14</v>
      </c>
      <c r="S197" s="4">
        <f t="shared" si="13"/>
        <v>14</v>
      </c>
      <c r="T197" s="2">
        <f t="shared" si="17"/>
        <v>0.81399999999999995</v>
      </c>
      <c r="U197" s="2">
        <f t="shared" si="10"/>
        <v>35.916273087378642</v>
      </c>
      <c r="V197" s="2">
        <f>(2*$R197*$S197*$F197*$G197*$E197*$I197*$H197)/(O197/1000)/10^12</f>
        <v>30.322755147540985</v>
      </c>
      <c r="W197" s="2">
        <f t="shared" si="11"/>
        <v>20.32624246153846</v>
      </c>
      <c r="X197" t="s">
        <v>31</v>
      </c>
      <c r="AA197" s="2"/>
      <c r="AE197" s="2"/>
    </row>
    <row r="198" spans="2:31" x14ac:dyDescent="0.3">
      <c r="B198" s="1" t="s">
        <v>76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0.20300000000000001</v>
      </c>
      <c r="O198" s="2">
        <v>0.23799999999999999</v>
      </c>
      <c r="P198">
        <v>0.13400000000000001</v>
      </c>
      <c r="R198" s="4">
        <f t="shared" si="12"/>
        <v>7</v>
      </c>
      <c r="S198" s="4">
        <f t="shared" si="13"/>
        <v>7</v>
      </c>
      <c r="T198" s="2">
        <f t="shared" si="17"/>
        <v>0.57499999999999996</v>
      </c>
      <c r="U198" s="2">
        <f t="shared" si="10"/>
        <v>9.1117638620689654</v>
      </c>
      <c r="V198" s="2">
        <f>(2*$R198*$S198*$F198*$G198*$E198*$I198*$H198)/(O198/1000)/10^12</f>
        <v>7.7717985882352947</v>
      </c>
      <c r="W198" s="2">
        <f t="shared" si="11"/>
        <v>13.803642268656716</v>
      </c>
      <c r="X198" t="s">
        <v>31</v>
      </c>
      <c r="AA198" s="2"/>
      <c r="AE198" s="2"/>
    </row>
    <row r="199" spans="2:31" x14ac:dyDescent="0.3">
      <c r="B199" s="1" t="s">
        <v>76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0.70699999999999996</v>
      </c>
      <c r="O199" t="s">
        <v>44</v>
      </c>
      <c r="P199">
        <v>4.1319999999999997</v>
      </c>
      <c r="R199" s="4">
        <f t="shared" si="12"/>
        <v>224</v>
      </c>
      <c r="S199" s="4">
        <f t="shared" si="13"/>
        <v>224</v>
      </c>
      <c r="T199" s="2">
        <f>N199+P199</f>
        <v>4.8389999999999995</v>
      </c>
      <c r="U199" s="2">
        <f t="shared" si="10"/>
        <v>3.9243735445544554</v>
      </c>
      <c r="V199" s="2" t="s">
        <v>44</v>
      </c>
      <c r="W199" s="2">
        <f t="shared" si="11"/>
        <v>0.67147436979670871</v>
      </c>
      <c r="X199" t="s">
        <v>31</v>
      </c>
      <c r="AA199" s="2"/>
      <c r="AE199" s="2"/>
    </row>
    <row r="200" spans="2:31" x14ac:dyDescent="0.3">
      <c r="B200" s="1" t="s">
        <v>76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0.55600000000000005</v>
      </c>
      <c r="O200" s="2">
        <v>0.748</v>
      </c>
      <c r="P200">
        <v>2.97</v>
      </c>
      <c r="R200" s="4">
        <f t="shared" si="12"/>
        <v>112</v>
      </c>
      <c r="S200" s="4">
        <f t="shared" si="13"/>
        <v>112</v>
      </c>
      <c r="T200" s="2">
        <f>N200+O200+P200</f>
        <v>4.274</v>
      </c>
      <c r="U200" s="2">
        <f t="shared" si="10"/>
        <v>53.228433496402864</v>
      </c>
      <c r="V200" s="2">
        <f>(2*$R200*$S200*$F200*$G200*$E200*$I200*$H200)/(O200/1000)/10^12</f>
        <v>39.565520085561502</v>
      </c>
      <c r="W200" s="2">
        <f t="shared" si="11"/>
        <v>9.9646495030303033</v>
      </c>
      <c r="X200" t="s">
        <v>31</v>
      </c>
      <c r="AA200" s="2"/>
      <c r="AE200" s="2"/>
    </row>
    <row r="201" spans="2:31" x14ac:dyDescent="0.3">
      <c r="B201" s="1" t="s">
        <v>76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0.41399999999999998</v>
      </c>
      <c r="O201" s="2">
        <v>0.432</v>
      </c>
      <c r="P201">
        <v>1.1459999999999999</v>
      </c>
      <c r="R201" s="4">
        <f t="shared" si="12"/>
        <v>56</v>
      </c>
      <c r="S201" s="4">
        <f t="shared" si="13"/>
        <v>56</v>
      </c>
      <c r="T201" s="2">
        <f t="shared" ref="T201:T204" si="18">N201+O201+P201</f>
        <v>1.992</v>
      </c>
      <c r="U201" s="2">
        <f t="shared" si="10"/>
        <v>71.485529043478266</v>
      </c>
      <c r="V201" s="2">
        <f>(2*$R201*$S201*$F201*$G201*$E201*$I201*$H201)/(O201/1000)/10^12</f>
        <v>68.506965333333341</v>
      </c>
      <c r="W201" s="2">
        <f t="shared" si="11"/>
        <v>25.824615204188483</v>
      </c>
      <c r="X201" t="s">
        <v>31</v>
      </c>
      <c r="AA201" s="2"/>
      <c r="AE201" s="2"/>
    </row>
    <row r="202" spans="2:31" x14ac:dyDescent="0.3">
      <c r="B202" s="1" t="s">
        <v>76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0.40600000000000003</v>
      </c>
      <c r="O202" s="2">
        <v>0.47899999999999998</v>
      </c>
      <c r="P202">
        <v>1.1140000000000001</v>
      </c>
      <c r="R202" s="4">
        <f t="shared" si="12"/>
        <v>28</v>
      </c>
      <c r="S202" s="4">
        <f t="shared" si="13"/>
        <v>28</v>
      </c>
      <c r="T202" s="2">
        <f t="shared" si="18"/>
        <v>1.9990000000000001</v>
      </c>
      <c r="U202" s="2">
        <f t="shared" si="10"/>
        <v>72.894110896551723</v>
      </c>
      <c r="V202" s="2">
        <f>(2*$R202*$S202*$F202*$G202*$E202*$I202*$H202)/(O202/1000)/10^12</f>
        <v>61.784987524008351</v>
      </c>
      <c r="W202" s="2">
        <f t="shared" si="11"/>
        <v>26.56643538958707</v>
      </c>
      <c r="X202" t="s">
        <v>31</v>
      </c>
      <c r="AA202" s="2"/>
      <c r="AE202" s="2"/>
    </row>
    <row r="203" spans="2:31" x14ac:dyDescent="0.3">
      <c r="B203" s="1" t="s">
        <v>76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0.26200000000000001</v>
      </c>
      <c r="O203" s="2">
        <v>0.253</v>
      </c>
      <c r="P203">
        <v>0.61799999999999999</v>
      </c>
      <c r="R203" s="4">
        <f t="shared" si="12"/>
        <v>14</v>
      </c>
      <c r="S203" s="4">
        <f t="shared" si="13"/>
        <v>14</v>
      </c>
      <c r="T203" s="2">
        <f t="shared" si="18"/>
        <v>1.133</v>
      </c>
      <c r="U203" s="2">
        <f t="shared" si="10"/>
        <v>56.479024854961828</v>
      </c>
      <c r="V203" s="2">
        <f>(2*$R203*$S203*$F203*$G203*$E203*$I203*$H203)/(O203/1000)/10^12</f>
        <v>58.488160126482214</v>
      </c>
      <c r="W203" s="2">
        <f t="shared" si="11"/>
        <v>23.94418205825243</v>
      </c>
      <c r="X203" t="s">
        <v>31</v>
      </c>
      <c r="AA203" s="2"/>
      <c r="AE203" s="2"/>
    </row>
    <row r="204" spans="2:31" x14ac:dyDescent="0.3">
      <c r="B204" s="1" t="s">
        <v>76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0.20200000000000001</v>
      </c>
      <c r="O204" s="2">
        <v>0.24099999999999999</v>
      </c>
      <c r="P204">
        <v>0.192</v>
      </c>
      <c r="R204" s="4">
        <f t="shared" si="12"/>
        <v>7</v>
      </c>
      <c r="S204" s="4">
        <f t="shared" si="13"/>
        <v>7</v>
      </c>
      <c r="T204" s="2">
        <f t="shared" si="18"/>
        <v>0.63500000000000001</v>
      </c>
      <c r="U204" s="2">
        <f t="shared" si="10"/>
        <v>18.313743207920794</v>
      </c>
      <c r="V204" s="2">
        <f>(2*$R204*$S204*$F204*$G204*$E204*$I204*$H204)/(O204/1000)/10^12</f>
        <v>15.350108414937759</v>
      </c>
      <c r="W204" s="2">
        <f t="shared" si="11"/>
        <v>19.267583999999999</v>
      </c>
      <c r="X204" t="s">
        <v>31</v>
      </c>
      <c r="AA204" s="2"/>
      <c r="AE204" s="2"/>
    </row>
    <row r="205" spans="2:31" x14ac:dyDescent="0.3">
      <c r="B205" s="1" t="s">
        <v>76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0.57999999999999996</v>
      </c>
      <c r="O205" t="s">
        <v>44</v>
      </c>
      <c r="P205">
        <v>2.843</v>
      </c>
      <c r="R205" s="4">
        <f t="shared" si="12"/>
        <v>112</v>
      </c>
      <c r="S205" s="4">
        <f t="shared" si="13"/>
        <v>112</v>
      </c>
      <c r="T205" s="2">
        <f>N205+P205</f>
        <v>3.423</v>
      </c>
      <c r="U205" s="2">
        <f t="shared" si="10"/>
        <v>6.5111145931034482</v>
      </c>
      <c r="V205" s="2" t="s">
        <v>44</v>
      </c>
      <c r="W205" s="2">
        <f t="shared" si="11"/>
        <v>1.3283315033415406</v>
      </c>
      <c r="X205" t="s">
        <v>31</v>
      </c>
      <c r="AA205" s="2"/>
      <c r="AE205" s="2"/>
    </row>
    <row r="206" spans="2:31" x14ac:dyDescent="0.3">
      <c r="B206" s="1" t="s">
        <v>76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0.17499999999999999</v>
      </c>
      <c r="O206" s="2">
        <v>0.10199999999999999</v>
      </c>
      <c r="P206">
        <v>0.61299999999999999</v>
      </c>
      <c r="R206" s="4">
        <f t="shared" si="12"/>
        <v>28</v>
      </c>
      <c r="S206" s="4">
        <f t="shared" si="13"/>
        <v>28</v>
      </c>
      <c r="T206" s="2">
        <f>N206+O206+P206</f>
        <v>0.8899999999999999</v>
      </c>
      <c r="U206" s="2">
        <f t="shared" si="10"/>
        <v>22.020095999999999</v>
      </c>
      <c r="V206" s="2">
        <f t="shared" si="10"/>
        <v>37.779576470588232</v>
      </c>
      <c r="W206" s="2">
        <f t="shared" si="11"/>
        <v>6.2863243066884182</v>
      </c>
      <c r="X206" t="s">
        <v>31</v>
      </c>
      <c r="AA206" s="2"/>
      <c r="AE206" s="2"/>
    </row>
    <row r="207" spans="2:31" x14ac:dyDescent="0.3">
      <c r="B207" s="1" t="s">
        <v>76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3.5000000000000003E-2</v>
      </c>
      <c r="O207" s="2">
        <v>3.7999999999999999E-2</v>
      </c>
      <c r="P207">
        <v>0.23100000000000001</v>
      </c>
      <c r="R207" s="4">
        <f t="shared" si="12"/>
        <v>28</v>
      </c>
      <c r="S207" s="4">
        <f t="shared" si="13"/>
        <v>28</v>
      </c>
      <c r="T207" s="2">
        <f t="shared" ref="T207:T229" si="19">N207+O207+P207</f>
        <v>0.30400000000000005</v>
      </c>
      <c r="U207" s="2">
        <f t="shared" si="10"/>
        <v>8.8080383999999992</v>
      </c>
      <c r="V207" s="2">
        <f t="shared" si="10"/>
        <v>8.112666947368421</v>
      </c>
      <c r="W207" s="2">
        <f t="shared" si="11"/>
        <v>1.3345512727272728</v>
      </c>
      <c r="X207" t="s">
        <v>31</v>
      </c>
      <c r="AA207" s="2"/>
      <c r="AE207" s="2"/>
    </row>
    <row r="208" spans="2:31" x14ac:dyDescent="0.3">
      <c r="B208" s="1" t="s">
        <v>76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0.41299999999999998</v>
      </c>
      <c r="O208" s="2">
        <v>9.7000000000000003E-2</v>
      </c>
      <c r="P208">
        <v>0.41299999999999998</v>
      </c>
      <c r="R208" s="4">
        <f t="shared" si="12"/>
        <v>14</v>
      </c>
      <c r="S208" s="4">
        <f t="shared" si="13"/>
        <v>14</v>
      </c>
      <c r="T208" s="2">
        <f t="shared" si="19"/>
        <v>0.92300000000000004</v>
      </c>
      <c r="U208" s="2">
        <f t="shared" ref="U208:V239" si="20">(2*$R208*$S208*$F208*$G208*$E208*$I208*$H208)/(N208/1000)/10^12</f>
        <v>9.3305491525423729</v>
      </c>
      <c r="V208" s="2">
        <f t="shared" si="20"/>
        <v>39.726977319587633</v>
      </c>
      <c r="W208" s="2">
        <f t="shared" si="11"/>
        <v>9.3305491525423729</v>
      </c>
      <c r="X208" t="s">
        <v>31</v>
      </c>
      <c r="AA208" s="2"/>
      <c r="AE208" s="2"/>
    </row>
    <row r="209" spans="2:31" x14ac:dyDescent="0.3">
      <c r="B209" s="1" t="s">
        <v>76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3.9E-2</v>
      </c>
      <c r="O209" s="2">
        <v>3.3000000000000002E-2</v>
      </c>
      <c r="P209">
        <v>0.151</v>
      </c>
      <c r="R209" s="4">
        <f t="shared" si="12"/>
        <v>14</v>
      </c>
      <c r="S209" s="4">
        <f t="shared" si="13"/>
        <v>14</v>
      </c>
      <c r="T209" s="2">
        <f t="shared" si="19"/>
        <v>0.223</v>
      </c>
      <c r="U209" s="2">
        <f t="shared" si="20"/>
        <v>15.809299692307693</v>
      </c>
      <c r="V209" s="2">
        <f t="shared" si="20"/>
        <v>18.683717818181815</v>
      </c>
      <c r="W209" s="2">
        <f t="shared" si="11"/>
        <v>4.0831966092715231</v>
      </c>
      <c r="X209" t="s">
        <v>31</v>
      </c>
      <c r="AA209" s="2"/>
      <c r="AE209" s="2"/>
    </row>
    <row r="210" spans="2:31" x14ac:dyDescent="0.3">
      <c r="B210" s="1" t="s">
        <v>76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4.1000000000000002E-2</v>
      </c>
      <c r="O210" s="2">
        <v>2.9000000000000001E-2</v>
      </c>
      <c r="P210">
        <v>7.8E-2</v>
      </c>
      <c r="R210" s="4">
        <f t="shared" si="12"/>
        <v>7</v>
      </c>
      <c r="S210" s="4">
        <f t="shared" si="13"/>
        <v>7</v>
      </c>
      <c r="T210" s="2">
        <f t="shared" si="19"/>
        <v>0.14800000000000002</v>
      </c>
      <c r="U210" s="2">
        <f t="shared" si="20"/>
        <v>8.1456452682926823</v>
      </c>
      <c r="V210" s="2">
        <f t="shared" si="20"/>
        <v>11.516257103448275</v>
      </c>
      <c r="W210" s="2">
        <f t="shared" si="11"/>
        <v>4.2816853333333338</v>
      </c>
      <c r="X210" t="s">
        <v>31</v>
      </c>
      <c r="AA210" s="2"/>
      <c r="AE210" s="2"/>
    </row>
    <row r="211" spans="2:31" x14ac:dyDescent="0.3">
      <c r="B211" s="1" t="s">
        <v>76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0.745</v>
      </c>
      <c r="O211" s="2">
        <v>0.17100000000000001</v>
      </c>
      <c r="P211">
        <v>0.223</v>
      </c>
      <c r="R211" s="4">
        <f t="shared" si="12"/>
        <v>7</v>
      </c>
      <c r="S211" s="4">
        <f t="shared" si="13"/>
        <v>7</v>
      </c>
      <c r="T211" s="2">
        <f t="shared" si="19"/>
        <v>1.139</v>
      </c>
      <c r="U211" s="2">
        <f t="shared" si="20"/>
        <v>5.6035479194630868</v>
      </c>
      <c r="V211" s="2">
        <f t="shared" si="20"/>
        <v>24.413118128654968</v>
      </c>
      <c r="W211" s="2">
        <f t="shared" si="11"/>
        <v>18.720373094170402</v>
      </c>
      <c r="X211" t="s">
        <v>31</v>
      </c>
      <c r="AA211" s="2"/>
      <c r="AE211" s="2"/>
    </row>
    <row r="212" spans="2:31" x14ac:dyDescent="0.3">
      <c r="B212" s="1" t="s">
        <v>75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5.7000000000000002E-2</v>
      </c>
      <c r="O212" s="2">
        <v>8.2000000000000003E-2</v>
      </c>
      <c r="P212" s="2">
        <v>0.45</v>
      </c>
      <c r="R212" s="4">
        <f t="shared" si="12"/>
        <v>56</v>
      </c>
      <c r="S212" s="4">
        <f t="shared" si="13"/>
        <v>56</v>
      </c>
      <c r="T212" s="2">
        <f t="shared" si="19"/>
        <v>0.58899999999999997</v>
      </c>
      <c r="U212" s="2">
        <f t="shared" si="20"/>
        <v>32.450667789473684</v>
      </c>
      <c r="V212" s="2">
        <f t="shared" si="20"/>
        <v>22.557171512195122</v>
      </c>
      <c r="W212" s="2">
        <f t="shared" si="11"/>
        <v>4.1104179199999997</v>
      </c>
      <c r="X212" t="s">
        <v>31</v>
      </c>
    </row>
    <row r="213" spans="2:31" x14ac:dyDescent="0.3">
      <c r="B213" s="1" t="s">
        <v>75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2.9000000000000001E-2</v>
      </c>
      <c r="O213" s="2">
        <v>4.8730000000000002</v>
      </c>
      <c r="P213" s="2">
        <v>0.20599999999999999</v>
      </c>
      <c r="R213" s="4">
        <f t="shared" si="12"/>
        <v>28</v>
      </c>
      <c r="S213" s="4">
        <f t="shared" si="13"/>
        <v>28</v>
      </c>
      <c r="T213" s="2">
        <f t="shared" si="19"/>
        <v>5.1080000000000005</v>
      </c>
      <c r="U213" s="2">
        <f t="shared" si="20"/>
        <v>7.086927448275862</v>
      </c>
      <c r="V213" s="2">
        <f t="shared" si="20"/>
        <v>4.2175435255489425E-2</v>
      </c>
      <c r="W213" s="2">
        <f t="shared" si="11"/>
        <v>0.99767425242718444</v>
      </c>
      <c r="X213" t="s">
        <v>31</v>
      </c>
    </row>
    <row r="214" spans="2:31" x14ac:dyDescent="0.3">
      <c r="B214" s="1" t="s">
        <v>75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5.7000000000000002E-2</v>
      </c>
      <c r="O214" s="2">
        <v>7.3999999999999996E-2</v>
      </c>
      <c r="P214" s="2">
        <v>0.27700000000000002</v>
      </c>
      <c r="R214" s="4">
        <f t="shared" si="12"/>
        <v>28</v>
      </c>
      <c r="S214" s="4">
        <f t="shared" si="13"/>
        <v>28</v>
      </c>
      <c r="T214" s="2">
        <f t="shared" si="19"/>
        <v>0.40800000000000003</v>
      </c>
      <c r="U214" s="2">
        <f t="shared" si="20"/>
        <v>32.450667789473684</v>
      </c>
      <c r="V214" s="2">
        <f t="shared" si="20"/>
        <v>24.995784648648648</v>
      </c>
      <c r="W214" s="2">
        <f t="shared" si="11"/>
        <v>6.6775742382671472</v>
      </c>
      <c r="X214" t="s">
        <v>31</v>
      </c>
    </row>
    <row r="215" spans="2:31" x14ac:dyDescent="0.3">
      <c r="B215" s="1" t="s">
        <v>75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2.5000000000000001E-2</v>
      </c>
      <c r="O215" s="2">
        <v>2.0739999999999998</v>
      </c>
      <c r="P215" s="2">
        <v>0.111</v>
      </c>
      <c r="R215" s="4">
        <f t="shared" si="12"/>
        <v>14</v>
      </c>
      <c r="S215" s="4">
        <f t="shared" si="13"/>
        <v>14</v>
      </c>
      <c r="T215" s="2">
        <f t="shared" si="19"/>
        <v>2.21</v>
      </c>
      <c r="U215" s="2">
        <f t="shared" si="20"/>
        <v>8.2208358399999995</v>
      </c>
      <c r="V215" s="2">
        <f t="shared" si="20"/>
        <v>9.9093971070395373E-2</v>
      </c>
      <c r="W215" s="2">
        <f t="shared" si="11"/>
        <v>1.8515396036036036</v>
      </c>
      <c r="X215" t="s">
        <v>31</v>
      </c>
    </row>
    <row r="216" spans="2:31" x14ac:dyDescent="0.3">
      <c r="B216" s="1" t="s">
        <v>75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2.1999999999999999E-2</v>
      </c>
      <c r="O216" s="2">
        <v>2.7E-2</v>
      </c>
      <c r="P216" s="2">
        <v>0.111</v>
      </c>
      <c r="R216" s="4">
        <f t="shared" si="12"/>
        <v>14</v>
      </c>
      <c r="S216" s="4">
        <f t="shared" si="13"/>
        <v>14</v>
      </c>
      <c r="T216" s="2">
        <f t="shared" si="19"/>
        <v>0.16</v>
      </c>
      <c r="U216" s="2">
        <f t="shared" si="20"/>
        <v>9.3418589090909094</v>
      </c>
      <c r="V216" s="2">
        <f t="shared" si="20"/>
        <v>7.6118850370370374</v>
      </c>
      <c r="W216" s="2">
        <f t="shared" si="11"/>
        <v>1.8515396036036036</v>
      </c>
      <c r="X216" t="s">
        <v>31</v>
      </c>
    </row>
    <row r="217" spans="2:31" x14ac:dyDescent="0.3">
      <c r="B217" s="1" t="s">
        <v>75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9.0999999999999998E-2</v>
      </c>
      <c r="O217" s="2">
        <v>0.123</v>
      </c>
      <c r="P217" s="2">
        <v>0.14099999999999999</v>
      </c>
      <c r="R217" s="4">
        <f t="shared" si="12"/>
        <v>14</v>
      </c>
      <c r="S217" s="4">
        <f t="shared" si="13"/>
        <v>14</v>
      </c>
      <c r="T217" s="2">
        <f t="shared" si="19"/>
        <v>0.35499999999999998</v>
      </c>
      <c r="U217" s="2">
        <f t="shared" si="20"/>
        <v>20.32624246153846</v>
      </c>
      <c r="V217" s="2">
        <f t="shared" si="20"/>
        <v>15.038114341463414</v>
      </c>
      <c r="W217" s="2">
        <f t="shared" si="11"/>
        <v>13.118355063829789</v>
      </c>
      <c r="X217" t="s">
        <v>31</v>
      </c>
    </row>
    <row r="218" spans="2:31" x14ac:dyDescent="0.3">
      <c r="B218" s="1" t="s">
        <v>75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2.7E-2</v>
      </c>
      <c r="O218" s="2">
        <v>0.49099999999999999</v>
      </c>
      <c r="P218" s="2">
        <v>7.0000000000000007E-2</v>
      </c>
      <c r="R218" s="4">
        <f t="shared" si="12"/>
        <v>7</v>
      </c>
      <c r="S218" s="4">
        <f t="shared" si="13"/>
        <v>7</v>
      </c>
      <c r="T218" s="2">
        <f t="shared" si="19"/>
        <v>0.58800000000000008</v>
      </c>
      <c r="U218" s="2">
        <f t="shared" si="20"/>
        <v>7.6118850370370374</v>
      </c>
      <c r="V218" s="2">
        <f t="shared" si="20"/>
        <v>0.41857616293279021</v>
      </c>
      <c r="W218" s="2">
        <f t="shared" si="11"/>
        <v>2.9360127999999994</v>
      </c>
      <c r="X218" t="s">
        <v>31</v>
      </c>
    </row>
    <row r="219" spans="2:31" x14ac:dyDescent="0.3">
      <c r="B219" s="1" t="s">
        <v>75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2.8000000000000001E-2</v>
      </c>
      <c r="O219" s="2">
        <v>3.6999999999999998E-2</v>
      </c>
      <c r="P219" s="2">
        <v>6.7000000000000004E-2</v>
      </c>
      <c r="R219" s="4">
        <f t="shared" si="12"/>
        <v>7</v>
      </c>
      <c r="S219" s="4">
        <f t="shared" si="13"/>
        <v>7</v>
      </c>
      <c r="T219" s="2">
        <f t="shared" si="19"/>
        <v>0.13200000000000001</v>
      </c>
      <c r="U219" s="2">
        <f t="shared" si="20"/>
        <v>7.3400319999999999</v>
      </c>
      <c r="V219" s="2">
        <f t="shared" si="20"/>
        <v>5.5546188108108119</v>
      </c>
      <c r="W219" s="2">
        <f t="shared" si="11"/>
        <v>3.0674760597014927</v>
      </c>
      <c r="X219" t="s">
        <v>31</v>
      </c>
    </row>
    <row r="220" spans="2:31" x14ac:dyDescent="0.3">
      <c r="B220" s="1" t="s">
        <v>75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7.9000000000000001E-2</v>
      </c>
      <c r="O220" s="2">
        <v>0.33100000000000002</v>
      </c>
      <c r="P220" s="2">
        <v>8.3000000000000004E-2</v>
      </c>
      <c r="R220" s="4">
        <f t="shared" si="12"/>
        <v>7</v>
      </c>
      <c r="S220" s="4">
        <f t="shared" si="13"/>
        <v>7</v>
      </c>
      <c r="T220" s="2">
        <f t="shared" si="19"/>
        <v>0.49300000000000005</v>
      </c>
      <c r="U220" s="2">
        <f t="shared" si="20"/>
        <v>10.406121316455698</v>
      </c>
      <c r="V220" s="2">
        <f t="shared" si="20"/>
        <v>2.4836362054380663</v>
      </c>
      <c r="W220" s="2">
        <f t="shared" si="11"/>
        <v>9.9046214939759043</v>
      </c>
      <c r="X220" t="s">
        <v>31</v>
      </c>
    </row>
    <row r="221" spans="2:31" x14ac:dyDescent="0.3">
      <c r="B221" s="1" t="s">
        <v>75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0.105</v>
      </c>
      <c r="O221" s="2">
        <v>0.13600000000000001</v>
      </c>
      <c r="P221" s="2">
        <v>0.52100000000000002</v>
      </c>
      <c r="R221" s="4">
        <f>1+ROUNDDOWN((($C221-$H221+2*$J221)/$L221),0)</f>
        <v>56</v>
      </c>
      <c r="S221" s="4">
        <f>1+ROUNDDOWN((($D221-$I221+2*$K221)/$M221),0)</f>
        <v>56</v>
      </c>
      <c r="T221" s="2">
        <f t="shared" si="19"/>
        <v>0.76200000000000001</v>
      </c>
      <c r="U221" s="2">
        <f t="shared" si="20"/>
        <v>35.232153599999997</v>
      </c>
      <c r="V221" s="2">
        <f t="shared" si="20"/>
        <v>27.201295058823533</v>
      </c>
      <c r="W221" s="2">
        <f t="shared" si="11"/>
        <v>7.1005299961612289</v>
      </c>
      <c r="X221" t="s">
        <v>31</v>
      </c>
    </row>
    <row r="222" spans="2:31" x14ac:dyDescent="0.3">
      <c r="B222" s="1" t="s">
        <v>75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5.8999999999999997E-2</v>
      </c>
      <c r="O222" s="2">
        <v>4.9729999999999999</v>
      </c>
      <c r="P222" s="2">
        <v>0.23599999999999999</v>
      </c>
      <c r="R222" s="4">
        <f t="shared" si="12"/>
        <v>28</v>
      </c>
      <c r="S222" s="4">
        <f t="shared" si="13"/>
        <v>28</v>
      </c>
      <c r="T222" s="2">
        <f t="shared" si="19"/>
        <v>5.2679999999999998</v>
      </c>
      <c r="U222" s="2">
        <f t="shared" si="20"/>
        <v>6.9668100338983052</v>
      </c>
      <c r="V222" s="2">
        <f t="shared" si="20"/>
        <v>8.2654693746229649E-2</v>
      </c>
      <c r="W222" s="2">
        <f t="shared" si="11"/>
        <v>1.7417025084745763</v>
      </c>
      <c r="X222" t="s">
        <v>31</v>
      </c>
    </row>
    <row r="223" spans="2:31" x14ac:dyDescent="0.3">
      <c r="B223" s="1" t="s">
        <v>75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8.2000000000000003E-2</v>
      </c>
      <c r="O223" s="2">
        <v>8.2000000000000003E-2</v>
      </c>
      <c r="P223" s="2">
        <v>0.30499999999999999</v>
      </c>
      <c r="R223" s="4">
        <f t="shared" si="12"/>
        <v>28</v>
      </c>
      <c r="S223" s="4">
        <f t="shared" si="13"/>
        <v>28</v>
      </c>
      <c r="T223" s="2">
        <f t="shared" si="19"/>
        <v>0.46899999999999997</v>
      </c>
      <c r="U223" s="2">
        <f t="shared" si="20"/>
        <v>45.114343024390244</v>
      </c>
      <c r="V223" s="2">
        <f t="shared" si="20"/>
        <v>45.114343024390244</v>
      </c>
      <c r="W223" s="2">
        <f t="shared" si="11"/>
        <v>12.129102059016395</v>
      </c>
      <c r="X223" t="s">
        <v>31</v>
      </c>
    </row>
    <row r="224" spans="2:31" x14ac:dyDescent="0.3">
      <c r="B224" s="1" t="s">
        <v>75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3.5000000000000003E-2</v>
      </c>
      <c r="O224" s="2">
        <v>2.1150000000000002</v>
      </c>
      <c r="P224" s="2">
        <v>0.129</v>
      </c>
      <c r="R224" s="4">
        <f t="shared" si="12"/>
        <v>14</v>
      </c>
      <c r="S224" s="4">
        <f t="shared" si="13"/>
        <v>14</v>
      </c>
      <c r="T224" s="2">
        <f t="shared" si="19"/>
        <v>2.2790000000000004</v>
      </c>
      <c r="U224" s="2">
        <f t="shared" si="20"/>
        <v>11.744051199999998</v>
      </c>
      <c r="V224" s="2">
        <f t="shared" si="20"/>
        <v>0.19434600094562646</v>
      </c>
      <c r="W224" s="2">
        <f t="shared" si="11"/>
        <v>3.1863704806201554</v>
      </c>
      <c r="X224" t="s">
        <v>31</v>
      </c>
    </row>
    <row r="225" spans="2:24" x14ac:dyDescent="0.3">
      <c r="B225" s="1" t="s">
        <v>75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2.7E-2</v>
      </c>
      <c r="O225" s="2">
        <v>3.2000000000000001E-2</v>
      </c>
      <c r="P225" s="2">
        <v>0.125</v>
      </c>
      <c r="R225" s="4">
        <f t="shared" si="12"/>
        <v>14</v>
      </c>
      <c r="S225" s="4">
        <f t="shared" si="13"/>
        <v>14</v>
      </c>
      <c r="T225" s="2">
        <f t="shared" si="19"/>
        <v>0.184</v>
      </c>
      <c r="U225" s="2">
        <f t="shared" si="20"/>
        <v>15.223770074074075</v>
      </c>
      <c r="V225" s="2">
        <f t="shared" si="20"/>
        <v>12.845056</v>
      </c>
      <c r="W225" s="2">
        <f t="shared" si="11"/>
        <v>3.2883343360000001</v>
      </c>
      <c r="X225" t="s">
        <v>31</v>
      </c>
    </row>
    <row r="226" spans="2:24" x14ac:dyDescent="0.3">
      <c r="B226" s="1" t="s">
        <v>75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9.7000000000000003E-2</v>
      </c>
      <c r="O226" s="2">
        <v>0.128</v>
      </c>
      <c r="P226" s="2">
        <v>0.193</v>
      </c>
      <c r="R226" s="4">
        <f t="shared" si="12"/>
        <v>14</v>
      </c>
      <c r="S226" s="4">
        <f t="shared" si="13"/>
        <v>14</v>
      </c>
      <c r="T226" s="2">
        <f t="shared" si="19"/>
        <v>0.41800000000000004</v>
      </c>
      <c r="U226" s="2">
        <f t="shared" si="20"/>
        <v>38.137898226804126</v>
      </c>
      <c r="V226" s="2">
        <f t="shared" si="20"/>
        <v>28.901375999999999</v>
      </c>
      <c r="W226" s="2">
        <f t="shared" si="11"/>
        <v>19.167751958549221</v>
      </c>
      <c r="X226" t="s">
        <v>31</v>
      </c>
    </row>
    <row r="227" spans="2:24" x14ac:dyDescent="0.3">
      <c r="B227" s="1" t="s">
        <v>75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3.1E-2</v>
      </c>
      <c r="O227" s="2">
        <v>0.49299999999999999</v>
      </c>
      <c r="P227" s="2">
        <v>8.4000000000000005E-2</v>
      </c>
      <c r="R227" s="4">
        <f>1+ROUNDDOWN((($C227-$H227+2*$J227)/$L227),0)</f>
        <v>7</v>
      </c>
      <c r="S227" s="4">
        <f>1+ROUNDDOWN((($D227-$I227+2*$K227)/$M227),0)</f>
        <v>7</v>
      </c>
      <c r="T227" s="2">
        <f t="shared" si="19"/>
        <v>0.60799999999999998</v>
      </c>
      <c r="U227" s="2">
        <f t="shared" si="20"/>
        <v>13.259412645161289</v>
      </c>
      <c r="V227" s="2">
        <f t="shared" si="20"/>
        <v>0.83375617038539562</v>
      </c>
      <c r="W227" s="2">
        <f t="shared" si="11"/>
        <v>4.8933546666666663</v>
      </c>
      <c r="X227" t="s">
        <v>31</v>
      </c>
    </row>
    <row r="228" spans="2:24" x14ac:dyDescent="0.3">
      <c r="B228" s="1" t="s">
        <v>75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3.1E-2</v>
      </c>
      <c r="O228" s="2">
        <v>3.9E-2</v>
      </c>
      <c r="P228" s="2">
        <v>7.9000000000000001E-2</v>
      </c>
      <c r="R228" s="4">
        <f t="shared" si="12"/>
        <v>7</v>
      </c>
      <c r="S228" s="4">
        <f t="shared" si="13"/>
        <v>7</v>
      </c>
      <c r="T228" s="2">
        <f t="shared" si="19"/>
        <v>0.14900000000000002</v>
      </c>
      <c r="U228" s="2">
        <f t="shared" si="20"/>
        <v>13.259412645161289</v>
      </c>
      <c r="V228" s="2">
        <f t="shared" si="20"/>
        <v>10.539533128205129</v>
      </c>
      <c r="W228" s="2">
        <f t="shared" si="11"/>
        <v>5.2030606582278489</v>
      </c>
      <c r="X228" t="s">
        <v>31</v>
      </c>
    </row>
    <row r="229" spans="2:24" x14ac:dyDescent="0.3">
      <c r="B229" s="1" t="s">
        <v>75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0.09</v>
      </c>
      <c r="O229" s="2">
        <v>0.65700000000000003</v>
      </c>
      <c r="P229" s="2">
        <v>0.151</v>
      </c>
      <c r="R229" s="4">
        <f t="shared" si="12"/>
        <v>7</v>
      </c>
      <c r="S229" s="4">
        <f t="shared" si="13"/>
        <v>7</v>
      </c>
      <c r="T229" s="2">
        <f t="shared" si="19"/>
        <v>0.89800000000000002</v>
      </c>
      <c r="U229" s="2">
        <f t="shared" si="20"/>
        <v>18.268524088888892</v>
      </c>
      <c r="V229" s="2">
        <f t="shared" si="20"/>
        <v>2.5025375464231354</v>
      </c>
      <c r="W229" s="2">
        <f t="shared" si="11"/>
        <v>10.888524291390731</v>
      </c>
      <c r="X229" t="s">
        <v>31</v>
      </c>
    </row>
    <row r="230" spans="2:24" x14ac:dyDescent="0.3">
      <c r="B230" s="1" t="s">
        <v>73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0.82099999999999995</v>
      </c>
      <c r="O230" s="2" t="s">
        <v>44</v>
      </c>
      <c r="P230" s="2">
        <v>3.202</v>
      </c>
      <c r="R230" s="4">
        <f t="shared" si="12"/>
        <v>349</v>
      </c>
      <c r="S230" s="4">
        <f t="shared" si="13"/>
        <v>80</v>
      </c>
      <c r="T230" s="2">
        <f>N230+P230</f>
        <v>4.0229999999999997</v>
      </c>
      <c r="U230" s="2">
        <f t="shared" si="20"/>
        <v>1.7411741778319125</v>
      </c>
      <c r="V230" s="2" t="s">
        <v>44</v>
      </c>
      <c r="W230" s="2">
        <f t="shared" si="11"/>
        <v>0.44644097439100561</v>
      </c>
      <c r="X230" t="s">
        <v>31</v>
      </c>
    </row>
    <row r="231" spans="2:24" x14ac:dyDescent="0.3">
      <c r="B231" s="1" t="s">
        <v>73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0.71499999999999997</v>
      </c>
      <c r="O231" s="2">
        <v>0.94599999999999995</v>
      </c>
      <c r="P231" s="2">
        <v>6.5789999999999997</v>
      </c>
      <c r="R231" s="4">
        <f t="shared" si="12"/>
        <v>350</v>
      </c>
      <c r="S231" s="4">
        <f t="shared" si="13"/>
        <v>80</v>
      </c>
      <c r="T231" s="2">
        <f t="shared" ref="T231:T269" si="21">N231+O231+P231</f>
        <v>8.24</v>
      </c>
      <c r="U231" s="2">
        <f t="shared" si="20"/>
        <v>46.196005594405598</v>
      </c>
      <c r="V231" s="2">
        <f t="shared" si="20"/>
        <v>34.915585623678652</v>
      </c>
      <c r="W231" s="2">
        <f t="shared" si="11"/>
        <v>5.0205417236662111</v>
      </c>
      <c r="X231" t="s">
        <v>31</v>
      </c>
    </row>
    <row r="232" spans="2:24" x14ac:dyDescent="0.3">
      <c r="B232" s="1" t="s">
        <v>73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0.753</v>
      </c>
      <c r="O232" s="2">
        <v>7.6260000000000003</v>
      </c>
      <c r="P232" s="2">
        <v>4.173</v>
      </c>
      <c r="R232" s="4">
        <f t="shared" si="12"/>
        <v>174</v>
      </c>
      <c r="S232" s="4">
        <f t="shared" si="13"/>
        <v>39</v>
      </c>
      <c r="T232" s="2">
        <f t="shared" si="21"/>
        <v>12.552</v>
      </c>
      <c r="U232" s="2">
        <f t="shared" si="20"/>
        <v>59.060729880478085</v>
      </c>
      <c r="V232" s="2">
        <f t="shared" si="20"/>
        <v>5.8317243115656963</v>
      </c>
      <c r="W232" s="2">
        <f t="shared" si="11"/>
        <v>10.657256074766355</v>
      </c>
      <c r="X232" t="s">
        <v>31</v>
      </c>
    </row>
    <row r="233" spans="2:24" x14ac:dyDescent="0.3">
      <c r="B233" s="1" t="s">
        <v>73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0.53100000000000003</v>
      </c>
      <c r="O233" s="2">
        <v>0.51</v>
      </c>
      <c r="P233" s="2">
        <v>3.569</v>
      </c>
      <c r="R233" s="4">
        <f t="shared" si="12"/>
        <v>175</v>
      </c>
      <c r="S233" s="4">
        <f t="shared" si="13"/>
        <v>40</v>
      </c>
      <c r="T233" s="2">
        <f t="shared" si="21"/>
        <v>4.6099999999999994</v>
      </c>
      <c r="U233" s="2">
        <f t="shared" si="20"/>
        <v>62.203661016949148</v>
      </c>
      <c r="V233" s="2">
        <f t="shared" si="20"/>
        <v>64.764988235294112</v>
      </c>
      <c r="W233" s="2">
        <f t="shared" si="11"/>
        <v>9.2547335388063878</v>
      </c>
      <c r="X233" t="s">
        <v>31</v>
      </c>
    </row>
    <row r="234" spans="2:24" x14ac:dyDescent="0.3">
      <c r="B234" s="1" t="s">
        <v>73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0.78700000000000003</v>
      </c>
      <c r="O234" s="2">
        <v>3.41</v>
      </c>
      <c r="P234" s="2">
        <v>2.649</v>
      </c>
      <c r="R234" s="4">
        <f t="shared" si="12"/>
        <v>87</v>
      </c>
      <c r="S234" s="4">
        <f t="shared" si="13"/>
        <v>19</v>
      </c>
      <c r="T234" s="2">
        <f t="shared" si="21"/>
        <v>6.8460000000000001</v>
      </c>
      <c r="U234" s="2">
        <f t="shared" si="20"/>
        <v>55.060232782719183</v>
      </c>
      <c r="V234" s="2">
        <f t="shared" si="20"/>
        <v>12.707449618768328</v>
      </c>
      <c r="W234" s="2">
        <f t="shared" si="11"/>
        <v>16.358023103057757</v>
      </c>
      <c r="X234" t="s">
        <v>31</v>
      </c>
    </row>
    <row r="235" spans="2:24" x14ac:dyDescent="0.3">
      <c r="B235" s="1" t="s">
        <v>73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0.42599999999999999</v>
      </c>
      <c r="O235" s="2">
        <v>0.40600000000000003</v>
      </c>
      <c r="P235" s="2">
        <v>1.8120000000000001</v>
      </c>
      <c r="R235" s="4">
        <f t="shared" si="12"/>
        <v>84</v>
      </c>
      <c r="S235" s="4">
        <f t="shared" si="13"/>
        <v>20</v>
      </c>
      <c r="T235" s="2">
        <f t="shared" si="21"/>
        <v>2.6440000000000001</v>
      </c>
      <c r="U235" s="2">
        <f t="shared" si="20"/>
        <v>74.434127323943656</v>
      </c>
      <c r="V235" s="2">
        <f t="shared" si="20"/>
        <v>78.100833103448281</v>
      </c>
      <c r="W235" s="2">
        <f t="shared" si="11"/>
        <v>17.4994140397351</v>
      </c>
      <c r="X235" t="s">
        <v>31</v>
      </c>
    </row>
    <row r="236" spans="2:24" x14ac:dyDescent="0.3">
      <c r="B236" s="1" t="s">
        <v>73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0.72099999999999997</v>
      </c>
      <c r="O236" s="2">
        <v>2.1680000000000001</v>
      </c>
      <c r="P236" s="2">
        <v>1.4259999999999999</v>
      </c>
      <c r="R236" s="4">
        <f t="shared" si="12"/>
        <v>41</v>
      </c>
      <c r="S236" s="4">
        <f t="shared" si="13"/>
        <v>9</v>
      </c>
      <c r="T236" s="2">
        <f t="shared" si="21"/>
        <v>4.3150000000000004</v>
      </c>
      <c r="U236" s="2">
        <f t="shared" si="20"/>
        <v>53.664985298196953</v>
      </c>
      <c r="V236" s="2">
        <f t="shared" si="20"/>
        <v>17.847073062730626</v>
      </c>
      <c r="W236" s="2">
        <f t="shared" si="11"/>
        <v>27.133558485273493</v>
      </c>
      <c r="X236" t="s">
        <v>31</v>
      </c>
    </row>
    <row r="237" spans="2:24" x14ac:dyDescent="0.3">
      <c r="B237" s="1" t="s">
        <v>73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0.503</v>
      </c>
      <c r="O237" s="2">
        <v>0.47699999999999998</v>
      </c>
      <c r="P237" s="2">
        <v>1.1599999999999999</v>
      </c>
      <c r="R237" s="4">
        <f t="shared" si="12"/>
        <v>42</v>
      </c>
      <c r="S237" s="4">
        <f t="shared" si="13"/>
        <v>10</v>
      </c>
      <c r="T237" s="2">
        <f t="shared" si="21"/>
        <v>2.1399999999999997</v>
      </c>
      <c r="U237" s="2">
        <f t="shared" si="20"/>
        <v>63.039638648111335</v>
      </c>
      <c r="V237" s="2">
        <f t="shared" si="20"/>
        <v>66.475761509433966</v>
      </c>
      <c r="W237" s="2">
        <f t="shared" si="11"/>
        <v>27.335291586206896</v>
      </c>
      <c r="X237" t="s">
        <v>31</v>
      </c>
    </row>
    <row r="238" spans="2:24" x14ac:dyDescent="0.3">
      <c r="B238" s="1" t="s">
        <v>77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0.114</v>
      </c>
      <c r="O238" s="2">
        <v>0.123</v>
      </c>
      <c r="P238" s="2">
        <v>0.85799999999999998</v>
      </c>
      <c r="R238" s="4">
        <f>1+ROUNDDOWN((($C238-$H238+2*$J238)/$L238),0)</f>
        <v>112</v>
      </c>
      <c r="S238" s="4">
        <f>1+ROUNDDOWN((($D238-$I238+2*$K238)/$M238),0)</f>
        <v>112</v>
      </c>
      <c r="T238" s="2">
        <f t="shared" si="21"/>
        <v>1.095</v>
      </c>
      <c r="U238" s="2">
        <f t="shared" si="20"/>
        <v>7.2112595087719296</v>
      </c>
      <c r="V238" s="2">
        <f t="shared" si="20"/>
        <v>6.6836063739837392</v>
      </c>
      <c r="W238" s="2">
        <f t="shared" si="11"/>
        <v>0.95813937529137527</v>
      </c>
      <c r="X238" t="s">
        <v>31</v>
      </c>
    </row>
    <row r="239" spans="2:24" x14ac:dyDescent="0.3">
      <c r="B239" s="1" t="s">
        <v>77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7.9000000000000001E-2</v>
      </c>
      <c r="O239" s="2">
        <v>8.2000000000000003E-2</v>
      </c>
      <c r="P239" s="2">
        <v>0.46500000000000002</v>
      </c>
      <c r="R239" s="4">
        <f t="shared" si="12"/>
        <v>56</v>
      </c>
      <c r="S239" s="4">
        <f t="shared" si="13"/>
        <v>56</v>
      </c>
      <c r="T239" s="2">
        <f t="shared" si="21"/>
        <v>0.626</v>
      </c>
      <c r="U239" s="2">
        <f t="shared" si="20"/>
        <v>10.406121316455698</v>
      </c>
      <c r="V239" s="2">
        <f t="shared" si="20"/>
        <v>10.025409560975609</v>
      </c>
      <c r="W239" s="2">
        <f t="shared" si="11"/>
        <v>1.7679216860215055</v>
      </c>
      <c r="X239" t="s">
        <v>31</v>
      </c>
    </row>
    <row r="240" spans="2:24" x14ac:dyDescent="0.3">
      <c r="B240" s="1" t="s">
        <v>77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7.1999999999999995E-2</v>
      </c>
      <c r="O240" s="2">
        <v>8.1000000000000003E-2</v>
      </c>
      <c r="P240" s="2">
        <v>0.47399999999999998</v>
      </c>
      <c r="R240" s="4">
        <f t="shared" si="12"/>
        <v>56</v>
      </c>
      <c r="S240" s="4">
        <f t="shared" si="13"/>
        <v>56</v>
      </c>
      <c r="T240" s="2">
        <f t="shared" si="21"/>
        <v>0.627</v>
      </c>
      <c r="U240" s="2">
        <f t="shared" ref="U240:W269" si="22">(2*$R240*$S240*$F240*$G240*$E240*$I240*$H240)/(N240/1000)/10^12</f>
        <v>11.417827555555556</v>
      </c>
      <c r="V240" s="2">
        <f t="shared" si="22"/>
        <v>10.149180049382714</v>
      </c>
      <c r="W240" s="2">
        <f t="shared" si="22"/>
        <v>1.7343535527426162</v>
      </c>
      <c r="X240" t="s">
        <v>31</v>
      </c>
    </row>
    <row r="241" spans="2:24" x14ac:dyDescent="0.3">
      <c r="B241" s="1" t="s">
        <v>77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5.8999999999999997E-2</v>
      </c>
      <c r="O241" s="2">
        <v>11.170999999999999</v>
      </c>
      <c r="P241" s="2">
        <v>0.22</v>
      </c>
      <c r="R241" s="4">
        <f t="shared" ref="R241:R260" si="23">1+ROUNDDOWN((($C241-$H241+2*$J241)/$L241),0)</f>
        <v>28</v>
      </c>
      <c r="S241" s="4">
        <f t="shared" ref="S241:S260" si="24">1+ROUNDDOWN((($D241-$I241+2*$K241)/$M241),0)</f>
        <v>28</v>
      </c>
      <c r="T241" s="2">
        <f t="shared" si="21"/>
        <v>11.45</v>
      </c>
      <c r="U241" s="2">
        <f t="shared" si="22"/>
        <v>6.9668100338983052</v>
      </c>
      <c r="V241" s="2">
        <f t="shared" si="22"/>
        <v>3.6795433891325759E-2</v>
      </c>
      <c r="W241" s="2">
        <f t="shared" si="22"/>
        <v>1.8683717818181815</v>
      </c>
      <c r="X241" t="s">
        <v>31</v>
      </c>
    </row>
    <row r="242" spans="2:24" x14ac:dyDescent="0.3">
      <c r="B242" s="1" t="s">
        <v>77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5.1999999999999998E-2</v>
      </c>
      <c r="O242" s="2">
        <v>5.5E-2</v>
      </c>
      <c r="P242" s="2">
        <v>0.248</v>
      </c>
      <c r="R242" s="4">
        <f t="shared" si="23"/>
        <v>28</v>
      </c>
      <c r="S242" s="4">
        <f t="shared" si="24"/>
        <v>28</v>
      </c>
      <c r="T242" s="2">
        <f t="shared" si="21"/>
        <v>0.35499999999999998</v>
      </c>
      <c r="U242" s="2">
        <f t="shared" si="22"/>
        <v>15.809299692307693</v>
      </c>
      <c r="V242" s="2">
        <f t="shared" si="22"/>
        <v>14.946974254545452</v>
      </c>
      <c r="W242" s="2">
        <f t="shared" si="22"/>
        <v>3.3148531612903223</v>
      </c>
      <c r="X242" t="s">
        <v>31</v>
      </c>
    </row>
    <row r="243" spans="2:24" x14ac:dyDescent="0.3">
      <c r="B243" s="1" t="s">
        <v>77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5.1999999999999998E-2</v>
      </c>
      <c r="O243" s="2">
        <v>5.1999999999999998E-2</v>
      </c>
      <c r="P243" s="2">
        <v>0.247</v>
      </c>
      <c r="R243" s="4">
        <f t="shared" si="23"/>
        <v>28</v>
      </c>
      <c r="S243" s="4">
        <f t="shared" si="24"/>
        <v>28</v>
      </c>
      <c r="T243" s="2">
        <f t="shared" si="21"/>
        <v>0.35099999999999998</v>
      </c>
      <c r="U243" s="2">
        <f t="shared" si="22"/>
        <v>15.809299692307693</v>
      </c>
      <c r="V243" s="2">
        <f t="shared" si="22"/>
        <v>15.809299692307693</v>
      </c>
      <c r="W243" s="2">
        <f t="shared" si="22"/>
        <v>3.3282736194331988</v>
      </c>
      <c r="X243" t="s">
        <v>31</v>
      </c>
    </row>
    <row r="244" spans="2:24" x14ac:dyDescent="0.3">
      <c r="B244" s="1" t="s">
        <v>77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4.9000000000000002E-2</v>
      </c>
      <c r="O244" s="2">
        <v>2.0760000000000001</v>
      </c>
      <c r="P244" s="2">
        <v>0.13</v>
      </c>
      <c r="R244" s="4">
        <f t="shared" si="23"/>
        <v>14</v>
      </c>
      <c r="S244" s="4">
        <f t="shared" si="24"/>
        <v>14</v>
      </c>
      <c r="T244" s="2">
        <f t="shared" si="21"/>
        <v>2.2549999999999999</v>
      </c>
      <c r="U244" s="2">
        <f t="shared" si="22"/>
        <v>8.3886079999999996</v>
      </c>
      <c r="V244" s="2">
        <f t="shared" si="22"/>
        <v>0.19799700963391134</v>
      </c>
      <c r="W244" s="2">
        <f t="shared" si="22"/>
        <v>3.161859938461538</v>
      </c>
      <c r="X244" t="s">
        <v>31</v>
      </c>
    </row>
    <row r="245" spans="2:24" x14ac:dyDescent="0.3">
      <c r="B245" s="1" t="s">
        <v>77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3.4000000000000002E-2</v>
      </c>
      <c r="O245" s="2">
        <v>6.8000000000000005E-2</v>
      </c>
      <c r="P245" s="2">
        <v>0.14799999999999999</v>
      </c>
      <c r="R245" s="4">
        <f t="shared" si="23"/>
        <v>14</v>
      </c>
      <c r="S245" s="4">
        <f t="shared" si="24"/>
        <v>14</v>
      </c>
      <c r="T245" s="2">
        <f t="shared" si="21"/>
        <v>0.25</v>
      </c>
      <c r="U245" s="2">
        <f t="shared" si="22"/>
        <v>24.178928941176473</v>
      </c>
      <c r="V245" s="2">
        <f t="shared" si="22"/>
        <v>12.089464470588236</v>
      </c>
      <c r="W245" s="2">
        <f t="shared" si="22"/>
        <v>5.5546188108108119</v>
      </c>
      <c r="X245" t="s">
        <v>31</v>
      </c>
    </row>
    <row r="246" spans="2:24" x14ac:dyDescent="0.3">
      <c r="B246" s="1" t="s">
        <v>77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6.2E-2</v>
      </c>
      <c r="O246" s="2">
        <v>2.274</v>
      </c>
      <c r="P246" s="2">
        <v>0.17100000000000001</v>
      </c>
      <c r="R246" s="4">
        <f t="shared" si="23"/>
        <v>14</v>
      </c>
      <c r="S246" s="4">
        <f t="shared" si="24"/>
        <v>14</v>
      </c>
      <c r="T246" s="2">
        <f t="shared" si="21"/>
        <v>2.5069999999999997</v>
      </c>
      <c r="U246" s="2">
        <f t="shared" si="22"/>
        <v>26.518825290322578</v>
      </c>
      <c r="V246" s="2">
        <f t="shared" si="22"/>
        <v>0.72302865787159187</v>
      </c>
      <c r="W246" s="2">
        <f t="shared" si="22"/>
        <v>9.6150126783625716</v>
      </c>
      <c r="X246" t="s">
        <v>31</v>
      </c>
    </row>
    <row r="247" spans="2:24" x14ac:dyDescent="0.3">
      <c r="B247" s="1" t="s">
        <v>77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5.6000000000000001E-2</v>
      </c>
      <c r="O247" s="2">
        <v>3.5000000000000003E-2</v>
      </c>
      <c r="P247" s="2">
        <v>0.14899999999999999</v>
      </c>
      <c r="R247" s="4">
        <f t="shared" si="23"/>
        <v>14</v>
      </c>
      <c r="S247" s="4">
        <f t="shared" si="24"/>
        <v>14</v>
      </c>
      <c r="T247" s="2">
        <f t="shared" si="21"/>
        <v>0.24</v>
      </c>
      <c r="U247" s="2">
        <f t="shared" si="22"/>
        <v>14.680064</v>
      </c>
      <c r="V247" s="2">
        <f t="shared" si="22"/>
        <v>23.488102399999995</v>
      </c>
      <c r="W247" s="2">
        <f t="shared" si="22"/>
        <v>5.5173394899328869</v>
      </c>
      <c r="X247" t="s">
        <v>31</v>
      </c>
    </row>
    <row r="248" spans="2:24" x14ac:dyDescent="0.3">
      <c r="B248" s="1" t="s">
        <v>77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3.4000000000000002E-2</v>
      </c>
      <c r="O248" s="2">
        <v>6.8000000000000005E-2</v>
      </c>
      <c r="P248" s="2">
        <v>0.14799999999999999</v>
      </c>
      <c r="R248" s="4">
        <f t="shared" si="23"/>
        <v>14</v>
      </c>
      <c r="S248" s="4">
        <f t="shared" si="24"/>
        <v>14</v>
      </c>
      <c r="T248" s="2">
        <f t="shared" si="21"/>
        <v>0.25</v>
      </c>
      <c r="U248" s="2">
        <f t="shared" si="22"/>
        <v>24.178928941176473</v>
      </c>
      <c r="V248" s="2">
        <f t="shared" si="22"/>
        <v>12.089464470588236</v>
      </c>
      <c r="W248" s="2">
        <f t="shared" si="22"/>
        <v>5.5546188108108119</v>
      </c>
      <c r="X248" t="s">
        <v>31</v>
      </c>
    </row>
    <row r="249" spans="2:24" x14ac:dyDescent="0.3">
      <c r="B249" s="1" t="s">
        <v>77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5.3999999999999999E-2</v>
      </c>
      <c r="O249" s="2">
        <v>0.434</v>
      </c>
      <c r="P249" s="2">
        <v>7.8E-2</v>
      </c>
      <c r="R249" s="4">
        <f t="shared" si="23"/>
        <v>7</v>
      </c>
      <c r="S249" s="4">
        <f t="shared" si="24"/>
        <v>7</v>
      </c>
      <c r="T249" s="2">
        <f t="shared" si="21"/>
        <v>0.56599999999999995</v>
      </c>
      <c r="U249" s="2">
        <f t="shared" si="22"/>
        <v>7.6118850370370374</v>
      </c>
      <c r="V249" s="2">
        <f t="shared" si="22"/>
        <v>0.94710090322580653</v>
      </c>
      <c r="W249" s="2">
        <f t="shared" si="22"/>
        <v>5.2697665641025644</v>
      </c>
      <c r="X249" t="s">
        <v>31</v>
      </c>
    </row>
    <row r="250" spans="2:24" x14ac:dyDescent="0.3">
      <c r="B250" s="1" t="s">
        <v>77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0.20300000000000001</v>
      </c>
      <c r="O250" s="2">
        <v>0.23799999999999999</v>
      </c>
      <c r="P250" s="2">
        <v>0.13400000000000001</v>
      </c>
      <c r="R250" s="4">
        <f t="shared" si="23"/>
        <v>7</v>
      </c>
      <c r="S250" s="4">
        <f t="shared" si="24"/>
        <v>7</v>
      </c>
      <c r="T250" s="2">
        <f t="shared" si="21"/>
        <v>0.57499999999999996</v>
      </c>
      <c r="U250" s="2">
        <f t="shared" si="22"/>
        <v>9.1117638620689654</v>
      </c>
      <c r="V250" s="2">
        <f t="shared" si="22"/>
        <v>7.7717985882352947</v>
      </c>
      <c r="W250" s="2">
        <f t="shared" si="22"/>
        <v>13.803642268656716</v>
      </c>
      <c r="X250" t="s">
        <v>31</v>
      </c>
    </row>
    <row r="251" spans="2:24" x14ac:dyDescent="0.3">
      <c r="B251" s="1" t="s">
        <v>77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3.2000000000000001E-2</v>
      </c>
      <c r="O251" s="2">
        <v>0.105</v>
      </c>
      <c r="P251" s="2">
        <v>9.0999999999999998E-2</v>
      </c>
      <c r="R251" s="4">
        <f t="shared" si="23"/>
        <v>7</v>
      </c>
      <c r="S251" s="4">
        <f t="shared" si="24"/>
        <v>7</v>
      </c>
      <c r="T251" s="2">
        <f t="shared" si="21"/>
        <v>0.22800000000000001</v>
      </c>
      <c r="U251" s="2">
        <f t="shared" si="22"/>
        <v>25.690111999999999</v>
      </c>
      <c r="V251" s="2">
        <f t="shared" si="22"/>
        <v>7.8293674666666666</v>
      </c>
      <c r="W251" s="2">
        <f t="shared" si="22"/>
        <v>9.0338855384615382</v>
      </c>
      <c r="X251" t="s">
        <v>31</v>
      </c>
    </row>
    <row r="252" spans="2:24" x14ac:dyDescent="0.3">
      <c r="B252" s="1" t="s">
        <v>77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6.0999999999999999E-2</v>
      </c>
      <c r="O252" s="2">
        <v>0.63400000000000001</v>
      </c>
      <c r="P252" s="2">
        <v>0.16600000000000001</v>
      </c>
      <c r="R252" s="4">
        <f t="shared" si="23"/>
        <v>7</v>
      </c>
      <c r="S252" s="4">
        <f t="shared" si="24"/>
        <v>7</v>
      </c>
      <c r="T252" s="2">
        <f t="shared" si="21"/>
        <v>0.8610000000000001</v>
      </c>
      <c r="U252" s="2">
        <f t="shared" si="22"/>
        <v>26.953560131147544</v>
      </c>
      <c r="V252" s="2">
        <f t="shared" si="22"/>
        <v>2.5933236088328075</v>
      </c>
      <c r="W252" s="2">
        <f t="shared" si="22"/>
        <v>9.9046214939759043</v>
      </c>
      <c r="X252" t="s">
        <v>31</v>
      </c>
    </row>
    <row r="253" spans="2:24" x14ac:dyDescent="0.3">
      <c r="B253" s="1" t="s">
        <v>77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7.8E-2</v>
      </c>
      <c r="O253" s="2">
        <v>4.1000000000000002E-2</v>
      </c>
      <c r="P253" s="2">
        <v>9.0999999999999998E-2</v>
      </c>
      <c r="R253" s="4">
        <f t="shared" si="23"/>
        <v>7</v>
      </c>
      <c r="S253" s="4">
        <f t="shared" si="24"/>
        <v>7</v>
      </c>
      <c r="T253" s="2">
        <f t="shared" si="21"/>
        <v>0.21</v>
      </c>
      <c r="U253" s="2">
        <f t="shared" si="22"/>
        <v>10.539533128205129</v>
      </c>
      <c r="V253" s="2">
        <f t="shared" si="22"/>
        <v>20.050819121951218</v>
      </c>
      <c r="W253" s="2">
        <f t="shared" si="22"/>
        <v>9.0338855384615382</v>
      </c>
      <c r="X253" t="s">
        <v>31</v>
      </c>
    </row>
    <row r="254" spans="2:24" x14ac:dyDescent="0.3">
      <c r="B254" s="1" t="s">
        <v>77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0.21</v>
      </c>
      <c r="O254" s="2">
        <v>0.23100000000000001</v>
      </c>
      <c r="P254" s="2">
        <v>1.038</v>
      </c>
      <c r="R254" s="4">
        <f t="shared" si="23"/>
        <v>112</v>
      </c>
      <c r="S254" s="4">
        <f t="shared" si="24"/>
        <v>112</v>
      </c>
      <c r="T254" s="2">
        <f t="shared" si="21"/>
        <v>1.4790000000000001</v>
      </c>
      <c r="U254" s="2">
        <f t="shared" si="22"/>
        <v>7.8293674666666666</v>
      </c>
      <c r="V254" s="2">
        <f t="shared" si="22"/>
        <v>7.1176067878787883</v>
      </c>
      <c r="W254" s="2">
        <f t="shared" si="22"/>
        <v>1.5839760770712907</v>
      </c>
      <c r="X254" t="s">
        <v>31</v>
      </c>
    </row>
    <row r="255" spans="2:24" x14ac:dyDescent="0.3">
      <c r="B255" s="1" t="s">
        <v>77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0.14899999999999999</v>
      </c>
      <c r="O255" s="2">
        <v>0.14799999999999999</v>
      </c>
      <c r="P255" s="2">
        <v>0.56000000000000005</v>
      </c>
      <c r="R255" s="4">
        <f t="shared" si="23"/>
        <v>56</v>
      </c>
      <c r="S255" s="4">
        <f t="shared" si="24"/>
        <v>56</v>
      </c>
      <c r="T255" s="2">
        <f t="shared" si="21"/>
        <v>0.85699999999999998</v>
      </c>
      <c r="U255" s="2">
        <f t="shared" si="22"/>
        <v>11.034678979865774</v>
      </c>
      <c r="V255" s="2">
        <f t="shared" si="22"/>
        <v>11.109237621621624</v>
      </c>
      <c r="W255" s="2">
        <f t="shared" si="22"/>
        <v>2.9360127999999994</v>
      </c>
      <c r="X255" t="s">
        <v>31</v>
      </c>
    </row>
    <row r="256" spans="2:24" x14ac:dyDescent="0.3">
      <c r="B256" s="1" t="s">
        <v>77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0.14899999999999999</v>
      </c>
      <c r="O256" s="2">
        <v>0.151</v>
      </c>
      <c r="P256" s="2">
        <v>0.60099999999999998</v>
      </c>
      <c r="R256" s="4">
        <f t="shared" si="23"/>
        <v>56</v>
      </c>
      <c r="S256" s="4">
        <f t="shared" si="24"/>
        <v>56</v>
      </c>
      <c r="T256" s="2">
        <f t="shared" si="21"/>
        <v>0.90100000000000002</v>
      </c>
      <c r="U256" s="2">
        <f t="shared" si="22"/>
        <v>11.034678979865774</v>
      </c>
      <c r="V256" s="2">
        <f t="shared" si="22"/>
        <v>10.888524291390731</v>
      </c>
      <c r="W256" s="2">
        <f t="shared" si="22"/>
        <v>2.7357190815307821</v>
      </c>
      <c r="X256" t="s">
        <v>31</v>
      </c>
    </row>
    <row r="257" spans="2:24" x14ac:dyDescent="0.3">
      <c r="B257" s="1" t="s">
        <v>77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0.10199999999999999</v>
      </c>
      <c r="O257" s="2">
        <v>11.223000000000001</v>
      </c>
      <c r="P257" s="2">
        <v>0.25800000000000001</v>
      </c>
      <c r="R257" s="4">
        <f t="shared" si="23"/>
        <v>28</v>
      </c>
      <c r="S257" s="4">
        <f t="shared" si="24"/>
        <v>28</v>
      </c>
      <c r="T257" s="2">
        <f t="shared" si="21"/>
        <v>11.583000000000002</v>
      </c>
      <c r="U257" s="2">
        <f t="shared" si="22"/>
        <v>8.059642980392157</v>
      </c>
      <c r="V257" s="2">
        <f t="shared" si="22"/>
        <v>7.3249896106210466E-2</v>
      </c>
      <c r="W257" s="2">
        <f t="shared" si="22"/>
        <v>3.1863704806201554</v>
      </c>
      <c r="X257" t="s">
        <v>31</v>
      </c>
    </row>
    <row r="258" spans="2:24" x14ac:dyDescent="0.3">
      <c r="B258" s="1" t="s">
        <v>77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0.09</v>
      </c>
      <c r="O258" s="2">
        <v>7.9000000000000001E-2</v>
      </c>
      <c r="P258" s="2">
        <v>0.29699999999999999</v>
      </c>
      <c r="R258" s="4">
        <f t="shared" si="23"/>
        <v>28</v>
      </c>
      <c r="S258" s="4">
        <f t="shared" si="24"/>
        <v>28</v>
      </c>
      <c r="T258" s="2">
        <f t="shared" si="21"/>
        <v>0.46599999999999997</v>
      </c>
      <c r="U258" s="2">
        <f t="shared" si="22"/>
        <v>18.268524088888892</v>
      </c>
      <c r="V258" s="2">
        <f t="shared" si="22"/>
        <v>20.812242632911396</v>
      </c>
      <c r="W258" s="2">
        <f t="shared" si="22"/>
        <v>5.5359163905723907</v>
      </c>
      <c r="X258" t="s">
        <v>31</v>
      </c>
    </row>
    <row r="259" spans="2:24" x14ac:dyDescent="0.3">
      <c r="B259" s="1" t="s">
        <v>77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0.08</v>
      </c>
      <c r="O259" s="2">
        <v>0.09</v>
      </c>
      <c r="P259" s="2">
        <v>0.29699999999999999</v>
      </c>
      <c r="R259" s="4">
        <f t="shared" si="23"/>
        <v>28</v>
      </c>
      <c r="S259" s="4">
        <f t="shared" si="24"/>
        <v>28</v>
      </c>
      <c r="T259" s="2">
        <f t="shared" si="21"/>
        <v>0.46699999999999997</v>
      </c>
      <c r="U259" s="2">
        <f t="shared" si="22"/>
        <v>20.552089599999999</v>
      </c>
      <c r="V259" s="2">
        <f t="shared" si="22"/>
        <v>18.268524088888892</v>
      </c>
      <c r="W259" s="2">
        <f t="shared" si="22"/>
        <v>5.5359163905723907</v>
      </c>
      <c r="X259" t="s">
        <v>31</v>
      </c>
    </row>
    <row r="260" spans="2:24" x14ac:dyDescent="0.3">
      <c r="B260" s="1" t="s">
        <v>77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6.9000000000000006E-2</v>
      </c>
      <c r="O260" s="2">
        <v>2.101</v>
      </c>
      <c r="P260" s="2">
        <v>0.16</v>
      </c>
      <c r="R260" s="4">
        <f t="shared" si="23"/>
        <v>14</v>
      </c>
      <c r="S260" s="4">
        <f t="shared" si="24"/>
        <v>14</v>
      </c>
      <c r="T260" s="2">
        <f t="shared" si="21"/>
        <v>2.33</v>
      </c>
      <c r="U260" s="2">
        <f t="shared" si="22"/>
        <v>11.914254840579709</v>
      </c>
      <c r="V260" s="2">
        <f t="shared" si="22"/>
        <v>0.39128204854831028</v>
      </c>
      <c r="W260" s="2">
        <f t="shared" si="22"/>
        <v>5.1380223999999997</v>
      </c>
      <c r="X260" t="s">
        <v>31</v>
      </c>
    </row>
    <row r="261" spans="2:24" x14ac:dyDescent="0.3">
      <c r="B261" s="1" t="s">
        <v>77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6.8000000000000005E-2</v>
      </c>
      <c r="O261" s="2">
        <v>7.9000000000000001E-2</v>
      </c>
      <c r="P261" s="2">
        <v>0.17899999999999999</v>
      </c>
      <c r="R261" s="4">
        <f>1+ROUNDDOWN((($C261-$H261+2*$J261)/$L261),0)</f>
        <v>14</v>
      </c>
      <c r="S261" s="4">
        <f>1+ROUNDDOWN((($D261-$I261+2*$K261)/$M261),0)</f>
        <v>14</v>
      </c>
      <c r="T261" s="2">
        <f t="shared" si="21"/>
        <v>0.32600000000000001</v>
      </c>
      <c r="U261" s="2">
        <f t="shared" si="22"/>
        <v>24.178928941176473</v>
      </c>
      <c r="V261" s="2">
        <f t="shared" si="22"/>
        <v>20.812242632911396</v>
      </c>
      <c r="W261" s="2">
        <f t="shared" si="22"/>
        <v>9.1852914413407838</v>
      </c>
      <c r="X261" t="s">
        <v>31</v>
      </c>
    </row>
    <row r="262" spans="2:24" x14ac:dyDescent="0.3">
      <c r="B262" s="1" t="s">
        <v>77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0.12</v>
      </c>
      <c r="O262" s="2">
        <v>2.2949999999999999</v>
      </c>
      <c r="P262" s="2">
        <v>0.255</v>
      </c>
      <c r="R262" s="4">
        <f t="shared" ref="R262:R269" si="25">1+ROUNDDOWN((($C262-$H262+2*$J262)/$L262),0)</f>
        <v>14</v>
      </c>
      <c r="S262" s="4">
        <f t="shared" ref="S262:S269" si="26">1+ROUNDDOWN((($D262-$I262+2*$K262)/$M262),0)</f>
        <v>14</v>
      </c>
      <c r="T262" s="2">
        <f t="shared" si="21"/>
        <v>2.67</v>
      </c>
      <c r="U262" s="2">
        <f t="shared" si="22"/>
        <v>27.402786133333336</v>
      </c>
      <c r="V262" s="2">
        <f t="shared" si="22"/>
        <v>1.4328254187363836</v>
      </c>
      <c r="W262" s="2">
        <f t="shared" si="22"/>
        <v>12.895428768627449</v>
      </c>
      <c r="X262" t="s">
        <v>31</v>
      </c>
    </row>
    <row r="263" spans="2:24" x14ac:dyDescent="0.3">
      <c r="B263" s="1" t="s">
        <v>77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7.0000000000000007E-2</v>
      </c>
      <c r="O263" s="2">
        <v>6.7000000000000004E-2</v>
      </c>
      <c r="P263" s="2">
        <v>0.17799999999999999</v>
      </c>
      <c r="R263" s="4">
        <f t="shared" si="25"/>
        <v>14</v>
      </c>
      <c r="S263" s="4">
        <f t="shared" si="26"/>
        <v>14</v>
      </c>
      <c r="T263" s="2">
        <f t="shared" si="21"/>
        <v>0.315</v>
      </c>
      <c r="U263" s="2">
        <f t="shared" si="22"/>
        <v>23.488102399999995</v>
      </c>
      <c r="V263" s="2">
        <f t="shared" si="22"/>
        <v>24.539808477611942</v>
      </c>
      <c r="W263" s="2">
        <f t="shared" si="22"/>
        <v>9.2368942022471909</v>
      </c>
      <c r="X263" t="s">
        <v>31</v>
      </c>
    </row>
    <row r="264" spans="2:24" x14ac:dyDescent="0.3">
      <c r="B264" s="1" t="s">
        <v>77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6.8000000000000005E-2</v>
      </c>
      <c r="O264" s="2">
        <v>7.9000000000000001E-2</v>
      </c>
      <c r="P264" s="2">
        <v>0.17899999999999999</v>
      </c>
      <c r="R264" s="4">
        <f t="shared" si="25"/>
        <v>14</v>
      </c>
      <c r="S264" s="4">
        <f t="shared" si="26"/>
        <v>14</v>
      </c>
      <c r="T264" s="2">
        <f t="shared" si="21"/>
        <v>0.32600000000000001</v>
      </c>
      <c r="U264" s="2">
        <f t="shared" si="22"/>
        <v>24.178928941176473</v>
      </c>
      <c r="V264" s="2">
        <f t="shared" si="22"/>
        <v>20.812242632911396</v>
      </c>
      <c r="W264" s="2">
        <f t="shared" si="22"/>
        <v>9.1852914413407838</v>
      </c>
      <c r="X264" t="s">
        <v>31</v>
      </c>
    </row>
    <row r="265" spans="2:24" x14ac:dyDescent="0.3">
      <c r="B265" s="1" t="s">
        <v>77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6.8000000000000005E-2</v>
      </c>
      <c r="O265" s="2">
        <v>0.51300000000000001</v>
      </c>
      <c r="P265" s="2">
        <v>0.1</v>
      </c>
      <c r="R265" s="4">
        <f t="shared" si="25"/>
        <v>7</v>
      </c>
      <c r="S265" s="4">
        <f t="shared" si="26"/>
        <v>7</v>
      </c>
      <c r="T265" s="2">
        <f t="shared" si="21"/>
        <v>0.68099999999999994</v>
      </c>
      <c r="U265" s="2">
        <f t="shared" si="22"/>
        <v>12.089464470588236</v>
      </c>
      <c r="V265" s="2">
        <f t="shared" si="22"/>
        <v>1.6025021130604289</v>
      </c>
      <c r="W265" s="2">
        <f t="shared" si="22"/>
        <v>8.2208358399999995</v>
      </c>
      <c r="X265" t="s">
        <v>31</v>
      </c>
    </row>
    <row r="266" spans="2:24" x14ac:dyDescent="0.3">
      <c r="B266" s="1" t="s">
        <v>77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0.20200000000000001</v>
      </c>
      <c r="O266" s="2">
        <v>0.24099999999999999</v>
      </c>
      <c r="P266" s="2">
        <v>0.192</v>
      </c>
      <c r="R266" s="4">
        <f t="shared" si="25"/>
        <v>7</v>
      </c>
      <c r="S266" s="4">
        <f t="shared" si="26"/>
        <v>7</v>
      </c>
      <c r="T266" s="2">
        <f t="shared" si="21"/>
        <v>0.63500000000000001</v>
      </c>
      <c r="U266" s="2">
        <f t="shared" si="22"/>
        <v>18.313743207920794</v>
      </c>
      <c r="V266" s="2">
        <f t="shared" si="22"/>
        <v>15.350108414937759</v>
      </c>
      <c r="W266" s="2">
        <f t="shared" si="22"/>
        <v>19.267583999999999</v>
      </c>
      <c r="X266" t="s">
        <v>31</v>
      </c>
    </row>
    <row r="267" spans="2:24" x14ac:dyDescent="0.3">
      <c r="B267" s="1" t="s">
        <v>77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4.7E-2</v>
      </c>
      <c r="O267" s="2">
        <v>0.114</v>
      </c>
      <c r="P267" s="2">
        <v>0.11899999999999999</v>
      </c>
      <c r="R267" s="4">
        <f t="shared" si="25"/>
        <v>7</v>
      </c>
      <c r="S267" s="4">
        <f t="shared" si="26"/>
        <v>7</v>
      </c>
      <c r="T267" s="2">
        <f t="shared" si="21"/>
        <v>0.28000000000000003</v>
      </c>
      <c r="U267" s="2">
        <f t="shared" si="22"/>
        <v>34.982280170212768</v>
      </c>
      <c r="V267" s="2">
        <f t="shared" si="22"/>
        <v>14.422519017543859</v>
      </c>
      <c r="W267" s="2">
        <f t="shared" si="22"/>
        <v>13.816530823529412</v>
      </c>
      <c r="X267" t="s">
        <v>31</v>
      </c>
    </row>
    <row r="268" spans="2:24" x14ac:dyDescent="0.3">
      <c r="B268" s="1" t="s">
        <v>77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8.7999999999999995E-2</v>
      </c>
      <c r="O268" s="2">
        <v>0.81599999999999995</v>
      </c>
      <c r="P268" s="2">
        <v>0.251</v>
      </c>
      <c r="R268" s="4">
        <f t="shared" si="25"/>
        <v>7</v>
      </c>
      <c r="S268" s="4">
        <f t="shared" si="26"/>
        <v>7</v>
      </c>
      <c r="T268" s="2">
        <f t="shared" si="21"/>
        <v>1.1549999999999998</v>
      </c>
      <c r="U268" s="2">
        <f t="shared" si="22"/>
        <v>37.367435636363638</v>
      </c>
      <c r="V268" s="2">
        <f t="shared" si="22"/>
        <v>4.0298214901960785</v>
      </c>
      <c r="W268" s="2">
        <f t="shared" si="22"/>
        <v>13.100933609561753</v>
      </c>
      <c r="X268" t="s">
        <v>31</v>
      </c>
    </row>
    <row r="269" spans="2:24" x14ac:dyDescent="0.3">
      <c r="B269" s="1" t="s">
        <v>77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9.4E-2</v>
      </c>
      <c r="O269" s="2">
        <v>4.7E-2</v>
      </c>
      <c r="P269" s="2">
        <v>0.11899999999999999</v>
      </c>
      <c r="R269" s="4">
        <f t="shared" si="25"/>
        <v>7</v>
      </c>
      <c r="S269" s="4">
        <f t="shared" si="26"/>
        <v>7</v>
      </c>
      <c r="T269" s="2">
        <f t="shared" si="21"/>
        <v>0.26</v>
      </c>
      <c r="U269" s="2">
        <f t="shared" si="22"/>
        <v>17.491140085106384</v>
      </c>
      <c r="V269" s="2">
        <f t="shared" si="22"/>
        <v>34.982280170212768</v>
      </c>
      <c r="W269" s="2">
        <f t="shared" si="22"/>
        <v>13.816530823529412</v>
      </c>
      <c r="X269" t="s">
        <v>31</v>
      </c>
    </row>
    <row r="270" spans="2:24" x14ac:dyDescent="0.3">
      <c r="B270" s="1"/>
    </row>
    <row r="271" spans="2:24" x14ac:dyDescent="0.3">
      <c r="B271" s="1"/>
    </row>
    <row r="272" spans="2:24" x14ac:dyDescent="0.3">
      <c r="B272" s="1"/>
      <c r="D272" t="s">
        <v>45</v>
      </c>
    </row>
    <row r="273" spans="1:13" x14ac:dyDescent="0.3">
      <c r="B273" s="1"/>
    </row>
    <row r="274" spans="1:13" x14ac:dyDescent="0.3">
      <c r="A274" t="s">
        <v>11</v>
      </c>
      <c r="B274" s="1"/>
      <c r="C274" t="s">
        <v>13</v>
      </c>
      <c r="D274" t="s">
        <v>3</v>
      </c>
      <c r="E274" t="s">
        <v>14</v>
      </c>
      <c r="G274" t="s">
        <v>17</v>
      </c>
      <c r="H274" t="s">
        <v>83</v>
      </c>
      <c r="I274" t="s">
        <v>82</v>
      </c>
      <c r="J274" t="s">
        <v>36</v>
      </c>
      <c r="K274" t="s">
        <v>85</v>
      </c>
      <c r="L274" t="s">
        <v>86</v>
      </c>
      <c r="M274" t="s">
        <v>84</v>
      </c>
    </row>
    <row r="275" spans="1:13" x14ac:dyDescent="0.3">
      <c r="B275" s="1"/>
    </row>
    <row r="276" spans="1:13" x14ac:dyDescent="0.3">
      <c r="B276" s="1" t="s">
        <v>72</v>
      </c>
      <c r="C276">
        <v>1760</v>
      </c>
      <c r="D276">
        <v>16</v>
      </c>
      <c r="E276">
        <v>50</v>
      </c>
      <c r="G276" s="2">
        <v>2.9580000000000002</v>
      </c>
      <c r="H276" s="2">
        <v>2.181</v>
      </c>
      <c r="I276" s="2">
        <v>0.20699999999999999</v>
      </c>
      <c r="J276" s="2">
        <f>(2*$E276*$D276*$C276*$C276+$E276*$D276*$C276)/(G276/1000)/10^12</f>
        <v>1.6759864773495605</v>
      </c>
      <c r="K276" s="2">
        <f>(2*$E276*$D276*$C276*$C276+$E276*$D276*$C276)/(H276/1000)/10^12</f>
        <v>2.2730710683172854</v>
      </c>
      <c r="L276" s="2">
        <f>(2*$E276*$D276*$C276*$C276+$E276*$D276*$C276)/(I276/1000)/10^12</f>
        <v>23.9496038647343</v>
      </c>
      <c r="M276" s="2">
        <f t="shared" ref="M276:M287" si="27">G276+H276+I276</f>
        <v>5.3460000000000001</v>
      </c>
    </row>
    <row r="277" spans="1:13" x14ac:dyDescent="0.3">
      <c r="B277" s="1" t="s">
        <v>72</v>
      </c>
      <c r="C277">
        <v>1760</v>
      </c>
      <c r="D277">
        <v>32</v>
      </c>
      <c r="E277">
        <v>50</v>
      </c>
      <c r="G277" s="2">
        <v>2.9740000000000002</v>
      </c>
      <c r="H277" s="2">
        <v>2.427</v>
      </c>
      <c r="I277" s="2">
        <v>0.309</v>
      </c>
      <c r="J277" s="2">
        <f t="shared" ref="J277:J287" si="28">(2*$E277*$D277*$C277*$C277+$E277*$D277*$C277)/(G277/1000)/10^12</f>
        <v>3.333939475453934</v>
      </c>
      <c r="K277" s="2">
        <f t="shared" ref="K277:K287" si="29">(2*$E277*$D277*$C277*$C277+$E277*$D277*$C277)/(H277/1000)/10^12</f>
        <v>4.0853465183353936</v>
      </c>
      <c r="L277" s="2">
        <f t="shared" ref="L277:L287" si="30">(2*$E277*$D277*$C277*$C277+$E277*$D277*$C277)/(I277/1000)/10^12</f>
        <v>32.087818770226541</v>
      </c>
      <c r="M277" s="2">
        <f t="shared" si="27"/>
        <v>5.71</v>
      </c>
    </row>
    <row r="278" spans="1:13" x14ac:dyDescent="0.3">
      <c r="B278" s="1" t="s">
        <v>72</v>
      </c>
      <c r="C278">
        <v>1760</v>
      </c>
      <c r="D278">
        <v>64</v>
      </c>
      <c r="E278">
        <v>50</v>
      </c>
      <c r="G278" s="2">
        <v>3.2789999999999999</v>
      </c>
      <c r="H278" s="2">
        <v>2.76</v>
      </c>
      <c r="I278" s="2">
        <v>0.45400000000000001</v>
      </c>
      <c r="J278" s="2">
        <f t="shared" si="28"/>
        <v>6.0476584324489178</v>
      </c>
      <c r="K278" s="2">
        <f t="shared" si="29"/>
        <v>7.1848811594202902</v>
      </c>
      <c r="L278" s="2">
        <f t="shared" si="30"/>
        <v>43.67901321585903</v>
      </c>
      <c r="M278" s="2">
        <f t="shared" si="27"/>
        <v>6.4929999999999994</v>
      </c>
    </row>
    <row r="279" spans="1:13" x14ac:dyDescent="0.3">
      <c r="B279" s="1" t="s">
        <v>72</v>
      </c>
      <c r="C279">
        <v>1760</v>
      </c>
      <c r="D279">
        <v>128</v>
      </c>
      <c r="E279">
        <v>50</v>
      </c>
      <c r="G279" s="2">
        <v>4.125</v>
      </c>
      <c r="H279" s="2">
        <v>3.1659999999999999</v>
      </c>
      <c r="I279" s="2">
        <v>0.69299999999999995</v>
      </c>
      <c r="J279" s="2">
        <f t="shared" si="28"/>
        <v>9.6146773333333329</v>
      </c>
      <c r="K279" s="2">
        <f t="shared" si="29"/>
        <v>12.527019583070119</v>
      </c>
      <c r="L279" s="2">
        <f t="shared" si="30"/>
        <v>57.230222222222224</v>
      </c>
      <c r="M279" s="2">
        <f t="shared" si="27"/>
        <v>7.984</v>
      </c>
    </row>
    <row r="280" spans="1:13" x14ac:dyDescent="0.3">
      <c r="B280" s="1" t="s">
        <v>72</v>
      </c>
      <c r="C280">
        <v>2048</v>
      </c>
      <c r="D280">
        <v>16</v>
      </c>
      <c r="E280">
        <v>50</v>
      </c>
      <c r="G280" s="2">
        <v>2.9780000000000002</v>
      </c>
      <c r="H280" s="2">
        <v>2.6</v>
      </c>
      <c r="I280" s="2">
        <v>0.23899999999999999</v>
      </c>
      <c r="J280" s="2">
        <f t="shared" si="28"/>
        <v>2.2540378777703154</v>
      </c>
      <c r="K280" s="2">
        <f t="shared" si="29"/>
        <v>2.5817403076923076</v>
      </c>
      <c r="L280" s="2">
        <f t="shared" si="30"/>
        <v>28.085877824267786</v>
      </c>
      <c r="M280" s="2">
        <f t="shared" si="27"/>
        <v>5.8170000000000002</v>
      </c>
    </row>
    <row r="281" spans="1:13" x14ac:dyDescent="0.3">
      <c r="B281" s="1" t="s">
        <v>72</v>
      </c>
      <c r="C281">
        <v>2048</v>
      </c>
      <c r="D281">
        <v>32</v>
      </c>
      <c r="E281">
        <v>50</v>
      </c>
      <c r="G281" s="2">
        <v>3.2429999999999999</v>
      </c>
      <c r="H281" s="2">
        <v>2.7759999999999998</v>
      </c>
      <c r="I281" s="2">
        <v>0.34200000000000003</v>
      </c>
      <c r="J281" s="2">
        <f t="shared" si="28"/>
        <v>4.1397007708911504</v>
      </c>
      <c r="K281" s="2">
        <f t="shared" si="29"/>
        <v>4.8361129682997115</v>
      </c>
      <c r="L281" s="2">
        <f t="shared" si="30"/>
        <v>39.254530994152049</v>
      </c>
      <c r="M281" s="2">
        <f t="shared" si="27"/>
        <v>6.3609999999999998</v>
      </c>
    </row>
    <row r="282" spans="1:13" x14ac:dyDescent="0.3">
      <c r="B282" s="1" t="s">
        <v>72</v>
      </c>
      <c r="C282">
        <v>2048</v>
      </c>
      <c r="D282">
        <v>64</v>
      </c>
      <c r="E282">
        <v>50</v>
      </c>
      <c r="G282" s="2">
        <v>3.3820000000000001</v>
      </c>
      <c r="H282" s="2">
        <v>2.8730000000000002</v>
      </c>
      <c r="I282" s="2">
        <v>0.52600000000000002</v>
      </c>
      <c r="J282" s="2">
        <f t="shared" si="28"/>
        <v>7.9391186280307506</v>
      </c>
      <c r="K282" s="2">
        <f t="shared" si="29"/>
        <v>9.3456662721893498</v>
      </c>
      <c r="L282" s="2">
        <f t="shared" si="30"/>
        <v>51.045815969581753</v>
      </c>
      <c r="M282" s="2">
        <f t="shared" si="27"/>
        <v>6.7810000000000006</v>
      </c>
    </row>
    <row r="283" spans="1:13" x14ac:dyDescent="0.3">
      <c r="B283" s="1" t="s">
        <v>72</v>
      </c>
      <c r="C283">
        <v>2048</v>
      </c>
      <c r="D283">
        <v>128</v>
      </c>
      <c r="E283">
        <v>50</v>
      </c>
      <c r="G283" s="2">
        <v>4.181</v>
      </c>
      <c r="H283" s="2">
        <v>3.286</v>
      </c>
      <c r="I283" s="2">
        <v>0.81699999999999995</v>
      </c>
      <c r="J283" s="2">
        <f t="shared" si="28"/>
        <v>12.843864721358527</v>
      </c>
      <c r="K283" s="2">
        <f t="shared" si="29"/>
        <v>16.342117589774801</v>
      </c>
      <c r="L283" s="2">
        <f t="shared" si="30"/>
        <v>65.7285170134639</v>
      </c>
      <c r="M283" s="2">
        <f t="shared" si="27"/>
        <v>8.2840000000000007</v>
      </c>
    </row>
    <row r="284" spans="1:13" x14ac:dyDescent="0.3">
      <c r="B284" s="1" t="s">
        <v>72</v>
      </c>
      <c r="C284">
        <v>2560</v>
      </c>
      <c r="D284">
        <v>16</v>
      </c>
      <c r="E284">
        <v>50</v>
      </c>
      <c r="G284" s="2">
        <v>4.3330000000000002</v>
      </c>
      <c r="H284" s="2">
        <v>2.87</v>
      </c>
      <c r="I284" s="2">
        <v>0.41599999999999998</v>
      </c>
      <c r="J284" s="2">
        <f t="shared" si="28"/>
        <v>2.4204495730440803</v>
      </c>
      <c r="K284" s="2">
        <f t="shared" si="29"/>
        <v>3.65428850174216</v>
      </c>
      <c r="L284" s="2">
        <f t="shared" si="30"/>
        <v>25.211076923076927</v>
      </c>
      <c r="M284" s="2">
        <f t="shared" si="27"/>
        <v>7.6190000000000007</v>
      </c>
    </row>
    <row r="285" spans="1:13" x14ac:dyDescent="0.3">
      <c r="B285" s="1" t="s">
        <v>72</v>
      </c>
      <c r="C285">
        <v>2560</v>
      </c>
      <c r="D285">
        <v>32</v>
      </c>
      <c r="E285">
        <v>50</v>
      </c>
      <c r="G285" s="2">
        <v>4.6139999999999999</v>
      </c>
      <c r="H285" s="2">
        <v>2.9550000000000001</v>
      </c>
      <c r="I285" s="2">
        <v>0.48</v>
      </c>
      <c r="J285" s="2">
        <f t="shared" si="28"/>
        <v>4.5460806241872556</v>
      </c>
      <c r="K285" s="2">
        <f t="shared" si="29"/>
        <v>7.0983472081218268</v>
      </c>
      <c r="L285" s="2">
        <f t="shared" si="30"/>
        <v>43.699199999999998</v>
      </c>
      <c r="M285" s="2">
        <f t="shared" si="27"/>
        <v>8.0489999999999995</v>
      </c>
    </row>
    <row r="286" spans="1:13" x14ac:dyDescent="0.3">
      <c r="B286" s="1" t="s">
        <v>72</v>
      </c>
      <c r="C286">
        <v>2560</v>
      </c>
      <c r="D286">
        <v>64</v>
      </c>
      <c r="E286">
        <v>50</v>
      </c>
      <c r="G286" s="2">
        <v>4.782</v>
      </c>
      <c r="H286" s="2">
        <v>3.26</v>
      </c>
      <c r="I286" s="2">
        <v>0.70099999999999996</v>
      </c>
      <c r="J286" s="2">
        <f t="shared" si="28"/>
        <v>8.7727377666248429</v>
      </c>
      <c r="K286" s="2">
        <f t="shared" si="29"/>
        <v>12.868476073619632</v>
      </c>
      <c r="L286" s="2">
        <f t="shared" si="30"/>
        <v>59.844838801711852</v>
      </c>
      <c r="M286" s="2">
        <f t="shared" si="27"/>
        <v>8.7430000000000003</v>
      </c>
    </row>
    <row r="287" spans="1:13" x14ac:dyDescent="0.3">
      <c r="B287" s="1" t="s">
        <v>72</v>
      </c>
      <c r="C287">
        <v>2560</v>
      </c>
      <c r="D287">
        <v>128</v>
      </c>
      <c r="E287">
        <v>50</v>
      </c>
      <c r="G287" s="2">
        <v>4.9219999999999997</v>
      </c>
      <c r="H287" s="2">
        <v>3.464</v>
      </c>
      <c r="I287" s="2">
        <v>1.111</v>
      </c>
      <c r="J287" s="2">
        <f t="shared" si="28"/>
        <v>17.046416903697686</v>
      </c>
      <c r="K287" s="2">
        <f t="shared" si="29"/>
        <v>24.221265588914552</v>
      </c>
      <c r="L287" s="2">
        <f t="shared" si="30"/>
        <v>75.519769576957685</v>
      </c>
      <c r="M287" s="2">
        <f t="shared" si="27"/>
        <v>9.4969999999999999</v>
      </c>
    </row>
    <row r="288" spans="1:13" x14ac:dyDescent="0.3">
      <c r="B288" s="1"/>
      <c r="G288" s="2"/>
      <c r="H288" s="2"/>
    </row>
    <row r="289" spans="1:13" x14ac:dyDescent="0.3">
      <c r="B289" s="1"/>
      <c r="G289" s="2"/>
      <c r="H289" s="2"/>
    </row>
    <row r="290" spans="1:13" x14ac:dyDescent="0.3">
      <c r="B290" s="1"/>
      <c r="G290" s="2"/>
      <c r="H290" s="2"/>
    </row>
    <row r="291" spans="1:13" x14ac:dyDescent="0.3">
      <c r="A291" t="s">
        <v>12</v>
      </c>
      <c r="B291" s="1" t="s">
        <v>78</v>
      </c>
      <c r="C291" t="s">
        <v>13</v>
      </c>
      <c r="D291" t="s">
        <v>3</v>
      </c>
      <c r="E291" t="s">
        <v>14</v>
      </c>
      <c r="G291" t="s">
        <v>17</v>
      </c>
      <c r="H291" t="s">
        <v>83</v>
      </c>
      <c r="I291" t="s">
        <v>82</v>
      </c>
      <c r="J291" t="s">
        <v>36</v>
      </c>
      <c r="K291" t="s">
        <v>85</v>
      </c>
      <c r="L291" t="s">
        <v>86</v>
      </c>
      <c r="M291" t="s">
        <v>84</v>
      </c>
    </row>
    <row r="292" spans="1:13" x14ac:dyDescent="0.3">
      <c r="B292" s="1" t="s">
        <v>68</v>
      </c>
      <c r="C292">
        <v>512</v>
      </c>
      <c r="D292">
        <v>16</v>
      </c>
      <c r="E292">
        <v>25</v>
      </c>
      <c r="G292" s="2">
        <v>0.441</v>
      </c>
      <c r="H292" s="2">
        <v>0.89100000000000001</v>
      </c>
      <c r="I292" s="2">
        <v>7.9000000000000001E-2</v>
      </c>
      <c r="J292" s="2">
        <f>(8*$E292*$D292*$C292*$C292)/(G292/1000)/10^12</f>
        <v>1.9021786848072564</v>
      </c>
      <c r="K292" s="2">
        <f>(8*$E292*$D292*$C292*$C292)/(H292/1000)/10^12</f>
        <v>0.94148237934904599</v>
      </c>
      <c r="L292" s="2">
        <f>(8*$E292*$D292*$C292*$C292)/(I292/1000)/10^12</f>
        <v>10.618491139240508</v>
      </c>
      <c r="M292" s="2">
        <f t="shared" ref="M292:M313" si="31">G292+H292+I292</f>
        <v>1.411</v>
      </c>
    </row>
    <row r="293" spans="1:13" x14ac:dyDescent="0.3">
      <c r="B293" s="1" t="s">
        <v>68</v>
      </c>
      <c r="C293">
        <v>512</v>
      </c>
      <c r="D293">
        <v>32</v>
      </c>
      <c r="E293">
        <v>25</v>
      </c>
      <c r="G293" s="2">
        <v>0.80400000000000005</v>
      </c>
      <c r="H293" s="2">
        <v>0.95399999999999996</v>
      </c>
      <c r="I293" s="2">
        <v>7.0000000000000007E-2</v>
      </c>
      <c r="J293" s="2">
        <f t="shared" ref="J293:J313" si="32">(8*$E293*$D293*$C293*$C293)/(G293/1000)/10^12</f>
        <v>2.0867184079601988</v>
      </c>
      <c r="K293" s="2">
        <f t="shared" ref="K293:K313" si="33">(8*$E293*$D293*$C293*$C293)/(H293/1000)/10^12</f>
        <v>1.7586180293501048</v>
      </c>
      <c r="L293" s="2">
        <f t="shared" ref="L293:L313" si="34">(8*$E293*$D293*$C293*$C293)/(I293/1000)/10^12</f>
        <v>23.967451428571426</v>
      </c>
      <c r="M293" s="2">
        <f t="shared" si="31"/>
        <v>1.8280000000000001</v>
      </c>
    </row>
    <row r="294" spans="1:13" x14ac:dyDescent="0.3">
      <c r="B294" s="1" t="s">
        <v>68</v>
      </c>
      <c r="C294">
        <v>512</v>
      </c>
      <c r="D294">
        <v>64</v>
      </c>
      <c r="E294">
        <v>25</v>
      </c>
      <c r="G294" s="2">
        <v>0.79</v>
      </c>
      <c r="H294" s="2">
        <v>1.0509999999999999</v>
      </c>
      <c r="I294" s="2">
        <v>0.115</v>
      </c>
      <c r="J294" s="2">
        <f t="shared" si="32"/>
        <v>4.2473964556962027</v>
      </c>
      <c r="K294" s="2">
        <f t="shared" si="33"/>
        <v>3.1926196003805902</v>
      </c>
      <c r="L294" s="2">
        <f t="shared" si="34"/>
        <v>29.177766956521737</v>
      </c>
      <c r="M294" s="2">
        <f t="shared" si="31"/>
        <v>1.956</v>
      </c>
    </row>
    <row r="295" spans="1:13" x14ac:dyDescent="0.3">
      <c r="B295" s="1" t="s">
        <v>68</v>
      </c>
      <c r="C295">
        <v>512</v>
      </c>
      <c r="D295">
        <v>128</v>
      </c>
      <c r="E295">
        <v>25</v>
      </c>
      <c r="G295" s="2">
        <v>0.85799999999999998</v>
      </c>
      <c r="H295" s="2">
        <v>1.119</v>
      </c>
      <c r="I295" s="2">
        <v>0.221</v>
      </c>
      <c r="J295" s="2">
        <f t="shared" si="32"/>
        <v>7.8215459207459199</v>
      </c>
      <c r="K295" s="2">
        <f t="shared" si="33"/>
        <v>5.9972175156389635</v>
      </c>
      <c r="L295" s="2">
        <f t="shared" si="34"/>
        <v>30.366001809954749</v>
      </c>
      <c r="M295" s="2">
        <f t="shared" si="31"/>
        <v>2.198</v>
      </c>
    </row>
    <row r="296" spans="1:13" x14ac:dyDescent="0.3">
      <c r="B296" s="1" t="s">
        <v>68</v>
      </c>
      <c r="C296">
        <v>1024</v>
      </c>
      <c r="D296">
        <v>16</v>
      </c>
      <c r="E296">
        <v>25</v>
      </c>
      <c r="G296" s="2">
        <v>1.2350000000000001</v>
      </c>
      <c r="H296" s="2">
        <v>1.429</v>
      </c>
      <c r="I296" s="2">
        <v>0.151</v>
      </c>
      <c r="J296" s="2">
        <f t="shared" si="32"/>
        <v>2.7169580566801614</v>
      </c>
      <c r="K296" s="2">
        <f t="shared" si="33"/>
        <v>2.3481058082575226</v>
      </c>
      <c r="L296" s="2">
        <f t="shared" si="34"/>
        <v>22.221478145695368</v>
      </c>
      <c r="M296" s="2">
        <f t="shared" si="31"/>
        <v>2.8149999999999999</v>
      </c>
    </row>
    <row r="297" spans="1:13" x14ac:dyDescent="0.3">
      <c r="B297" s="1" t="s">
        <v>68</v>
      </c>
      <c r="C297">
        <v>1024</v>
      </c>
      <c r="D297">
        <v>32</v>
      </c>
      <c r="E297">
        <v>25</v>
      </c>
      <c r="G297" s="2">
        <v>1.2789999999999999</v>
      </c>
      <c r="H297" s="2">
        <v>1.484</v>
      </c>
      <c r="I297" s="2">
        <v>0.22700000000000001</v>
      </c>
      <c r="J297" s="2">
        <f t="shared" si="32"/>
        <v>5.2469792025019553</v>
      </c>
      <c r="K297" s="2">
        <f t="shared" si="33"/>
        <v>4.5221606469002698</v>
      </c>
      <c r="L297" s="2">
        <f t="shared" si="34"/>
        <v>29.563376211453743</v>
      </c>
      <c r="M297" s="2">
        <f t="shared" si="31"/>
        <v>2.9899999999999998</v>
      </c>
    </row>
    <row r="298" spans="1:13" x14ac:dyDescent="0.3">
      <c r="B298" s="1" t="s">
        <v>68</v>
      </c>
      <c r="C298">
        <v>1024</v>
      </c>
      <c r="D298">
        <v>64</v>
      </c>
      <c r="E298">
        <v>25</v>
      </c>
      <c r="G298" s="2">
        <v>1.391</v>
      </c>
      <c r="H298" s="2">
        <v>1.5669999999999999</v>
      </c>
      <c r="I298" s="2">
        <v>0.34100000000000003</v>
      </c>
      <c r="J298" s="2">
        <f t="shared" si="32"/>
        <v>9.6490099209202018</v>
      </c>
      <c r="K298" s="2">
        <f t="shared" si="33"/>
        <v>8.5652666241225273</v>
      </c>
      <c r="L298" s="2">
        <f t="shared" si="34"/>
        <v>39.360037536656883</v>
      </c>
      <c r="M298" s="2">
        <f t="shared" si="31"/>
        <v>3.2990000000000004</v>
      </c>
    </row>
    <row r="299" spans="1:13" x14ac:dyDescent="0.3">
      <c r="B299" s="1" t="s">
        <v>68</v>
      </c>
      <c r="C299">
        <v>1024</v>
      </c>
      <c r="D299">
        <v>128</v>
      </c>
      <c r="E299">
        <v>25</v>
      </c>
      <c r="G299" s="2">
        <v>1.627</v>
      </c>
      <c r="H299" s="2">
        <v>1.7</v>
      </c>
      <c r="I299" s="2">
        <v>0.51600000000000001</v>
      </c>
      <c r="J299" s="2">
        <f t="shared" si="32"/>
        <v>16.498798770743701</v>
      </c>
      <c r="K299" s="2">
        <f t="shared" si="33"/>
        <v>15.790320941176471</v>
      </c>
      <c r="L299" s="2">
        <f t="shared" si="34"/>
        <v>52.022375193798453</v>
      </c>
      <c r="M299" s="2">
        <f t="shared" si="31"/>
        <v>3.843</v>
      </c>
    </row>
    <row r="300" spans="1:13" x14ac:dyDescent="0.3">
      <c r="B300" s="1" t="s">
        <v>68</v>
      </c>
      <c r="C300">
        <v>2048</v>
      </c>
      <c r="D300">
        <v>16</v>
      </c>
      <c r="E300">
        <v>25</v>
      </c>
      <c r="G300" s="2">
        <v>2.2090000000000001</v>
      </c>
      <c r="H300" s="2">
        <v>2.1509999999999998</v>
      </c>
      <c r="I300" s="2">
        <v>0.41499999999999998</v>
      </c>
      <c r="J300" s="2">
        <f t="shared" si="32"/>
        <v>6.0759496604798553</v>
      </c>
      <c r="K300" s="2">
        <f t="shared" si="33"/>
        <v>6.2397827986982799</v>
      </c>
      <c r="L300" s="2">
        <f t="shared" si="34"/>
        <v>32.341621204819276</v>
      </c>
      <c r="M300" s="2">
        <f t="shared" si="31"/>
        <v>4.7749999999999995</v>
      </c>
    </row>
    <row r="301" spans="1:13" x14ac:dyDescent="0.3">
      <c r="B301" s="1" t="s">
        <v>68</v>
      </c>
      <c r="C301">
        <v>2048</v>
      </c>
      <c r="D301">
        <v>32</v>
      </c>
      <c r="E301">
        <v>25</v>
      </c>
      <c r="G301" s="2">
        <v>2.198</v>
      </c>
      <c r="H301" s="2">
        <v>2.3170000000000002</v>
      </c>
      <c r="I301" s="2">
        <v>0.56200000000000006</v>
      </c>
      <c r="J301" s="2">
        <f t="shared" si="32"/>
        <v>12.212714103730663</v>
      </c>
      <c r="K301" s="2">
        <f t="shared" si="33"/>
        <v>11.585475010789814</v>
      </c>
      <c r="L301" s="2">
        <f t="shared" si="34"/>
        <v>47.764316014234865</v>
      </c>
      <c r="M301" s="2">
        <f t="shared" si="31"/>
        <v>5.0770000000000008</v>
      </c>
    </row>
    <row r="302" spans="1:13" x14ac:dyDescent="0.3">
      <c r="B302" s="1" t="s">
        <v>68</v>
      </c>
      <c r="C302">
        <v>2048</v>
      </c>
      <c r="D302">
        <v>64</v>
      </c>
      <c r="E302">
        <v>25</v>
      </c>
      <c r="G302" s="2">
        <v>2.302</v>
      </c>
      <c r="H302" s="2">
        <v>2.4750000000000001</v>
      </c>
      <c r="I302" s="2">
        <v>0.86199999999999999</v>
      </c>
      <c r="J302" s="2">
        <f t="shared" si="32"/>
        <v>23.321933622936573</v>
      </c>
      <c r="K302" s="2">
        <f t="shared" si="33"/>
        <v>21.691754020202019</v>
      </c>
      <c r="L302" s="2">
        <f t="shared" si="34"/>
        <v>62.282008352668214</v>
      </c>
      <c r="M302" s="2">
        <f t="shared" si="31"/>
        <v>5.6390000000000002</v>
      </c>
    </row>
    <row r="303" spans="1:13" x14ac:dyDescent="0.3">
      <c r="B303" s="1" t="s">
        <v>68</v>
      </c>
      <c r="C303">
        <v>2048</v>
      </c>
      <c r="D303">
        <v>128</v>
      </c>
      <c r="E303">
        <v>25</v>
      </c>
      <c r="G303" s="2">
        <v>2.6440000000000001</v>
      </c>
      <c r="H303" s="2">
        <v>2.847</v>
      </c>
      <c r="I303" s="2">
        <v>1.409</v>
      </c>
      <c r="J303" s="2">
        <f t="shared" si="32"/>
        <v>40.61050771558245</v>
      </c>
      <c r="K303" s="2">
        <f t="shared" si="33"/>
        <v>37.714851563048818</v>
      </c>
      <c r="L303" s="2">
        <f t="shared" si="34"/>
        <v>76.205949183818319</v>
      </c>
      <c r="M303" s="2">
        <f t="shared" si="31"/>
        <v>6.8999999999999995</v>
      </c>
    </row>
    <row r="304" spans="1:13" x14ac:dyDescent="0.3">
      <c r="B304" s="1" t="s">
        <v>67</v>
      </c>
      <c r="C304">
        <v>4096</v>
      </c>
      <c r="D304">
        <v>16</v>
      </c>
      <c r="E304">
        <v>25</v>
      </c>
      <c r="G304" s="2">
        <v>5.58</v>
      </c>
      <c r="H304" s="2">
        <v>5.0380000000000003</v>
      </c>
      <c r="I304" s="2">
        <v>1.2030000000000001</v>
      </c>
      <c r="J304" s="2">
        <f t="shared" si="32"/>
        <v>9.6213425089605735</v>
      </c>
      <c r="K304" s="2">
        <f t="shared" si="33"/>
        <v>10.656429376736801</v>
      </c>
      <c r="L304" s="2">
        <f t="shared" si="34"/>
        <v>44.627673482959267</v>
      </c>
      <c r="M304" s="2">
        <f t="shared" si="31"/>
        <v>11.821</v>
      </c>
    </row>
    <row r="305" spans="1:13" x14ac:dyDescent="0.3">
      <c r="B305" s="1" t="s">
        <v>67</v>
      </c>
      <c r="C305">
        <v>4096</v>
      </c>
      <c r="D305">
        <v>32</v>
      </c>
      <c r="E305">
        <v>25</v>
      </c>
      <c r="G305" s="2">
        <v>5.742</v>
      </c>
      <c r="H305" s="2">
        <v>5.1420000000000003</v>
      </c>
      <c r="I305" s="2">
        <v>1.671</v>
      </c>
      <c r="J305" s="2">
        <f t="shared" si="32"/>
        <v>18.69978794845002</v>
      </c>
      <c r="K305" s="2">
        <f t="shared" si="33"/>
        <v>20.881793543368335</v>
      </c>
      <c r="L305" s="2">
        <f t="shared" si="34"/>
        <v>64.257440095751051</v>
      </c>
      <c r="M305" s="2">
        <f t="shared" si="31"/>
        <v>12.555</v>
      </c>
    </row>
    <row r="306" spans="1:13" x14ac:dyDescent="0.3">
      <c r="B306" s="1" t="s">
        <v>67</v>
      </c>
      <c r="C306">
        <v>4096</v>
      </c>
      <c r="D306">
        <v>64</v>
      </c>
      <c r="E306">
        <v>25</v>
      </c>
      <c r="G306" s="2">
        <v>6.8849999999999998</v>
      </c>
      <c r="H306" s="2">
        <v>5.3310000000000004</v>
      </c>
      <c r="I306" s="2">
        <v>2.665</v>
      </c>
      <c r="J306" s="2">
        <f t="shared" si="32"/>
        <v>31.190757414669573</v>
      </c>
      <c r="K306" s="2">
        <f t="shared" si="33"/>
        <v>40.282942187206899</v>
      </c>
      <c r="L306" s="2">
        <f t="shared" si="34"/>
        <v>80.58099992495309</v>
      </c>
      <c r="M306" s="2">
        <f t="shared" si="31"/>
        <v>14.881</v>
      </c>
    </row>
    <row r="307" spans="1:13" ht="15.9" customHeight="1" x14ac:dyDescent="0.3">
      <c r="B307" s="1" t="s">
        <v>67</v>
      </c>
      <c r="C307">
        <v>4096</v>
      </c>
      <c r="D307">
        <v>128</v>
      </c>
      <c r="E307">
        <v>25</v>
      </c>
      <c r="G307" s="2">
        <v>6.6429999999999998</v>
      </c>
      <c r="H307" s="2">
        <v>5.923</v>
      </c>
      <c r="I307" s="2">
        <v>4.5970000000000004</v>
      </c>
      <c r="J307" s="2">
        <f t="shared" si="32"/>
        <v>64.654031250940847</v>
      </c>
      <c r="K307" s="2">
        <f t="shared" si="33"/>
        <v>72.513376599696088</v>
      </c>
      <c r="L307" s="2">
        <f t="shared" si="34"/>
        <v>93.429786730476394</v>
      </c>
      <c r="M307" s="2">
        <f t="shared" si="31"/>
        <v>17.163</v>
      </c>
    </row>
    <row r="308" spans="1:13" x14ac:dyDescent="0.3">
      <c r="B308" s="1" t="s">
        <v>67</v>
      </c>
      <c r="C308">
        <v>1536</v>
      </c>
      <c r="D308">
        <v>8</v>
      </c>
      <c r="E308">
        <v>50</v>
      </c>
      <c r="G308" s="2">
        <v>3.6469999999999998</v>
      </c>
      <c r="H308" s="2">
        <v>3.2490000000000001</v>
      </c>
      <c r="I308" s="2">
        <v>0.29899999999999999</v>
      </c>
      <c r="J308" s="2">
        <f t="shared" si="32"/>
        <v>2.0701253633123118</v>
      </c>
      <c r="K308" s="2">
        <f t="shared" si="33"/>
        <v>2.3237141274238229</v>
      </c>
      <c r="L308" s="2">
        <f t="shared" si="34"/>
        <v>25.249990635451503</v>
      </c>
      <c r="M308" s="2">
        <f t="shared" si="31"/>
        <v>7.1950000000000003</v>
      </c>
    </row>
    <row r="309" spans="1:13" x14ac:dyDescent="0.3">
      <c r="B309" s="1" t="s">
        <v>67</v>
      </c>
      <c r="C309">
        <v>1536</v>
      </c>
      <c r="D309">
        <v>16</v>
      </c>
      <c r="E309">
        <v>50</v>
      </c>
      <c r="G309" s="2">
        <v>3.6789999999999998</v>
      </c>
      <c r="H309" s="2">
        <v>3.444</v>
      </c>
      <c r="I309" s="2">
        <v>0.40200000000000002</v>
      </c>
      <c r="J309" s="2">
        <f t="shared" si="32"/>
        <v>4.1042387605327537</v>
      </c>
      <c r="K309" s="2">
        <f t="shared" si="33"/>
        <v>4.3842898954703831</v>
      </c>
      <c r="L309" s="2">
        <f t="shared" si="34"/>
        <v>37.560931343283578</v>
      </c>
      <c r="M309" s="2">
        <f t="shared" si="31"/>
        <v>7.5249999999999995</v>
      </c>
    </row>
    <row r="310" spans="1:13" x14ac:dyDescent="0.3">
      <c r="B310" s="1" t="s">
        <v>67</v>
      </c>
      <c r="C310">
        <v>1536</v>
      </c>
      <c r="D310">
        <v>32</v>
      </c>
      <c r="E310">
        <v>50</v>
      </c>
      <c r="G310" s="2">
        <v>3.8780000000000001</v>
      </c>
      <c r="H310" s="2">
        <v>3.5950000000000002</v>
      </c>
      <c r="I310" s="2">
        <v>0.57599999999999996</v>
      </c>
      <c r="J310" s="2">
        <f t="shared" si="32"/>
        <v>7.7872585869004638</v>
      </c>
      <c r="K310" s="2">
        <f t="shared" si="33"/>
        <v>8.4002750486787203</v>
      </c>
      <c r="L310" s="2">
        <f t="shared" si="34"/>
        <v>52.42880000000001</v>
      </c>
      <c r="M310" s="2">
        <f t="shared" si="31"/>
        <v>8.0490000000000013</v>
      </c>
    </row>
    <row r="311" spans="1:13" x14ac:dyDescent="0.3">
      <c r="B311" s="1" t="s">
        <v>70</v>
      </c>
      <c r="C311">
        <v>256</v>
      </c>
      <c r="D311">
        <v>16</v>
      </c>
      <c r="E311">
        <v>150</v>
      </c>
      <c r="G311" s="2">
        <v>4.0720000000000001</v>
      </c>
      <c r="H311" s="2">
        <v>5.0110000000000001</v>
      </c>
      <c r="I311" s="2">
        <v>8.2000000000000003E-2</v>
      </c>
      <c r="J311" s="2">
        <f t="shared" si="32"/>
        <v>0.30901060903732808</v>
      </c>
      <c r="K311" s="2">
        <f t="shared" si="33"/>
        <v>0.25110580722410697</v>
      </c>
      <c r="L311" s="2">
        <f t="shared" si="34"/>
        <v>15.345014634146342</v>
      </c>
      <c r="M311" s="2">
        <f t="shared" si="31"/>
        <v>9.1650000000000009</v>
      </c>
    </row>
    <row r="312" spans="1:13" x14ac:dyDescent="0.3">
      <c r="B312" s="1" t="s">
        <v>70</v>
      </c>
      <c r="C312">
        <v>256</v>
      </c>
      <c r="D312">
        <v>32</v>
      </c>
      <c r="E312">
        <v>150</v>
      </c>
      <c r="G312" s="2">
        <v>4.1769999999999996</v>
      </c>
      <c r="H312" s="2">
        <v>4.7030000000000003</v>
      </c>
      <c r="I312" s="2">
        <v>0.13300000000000001</v>
      </c>
      <c r="J312" s="2">
        <f t="shared" si="32"/>
        <v>0.60248561168302628</v>
      </c>
      <c r="K312" s="2">
        <f t="shared" si="33"/>
        <v>0.53510150967467562</v>
      </c>
      <c r="L312" s="2">
        <f t="shared" si="34"/>
        <v>18.921672180451125</v>
      </c>
      <c r="M312" s="2">
        <f t="shared" si="31"/>
        <v>9.0129999999999981</v>
      </c>
    </row>
    <row r="313" spans="1:13" x14ac:dyDescent="0.3">
      <c r="B313" s="1" t="s">
        <v>70</v>
      </c>
      <c r="C313">
        <v>256</v>
      </c>
      <c r="D313">
        <v>64</v>
      </c>
      <c r="E313">
        <v>150</v>
      </c>
      <c r="G313" s="2">
        <v>4.45</v>
      </c>
      <c r="H313" s="2">
        <v>5.4290000000000003</v>
      </c>
      <c r="I313" s="2">
        <v>0.24099999999999999</v>
      </c>
      <c r="J313" s="2">
        <f t="shared" si="32"/>
        <v>1.1310482696629214</v>
      </c>
      <c r="K313" s="2">
        <f t="shared" si="33"/>
        <v>0.92708874562534527</v>
      </c>
      <c r="L313" s="2">
        <f t="shared" si="34"/>
        <v>20.884501244813276</v>
      </c>
      <c r="M313" s="2">
        <f t="shared" si="31"/>
        <v>10.120000000000001</v>
      </c>
    </row>
    <row r="314" spans="1:13" x14ac:dyDescent="0.3">
      <c r="B314" s="1"/>
    </row>
    <row r="315" spans="1:13" x14ac:dyDescent="0.3">
      <c r="B315" s="1"/>
    </row>
    <row r="316" spans="1:13" x14ac:dyDescent="0.3">
      <c r="A316" t="s">
        <v>63</v>
      </c>
      <c r="B316" s="1" t="s">
        <v>78</v>
      </c>
      <c r="C316" t="s">
        <v>64</v>
      </c>
      <c r="D316" t="s">
        <v>3</v>
      </c>
      <c r="E316" t="s">
        <v>14</v>
      </c>
      <c r="G316" t="s">
        <v>17</v>
      </c>
      <c r="H316" t="s">
        <v>83</v>
      </c>
      <c r="I316" t="s">
        <v>82</v>
      </c>
      <c r="J316" t="s">
        <v>36</v>
      </c>
      <c r="K316" t="s">
        <v>85</v>
      </c>
      <c r="L316" t="s">
        <v>86</v>
      </c>
      <c r="M316" t="s">
        <v>84</v>
      </c>
    </row>
    <row r="317" spans="1:13" x14ac:dyDescent="0.3">
      <c r="B317" s="1" t="s">
        <v>72</v>
      </c>
      <c r="C317">
        <v>2816</v>
      </c>
      <c r="D317">
        <v>32</v>
      </c>
      <c r="E317">
        <v>1500</v>
      </c>
      <c r="G317" s="2">
        <v>180.30099999999999</v>
      </c>
      <c r="H317" s="2">
        <v>132.36699999999999</v>
      </c>
      <c r="I317" s="2">
        <v>24.719000000000001</v>
      </c>
      <c r="J317" s="2">
        <f>(6*$E317*$D317*$C317*$C317)/(G317/1000)/10^12</f>
        <v>12.6665882496492</v>
      </c>
      <c r="K317" s="2">
        <f>(6*$E317*$D317*$C317*$C317)/(H317/1000)/10^12</f>
        <v>17.253533947282936</v>
      </c>
      <c r="L317" s="2">
        <f>(6*$E317*$D317*$C317*$C317)/(I317/1000)/10^12</f>
        <v>92.390409320765386</v>
      </c>
      <c r="M317" s="2">
        <f>G317+H317+I317</f>
        <v>337.387</v>
      </c>
    </row>
    <row r="318" spans="1:13" x14ac:dyDescent="0.3">
      <c r="B318" s="1" t="s">
        <v>72</v>
      </c>
      <c r="C318">
        <v>2816</v>
      </c>
      <c r="D318">
        <v>32</v>
      </c>
      <c r="E318">
        <v>750</v>
      </c>
      <c r="G318" s="2">
        <v>91.629000000000005</v>
      </c>
      <c r="H318" s="2">
        <v>67.7</v>
      </c>
      <c r="I318" s="2">
        <v>12.589</v>
      </c>
      <c r="J318" s="2">
        <f t="shared" ref="J318:J335" si="35">(6*$E318*$D318*$C318*$C318)/(G318/1000)/10^12</f>
        <v>12.462203712798349</v>
      </c>
      <c r="K318" s="2">
        <f t="shared" ref="K318:K335" si="36">(6*$E318*$D318*$C318*$C318)/(H318/1000)/10^12</f>
        <v>16.867049689807978</v>
      </c>
      <c r="L318" s="2">
        <f t="shared" ref="L318:L335" si="37">(6*$E318*$D318*$C318*$C318)/(I318/1000)/10^12</f>
        <v>90.706113591230434</v>
      </c>
      <c r="M318" s="2">
        <f t="shared" ref="M318:M335" si="38">G318+H318+I318</f>
        <v>171.91800000000001</v>
      </c>
    </row>
    <row r="319" spans="1:13" x14ac:dyDescent="0.3">
      <c r="B319" s="1" t="s">
        <v>72</v>
      </c>
      <c r="C319">
        <v>2816</v>
      </c>
      <c r="D319">
        <v>32</v>
      </c>
      <c r="E319">
        <v>375</v>
      </c>
      <c r="G319" s="2">
        <v>46.042000000000002</v>
      </c>
      <c r="H319" s="2">
        <v>34.911999999999999</v>
      </c>
      <c r="I319" s="2">
        <v>6.109</v>
      </c>
      <c r="J319" s="2">
        <f t="shared" si="35"/>
        <v>12.400626210850962</v>
      </c>
      <c r="K319" s="2">
        <f t="shared" si="36"/>
        <v>16.353965169569204</v>
      </c>
      <c r="L319" s="2">
        <f t="shared" si="37"/>
        <v>93.460407922736948</v>
      </c>
      <c r="M319" s="2">
        <f t="shared" si="38"/>
        <v>87.063000000000002</v>
      </c>
    </row>
    <row r="320" spans="1:13" x14ac:dyDescent="0.3">
      <c r="B320" s="1" t="s">
        <v>72</v>
      </c>
      <c r="C320">
        <v>2816</v>
      </c>
      <c r="D320">
        <v>32</v>
      </c>
      <c r="E320">
        <v>187</v>
      </c>
      <c r="G320" s="2">
        <v>25.658999999999999</v>
      </c>
      <c r="H320" s="2">
        <v>20.064</v>
      </c>
      <c r="I320" s="2">
        <v>3.27</v>
      </c>
      <c r="J320" s="2">
        <f t="shared" si="35"/>
        <v>11.096050112007484</v>
      </c>
      <c r="K320" s="2">
        <f t="shared" si="36"/>
        <v>14.190268631578949</v>
      </c>
      <c r="L320" s="2">
        <f t="shared" si="37"/>
        <v>87.068363860550463</v>
      </c>
      <c r="M320" s="2">
        <f t="shared" si="38"/>
        <v>48.993000000000002</v>
      </c>
    </row>
    <row r="321" spans="2:13" x14ac:dyDescent="0.3">
      <c r="B321" s="1" t="s">
        <v>72</v>
      </c>
      <c r="C321">
        <v>2048</v>
      </c>
      <c r="D321">
        <v>32</v>
      </c>
      <c r="E321">
        <v>1500</v>
      </c>
      <c r="G321" s="2">
        <v>85.274000000000001</v>
      </c>
      <c r="H321" s="2">
        <v>87.364999999999995</v>
      </c>
      <c r="I321" s="2">
        <v>13.209</v>
      </c>
      <c r="J321" s="2">
        <f t="shared" si="35"/>
        <v>14.165625536505852</v>
      </c>
      <c r="K321" s="2">
        <f t="shared" si="36"/>
        <v>13.826584467464087</v>
      </c>
      <c r="L321" s="2">
        <f t="shared" si="37"/>
        <v>91.449735180558704</v>
      </c>
      <c r="M321" s="2">
        <f t="shared" si="38"/>
        <v>185.84800000000001</v>
      </c>
    </row>
    <row r="322" spans="2:13" x14ac:dyDescent="0.3">
      <c r="B322" s="1" t="s">
        <v>72</v>
      </c>
      <c r="C322">
        <v>2048</v>
      </c>
      <c r="D322">
        <v>32</v>
      </c>
      <c r="E322">
        <v>750</v>
      </c>
      <c r="G322" s="2">
        <v>43.661999999999999</v>
      </c>
      <c r="H322" s="2">
        <v>45.36</v>
      </c>
      <c r="I322" s="2">
        <v>6.7439999999999998</v>
      </c>
      <c r="J322" s="2">
        <f t="shared" si="35"/>
        <v>13.83307626769273</v>
      </c>
      <c r="K322" s="2">
        <f t="shared" si="36"/>
        <v>13.315250793650796</v>
      </c>
      <c r="L322" s="2">
        <f t="shared" si="37"/>
        <v>89.558092526690388</v>
      </c>
      <c r="M322" s="2">
        <f t="shared" si="38"/>
        <v>95.765999999999991</v>
      </c>
    </row>
    <row r="323" spans="2:13" x14ac:dyDescent="0.3">
      <c r="B323" s="1" t="s">
        <v>72</v>
      </c>
      <c r="C323">
        <v>2048</v>
      </c>
      <c r="D323">
        <v>32</v>
      </c>
      <c r="E323">
        <v>375</v>
      </c>
      <c r="G323" s="2">
        <v>22.887</v>
      </c>
      <c r="H323" s="2">
        <v>23.72</v>
      </c>
      <c r="I323" s="2">
        <v>3.54</v>
      </c>
      <c r="J323" s="2">
        <f t="shared" si="35"/>
        <v>13.194821863940227</v>
      </c>
      <c r="K323" s="2">
        <f t="shared" si="36"/>
        <v>12.731445531197302</v>
      </c>
      <c r="L323" s="2">
        <f t="shared" si="37"/>
        <v>85.307877966101685</v>
      </c>
      <c r="M323" s="2">
        <f t="shared" si="38"/>
        <v>50.146999999999998</v>
      </c>
    </row>
    <row r="324" spans="2:13" x14ac:dyDescent="0.3">
      <c r="B324" s="1" t="s">
        <v>72</v>
      </c>
      <c r="C324">
        <v>2048</v>
      </c>
      <c r="D324">
        <v>32</v>
      </c>
      <c r="E324">
        <v>187</v>
      </c>
      <c r="G324" s="2">
        <v>14.26</v>
      </c>
      <c r="H324" s="2">
        <v>14.794</v>
      </c>
      <c r="I324" s="2">
        <v>2.0089999999999999</v>
      </c>
      <c r="J324" s="2">
        <f t="shared" si="35"/>
        <v>10.560469201683029</v>
      </c>
      <c r="K324" s="2">
        <f t="shared" si="36"/>
        <v>10.179281520616467</v>
      </c>
      <c r="L324" s="2">
        <f t="shared" si="37"/>
        <v>74.958830669985062</v>
      </c>
      <c r="M324" s="2">
        <f t="shared" si="38"/>
        <v>31.063000000000002</v>
      </c>
    </row>
    <row r="325" spans="2:13" x14ac:dyDescent="0.3">
      <c r="B325" s="1" t="s">
        <v>72</v>
      </c>
      <c r="C325">
        <v>1536</v>
      </c>
      <c r="D325">
        <v>32</v>
      </c>
      <c r="E325">
        <v>1500</v>
      </c>
      <c r="G325" s="2">
        <v>72.974999999999994</v>
      </c>
      <c r="H325" s="2">
        <v>68.867000000000004</v>
      </c>
      <c r="I325" s="2">
        <v>8.2430000000000003</v>
      </c>
      <c r="J325" s="2">
        <f t="shared" si="35"/>
        <v>9.3110962384378215</v>
      </c>
      <c r="K325" s="2">
        <f t="shared" si="36"/>
        <v>9.8665144118373114</v>
      </c>
      <c r="L325" s="2">
        <f t="shared" si="37"/>
        <v>82.430819847143027</v>
      </c>
      <c r="M325" s="2">
        <f t="shared" si="38"/>
        <v>150.08499999999998</v>
      </c>
    </row>
    <row r="326" spans="2:13" x14ac:dyDescent="0.3">
      <c r="B326" s="1" t="s">
        <v>72</v>
      </c>
      <c r="C326">
        <v>1536</v>
      </c>
      <c r="D326">
        <v>32</v>
      </c>
      <c r="E326">
        <v>750</v>
      </c>
      <c r="G326" s="2">
        <v>37.779000000000003</v>
      </c>
      <c r="H326" s="2">
        <v>35.871000000000002</v>
      </c>
      <c r="I326" s="2">
        <v>4.117</v>
      </c>
      <c r="J326" s="2">
        <f t="shared" si="35"/>
        <v>8.9927902803144608</v>
      </c>
      <c r="K326" s="2">
        <f t="shared" si="36"/>
        <v>9.4711221878397591</v>
      </c>
      <c r="L326" s="2">
        <f t="shared" si="37"/>
        <v>82.520919115861062</v>
      </c>
      <c r="M326" s="2">
        <f t="shared" si="38"/>
        <v>77.76700000000001</v>
      </c>
    </row>
    <row r="327" spans="2:13" x14ac:dyDescent="0.3">
      <c r="B327" s="1" t="s">
        <v>72</v>
      </c>
      <c r="C327">
        <v>1536</v>
      </c>
      <c r="D327">
        <v>32</v>
      </c>
      <c r="E327">
        <v>375</v>
      </c>
      <c r="G327" s="2">
        <v>19.838999999999999</v>
      </c>
      <c r="H327" s="2">
        <v>19.113</v>
      </c>
      <c r="I327" s="2">
        <v>2.19</v>
      </c>
      <c r="J327" s="2">
        <f t="shared" si="35"/>
        <v>8.5623928625434758</v>
      </c>
      <c r="K327" s="2">
        <f t="shared" si="36"/>
        <v>8.8876320828755304</v>
      </c>
      <c r="L327" s="2">
        <f t="shared" si="37"/>
        <v>77.565895890410957</v>
      </c>
      <c r="M327" s="2">
        <f t="shared" si="38"/>
        <v>41.141999999999996</v>
      </c>
    </row>
    <row r="328" spans="2:13" x14ac:dyDescent="0.3">
      <c r="B328" s="1" t="s">
        <v>72</v>
      </c>
      <c r="C328">
        <v>1536</v>
      </c>
      <c r="D328">
        <v>32</v>
      </c>
      <c r="E328">
        <v>187</v>
      </c>
      <c r="G328" s="2">
        <v>12.438000000000001</v>
      </c>
      <c r="H328" s="2">
        <v>12.195</v>
      </c>
      <c r="I328" s="2">
        <v>1.254</v>
      </c>
      <c r="J328" s="2">
        <f t="shared" si="35"/>
        <v>6.810432833574529</v>
      </c>
      <c r="K328" s="2">
        <f t="shared" si="36"/>
        <v>6.9461388752767519</v>
      </c>
      <c r="L328" s="2">
        <f t="shared" si="37"/>
        <v>67.550369684210537</v>
      </c>
      <c r="M328" s="2">
        <f t="shared" si="38"/>
        <v>25.887000000000004</v>
      </c>
    </row>
    <row r="329" spans="2:13" x14ac:dyDescent="0.3">
      <c r="B329" s="1" t="s">
        <v>72</v>
      </c>
      <c r="C329">
        <v>2560</v>
      </c>
      <c r="D329" s="1">
        <v>32</v>
      </c>
      <c r="E329" s="1">
        <v>1500</v>
      </c>
      <c r="G329" s="2">
        <v>163.96799999999999</v>
      </c>
      <c r="H329" s="2">
        <v>116.331</v>
      </c>
      <c r="I329" s="2">
        <v>20.335000000000001</v>
      </c>
      <c r="J329" s="2">
        <f t="shared" si="35"/>
        <v>11.511007025761122</v>
      </c>
      <c r="K329" s="2">
        <f t="shared" si="36"/>
        <v>16.224710524279857</v>
      </c>
      <c r="L329" s="2">
        <f t="shared" si="37"/>
        <v>92.817152692402246</v>
      </c>
      <c r="M329" s="2">
        <f t="shared" si="38"/>
        <v>300.63399999999996</v>
      </c>
    </row>
    <row r="330" spans="2:13" x14ac:dyDescent="0.3">
      <c r="B330" s="1" t="s">
        <v>72</v>
      </c>
      <c r="C330">
        <v>2560</v>
      </c>
      <c r="D330" s="1">
        <v>32</v>
      </c>
      <c r="E330" s="1">
        <v>750</v>
      </c>
      <c r="G330" s="2">
        <v>84.06</v>
      </c>
      <c r="H330" s="2">
        <v>59.734000000000002</v>
      </c>
      <c r="I330" s="2">
        <v>10.188000000000001</v>
      </c>
      <c r="J330" s="2">
        <f t="shared" si="35"/>
        <v>11.226723768736617</v>
      </c>
      <c r="K330" s="2">
        <f t="shared" si="36"/>
        <v>15.798680818294438</v>
      </c>
      <c r="L330" s="2">
        <f t="shared" si="37"/>
        <v>92.630388692579501</v>
      </c>
      <c r="M330" s="2">
        <f t="shared" si="38"/>
        <v>153.982</v>
      </c>
    </row>
    <row r="331" spans="2:13" x14ac:dyDescent="0.3">
      <c r="B331" s="1" t="s">
        <v>72</v>
      </c>
      <c r="C331">
        <v>2560</v>
      </c>
      <c r="D331" s="1">
        <v>32</v>
      </c>
      <c r="E331" s="1">
        <v>375</v>
      </c>
      <c r="G331" s="2">
        <v>42.776000000000003</v>
      </c>
      <c r="H331" s="2">
        <v>31.013000000000002</v>
      </c>
      <c r="I331" s="2">
        <v>5.1740000000000004</v>
      </c>
      <c r="J331" s="2">
        <f t="shared" si="35"/>
        <v>11.030933233588927</v>
      </c>
      <c r="K331" s="2">
        <f t="shared" si="36"/>
        <v>15.214884080869313</v>
      </c>
      <c r="L331" s="2">
        <f t="shared" si="37"/>
        <v>91.198144568998828</v>
      </c>
      <c r="M331" s="2">
        <f t="shared" si="38"/>
        <v>78.963000000000008</v>
      </c>
    </row>
    <row r="332" spans="2:13" x14ac:dyDescent="0.3">
      <c r="B332" s="1" t="s">
        <v>72</v>
      </c>
      <c r="C332">
        <v>2560</v>
      </c>
      <c r="D332" s="1">
        <v>32</v>
      </c>
      <c r="E332" s="1">
        <v>187</v>
      </c>
      <c r="G332" s="2">
        <v>23.736000000000001</v>
      </c>
      <c r="H332" s="2">
        <v>18.683</v>
      </c>
      <c r="I332" s="2">
        <v>2.798</v>
      </c>
      <c r="J332" s="2">
        <f t="shared" si="35"/>
        <v>9.9132311425682502</v>
      </c>
      <c r="K332" s="2">
        <f t="shared" si="36"/>
        <v>12.594361419472248</v>
      </c>
      <c r="L332" s="2">
        <f t="shared" si="37"/>
        <v>84.095945103645448</v>
      </c>
      <c r="M332" s="2">
        <f t="shared" si="38"/>
        <v>45.216999999999999</v>
      </c>
    </row>
    <row r="333" spans="2:13" x14ac:dyDescent="0.3">
      <c r="B333" s="1" t="s">
        <v>72</v>
      </c>
      <c r="C333">
        <v>512</v>
      </c>
      <c r="D333" s="1">
        <v>32</v>
      </c>
      <c r="E333" s="1">
        <v>1</v>
      </c>
      <c r="G333" s="2">
        <v>8.8999999999999996E-2</v>
      </c>
      <c r="H333" s="2">
        <v>9.7000000000000003E-2</v>
      </c>
      <c r="I333" s="2">
        <v>8.4000000000000005E-2</v>
      </c>
      <c r="J333" s="2">
        <f t="shared" si="35"/>
        <v>0.56552413483146069</v>
      </c>
      <c r="K333" s="2">
        <f t="shared" si="36"/>
        <v>0.51888296907216502</v>
      </c>
      <c r="L333" s="2">
        <f t="shared" si="37"/>
        <v>0.59918628571428567</v>
      </c>
      <c r="M333" s="2">
        <f t="shared" si="38"/>
        <v>0.27</v>
      </c>
    </row>
    <row r="334" spans="2:13" x14ac:dyDescent="0.3">
      <c r="B334" s="1" t="s">
        <v>73</v>
      </c>
      <c r="C334">
        <v>1024</v>
      </c>
      <c r="D334" s="1">
        <v>32</v>
      </c>
      <c r="E334" s="1">
        <v>1500</v>
      </c>
      <c r="G334" s="2">
        <v>40.148000000000003</v>
      </c>
      <c r="H334" s="2">
        <v>46.569000000000003</v>
      </c>
      <c r="I334" s="2">
        <v>4.0730000000000004</v>
      </c>
      <c r="J334" s="2">
        <f t="shared" si="35"/>
        <v>7.5219161103915511</v>
      </c>
      <c r="K334" s="2">
        <f t="shared" si="36"/>
        <v>6.4847836114153194</v>
      </c>
      <c r="L334" s="2">
        <f t="shared" si="37"/>
        <v>74.144337834520002</v>
      </c>
      <c r="M334" s="2">
        <f t="shared" si="38"/>
        <v>90.79000000000002</v>
      </c>
    </row>
    <row r="335" spans="2:13" x14ac:dyDescent="0.3">
      <c r="B335" s="1" t="s">
        <v>73</v>
      </c>
      <c r="C335">
        <v>1024</v>
      </c>
      <c r="D335" s="1">
        <v>64</v>
      </c>
      <c r="E335" s="1">
        <v>1500</v>
      </c>
      <c r="G335" s="2">
        <v>44.271999999999998</v>
      </c>
      <c r="H335" s="2">
        <v>52.768999999999998</v>
      </c>
      <c r="I335" s="2">
        <v>7.899</v>
      </c>
      <c r="J335" s="2">
        <f t="shared" si="35"/>
        <v>13.642477773762197</v>
      </c>
      <c r="K335" s="2">
        <f t="shared" si="36"/>
        <v>11.445730940514318</v>
      </c>
      <c r="L335" s="2">
        <f t="shared" si="37"/>
        <v>76.462815039878464</v>
      </c>
      <c r="M335" s="2">
        <f t="shared" si="38"/>
        <v>104.94</v>
      </c>
    </row>
    <row r="338" spans="7:11" x14ac:dyDescent="0.3">
      <c r="G338" s="2"/>
      <c r="H338" s="2"/>
    </row>
    <row r="341" spans="7:11" x14ac:dyDescent="0.3">
      <c r="G341" s="2"/>
      <c r="H341" s="2"/>
      <c r="I341" s="2"/>
      <c r="K341" s="2"/>
    </row>
    <row r="342" spans="7:11" x14ac:dyDescent="0.3">
      <c r="G342" s="2"/>
      <c r="H342" s="2"/>
      <c r="I342" s="2"/>
      <c r="K342" s="2"/>
    </row>
    <row r="343" spans="7:11" x14ac:dyDescent="0.3">
      <c r="G343" s="2"/>
      <c r="H343" s="2"/>
      <c r="I343" s="2"/>
      <c r="K343" s="2"/>
    </row>
    <row r="344" spans="7:11" x14ac:dyDescent="0.3">
      <c r="G344" s="2"/>
      <c r="I344" s="2"/>
      <c r="K344" s="2"/>
    </row>
    <row r="345" spans="7:11" x14ac:dyDescent="0.3">
      <c r="G345" s="2"/>
      <c r="I345" s="2"/>
      <c r="K345" s="2"/>
    </row>
    <row r="346" spans="7:11" x14ac:dyDescent="0.3">
      <c r="G346" s="2"/>
      <c r="H346" s="2"/>
      <c r="I346" s="2"/>
      <c r="K346" s="2"/>
    </row>
    <row r="347" spans="7:11" x14ac:dyDescent="0.3">
      <c r="G347" s="2"/>
      <c r="H347" s="2"/>
      <c r="I347" s="2"/>
      <c r="K347" s="2"/>
    </row>
    <row r="348" spans="7:11" x14ac:dyDescent="0.3">
      <c r="G348" s="2"/>
      <c r="H348" s="2"/>
      <c r="I348" s="2"/>
      <c r="K348" s="2"/>
    </row>
    <row r="349" spans="7:11" x14ac:dyDescent="0.3">
      <c r="G349" s="2"/>
      <c r="I349" s="2"/>
      <c r="K349" s="2"/>
    </row>
    <row r="350" spans="7:11" x14ac:dyDescent="0.3">
      <c r="G350" s="2"/>
      <c r="I350" s="2"/>
      <c r="K350" s="2"/>
    </row>
    <row r="351" spans="7:11" x14ac:dyDescent="0.3">
      <c r="G351" s="2"/>
      <c r="H351" s="2"/>
      <c r="I351" s="2"/>
      <c r="K351" s="2"/>
    </row>
    <row r="352" spans="7:11" x14ac:dyDescent="0.3">
      <c r="G352" s="2"/>
      <c r="H352" s="2"/>
      <c r="I352" s="2"/>
      <c r="K352" s="2"/>
    </row>
    <row r="353" spans="7:11" x14ac:dyDescent="0.3">
      <c r="G353" s="2"/>
      <c r="H353" s="2"/>
      <c r="I353" s="2"/>
      <c r="K353" s="2"/>
    </row>
    <row r="354" spans="7:11" x14ac:dyDescent="0.3">
      <c r="G354" s="2"/>
      <c r="I354" s="2"/>
      <c r="K354" s="2"/>
    </row>
    <row r="355" spans="7:11" x14ac:dyDescent="0.3">
      <c r="G355" s="2"/>
      <c r="I355" s="2"/>
      <c r="K355" s="2"/>
    </row>
    <row r="356" spans="7:11" x14ac:dyDescent="0.3">
      <c r="G356" s="2"/>
      <c r="H356" s="2"/>
      <c r="I356" s="2"/>
      <c r="K356" s="2"/>
    </row>
    <row r="357" spans="7:11" x14ac:dyDescent="0.3">
      <c r="G357" s="2"/>
      <c r="H357" s="2"/>
      <c r="I357" s="2"/>
      <c r="K357" s="2"/>
    </row>
    <row r="358" spans="7:11" x14ac:dyDescent="0.3">
      <c r="G358" s="2"/>
      <c r="H358" s="2"/>
      <c r="I358" s="2"/>
      <c r="K358" s="2"/>
    </row>
    <row r="359" spans="7:11" x14ac:dyDescent="0.3">
      <c r="G359" s="2"/>
      <c r="I359" s="2"/>
      <c r="K359" s="2"/>
    </row>
    <row r="360" spans="7:11" x14ac:dyDescent="0.3">
      <c r="G360" s="2"/>
      <c r="I360" s="2"/>
      <c r="K360" s="2"/>
    </row>
    <row r="361" spans="7:11" x14ac:dyDescent="0.3">
      <c r="G361" s="2"/>
      <c r="H361" s="2"/>
      <c r="I361" s="2"/>
      <c r="K361" s="2"/>
    </row>
    <row r="362" spans="7:11" x14ac:dyDescent="0.3">
      <c r="G362" s="2"/>
      <c r="H362" s="2"/>
      <c r="I362" s="2"/>
      <c r="K362" s="2"/>
    </row>
    <row r="363" spans="7:11" x14ac:dyDescent="0.3">
      <c r="G363" s="2"/>
      <c r="H363" s="2"/>
      <c r="I363" s="2"/>
      <c r="K363" s="2"/>
    </row>
    <row r="364" spans="7:11" x14ac:dyDescent="0.3">
      <c r="G364" s="2"/>
      <c r="H364" s="2"/>
      <c r="I364" s="2"/>
      <c r="K364" s="2"/>
    </row>
    <row r="365" spans="7:11" x14ac:dyDescent="0.3">
      <c r="G365" s="2"/>
      <c r="H365" s="2"/>
      <c r="I365" s="2"/>
      <c r="K365" s="2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/>
  </sheetViews>
  <sheetFormatPr defaultColWidth="11" defaultRowHeight="15.6" x14ac:dyDescent="0.3"/>
  <cols>
    <col min="1" max="1" width="21.09765625" customWidth="1"/>
  </cols>
  <sheetData>
    <row r="1" spans="1:2" x14ac:dyDescent="0.3">
      <c r="A1" s="5" t="s">
        <v>37</v>
      </c>
      <c r="B1" s="13" t="s">
        <v>81</v>
      </c>
    </row>
    <row r="2" spans="1:2" x14ac:dyDescent="0.3">
      <c r="A2" s="5" t="s">
        <v>38</v>
      </c>
      <c r="B2" s="6" t="s">
        <v>80</v>
      </c>
    </row>
    <row r="3" spans="1:2" x14ac:dyDescent="0.3">
      <c r="A3" s="5" t="s">
        <v>39</v>
      </c>
      <c r="B3" s="6" t="s">
        <v>88</v>
      </c>
    </row>
    <row r="4" spans="1:2" x14ac:dyDescent="0.3">
      <c r="A4" s="5" t="s">
        <v>40</v>
      </c>
      <c r="B4" s="7" t="s">
        <v>89</v>
      </c>
    </row>
    <row r="5" spans="1:2" x14ac:dyDescent="0.3">
      <c r="A5" s="5" t="s">
        <v>41</v>
      </c>
      <c r="B5" s="7" t="s">
        <v>90</v>
      </c>
    </row>
    <row r="6" spans="1:2" x14ac:dyDescent="0.3">
      <c r="A6" s="5" t="s">
        <v>42</v>
      </c>
      <c r="B6" s="6" t="s">
        <v>91</v>
      </c>
    </row>
    <row r="7" spans="1:2" x14ac:dyDescent="0.3">
      <c r="A7" s="5" t="s">
        <v>43</v>
      </c>
      <c r="B7" s="8">
        <v>410.48</v>
      </c>
    </row>
    <row r="8" spans="1:2" x14ac:dyDescent="0.3">
      <c r="A8" s="14" t="str">
        <f>HYPERLINK("https://www.nvidia.com/en-us/data-center/dgx-1/", "NVIDIA DGX-1")</f>
        <v>NVIDIA DGX-1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FP32</vt:lpstr>
      <vt:lpstr>Results - FP16 ip, Mixed math</vt:lpstr>
      <vt:lpstr>Specs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Dibas Chandra</cp:lastModifiedBy>
  <dcterms:created xsi:type="dcterms:W3CDTF">2016-06-07T15:13:25Z</dcterms:created>
  <dcterms:modified xsi:type="dcterms:W3CDTF">2018-11-02T20:06:34Z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rgaletto@nvidia.com</vt:lpwstr>
  </property>
  <property fmtid="{D5CDD505-2E9C-101B-9397-08002B2CF9AE}" pid="5" name="MSIP_Label_6b558183-044c-4105-8d9c-cea02a2a3d86_SetDate">
    <vt:lpwstr>2018-11-02T18:27:32.9195897Z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Extended_MSFT_Method">
    <vt:lpwstr>Automatic</vt:lpwstr>
  </property>
  <property fmtid="{D5CDD505-2E9C-101B-9397-08002B2CF9AE}" pid="9" name="Sensitivity">
    <vt:lpwstr>Unrestricted</vt:lpwstr>
  </property>
</Properties>
</file>