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lejor/Dropbox/Cross-val Paper/Code/9-17-19/"/>
    </mc:Choice>
  </mc:AlternateContent>
  <xr:revisionPtr revIDLastSave="0" documentId="13_ncr:1_{BF7CA0E2-B55D-804D-8CBD-D51DDCA694FB}" xr6:coauthVersionLast="47" xr6:coauthVersionMax="47" xr10:uidLastSave="{00000000-0000-0000-0000-000000000000}"/>
  <bookViews>
    <workbookView xWindow="13240" yWindow="500" windowWidth="18240" windowHeight="16180" xr2:uid="{FF79F615-4887-464A-A766-BCA3F17DE8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B84" i="1"/>
  <c r="B83" i="1"/>
  <c r="B82" i="1"/>
  <c r="F76" i="1"/>
  <c r="F75" i="1"/>
  <c r="F74" i="1"/>
  <c r="F72" i="1"/>
  <c r="F71" i="1"/>
  <c r="F70" i="1"/>
  <c r="F63" i="1"/>
  <c r="F64" i="1"/>
  <c r="F62" i="1"/>
  <c r="D71" i="1"/>
  <c r="I96" i="1"/>
  <c r="I95" i="1"/>
  <c r="I94" i="1"/>
  <c r="I90" i="1"/>
  <c r="I89" i="1"/>
  <c r="I88" i="1"/>
  <c r="I84" i="1"/>
  <c r="I83" i="1"/>
  <c r="I82" i="1"/>
  <c r="D115" i="1"/>
  <c r="C115" i="1"/>
  <c r="C114" i="1"/>
  <c r="C113" i="1"/>
  <c r="C112" i="1"/>
  <c r="D110" i="1"/>
  <c r="C110" i="1"/>
  <c r="C109" i="1"/>
  <c r="C108" i="1"/>
  <c r="C107" i="1"/>
  <c r="F96" i="1"/>
  <c r="F95" i="1"/>
  <c r="F94" i="1"/>
  <c r="E96" i="1"/>
  <c r="E95" i="1"/>
  <c r="E94" i="1"/>
  <c r="D96" i="1"/>
  <c r="D95" i="1"/>
  <c r="D94" i="1"/>
  <c r="C96" i="1"/>
  <c r="C95" i="1"/>
  <c r="C94" i="1"/>
  <c r="B96" i="1"/>
  <c r="B95" i="1"/>
  <c r="B94" i="1"/>
  <c r="F90" i="1"/>
  <c r="F89" i="1"/>
  <c r="F88" i="1"/>
  <c r="E90" i="1"/>
  <c r="E89" i="1"/>
  <c r="E88" i="1"/>
  <c r="D88" i="1"/>
  <c r="D89" i="1"/>
  <c r="D90" i="1"/>
  <c r="C90" i="1"/>
  <c r="C89" i="1"/>
  <c r="C88" i="1"/>
  <c r="B90" i="1"/>
  <c r="B89" i="1"/>
  <c r="B88" i="1"/>
  <c r="F84" i="1"/>
  <c r="F83" i="1"/>
  <c r="F82" i="1"/>
  <c r="E84" i="1"/>
  <c r="E83" i="1"/>
  <c r="E82" i="1"/>
  <c r="D84" i="1"/>
  <c r="C104" i="1" s="1"/>
  <c r="D83" i="1"/>
  <c r="D82" i="1"/>
  <c r="C83" i="1"/>
  <c r="C82" i="1"/>
  <c r="AG8" i="1"/>
  <c r="AF8" i="1"/>
  <c r="AE8" i="1"/>
  <c r="AD8" i="1"/>
  <c r="AC8" i="1"/>
  <c r="AB8" i="1"/>
  <c r="X28" i="1"/>
  <c r="X27" i="1"/>
  <c r="X26" i="1"/>
  <c r="X21" i="1"/>
  <c r="X20" i="1"/>
  <c r="X19" i="1"/>
  <c r="X14" i="1"/>
  <c r="X13" i="1"/>
  <c r="X12" i="1"/>
  <c r="W28" i="1"/>
  <c r="W27" i="1"/>
  <c r="W26" i="1"/>
  <c r="W21" i="1"/>
  <c r="W20" i="1"/>
  <c r="W19" i="1"/>
  <c r="W14" i="1"/>
  <c r="W13" i="1"/>
  <c r="W12" i="1"/>
  <c r="D65" i="1"/>
  <c r="C76" i="1"/>
  <c r="D76" i="1" s="1"/>
  <c r="C75" i="1"/>
  <c r="C74" i="1"/>
  <c r="C72" i="1"/>
  <c r="D72" i="1" s="1"/>
  <c r="C71" i="1"/>
  <c r="C70" i="1"/>
  <c r="C64" i="1"/>
  <c r="E64" i="1" s="1"/>
  <c r="C63" i="1"/>
  <c r="E63" i="1" s="1"/>
  <c r="C62" i="1"/>
  <c r="E62" i="1" s="1"/>
  <c r="Z8" i="1"/>
  <c r="X8" i="1"/>
  <c r="W8" i="1"/>
  <c r="U8" i="1"/>
  <c r="T8" i="1"/>
  <c r="R8" i="1"/>
  <c r="C103" i="1" l="1"/>
  <c r="C102" i="1"/>
  <c r="D70" i="1"/>
  <c r="E70" i="1" s="1"/>
  <c r="E71" i="1"/>
  <c r="E75" i="1"/>
  <c r="D74" i="1"/>
  <c r="E74" i="1" s="1"/>
  <c r="E72" i="1"/>
  <c r="E76" i="1"/>
  <c r="D75" i="1"/>
  <c r="X9" i="1"/>
  <c r="W9" i="1"/>
  <c r="Z9" i="1"/>
  <c r="C97" i="1"/>
  <c r="C98" i="1" s="1"/>
  <c r="B85" i="1"/>
  <c r="B86" i="1" s="1"/>
  <c r="C85" i="1"/>
  <c r="C86" i="1" s="1"/>
  <c r="Y21" i="1"/>
  <c r="R9" i="1"/>
  <c r="U9" i="1"/>
  <c r="Y13" i="1"/>
  <c r="Y14" i="1"/>
  <c r="Y27" i="1"/>
  <c r="T9" i="1"/>
  <c r="Y12" i="1"/>
  <c r="F85" i="1"/>
  <c r="F86" i="1" s="1"/>
  <c r="B91" i="1"/>
  <c r="B92" i="1" s="1"/>
  <c r="J88" i="1"/>
  <c r="J96" i="1"/>
  <c r="F97" i="1"/>
  <c r="F98" i="1" s="1"/>
  <c r="D85" i="1"/>
  <c r="D86" i="1" s="1"/>
  <c r="E85" i="1"/>
  <c r="E86" i="1" s="1"/>
  <c r="J83" i="1"/>
  <c r="F91" i="1"/>
  <c r="F92" i="1" s="1"/>
  <c r="J84" i="1"/>
  <c r="J89" i="1"/>
  <c r="D91" i="1"/>
  <c r="D92" i="1" s="1"/>
  <c r="J95" i="1"/>
  <c r="C91" i="1"/>
  <c r="C92" i="1" s="1"/>
  <c r="J94" i="1"/>
  <c r="J90" i="1"/>
  <c r="Y26" i="1"/>
  <c r="Y28" i="1"/>
  <c r="Y19" i="1"/>
  <c r="B97" i="1"/>
  <c r="B98" i="1" s="1"/>
  <c r="Y20" i="1"/>
  <c r="E97" i="1"/>
  <c r="E98" i="1" s="1"/>
  <c r="J82" i="1"/>
  <c r="D97" i="1"/>
  <c r="D98" i="1" s="1"/>
  <c r="E91" i="1"/>
  <c r="E92" i="1" s="1"/>
  <c r="C65" i="1"/>
  <c r="E65" i="1"/>
  <c r="C105" i="1" l="1"/>
  <c r="D105" i="1" s="1"/>
</calcChain>
</file>

<file path=xl/sharedStrings.xml><?xml version="1.0" encoding="utf-8"?>
<sst xmlns="http://schemas.openxmlformats.org/spreadsheetml/2006/main" count="261" uniqueCount="83">
  <si>
    <t>Density</t>
  </si>
  <si>
    <t>Exponential</t>
  </si>
  <si>
    <t>Mazur</t>
  </si>
  <si>
    <t>MG</t>
  </si>
  <si>
    <r>
      <t>Rachlin</t>
    </r>
    <r>
      <rPr>
        <sz val="8"/>
        <color rgb="FF000000"/>
        <rFont val="Times New Roman"/>
        <family val="1"/>
      </rPr>
      <t> </t>
    </r>
  </si>
  <si>
    <t>BD</t>
  </si>
  <si>
    <t>Noise</t>
  </si>
  <si>
    <t>Low</t>
  </si>
  <si>
    <t>LOOCV</t>
  </si>
  <si>
    <t>AICc</t>
  </si>
  <si>
    <t>BIC</t>
  </si>
  <si>
    <t>Mid</t>
  </si>
  <si>
    <t>High</t>
  </si>
  <si>
    <t>Rach</t>
  </si>
  <si>
    <r>
      <t>MG</t>
    </r>
    <r>
      <rPr>
        <sz val="8"/>
        <color rgb="FF000000"/>
        <rFont val="Times New Roman"/>
        <family val="1"/>
      </rPr>
      <t> </t>
    </r>
  </si>
  <si>
    <t>Rachlin</t>
  </si>
  <si>
    <t>Myerson-Green</t>
  </si>
  <si>
    <r>
      <t>Mazur</t>
    </r>
    <r>
      <rPr>
        <sz val="8"/>
        <color rgb="FF000000"/>
        <rFont val="Times New Roman"/>
        <family val="1"/>
      </rPr>
      <t> </t>
    </r>
  </si>
  <si>
    <r>
      <t>Exponential</t>
    </r>
    <r>
      <rPr>
        <sz val="8"/>
        <color rgb="FF000000"/>
        <rFont val="Times New Roman"/>
        <family val="1"/>
      </rPr>
      <t> </t>
    </r>
  </si>
  <si>
    <t>AICc:</t>
  </si>
  <si>
    <t>Samuelson (Expo)</t>
  </si>
  <si>
    <r>
      <t>BD</t>
    </r>
    <r>
      <rPr>
        <sz val="8"/>
        <color rgb="FF000000"/>
        <rFont val="Times New Roman"/>
        <family val="1"/>
      </rPr>
      <t> </t>
    </r>
  </si>
  <si>
    <t>BD BIC Agreements:</t>
  </si>
  <si>
    <t>AICC</t>
  </si>
  <si>
    <t>Laibson (BD)</t>
  </si>
  <si>
    <t>BD LOOCV Agreements:</t>
  </si>
  <si>
    <t>LOOCV:</t>
  </si>
  <si>
    <t>Myer LOOCV Agreements:</t>
  </si>
  <si>
    <t>Rach LOOCV Agreements:</t>
  </si>
  <si>
    <t>LOOCV low-mid</t>
  </si>
  <si>
    <t>LOOCV low-high</t>
  </si>
  <si>
    <t>LOOCV mid-high</t>
  </si>
  <si>
    <t>AICc low-mid</t>
  </si>
  <si>
    <t>AICc low-high</t>
  </si>
  <si>
    <t>AICc Mid-high</t>
  </si>
  <si>
    <t>BIC low-mid</t>
  </si>
  <si>
    <t>BIC low-high</t>
  </si>
  <si>
    <t>BIC mid-high</t>
  </si>
  <si>
    <t>Totals:</t>
  </si>
  <si>
    <t>Correct selections</t>
  </si>
  <si>
    <t>Incorrect</t>
  </si>
  <si>
    <t>Total</t>
  </si>
  <si>
    <t>N</t>
  </si>
  <si>
    <t xml:space="preserve">Rach loocv-aic agreement </t>
  </si>
  <si>
    <t xml:space="preserve">Myer loocv-aic agreement </t>
  </si>
  <si>
    <t xml:space="preserve">Mazur loocv-aic agreement </t>
  </si>
  <si>
    <t xml:space="preserve">Samuelson loocv-aic agreement </t>
  </si>
  <si>
    <t xml:space="preserve">Laibson loocv-aic agreement </t>
  </si>
  <si>
    <t>Low_density</t>
  </si>
  <si>
    <t>Mid_density</t>
  </si>
  <si>
    <t>High_density</t>
  </si>
  <si>
    <t xml:space="preserve">Rach loocv-bic agreement </t>
  </si>
  <si>
    <t xml:space="preserve">Myer loocv-bic agreement </t>
  </si>
  <si>
    <t xml:space="preserve">Mazur loocv-bic agreement </t>
  </si>
  <si>
    <t xml:space="preserve">Samuelson loocv-bic agreement </t>
  </si>
  <si>
    <t xml:space="preserve">Laibson loocv-bic agreement </t>
  </si>
  <si>
    <t xml:space="preserve">Rach aic-bic agreement </t>
  </si>
  <si>
    <t xml:space="preserve">Myer aic-bic agreement </t>
  </si>
  <si>
    <t xml:space="preserve">Mazur aic-bic agreement </t>
  </si>
  <si>
    <t xml:space="preserve">Samuelson aic-bic agreement </t>
  </si>
  <si>
    <t xml:space="preserve">Laibson aic-bic agreement </t>
  </si>
  <si>
    <t>Total Agreements</t>
  </si>
  <si>
    <t>Total of Possible Agreements</t>
  </si>
  <si>
    <t>Ratio</t>
  </si>
  <si>
    <t>By Model</t>
  </si>
  <si>
    <t>Samuelson</t>
  </si>
  <si>
    <t>Laibson</t>
  </si>
  <si>
    <t>By Density</t>
  </si>
  <si>
    <t>%</t>
  </si>
  <si>
    <t>mid-high max</t>
  </si>
  <si>
    <t>loocv low-mid max</t>
  </si>
  <si>
    <t>aic low-mid max</t>
  </si>
  <si>
    <t>aic mid-high max</t>
  </si>
  <si>
    <t>bic low-mid max</t>
  </si>
  <si>
    <t>bic mid-high max</t>
  </si>
  <si>
    <t xml:space="preserve">BIC </t>
  </si>
  <si>
    <t xml:space="preserve">Low-mid: </t>
  </si>
  <si>
    <t xml:space="preserve">Mid-High: </t>
  </si>
  <si>
    <t xml:space="preserve">Low-high: </t>
  </si>
  <si>
    <t xml:space="preserve">Mid-high: </t>
  </si>
  <si>
    <t xml:space="preserve">Low-mid:  </t>
  </si>
  <si>
    <t>1 Param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</si>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</sst>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451F-85CB-CA4F-912B-2FE1F2F18F87}">
  <dimension ref="A1:AG115"/>
  <sheetViews>
    <sheetView tabSelected="1" topLeftCell="A35" workbookViewId="0">
      <selection activeCell="D8" sqref="D8"/>
    </sheetView>
  </sheetViews>
  <sheetFormatPr baseColWidth="10" defaultRowHeight="16" x14ac:dyDescent="0.2"/>
  <sheetData>
    <row r="1" spans="1:33" ht="18" thickBot="1" x14ac:dyDescent="0.25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O1" s="7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B1" t="s">
        <v>70</v>
      </c>
      <c r="AC1" t="s">
        <v>69</v>
      </c>
      <c r="AD1" t="s">
        <v>71</v>
      </c>
      <c r="AE1" t="s">
        <v>72</v>
      </c>
      <c r="AF1" t="s">
        <v>73</v>
      </c>
      <c r="AG1" t="s">
        <v>74</v>
      </c>
    </row>
    <row r="2" spans="1:33" ht="18" thickBot="1" x14ac:dyDescent="0.25">
      <c r="A2" s="3" t="s">
        <v>7</v>
      </c>
      <c r="B2" s="4" t="s">
        <v>8</v>
      </c>
      <c r="C2" s="15">
        <v>232</v>
      </c>
      <c r="D2" s="4">
        <v>181</v>
      </c>
      <c r="E2" s="4">
        <v>202</v>
      </c>
      <c r="F2" s="18">
        <v>227</v>
      </c>
      <c r="G2" s="4">
        <v>76</v>
      </c>
      <c r="H2" s="4">
        <v>82</v>
      </c>
      <c r="O2" s="7" t="s">
        <v>76</v>
      </c>
      <c r="P2">
        <v>75</v>
      </c>
      <c r="R2">
        <v>57</v>
      </c>
      <c r="S2">
        <v>72</v>
      </c>
      <c r="T2">
        <v>158</v>
      </c>
      <c r="U2">
        <v>222</v>
      </c>
      <c r="V2">
        <v>234</v>
      </c>
      <c r="W2">
        <v>385</v>
      </c>
      <c r="X2">
        <v>262</v>
      </c>
      <c r="Y2">
        <v>255</v>
      </c>
      <c r="Z2">
        <v>371</v>
      </c>
      <c r="AB2">
        <v>154</v>
      </c>
      <c r="AC2">
        <v>243</v>
      </c>
      <c r="AD2">
        <v>331</v>
      </c>
      <c r="AE2">
        <v>450</v>
      </c>
      <c r="AF2">
        <v>381</v>
      </c>
      <c r="AG2">
        <v>447</v>
      </c>
    </row>
    <row r="3" spans="1:33" ht="18" thickBot="1" x14ac:dyDescent="0.25">
      <c r="A3" s="3"/>
      <c r="B3" s="4" t="s">
        <v>9</v>
      </c>
      <c r="C3" s="4">
        <v>106</v>
      </c>
      <c r="D3" s="4">
        <v>137</v>
      </c>
      <c r="E3" s="4">
        <v>172</v>
      </c>
      <c r="F3" s="15">
        <v>397</v>
      </c>
      <c r="G3" s="4">
        <v>188</v>
      </c>
      <c r="H3" s="4">
        <v>0</v>
      </c>
      <c r="J3" t="s">
        <v>13</v>
      </c>
      <c r="O3" s="7" t="s">
        <v>77</v>
      </c>
      <c r="P3">
        <v>152</v>
      </c>
      <c r="R3">
        <v>142</v>
      </c>
      <c r="S3">
        <v>131</v>
      </c>
      <c r="T3">
        <v>229</v>
      </c>
      <c r="U3">
        <v>184</v>
      </c>
      <c r="V3">
        <v>175</v>
      </c>
      <c r="W3">
        <v>229</v>
      </c>
      <c r="X3">
        <v>186</v>
      </c>
      <c r="Y3">
        <v>176</v>
      </c>
      <c r="Z3">
        <v>221</v>
      </c>
      <c r="AB3">
        <v>236</v>
      </c>
      <c r="AC3">
        <v>332</v>
      </c>
      <c r="AD3">
        <v>297</v>
      </c>
      <c r="AE3">
        <v>302</v>
      </c>
      <c r="AF3">
        <v>301</v>
      </c>
      <c r="AG3">
        <v>293</v>
      </c>
    </row>
    <row r="4" spans="1:33" ht="18" thickBot="1" x14ac:dyDescent="0.25">
      <c r="A4" s="3"/>
      <c r="B4" s="4" t="s">
        <v>10</v>
      </c>
      <c r="C4" s="4">
        <v>149</v>
      </c>
      <c r="D4" s="4">
        <v>93</v>
      </c>
      <c r="E4" s="4">
        <v>171</v>
      </c>
      <c r="F4" s="15">
        <v>396</v>
      </c>
      <c r="G4" s="4">
        <v>190</v>
      </c>
      <c r="H4" s="4">
        <v>1</v>
      </c>
      <c r="O4" s="7" t="s">
        <v>78</v>
      </c>
      <c r="P4">
        <v>83</v>
      </c>
      <c r="R4">
        <v>331</v>
      </c>
      <c r="S4">
        <v>360</v>
      </c>
      <c r="T4">
        <v>426</v>
      </c>
      <c r="U4">
        <v>77</v>
      </c>
      <c r="V4">
        <v>87</v>
      </c>
      <c r="W4">
        <v>351</v>
      </c>
      <c r="X4">
        <v>65</v>
      </c>
      <c r="Y4">
        <v>79</v>
      </c>
      <c r="Z4">
        <v>385</v>
      </c>
      <c r="AB4">
        <v>563</v>
      </c>
      <c r="AC4">
        <v>563</v>
      </c>
      <c r="AD4">
        <v>135</v>
      </c>
      <c r="AE4">
        <v>457</v>
      </c>
      <c r="AF4">
        <v>116</v>
      </c>
      <c r="AG4">
        <v>461</v>
      </c>
    </row>
    <row r="5" spans="1:33" ht="18" thickBot="1" x14ac:dyDescent="0.25">
      <c r="A5" s="3" t="s">
        <v>11</v>
      </c>
      <c r="B5" s="4" t="s">
        <v>8</v>
      </c>
      <c r="C5" s="4">
        <v>212</v>
      </c>
      <c r="D5" s="4">
        <v>168</v>
      </c>
      <c r="E5" s="4">
        <v>148</v>
      </c>
      <c r="F5" s="15">
        <v>337</v>
      </c>
      <c r="G5" s="4">
        <v>82</v>
      </c>
      <c r="H5" s="4">
        <v>53</v>
      </c>
      <c r="O5" s="7"/>
      <c r="R5">
        <v>140</v>
      </c>
      <c r="S5">
        <v>167</v>
      </c>
      <c r="T5">
        <v>359</v>
      </c>
      <c r="U5">
        <v>131</v>
      </c>
      <c r="V5">
        <v>102</v>
      </c>
      <c r="W5">
        <v>102</v>
      </c>
      <c r="X5">
        <v>55</v>
      </c>
      <c r="Y5">
        <v>68</v>
      </c>
      <c r="Z5">
        <v>261</v>
      </c>
      <c r="AB5">
        <v>272</v>
      </c>
      <c r="AC5">
        <v>484</v>
      </c>
      <c r="AD5">
        <v>338</v>
      </c>
      <c r="AE5">
        <v>362</v>
      </c>
      <c r="AF5">
        <v>151</v>
      </c>
      <c r="AG5">
        <v>371</v>
      </c>
    </row>
    <row r="6" spans="1:33" ht="18" thickBot="1" x14ac:dyDescent="0.25">
      <c r="A6" s="3"/>
      <c r="B6" s="4" t="s">
        <v>9</v>
      </c>
      <c r="C6" s="4">
        <v>97</v>
      </c>
      <c r="D6" s="4">
        <v>113</v>
      </c>
      <c r="E6" s="4">
        <v>133</v>
      </c>
      <c r="F6" s="15">
        <v>516</v>
      </c>
      <c r="G6" s="4">
        <v>141</v>
      </c>
      <c r="H6" s="4">
        <v>0</v>
      </c>
      <c r="O6" s="7" t="s">
        <v>9</v>
      </c>
      <c r="R6">
        <v>117</v>
      </c>
      <c r="S6">
        <v>136</v>
      </c>
      <c r="T6">
        <v>349</v>
      </c>
      <c r="U6">
        <v>445</v>
      </c>
      <c r="V6">
        <v>481</v>
      </c>
      <c r="W6">
        <v>529</v>
      </c>
      <c r="X6">
        <v>474</v>
      </c>
      <c r="Y6">
        <v>503</v>
      </c>
      <c r="Z6">
        <v>507</v>
      </c>
      <c r="AB6">
        <v>197</v>
      </c>
      <c r="AC6">
        <v>414</v>
      </c>
      <c r="AD6">
        <v>540</v>
      </c>
      <c r="AE6">
        <v>560</v>
      </c>
      <c r="AF6">
        <v>590</v>
      </c>
      <c r="AG6">
        <v>556</v>
      </c>
    </row>
    <row r="7" spans="1:33" ht="18" thickBot="1" x14ac:dyDescent="0.25">
      <c r="A7" s="3"/>
      <c r="B7" s="4" t="s">
        <v>10</v>
      </c>
      <c r="C7" s="4">
        <v>161</v>
      </c>
      <c r="D7" s="4">
        <v>124</v>
      </c>
      <c r="E7" s="4">
        <v>171</v>
      </c>
      <c r="F7" s="15">
        <v>485</v>
      </c>
      <c r="G7" s="4">
        <v>113</v>
      </c>
      <c r="H7" s="4">
        <v>2</v>
      </c>
      <c r="O7" s="7" t="s">
        <v>80</v>
      </c>
    </row>
    <row r="8" spans="1:33" ht="18" thickBot="1" x14ac:dyDescent="0.25">
      <c r="A8" s="3" t="s">
        <v>12</v>
      </c>
      <c r="B8" s="4" t="s">
        <v>8</v>
      </c>
      <c r="C8" s="4">
        <v>192</v>
      </c>
      <c r="D8" s="4">
        <v>143</v>
      </c>
      <c r="E8" s="4">
        <v>154</v>
      </c>
      <c r="F8" s="15">
        <v>417</v>
      </c>
      <c r="G8" s="4">
        <v>59</v>
      </c>
      <c r="H8" s="4">
        <v>35</v>
      </c>
      <c r="O8" s="7" t="s">
        <v>79</v>
      </c>
      <c r="Q8" t="s">
        <v>38</v>
      </c>
      <c r="R8">
        <f>SUM(R2:R6)</f>
        <v>787</v>
      </c>
      <c r="T8">
        <f>SUM(T2:T6)</f>
        <v>1521</v>
      </c>
      <c r="U8">
        <f>SUM(U2:U6)</f>
        <v>1059</v>
      </c>
      <c r="W8">
        <f>SUM(W2:W6)</f>
        <v>1596</v>
      </c>
      <c r="X8">
        <f>SUM(X2:X6)</f>
        <v>1042</v>
      </c>
      <c r="Z8">
        <f>SUM(Z2:Z6)</f>
        <v>1745</v>
      </c>
      <c r="AB8">
        <f t="shared" ref="AB8:AG8" si="0">SUM(AB2:AB6)</f>
        <v>1422</v>
      </c>
      <c r="AC8">
        <f t="shared" si="0"/>
        <v>2036</v>
      </c>
      <c r="AD8">
        <f t="shared" si="0"/>
        <v>1641</v>
      </c>
      <c r="AE8">
        <f t="shared" si="0"/>
        <v>2131</v>
      </c>
      <c r="AF8">
        <f t="shared" si="0"/>
        <v>1539</v>
      </c>
      <c r="AG8">
        <f t="shared" si="0"/>
        <v>2128</v>
      </c>
    </row>
    <row r="9" spans="1:33" ht="17" x14ac:dyDescent="0.2">
      <c r="A9" s="12"/>
      <c r="B9" s="13" t="s">
        <v>9</v>
      </c>
      <c r="C9" s="13">
        <v>72</v>
      </c>
      <c r="D9" s="13">
        <v>104</v>
      </c>
      <c r="E9" s="13">
        <v>126</v>
      </c>
      <c r="F9" s="16">
        <v>568</v>
      </c>
      <c r="G9" s="13">
        <v>130</v>
      </c>
      <c r="H9" s="13">
        <v>0</v>
      </c>
      <c r="O9" s="7" t="s">
        <v>78</v>
      </c>
      <c r="Q9" t="s">
        <v>63</v>
      </c>
      <c r="R9">
        <f>R8/AB8</f>
        <v>0.5534458509142054</v>
      </c>
      <c r="T9">
        <f>T8/AC8</f>
        <v>0.74705304518664051</v>
      </c>
      <c r="U9">
        <f>U8/AD8</f>
        <v>0.6453382084095064</v>
      </c>
      <c r="W9">
        <f>W8/AE8</f>
        <v>0.74894415767245426</v>
      </c>
      <c r="X9">
        <f>X8/AF8</f>
        <v>0.67706302794022089</v>
      </c>
      <c r="Z9">
        <f>Z8/AG8</f>
        <v>0.82001879699248126</v>
      </c>
    </row>
    <row r="10" spans="1:33" ht="17" x14ac:dyDescent="0.2">
      <c r="A10" s="14"/>
      <c r="B10" s="14" t="s">
        <v>10</v>
      </c>
      <c r="C10" s="14">
        <v>127</v>
      </c>
      <c r="D10" s="14">
        <v>117</v>
      </c>
      <c r="E10" s="14">
        <v>120</v>
      </c>
      <c r="F10" s="17">
        <v>532</v>
      </c>
      <c r="G10" s="14">
        <v>103</v>
      </c>
      <c r="H10" s="14">
        <v>1</v>
      </c>
      <c r="O10" s="7"/>
    </row>
    <row r="11" spans="1:33" x14ac:dyDescent="0.2">
      <c r="A11" s="6"/>
      <c r="L11" s="7" t="s">
        <v>27</v>
      </c>
      <c r="O11" s="7" t="s">
        <v>10</v>
      </c>
      <c r="R11" t="s">
        <v>43</v>
      </c>
      <c r="S11" t="s">
        <v>44</v>
      </c>
      <c r="T11" s="10" t="s">
        <v>45</v>
      </c>
      <c r="U11" t="s">
        <v>46</v>
      </c>
      <c r="V11" s="10" t="s">
        <v>47</v>
      </c>
      <c r="W11" t="s">
        <v>61</v>
      </c>
      <c r="X11" s="10" t="s">
        <v>62</v>
      </c>
      <c r="Y11" t="s">
        <v>63</v>
      </c>
    </row>
    <row r="12" spans="1:33" ht="17" thickBot="1" x14ac:dyDescent="0.25">
      <c r="A12" s="7"/>
      <c r="L12" s="7" t="s">
        <v>76</v>
      </c>
      <c r="M12">
        <v>122</v>
      </c>
      <c r="O12" s="7" t="s">
        <v>76</v>
      </c>
      <c r="Q12" t="s">
        <v>48</v>
      </c>
      <c r="R12">
        <v>105</v>
      </c>
      <c r="S12">
        <v>142</v>
      </c>
      <c r="T12">
        <v>125</v>
      </c>
      <c r="U12">
        <v>185</v>
      </c>
      <c r="V12">
        <v>153</v>
      </c>
      <c r="W12">
        <f>SUM(R12:V12)</f>
        <v>710</v>
      </c>
      <c r="X12">
        <f>(F2+E14+D27+C38+G51)</f>
        <v>1663</v>
      </c>
      <c r="Y12">
        <f>(W12/X12)</f>
        <v>0.42693926638604929</v>
      </c>
    </row>
    <row r="13" spans="1:33" ht="18" thickBot="1" x14ac:dyDescent="0.25">
      <c r="A13" s="1" t="s">
        <v>0</v>
      </c>
      <c r="B13" s="2"/>
      <c r="C13" s="2" t="s">
        <v>1</v>
      </c>
      <c r="D13" s="2" t="s">
        <v>2</v>
      </c>
      <c r="E13" s="2" t="s">
        <v>14</v>
      </c>
      <c r="F13" s="2" t="s">
        <v>15</v>
      </c>
      <c r="G13" s="2" t="s">
        <v>5</v>
      </c>
      <c r="H13" s="2" t="s">
        <v>6</v>
      </c>
      <c r="L13" s="7" t="s">
        <v>79</v>
      </c>
      <c r="M13">
        <v>202</v>
      </c>
      <c r="O13" s="7" t="s">
        <v>79</v>
      </c>
      <c r="Q13" t="s">
        <v>49</v>
      </c>
      <c r="R13">
        <v>204</v>
      </c>
      <c r="S13">
        <v>219</v>
      </c>
      <c r="T13">
        <v>376</v>
      </c>
      <c r="U13">
        <v>271</v>
      </c>
      <c r="V13">
        <v>374</v>
      </c>
      <c r="W13">
        <f>SUM(R13:V13)</f>
        <v>1444</v>
      </c>
      <c r="X13">
        <f>(F5+E18+D30+C42+G54)</f>
        <v>1949</v>
      </c>
      <c r="Y13">
        <f>(W13/X13)</f>
        <v>0.74089276552077987</v>
      </c>
    </row>
    <row r="14" spans="1:33" ht="18" thickBot="1" x14ac:dyDescent="0.25">
      <c r="A14" s="3" t="s">
        <v>7</v>
      </c>
      <c r="B14" s="4" t="s">
        <v>8</v>
      </c>
      <c r="C14" s="4">
        <v>137</v>
      </c>
      <c r="D14" s="15">
        <v>306</v>
      </c>
      <c r="E14" s="4">
        <v>268</v>
      </c>
      <c r="F14" s="4">
        <v>176</v>
      </c>
      <c r="G14" s="4">
        <v>93</v>
      </c>
      <c r="H14" s="4">
        <v>20</v>
      </c>
      <c r="L14" s="8" t="s">
        <v>78</v>
      </c>
      <c r="M14">
        <v>124</v>
      </c>
      <c r="O14" s="8" t="s">
        <v>78</v>
      </c>
      <c r="Q14" t="s">
        <v>50</v>
      </c>
      <c r="R14">
        <v>290</v>
      </c>
      <c r="S14">
        <v>219</v>
      </c>
      <c r="T14">
        <v>442</v>
      </c>
      <c r="U14">
        <v>252</v>
      </c>
      <c r="V14">
        <v>601</v>
      </c>
      <c r="W14">
        <f>SUM(R14:V14)</f>
        <v>1804</v>
      </c>
      <c r="X14">
        <f>(F8+E21+D33+C45+G57)</f>
        <v>2243</v>
      </c>
      <c r="Y14">
        <f>(W14/X14)</f>
        <v>0.80427998216674101</v>
      </c>
    </row>
    <row r="15" spans="1:33" ht="18" thickBot="1" x14ac:dyDescent="0.25">
      <c r="A15" s="3"/>
      <c r="B15" s="4" t="s">
        <v>9</v>
      </c>
      <c r="C15" s="4">
        <v>84</v>
      </c>
      <c r="D15" s="4">
        <v>214</v>
      </c>
      <c r="E15" s="15">
        <v>273</v>
      </c>
      <c r="F15" s="4">
        <v>250</v>
      </c>
      <c r="G15" s="4">
        <v>179</v>
      </c>
      <c r="H15" s="4">
        <v>0</v>
      </c>
      <c r="L15" s="7"/>
    </row>
    <row r="16" spans="1:33" ht="18" thickBot="1" x14ac:dyDescent="0.25">
      <c r="A16" s="3"/>
      <c r="B16" s="4" t="s">
        <v>10</v>
      </c>
      <c r="C16" s="4">
        <v>107</v>
      </c>
      <c r="D16" s="4">
        <v>176</v>
      </c>
      <c r="E16" s="15">
        <v>281</v>
      </c>
      <c r="F16" s="4">
        <v>252</v>
      </c>
      <c r="G16" s="4">
        <v>184</v>
      </c>
      <c r="H16" s="4">
        <v>0</v>
      </c>
      <c r="L16" s="7" t="s">
        <v>9</v>
      </c>
    </row>
    <row r="17" spans="1:25" ht="18" thickBot="1" x14ac:dyDescent="0.25">
      <c r="A17" s="3" t="s">
        <v>11</v>
      </c>
      <c r="B17" s="4" t="s">
        <v>8</v>
      </c>
      <c r="C17" s="4">
        <v>138</v>
      </c>
      <c r="D17" s="15">
        <v>318</v>
      </c>
      <c r="E17" s="4">
        <v>291</v>
      </c>
      <c r="F17" s="4">
        <v>188</v>
      </c>
      <c r="G17" s="4">
        <v>60</v>
      </c>
      <c r="H17" s="4">
        <v>5</v>
      </c>
      <c r="J17" t="s">
        <v>16</v>
      </c>
      <c r="L17" s="7" t="s">
        <v>76</v>
      </c>
    </row>
    <row r="18" spans="1:25" ht="18" thickBot="1" x14ac:dyDescent="0.25">
      <c r="A18" s="3"/>
      <c r="B18" s="4" t="s">
        <v>9</v>
      </c>
      <c r="C18" s="4">
        <v>67</v>
      </c>
      <c r="D18" s="4">
        <v>241</v>
      </c>
      <c r="E18" s="15">
        <v>310</v>
      </c>
      <c r="F18" s="4">
        <v>235</v>
      </c>
      <c r="G18" s="4">
        <v>147</v>
      </c>
      <c r="H18" s="4">
        <v>0</v>
      </c>
      <c r="L18" s="7" t="s">
        <v>79</v>
      </c>
      <c r="R18" t="s">
        <v>51</v>
      </c>
      <c r="S18" t="s">
        <v>52</v>
      </c>
      <c r="T18" s="10" t="s">
        <v>53</v>
      </c>
      <c r="U18" t="s">
        <v>54</v>
      </c>
      <c r="V18" s="10" t="s">
        <v>55</v>
      </c>
      <c r="W18" t="s">
        <v>41</v>
      </c>
      <c r="X18" s="10" t="s">
        <v>62</v>
      </c>
      <c r="Y18" t="s">
        <v>63</v>
      </c>
    </row>
    <row r="19" spans="1:25" ht="18" thickBot="1" x14ac:dyDescent="0.25">
      <c r="A19" s="3"/>
      <c r="B19" s="4" t="s">
        <v>10</v>
      </c>
      <c r="C19" s="4">
        <v>99</v>
      </c>
      <c r="D19" s="4">
        <v>262</v>
      </c>
      <c r="E19" s="15">
        <v>298</v>
      </c>
      <c r="F19" s="4">
        <v>215</v>
      </c>
      <c r="G19" s="4">
        <v>126</v>
      </c>
      <c r="H19" s="4">
        <v>0</v>
      </c>
      <c r="L19" s="8" t="s">
        <v>78</v>
      </c>
      <c r="Q19" t="s">
        <v>48</v>
      </c>
      <c r="R19">
        <v>113</v>
      </c>
      <c r="S19">
        <v>143</v>
      </c>
      <c r="T19">
        <v>104</v>
      </c>
      <c r="U19">
        <v>100</v>
      </c>
      <c r="V19">
        <v>158</v>
      </c>
      <c r="W19">
        <f>SUM(R19:V19)</f>
        <v>618</v>
      </c>
      <c r="X19">
        <f>(F2+E14+D28+C40+G51)</f>
        <v>1524</v>
      </c>
      <c r="Y19">
        <f>(W19/X19)</f>
        <v>0.40551181102362205</v>
      </c>
    </row>
    <row r="20" spans="1:25" ht="18" thickBot="1" x14ac:dyDescent="0.25">
      <c r="A20" s="3" t="s">
        <v>12</v>
      </c>
      <c r="B20" s="4" t="s">
        <v>8</v>
      </c>
      <c r="C20" s="4">
        <v>129</v>
      </c>
      <c r="D20" s="4">
        <v>315</v>
      </c>
      <c r="E20" s="15">
        <v>328</v>
      </c>
      <c r="F20" s="4">
        <v>167</v>
      </c>
      <c r="G20" s="4">
        <v>59</v>
      </c>
      <c r="H20" s="4">
        <v>2</v>
      </c>
      <c r="L20" s="7"/>
      <c r="O20" s="7" t="s">
        <v>26</v>
      </c>
      <c r="Q20" t="s">
        <v>49</v>
      </c>
      <c r="R20">
        <v>204</v>
      </c>
      <c r="S20">
        <v>218</v>
      </c>
      <c r="T20">
        <v>380</v>
      </c>
      <c r="U20">
        <v>278</v>
      </c>
      <c r="V20">
        <v>371</v>
      </c>
      <c r="W20">
        <f>SUM(R20:V20)</f>
        <v>1451</v>
      </c>
      <c r="X20">
        <f>(F5+E19+D31+C43+G54)</f>
        <v>2075</v>
      </c>
      <c r="Y20">
        <f>(W20/X20)</f>
        <v>0.69927710843373492</v>
      </c>
    </row>
    <row r="21" spans="1:25" ht="18" thickBot="1" x14ac:dyDescent="0.25">
      <c r="A21" s="3"/>
      <c r="B21" s="4" t="s">
        <v>9</v>
      </c>
      <c r="C21" s="4">
        <v>55</v>
      </c>
      <c r="D21" s="4">
        <v>251</v>
      </c>
      <c r="E21" s="15">
        <v>337</v>
      </c>
      <c r="F21" s="4">
        <v>226</v>
      </c>
      <c r="G21" s="4">
        <v>131</v>
      </c>
      <c r="H21" s="4">
        <v>0</v>
      </c>
      <c r="L21" s="7" t="s">
        <v>10</v>
      </c>
      <c r="O21" s="7" t="s">
        <v>76</v>
      </c>
      <c r="P21">
        <v>298</v>
      </c>
      <c r="Q21" t="s">
        <v>50</v>
      </c>
      <c r="R21">
        <v>280</v>
      </c>
      <c r="S21">
        <v>213</v>
      </c>
      <c r="T21">
        <v>482</v>
      </c>
      <c r="U21">
        <v>360</v>
      </c>
      <c r="V21">
        <v>592</v>
      </c>
      <c r="W21">
        <f>SUM(R21:V21)</f>
        <v>1927</v>
      </c>
      <c r="X21">
        <f>(F8+E22+D34+C46+G57)</f>
        <v>2442</v>
      </c>
      <c r="Y21">
        <f>(W21/X21)</f>
        <v>0.78910728910728911</v>
      </c>
    </row>
    <row r="22" spans="1:25" ht="18" thickBot="1" x14ac:dyDescent="0.25">
      <c r="A22" s="3"/>
      <c r="B22" s="4" t="s">
        <v>10</v>
      </c>
      <c r="C22" s="4">
        <v>97</v>
      </c>
      <c r="D22" s="4">
        <v>299</v>
      </c>
      <c r="E22" s="15">
        <v>309</v>
      </c>
      <c r="F22" s="4">
        <v>189</v>
      </c>
      <c r="G22" s="4">
        <v>106</v>
      </c>
      <c r="H22" s="4">
        <v>0</v>
      </c>
      <c r="L22" s="7" t="s">
        <v>76</v>
      </c>
      <c r="O22" s="7" t="s">
        <v>79</v>
      </c>
      <c r="P22">
        <v>548</v>
      </c>
    </row>
    <row r="23" spans="1:25" x14ac:dyDescent="0.2">
      <c r="A23" s="6"/>
      <c r="L23" s="7"/>
      <c r="O23" s="8"/>
    </row>
    <row r="24" spans="1:25" ht="17" thickBot="1" x14ac:dyDescent="0.25">
      <c r="A24" s="7"/>
      <c r="L24" s="8" t="s">
        <v>78</v>
      </c>
      <c r="O24" s="7"/>
    </row>
    <row r="25" spans="1:25" ht="18" thickBot="1" x14ac:dyDescent="0.25">
      <c r="A25" s="1" t="s">
        <v>0</v>
      </c>
      <c r="B25" s="2"/>
      <c r="C25" s="2" t="s">
        <v>1</v>
      </c>
      <c r="D25" s="2" t="s">
        <v>17</v>
      </c>
      <c r="E25" s="2" t="s">
        <v>3</v>
      </c>
      <c r="F25" s="2" t="s">
        <v>15</v>
      </c>
      <c r="G25" s="2" t="s">
        <v>5</v>
      </c>
      <c r="H25" s="2" t="s">
        <v>6</v>
      </c>
      <c r="O25" s="7" t="s">
        <v>75</v>
      </c>
      <c r="R25" t="s">
        <v>56</v>
      </c>
      <c r="S25" t="s">
        <v>57</v>
      </c>
      <c r="T25" s="10" t="s">
        <v>58</v>
      </c>
      <c r="U25" t="s">
        <v>59</v>
      </c>
      <c r="V25" s="10" t="s">
        <v>60</v>
      </c>
      <c r="W25" t="s">
        <v>41</v>
      </c>
      <c r="X25" s="10" t="s">
        <v>62</v>
      </c>
      <c r="Y25" t="s">
        <v>63</v>
      </c>
    </row>
    <row r="26" spans="1:25" ht="18" thickBot="1" x14ac:dyDescent="0.25">
      <c r="A26" s="3" t="s">
        <v>7</v>
      </c>
      <c r="B26" s="4" t="s">
        <v>8</v>
      </c>
      <c r="C26" s="4">
        <v>156</v>
      </c>
      <c r="D26" s="15">
        <v>451</v>
      </c>
      <c r="E26" s="4">
        <v>161</v>
      </c>
      <c r="F26" s="4">
        <v>135</v>
      </c>
      <c r="G26" s="4">
        <v>87</v>
      </c>
      <c r="H26" s="4">
        <v>10</v>
      </c>
      <c r="O26" s="7" t="s">
        <v>76</v>
      </c>
      <c r="Q26" t="s">
        <v>48</v>
      </c>
      <c r="R26">
        <v>331</v>
      </c>
      <c r="S26">
        <v>297</v>
      </c>
      <c r="T26">
        <v>106</v>
      </c>
      <c r="U26">
        <v>151</v>
      </c>
      <c r="V26">
        <v>540</v>
      </c>
      <c r="W26">
        <f>SUM(R26:V26)</f>
        <v>1425</v>
      </c>
      <c r="X26">
        <f>(F3+E15+D28+C40+G52)</f>
        <v>1902</v>
      </c>
      <c r="Y26">
        <f>(W26/X26)</f>
        <v>0.74921135646687698</v>
      </c>
    </row>
    <row r="27" spans="1:25" ht="18" thickBot="1" x14ac:dyDescent="0.25">
      <c r="A27" s="3"/>
      <c r="B27" s="4" t="s">
        <v>9</v>
      </c>
      <c r="C27" s="5">
        <v>63</v>
      </c>
      <c r="D27" s="15">
        <v>336</v>
      </c>
      <c r="E27" s="4">
        <v>168</v>
      </c>
      <c r="F27" s="4">
        <v>204</v>
      </c>
      <c r="G27" s="4">
        <v>229</v>
      </c>
      <c r="H27" s="4">
        <v>0</v>
      </c>
      <c r="O27" s="7" t="s">
        <v>79</v>
      </c>
      <c r="Q27" t="s">
        <v>49</v>
      </c>
      <c r="R27">
        <v>447</v>
      </c>
      <c r="S27">
        <v>301</v>
      </c>
      <c r="T27">
        <v>457</v>
      </c>
      <c r="U27">
        <v>362</v>
      </c>
      <c r="V27">
        <v>556</v>
      </c>
      <c r="W27">
        <f>SUM(R27:V27)</f>
        <v>2123</v>
      </c>
      <c r="X27">
        <f>(F7+E19+D30+C42+G56)</f>
        <v>2186</v>
      </c>
      <c r="Y27">
        <f>(W27/X27)</f>
        <v>0.9711802378774016</v>
      </c>
    </row>
    <row r="28" spans="1:25" ht="18" thickBot="1" x14ac:dyDescent="0.25">
      <c r="A28" s="3"/>
      <c r="B28" s="4" t="s">
        <v>10</v>
      </c>
      <c r="C28" s="4">
        <v>104</v>
      </c>
      <c r="D28" s="15">
        <v>275</v>
      </c>
      <c r="E28" s="4">
        <v>176</v>
      </c>
      <c r="F28" s="5">
        <v>209</v>
      </c>
      <c r="G28" s="4">
        <v>236</v>
      </c>
      <c r="H28" s="4">
        <v>0</v>
      </c>
      <c r="O28" s="8" t="s">
        <v>78</v>
      </c>
      <c r="Q28" t="s">
        <v>50</v>
      </c>
      <c r="R28">
        <v>472</v>
      </c>
      <c r="S28">
        <v>293</v>
      </c>
      <c r="T28">
        <v>522</v>
      </c>
      <c r="U28">
        <v>301</v>
      </c>
      <c r="V28">
        <v>716</v>
      </c>
      <c r="W28">
        <f>SUM(R28:V28)</f>
        <v>2304</v>
      </c>
      <c r="X28">
        <f>(F10+E22+D33+C45+G59)</f>
        <v>2410</v>
      </c>
      <c r="Y28">
        <f>(W28/X28)</f>
        <v>0.95601659751037349</v>
      </c>
    </row>
    <row r="29" spans="1:25" ht="18" thickBot="1" x14ac:dyDescent="0.25">
      <c r="A29" s="3" t="s">
        <v>11</v>
      </c>
      <c r="B29" s="4" t="s">
        <v>8</v>
      </c>
      <c r="C29" s="4">
        <v>119</v>
      </c>
      <c r="D29" s="15">
        <v>541</v>
      </c>
      <c r="E29" s="4">
        <v>136</v>
      </c>
      <c r="F29" s="4">
        <v>128</v>
      </c>
      <c r="G29" s="4">
        <v>75</v>
      </c>
      <c r="H29" s="4">
        <v>1</v>
      </c>
      <c r="J29" t="s">
        <v>2</v>
      </c>
      <c r="O29" s="7"/>
    </row>
    <row r="30" spans="1:25" ht="18" thickBot="1" x14ac:dyDescent="0.25">
      <c r="A30" s="3"/>
      <c r="B30" s="4" t="s">
        <v>9</v>
      </c>
      <c r="C30" s="4">
        <v>54</v>
      </c>
      <c r="D30" s="15">
        <v>479</v>
      </c>
      <c r="E30" s="4">
        <v>128</v>
      </c>
      <c r="F30" s="4">
        <v>186</v>
      </c>
      <c r="G30" s="4">
        <v>153</v>
      </c>
      <c r="H30" s="4">
        <v>0</v>
      </c>
      <c r="O30" s="7" t="s">
        <v>9</v>
      </c>
    </row>
    <row r="31" spans="1:25" ht="18" thickBot="1" x14ac:dyDescent="0.25">
      <c r="A31" s="3"/>
      <c r="B31" s="4" t="s">
        <v>10</v>
      </c>
      <c r="C31" s="4">
        <v>84</v>
      </c>
      <c r="D31" s="15">
        <v>498</v>
      </c>
      <c r="E31" s="4">
        <v>116</v>
      </c>
      <c r="F31" s="4">
        <v>166</v>
      </c>
      <c r="G31" s="4">
        <v>136</v>
      </c>
      <c r="H31" s="4">
        <v>0</v>
      </c>
      <c r="O31" s="7" t="s">
        <v>76</v>
      </c>
    </row>
    <row r="32" spans="1:25" ht="18" thickBot="1" x14ac:dyDescent="0.25">
      <c r="A32" s="3" t="s">
        <v>12</v>
      </c>
      <c r="B32" s="4" t="s">
        <v>8</v>
      </c>
      <c r="C32" s="4">
        <v>95</v>
      </c>
      <c r="D32" s="15">
        <v>607</v>
      </c>
      <c r="E32" s="4">
        <v>110</v>
      </c>
      <c r="F32" s="4">
        <v>112</v>
      </c>
      <c r="G32" s="4">
        <v>66</v>
      </c>
      <c r="H32" s="4">
        <v>0</v>
      </c>
      <c r="O32" s="7" t="s">
        <v>79</v>
      </c>
    </row>
    <row r="33" spans="1:15" ht="18" thickBot="1" x14ac:dyDescent="0.25">
      <c r="A33" s="3"/>
      <c r="B33" s="4" t="s">
        <v>9</v>
      </c>
      <c r="C33" s="4">
        <v>22</v>
      </c>
      <c r="D33" s="15">
        <v>557</v>
      </c>
      <c r="E33" s="4">
        <v>129</v>
      </c>
      <c r="F33" s="4">
        <v>179</v>
      </c>
      <c r="G33" s="4">
        <v>113</v>
      </c>
      <c r="H33" s="4">
        <v>0</v>
      </c>
      <c r="O33" s="8" t="s">
        <v>78</v>
      </c>
    </row>
    <row r="34" spans="1:15" ht="18" thickBot="1" x14ac:dyDescent="0.25">
      <c r="A34" s="3"/>
      <c r="B34" s="4" t="s">
        <v>10</v>
      </c>
      <c r="C34" s="4">
        <v>42</v>
      </c>
      <c r="D34" s="15">
        <v>625</v>
      </c>
      <c r="E34" s="4">
        <v>96</v>
      </c>
      <c r="F34" s="4">
        <v>139</v>
      </c>
      <c r="G34" s="4">
        <v>98</v>
      </c>
      <c r="H34" s="4">
        <v>0</v>
      </c>
    </row>
    <row r="35" spans="1:15" x14ac:dyDescent="0.2">
      <c r="A35" s="6"/>
      <c r="M35" s="7" t="s">
        <v>8</v>
      </c>
    </row>
    <row r="36" spans="1:15" ht="17" thickBot="1" x14ac:dyDescent="0.25">
      <c r="A36" s="7"/>
      <c r="M36" s="7" t="s">
        <v>76</v>
      </c>
      <c r="N36">
        <v>119</v>
      </c>
    </row>
    <row r="37" spans="1:15" ht="18" thickBot="1" x14ac:dyDescent="0.25">
      <c r="A37" s="1" t="s">
        <v>0</v>
      </c>
      <c r="B37" s="2"/>
      <c r="C37" s="2" t="s">
        <v>18</v>
      </c>
      <c r="D37" s="2" t="s">
        <v>2</v>
      </c>
      <c r="E37" s="2" t="s">
        <v>3</v>
      </c>
      <c r="F37" s="2" t="s">
        <v>15</v>
      </c>
      <c r="G37" s="2" t="s">
        <v>5</v>
      </c>
      <c r="H37" s="2" t="s">
        <v>6</v>
      </c>
      <c r="M37" s="7" t="s">
        <v>79</v>
      </c>
      <c r="N37">
        <v>196</v>
      </c>
    </row>
    <row r="38" spans="1:15" ht="18" thickBot="1" x14ac:dyDescent="0.25">
      <c r="A38" s="3" t="s">
        <v>7</v>
      </c>
      <c r="B38" s="4" t="s">
        <v>8</v>
      </c>
      <c r="C38" s="15">
        <v>344</v>
      </c>
      <c r="D38" s="4">
        <v>231</v>
      </c>
      <c r="E38" s="4">
        <v>152</v>
      </c>
      <c r="F38" s="4">
        <v>143</v>
      </c>
      <c r="G38" s="4">
        <v>111</v>
      </c>
      <c r="H38" s="4">
        <v>19</v>
      </c>
      <c r="M38" s="8" t="s">
        <v>78</v>
      </c>
      <c r="N38">
        <v>124</v>
      </c>
    </row>
    <row r="39" spans="1:15" ht="18" thickBot="1" x14ac:dyDescent="0.25">
      <c r="A39" s="3"/>
      <c r="B39" s="4" t="s">
        <v>9</v>
      </c>
      <c r="C39" s="4">
        <v>200</v>
      </c>
      <c r="D39" s="4">
        <v>164</v>
      </c>
      <c r="E39" s="4">
        <v>116</v>
      </c>
      <c r="F39" s="5">
        <v>249</v>
      </c>
      <c r="G39" s="4">
        <v>271</v>
      </c>
      <c r="H39" s="4">
        <v>0</v>
      </c>
      <c r="M39" s="7"/>
    </row>
    <row r="40" spans="1:15" ht="18" thickBot="1" x14ac:dyDescent="0.25">
      <c r="A40" s="3"/>
      <c r="B40" s="4" t="s">
        <v>10</v>
      </c>
      <c r="C40" s="4">
        <v>266</v>
      </c>
      <c r="D40" s="4">
        <v>113</v>
      </c>
      <c r="E40" s="4">
        <v>113</v>
      </c>
      <c r="F40" s="5">
        <v>244</v>
      </c>
      <c r="G40" s="4">
        <v>264</v>
      </c>
      <c r="H40" s="4">
        <v>0</v>
      </c>
      <c r="J40" t="s">
        <v>20</v>
      </c>
      <c r="M40" s="7"/>
    </row>
    <row r="41" spans="1:15" ht="18" thickBot="1" x14ac:dyDescent="0.25">
      <c r="A41" s="3" t="s">
        <v>11</v>
      </c>
      <c r="B41" s="4" t="s">
        <v>8</v>
      </c>
      <c r="C41" s="15">
        <v>448</v>
      </c>
      <c r="D41" s="4">
        <v>193</v>
      </c>
      <c r="E41" s="4">
        <v>94</v>
      </c>
      <c r="F41" s="4">
        <v>130</v>
      </c>
      <c r="G41" s="4">
        <v>132</v>
      </c>
      <c r="H41" s="4">
        <v>3</v>
      </c>
      <c r="M41" s="7" t="s">
        <v>10</v>
      </c>
    </row>
    <row r="42" spans="1:15" ht="18" thickBot="1" x14ac:dyDescent="0.25">
      <c r="A42" s="3"/>
      <c r="B42" s="4" t="s">
        <v>9</v>
      </c>
      <c r="C42" s="15">
        <v>290</v>
      </c>
      <c r="D42" s="4">
        <v>133</v>
      </c>
      <c r="E42" s="4">
        <v>69</v>
      </c>
      <c r="F42" s="4">
        <v>222</v>
      </c>
      <c r="G42" s="4">
        <v>286</v>
      </c>
      <c r="H42" s="4">
        <v>0</v>
      </c>
      <c r="M42" s="7" t="s">
        <v>76</v>
      </c>
    </row>
    <row r="43" spans="1:15" ht="18" thickBot="1" x14ac:dyDescent="0.25">
      <c r="A43" s="3"/>
      <c r="B43" s="4" t="s">
        <v>10</v>
      </c>
      <c r="C43" s="15">
        <v>409</v>
      </c>
      <c r="D43" s="4">
        <v>136</v>
      </c>
      <c r="E43" s="4">
        <v>53</v>
      </c>
      <c r="F43" s="4">
        <v>175</v>
      </c>
      <c r="G43" s="4">
        <v>226</v>
      </c>
      <c r="H43" s="4">
        <v>1</v>
      </c>
      <c r="M43" s="7" t="s">
        <v>79</v>
      </c>
    </row>
    <row r="44" spans="1:15" ht="18" thickBot="1" x14ac:dyDescent="0.25">
      <c r="A44" s="3" t="s">
        <v>12</v>
      </c>
      <c r="B44" s="4" t="s">
        <v>8</v>
      </c>
      <c r="C44" s="15">
        <v>504</v>
      </c>
      <c r="D44" s="4">
        <v>134</v>
      </c>
      <c r="E44" s="4">
        <v>107</v>
      </c>
      <c r="F44" s="4">
        <v>131</v>
      </c>
      <c r="G44" s="4">
        <v>122</v>
      </c>
      <c r="H44" s="4">
        <v>2</v>
      </c>
      <c r="M44" s="8" t="s">
        <v>78</v>
      </c>
    </row>
    <row r="45" spans="1:15" ht="18" thickBot="1" x14ac:dyDescent="0.25">
      <c r="A45" s="3"/>
      <c r="B45" s="4" t="s">
        <v>9</v>
      </c>
      <c r="C45" s="4">
        <v>296</v>
      </c>
      <c r="D45" s="4">
        <v>79</v>
      </c>
      <c r="E45" s="4">
        <v>67</v>
      </c>
      <c r="F45" s="4">
        <v>200</v>
      </c>
      <c r="G45" s="15">
        <v>358</v>
      </c>
      <c r="H45" s="4">
        <v>0</v>
      </c>
      <c r="M45" s="7"/>
    </row>
    <row r="46" spans="1:15" ht="18" thickBot="1" x14ac:dyDescent="0.25">
      <c r="A46" s="3"/>
      <c r="B46" s="4" t="s">
        <v>10</v>
      </c>
      <c r="C46" s="15">
        <v>455</v>
      </c>
      <c r="D46" s="4">
        <v>88</v>
      </c>
      <c r="E46" s="4">
        <v>41</v>
      </c>
      <c r="F46" s="4">
        <v>151</v>
      </c>
      <c r="G46" s="4">
        <v>265</v>
      </c>
      <c r="H46" s="4">
        <v>0</v>
      </c>
      <c r="M46" s="7" t="s">
        <v>19</v>
      </c>
    </row>
    <row r="47" spans="1:15" x14ac:dyDescent="0.2">
      <c r="A47" s="6"/>
      <c r="M47" s="7" t="s">
        <v>76</v>
      </c>
    </row>
    <row r="48" spans="1:15" x14ac:dyDescent="0.2">
      <c r="A48" s="7"/>
      <c r="M48" s="7" t="s">
        <v>79</v>
      </c>
    </row>
    <row r="49" spans="1:14" ht="17" thickBot="1" x14ac:dyDescent="0.25">
      <c r="A49" s="7"/>
      <c r="M49" s="8" t="s">
        <v>78</v>
      </c>
    </row>
    <row r="50" spans="1:14" ht="18" thickBot="1" x14ac:dyDescent="0.25">
      <c r="A50" s="1" t="s">
        <v>0</v>
      </c>
      <c r="B50" s="2"/>
      <c r="C50" s="2" t="s">
        <v>1</v>
      </c>
      <c r="D50" s="2" t="s">
        <v>2</v>
      </c>
      <c r="E50" s="2" t="s">
        <v>3</v>
      </c>
      <c r="F50" s="2" t="s">
        <v>15</v>
      </c>
      <c r="G50" s="2" t="s">
        <v>21</v>
      </c>
      <c r="H50" s="2" t="s">
        <v>6</v>
      </c>
    </row>
    <row r="51" spans="1:14" ht="18" thickBot="1" x14ac:dyDescent="0.25">
      <c r="A51" s="3" t="s">
        <v>7</v>
      </c>
      <c r="B51" s="4" t="s">
        <v>8</v>
      </c>
      <c r="C51" s="4">
        <v>217</v>
      </c>
      <c r="D51" s="4">
        <v>179</v>
      </c>
      <c r="E51" s="4">
        <v>53</v>
      </c>
      <c r="F51" s="4">
        <v>63</v>
      </c>
      <c r="G51" s="15">
        <v>488</v>
      </c>
      <c r="H51" s="4">
        <v>0</v>
      </c>
    </row>
    <row r="52" spans="1:14" ht="18" thickBot="1" x14ac:dyDescent="0.25">
      <c r="A52" s="3"/>
      <c r="B52" s="4" t="s">
        <v>9</v>
      </c>
      <c r="C52" s="4">
        <v>91</v>
      </c>
      <c r="D52" s="4">
        <v>86</v>
      </c>
      <c r="E52" s="4">
        <v>29</v>
      </c>
      <c r="F52" s="4">
        <v>103</v>
      </c>
      <c r="G52" s="15">
        <v>691</v>
      </c>
      <c r="H52" s="4">
        <v>0</v>
      </c>
      <c r="M52" s="7" t="s">
        <v>25</v>
      </c>
    </row>
    <row r="53" spans="1:14" ht="18" thickBot="1" x14ac:dyDescent="0.25">
      <c r="A53" s="3"/>
      <c r="B53" s="4" t="s">
        <v>10</v>
      </c>
      <c r="C53" s="4">
        <v>118</v>
      </c>
      <c r="D53" s="4">
        <v>76</v>
      </c>
      <c r="E53" s="4">
        <v>33</v>
      </c>
      <c r="F53" s="4">
        <v>98</v>
      </c>
      <c r="G53" s="15">
        <v>675</v>
      </c>
      <c r="H53" s="4">
        <v>0</v>
      </c>
      <c r="M53" s="7" t="s">
        <v>76</v>
      </c>
      <c r="N53">
        <v>26</v>
      </c>
    </row>
    <row r="54" spans="1:14" ht="18" thickBot="1" x14ac:dyDescent="0.25">
      <c r="A54" s="3" t="s">
        <v>11</v>
      </c>
      <c r="B54" s="4" t="s">
        <v>8</v>
      </c>
      <c r="C54" s="4">
        <v>262</v>
      </c>
      <c r="D54" s="4">
        <v>117</v>
      </c>
      <c r="E54" s="4">
        <v>25</v>
      </c>
      <c r="F54" s="4">
        <v>63</v>
      </c>
      <c r="G54" s="15">
        <v>533</v>
      </c>
      <c r="H54" s="4">
        <v>0</v>
      </c>
      <c r="J54" t="s">
        <v>24</v>
      </c>
      <c r="M54" s="7" t="s">
        <v>79</v>
      </c>
      <c r="N54">
        <v>105</v>
      </c>
    </row>
    <row r="55" spans="1:14" ht="18" thickBot="1" x14ac:dyDescent="0.25">
      <c r="A55" s="3"/>
      <c r="B55" s="4" t="s">
        <v>9</v>
      </c>
      <c r="C55" s="4">
        <v>129</v>
      </c>
      <c r="D55" s="4">
        <v>85</v>
      </c>
      <c r="E55" s="4">
        <v>31</v>
      </c>
      <c r="F55" s="4">
        <v>80</v>
      </c>
      <c r="G55" s="15">
        <v>675</v>
      </c>
      <c r="H55" s="4">
        <v>0</v>
      </c>
      <c r="M55" s="8" t="s">
        <v>78</v>
      </c>
      <c r="N55">
        <v>23</v>
      </c>
    </row>
    <row r="56" spans="1:14" ht="18" thickBot="1" x14ac:dyDescent="0.25">
      <c r="A56" s="3"/>
      <c r="B56" s="4" t="s">
        <v>10</v>
      </c>
      <c r="C56" s="4">
        <v>181</v>
      </c>
      <c r="D56" s="4">
        <v>92</v>
      </c>
      <c r="E56" s="4">
        <v>24</v>
      </c>
      <c r="F56" s="4">
        <v>69</v>
      </c>
      <c r="G56" s="15">
        <v>634</v>
      </c>
      <c r="H56" s="4">
        <v>0</v>
      </c>
      <c r="M56" s="7"/>
    </row>
    <row r="57" spans="1:14" ht="18" thickBot="1" x14ac:dyDescent="0.25">
      <c r="A57" s="3" t="s">
        <v>12</v>
      </c>
      <c r="B57" s="4" t="s">
        <v>8</v>
      </c>
      <c r="C57" s="4">
        <v>205</v>
      </c>
      <c r="D57" s="4">
        <v>86</v>
      </c>
      <c r="E57" s="4">
        <v>31</v>
      </c>
      <c r="F57" s="4">
        <v>42</v>
      </c>
      <c r="G57" s="15">
        <v>636</v>
      </c>
      <c r="H57" s="4">
        <v>0</v>
      </c>
      <c r="M57" s="7"/>
    </row>
    <row r="58" spans="1:14" ht="18" thickBot="1" x14ac:dyDescent="0.25">
      <c r="A58" s="3"/>
      <c r="B58" s="4" t="s">
        <v>9</v>
      </c>
      <c r="C58" s="4">
        <v>93</v>
      </c>
      <c r="D58" s="4">
        <v>61</v>
      </c>
      <c r="E58" s="4">
        <v>25</v>
      </c>
      <c r="F58" s="4">
        <v>60</v>
      </c>
      <c r="G58" s="15">
        <v>761</v>
      </c>
      <c r="H58" s="4">
        <v>0</v>
      </c>
      <c r="M58" s="7"/>
    </row>
    <row r="59" spans="1:14" ht="18" thickBot="1" x14ac:dyDescent="0.25">
      <c r="A59" s="3"/>
      <c r="B59" s="4" t="s">
        <v>10</v>
      </c>
      <c r="C59" s="4">
        <v>153</v>
      </c>
      <c r="D59" s="4">
        <v>75</v>
      </c>
      <c r="E59" s="4">
        <v>17</v>
      </c>
      <c r="F59" s="4">
        <v>39</v>
      </c>
      <c r="G59" s="15">
        <v>716</v>
      </c>
      <c r="H59" s="4">
        <v>0</v>
      </c>
      <c r="M59" s="7" t="s">
        <v>22</v>
      </c>
    </row>
    <row r="60" spans="1:14" x14ac:dyDescent="0.2">
      <c r="A60" s="6"/>
      <c r="M60" s="7" t="s">
        <v>76</v>
      </c>
    </row>
    <row r="61" spans="1:14" x14ac:dyDescent="0.2">
      <c r="A61" s="7"/>
      <c r="C61" t="s">
        <v>39</v>
      </c>
      <c r="D61" t="s">
        <v>40</v>
      </c>
      <c r="E61" t="s">
        <v>41</v>
      </c>
      <c r="M61" s="7" t="s">
        <v>79</v>
      </c>
    </row>
    <row r="62" spans="1:14" ht="17" x14ac:dyDescent="0.2">
      <c r="A62" s="7" t="s">
        <v>8</v>
      </c>
      <c r="B62" s="9" t="s">
        <v>7</v>
      </c>
      <c r="C62">
        <f>(G51+C38+D26+E14+F2)</f>
        <v>1778</v>
      </c>
      <c r="D62" s="9">
        <v>3222</v>
      </c>
      <c r="E62">
        <f>SUM(C62:D62)</f>
        <v>5000</v>
      </c>
      <c r="F62">
        <f>C62/E62</f>
        <v>0.35560000000000003</v>
      </c>
      <c r="M62" s="8" t="s">
        <v>78</v>
      </c>
    </row>
    <row r="63" spans="1:14" ht="17" x14ac:dyDescent="0.2">
      <c r="A63" s="7"/>
      <c r="B63" s="9" t="s">
        <v>11</v>
      </c>
      <c r="C63">
        <f>(G54+C41+D29+E17+F5)</f>
        <v>2150</v>
      </c>
      <c r="D63" s="9">
        <v>2850</v>
      </c>
      <c r="E63">
        <f>SUM(C63:D63)</f>
        <v>5000</v>
      </c>
      <c r="F63">
        <f t="shared" ref="F63:F64" si="1">C63/E63</f>
        <v>0.43</v>
      </c>
      <c r="M63" s="7"/>
    </row>
    <row r="64" spans="1:14" ht="17" x14ac:dyDescent="0.2">
      <c r="A64" s="7"/>
      <c r="B64" s="9" t="s">
        <v>12</v>
      </c>
      <c r="C64">
        <f>(G57+C44+D32+E20+F8)</f>
        <v>2492</v>
      </c>
      <c r="D64" s="9">
        <v>2508</v>
      </c>
      <c r="E64">
        <f>SUM(C64:D64)</f>
        <v>5000</v>
      </c>
      <c r="F64">
        <f t="shared" si="1"/>
        <v>0.49840000000000001</v>
      </c>
      <c r="M64" s="7"/>
    </row>
    <row r="65" spans="1:13" x14ac:dyDescent="0.2">
      <c r="A65" s="7"/>
      <c r="C65">
        <f>SUM(C62:C64)</f>
        <v>6420</v>
      </c>
      <c r="D65">
        <f>SUM(D62:D64)</f>
        <v>8580</v>
      </c>
      <c r="E65">
        <f>SUM(E62:E64)</f>
        <v>15000</v>
      </c>
      <c r="M65" s="7" t="s">
        <v>23</v>
      </c>
    </row>
    <row r="66" spans="1:13" x14ac:dyDescent="0.2">
      <c r="A66" t="s">
        <v>42</v>
      </c>
      <c r="B66">
        <v>15000</v>
      </c>
      <c r="M66" s="7" t="s">
        <v>76</v>
      </c>
    </row>
    <row r="67" spans="1:13" x14ac:dyDescent="0.2">
      <c r="M67" s="7" t="s">
        <v>79</v>
      </c>
    </row>
    <row r="68" spans="1:13" x14ac:dyDescent="0.2">
      <c r="M68" s="8" t="s">
        <v>78</v>
      </c>
    </row>
    <row r="70" spans="1:13" ht="17" x14ac:dyDescent="0.2">
      <c r="A70" s="7" t="s">
        <v>9</v>
      </c>
      <c r="B70" s="9" t="s">
        <v>7</v>
      </c>
      <c r="C70">
        <f>(G52+C39+D27+E15+F3)</f>
        <v>1897</v>
      </c>
      <c r="D70" s="9">
        <f>5000-C70</f>
        <v>3103</v>
      </c>
      <c r="E70">
        <f>SUM(C70:D70)</f>
        <v>5000</v>
      </c>
      <c r="F70">
        <f t="shared" ref="F70:F72" si="2">C70/E70</f>
        <v>0.37940000000000002</v>
      </c>
    </row>
    <row r="71" spans="1:13" ht="17" x14ac:dyDescent="0.2">
      <c r="A71" s="7"/>
      <c r="B71" s="9" t="s">
        <v>11</v>
      </c>
      <c r="C71">
        <f>(G55+C42+D30+E18+F6)</f>
        <v>2270</v>
      </c>
      <c r="D71" s="9">
        <f>5000-C71</f>
        <v>2730</v>
      </c>
      <c r="E71">
        <f>SUM(C71:D71)</f>
        <v>5000</v>
      </c>
      <c r="F71">
        <f t="shared" si="2"/>
        <v>0.45400000000000001</v>
      </c>
    </row>
    <row r="72" spans="1:13" ht="17" x14ac:dyDescent="0.2">
      <c r="A72" s="7"/>
      <c r="B72" s="9" t="s">
        <v>12</v>
      </c>
      <c r="C72">
        <f>(G58+C45+D33+E21+F9)</f>
        <v>2519</v>
      </c>
      <c r="D72" s="9">
        <f>5000-C72</f>
        <v>2481</v>
      </c>
      <c r="E72">
        <f>SUM(C72:D72)</f>
        <v>5000</v>
      </c>
      <c r="F72">
        <f t="shared" si="2"/>
        <v>0.50380000000000003</v>
      </c>
    </row>
    <row r="73" spans="1:13" x14ac:dyDescent="0.2">
      <c r="A73" s="7"/>
    </row>
    <row r="74" spans="1:13" ht="17" x14ac:dyDescent="0.2">
      <c r="A74" s="7" t="s">
        <v>10</v>
      </c>
      <c r="B74" s="9" t="s">
        <v>7</v>
      </c>
      <c r="C74">
        <f>(G53+C40+D28+E16+F4)</f>
        <v>1893</v>
      </c>
      <c r="D74" s="9">
        <f>5000-C74</f>
        <v>3107</v>
      </c>
      <c r="E74">
        <f>SUM(C74:D74)</f>
        <v>5000</v>
      </c>
      <c r="F74">
        <f t="shared" ref="F74:F76" si="3">C74/E74</f>
        <v>0.37859999999999999</v>
      </c>
    </row>
    <row r="75" spans="1:13" ht="17" x14ac:dyDescent="0.2">
      <c r="A75" s="7"/>
      <c r="B75" s="9" t="s">
        <v>11</v>
      </c>
      <c r="C75">
        <f>(G56+C43+D31+E19+F7)</f>
        <v>2324</v>
      </c>
      <c r="D75" s="9">
        <f>5000-C75</f>
        <v>2676</v>
      </c>
      <c r="E75">
        <f>SUM(C75:D75)</f>
        <v>5000</v>
      </c>
      <c r="F75">
        <f t="shared" si="3"/>
        <v>0.46479999999999999</v>
      </c>
    </row>
    <row r="76" spans="1:13" ht="17" x14ac:dyDescent="0.2">
      <c r="A76" s="7"/>
      <c r="B76" s="9" t="s">
        <v>12</v>
      </c>
      <c r="C76">
        <f>(G59+C46+D34+E22+F10)</f>
        <v>2637</v>
      </c>
      <c r="D76" s="9">
        <f>5000-C76</f>
        <v>2363</v>
      </c>
      <c r="E76">
        <f>SUM(C76:D76)</f>
        <v>5000</v>
      </c>
      <c r="F76">
        <f t="shared" si="3"/>
        <v>0.52739999999999998</v>
      </c>
    </row>
    <row r="80" spans="1:13" x14ac:dyDescent="0.2">
      <c r="A80" t="s">
        <v>64</v>
      </c>
      <c r="B80" t="s">
        <v>13</v>
      </c>
      <c r="C80" t="s">
        <v>3</v>
      </c>
      <c r="D80" t="s">
        <v>2</v>
      </c>
      <c r="E80" t="s">
        <v>65</v>
      </c>
      <c r="F80" t="s">
        <v>66</v>
      </c>
      <c r="I80" t="s">
        <v>67</v>
      </c>
      <c r="J80" t="s">
        <v>68</v>
      </c>
    </row>
    <row r="81" spans="1:10" x14ac:dyDescent="0.2">
      <c r="A81" s="11" t="s">
        <v>8</v>
      </c>
    </row>
    <row r="82" spans="1:10" x14ac:dyDescent="0.2">
      <c r="A82" t="s">
        <v>7</v>
      </c>
      <c r="B82">
        <f>F2+F14+F26+F38+F51</f>
        <v>744</v>
      </c>
      <c r="C82">
        <f>E14+E26+E38+E51+E2</f>
        <v>836</v>
      </c>
      <c r="D82">
        <f>D26+D14+D2+D38+D51</f>
        <v>1348</v>
      </c>
      <c r="E82">
        <f>C38+C51+C26+C14+C2</f>
        <v>1086</v>
      </c>
      <c r="F82">
        <f>G51+G38+G26+G14+G2</f>
        <v>855</v>
      </c>
      <c r="I82">
        <f>F2+E14+D26+C38+G51</f>
        <v>1778</v>
      </c>
      <c r="J82">
        <f>I82/5000</f>
        <v>0.35560000000000003</v>
      </c>
    </row>
    <row r="83" spans="1:10" x14ac:dyDescent="0.2">
      <c r="A83" t="s">
        <v>11</v>
      </c>
      <c r="B83">
        <f>F5+F17+F29+F41+F54</f>
        <v>846</v>
      </c>
      <c r="C83">
        <f>E17+E5+E29+E41+E54</f>
        <v>694</v>
      </c>
      <c r="D83">
        <f>D29+D5+D17+D41+D54</f>
        <v>1337</v>
      </c>
      <c r="E83">
        <f>C41+C54+C29+C17+C5</f>
        <v>1179</v>
      </c>
      <c r="F83">
        <f>G54+G41+G29+G17+G5</f>
        <v>882</v>
      </c>
      <c r="I83">
        <f>F5+E17+D29+C41+G54</f>
        <v>2150</v>
      </c>
      <c r="J83">
        <f>I83/5000</f>
        <v>0.43</v>
      </c>
    </row>
    <row r="84" spans="1:10" x14ac:dyDescent="0.2">
      <c r="A84" t="s">
        <v>12</v>
      </c>
      <c r="B84">
        <f>F8+F20+F32+F44+F57</f>
        <v>869</v>
      </c>
      <c r="C84">
        <f>E20+E8+E32+E44+E57</f>
        <v>730</v>
      </c>
      <c r="D84">
        <f>D32+D44+D57+D20+D8</f>
        <v>1285</v>
      </c>
      <c r="E84">
        <f>C44+C57+C32+C20+C8</f>
        <v>1125</v>
      </c>
      <c r="F84">
        <f>G57+G44+G32+G20+G8</f>
        <v>942</v>
      </c>
      <c r="I84">
        <f>F8+E20+D32+C44+G57</f>
        <v>2492</v>
      </c>
      <c r="J84">
        <f>I84/5000</f>
        <v>0.49840000000000001</v>
      </c>
    </row>
    <row r="85" spans="1:10" x14ac:dyDescent="0.2">
      <c r="A85" t="s">
        <v>41</v>
      </c>
      <c r="B85">
        <f>SUM(B82:B84)</f>
        <v>2459</v>
      </c>
      <c r="C85">
        <f>SUM(C82:C84)</f>
        <v>2260</v>
      </c>
      <c r="D85">
        <f>SUM(D82:D84)</f>
        <v>3970</v>
      </c>
      <c r="E85">
        <f>SUM(E82:E84)</f>
        <v>3390</v>
      </c>
      <c r="F85">
        <f>SUM(F82:F84)</f>
        <v>2679</v>
      </c>
    </row>
    <row r="86" spans="1:10" x14ac:dyDescent="0.2">
      <c r="B86">
        <f>B85/15000</f>
        <v>0.16393333333333332</v>
      </c>
      <c r="C86">
        <f>C85/15000</f>
        <v>0.15066666666666667</v>
      </c>
      <c r="D86">
        <f>D85/15000</f>
        <v>0.26466666666666666</v>
      </c>
      <c r="E86">
        <f>E85/15000</f>
        <v>0.22600000000000001</v>
      </c>
      <c r="F86">
        <f>F85/15000</f>
        <v>0.17860000000000001</v>
      </c>
    </row>
    <row r="87" spans="1:10" x14ac:dyDescent="0.2">
      <c r="A87" t="s">
        <v>9</v>
      </c>
    </row>
    <row r="88" spans="1:10" x14ac:dyDescent="0.2">
      <c r="A88" t="s">
        <v>7</v>
      </c>
      <c r="B88">
        <f>(F3+F15+F27+F39+F52)</f>
        <v>1203</v>
      </c>
      <c r="C88">
        <f>E15+E3+E27+E39+E52</f>
        <v>758</v>
      </c>
      <c r="D88">
        <f>D27+D3+D15+D39+D52</f>
        <v>937</v>
      </c>
      <c r="E88">
        <f>C39+C27+C15+C3+C52</f>
        <v>544</v>
      </c>
      <c r="F88">
        <f>G52+G39+G27+G15+G3</f>
        <v>1558</v>
      </c>
      <c r="I88">
        <f>F3+E15+D27+C39+G52</f>
        <v>1897</v>
      </c>
      <c r="J88">
        <f>I88/5000</f>
        <v>0.37940000000000002</v>
      </c>
    </row>
    <row r="89" spans="1:10" x14ac:dyDescent="0.2">
      <c r="A89" t="s">
        <v>11</v>
      </c>
      <c r="B89">
        <f>F6+F18+F30+F42+F55</f>
        <v>1239</v>
      </c>
      <c r="C89">
        <f>E18+E6+E30+E42+E55</f>
        <v>671</v>
      </c>
      <c r="D89">
        <f>D30+D6+D18+D42+D55</f>
        <v>1051</v>
      </c>
      <c r="E89">
        <f>C42+C55+C30+C18+C6</f>
        <v>637</v>
      </c>
      <c r="F89">
        <f>G55+G42+G30+G18+G6</f>
        <v>1402</v>
      </c>
      <c r="I89">
        <f>F6+E18+C42+G55+D30</f>
        <v>2270</v>
      </c>
      <c r="J89">
        <f>I89/5000</f>
        <v>0.45400000000000001</v>
      </c>
    </row>
    <row r="90" spans="1:10" x14ac:dyDescent="0.2">
      <c r="A90" t="s">
        <v>12</v>
      </c>
      <c r="B90">
        <f>F9+F21+F33+F45+F58</f>
        <v>1233</v>
      </c>
      <c r="C90">
        <f>E21+E9+E33+E45+E58</f>
        <v>684</v>
      </c>
      <c r="D90">
        <f>D33+D21+D9+D45+D58</f>
        <v>1052</v>
      </c>
      <c r="E90">
        <f>C45+C58+C33+C21+C9</f>
        <v>538</v>
      </c>
      <c r="F90">
        <f>G58+G45+G33+G21+G9</f>
        <v>1493</v>
      </c>
      <c r="I90">
        <f>F9+E21+D33+C45+G58</f>
        <v>2519</v>
      </c>
      <c r="J90">
        <f>I90/5000</f>
        <v>0.50380000000000003</v>
      </c>
    </row>
    <row r="91" spans="1:10" x14ac:dyDescent="0.2">
      <c r="A91" t="s">
        <v>41</v>
      </c>
      <c r="B91">
        <f>SUM(B88:B90)</f>
        <v>3675</v>
      </c>
      <c r="C91">
        <f>SUM(C88:C90)</f>
        <v>2113</v>
      </c>
      <c r="D91">
        <f>SUM(D88:D90)</f>
        <v>3040</v>
      </c>
      <c r="E91">
        <f>SUM(E88:E90)</f>
        <v>1719</v>
      </c>
      <c r="F91">
        <f>SUM(F88:F90)</f>
        <v>4453</v>
      </c>
    </row>
    <row r="92" spans="1:10" x14ac:dyDescent="0.2">
      <c r="B92">
        <f>B91/15000</f>
        <v>0.245</v>
      </c>
      <c r="C92">
        <f>C91/15000</f>
        <v>0.14086666666666667</v>
      </c>
      <c r="D92">
        <f>D91/15000</f>
        <v>0.20266666666666666</v>
      </c>
      <c r="E92">
        <f>E91/15000</f>
        <v>0.11459999999999999</v>
      </c>
      <c r="F92">
        <f>F91/15000</f>
        <v>0.29686666666666667</v>
      </c>
    </row>
    <row r="93" spans="1:10" x14ac:dyDescent="0.2">
      <c r="A93" s="11" t="s">
        <v>10</v>
      </c>
    </row>
    <row r="94" spans="1:10" x14ac:dyDescent="0.2">
      <c r="A94" t="s">
        <v>7</v>
      </c>
      <c r="B94">
        <f>F4+F16+F28+F40+F53</f>
        <v>1199</v>
      </c>
      <c r="C94">
        <f>E16 + E4+E28+E40+E53</f>
        <v>774</v>
      </c>
      <c r="D94">
        <f>D28+D4+D16+D40+D53</f>
        <v>733</v>
      </c>
      <c r="E94">
        <f>C40+C53+C28+C16+C4</f>
        <v>744</v>
      </c>
      <c r="F94">
        <f>G53+G40+G28+G16+G4</f>
        <v>1549</v>
      </c>
      <c r="I94">
        <f>F4+E16+D28+C40+G53</f>
        <v>1893</v>
      </c>
      <c r="J94">
        <f>I94/5000</f>
        <v>0.37859999999999999</v>
      </c>
    </row>
    <row r="95" spans="1:10" x14ac:dyDescent="0.2">
      <c r="A95" t="s">
        <v>11</v>
      </c>
      <c r="B95">
        <f>F7+F19+F31+F43+F56</f>
        <v>1110</v>
      </c>
      <c r="C95">
        <f>E19+E7+E31+E43+E56</f>
        <v>662</v>
      </c>
      <c r="D95">
        <f>D30+D19+D7+D43+D56</f>
        <v>1093</v>
      </c>
      <c r="E95">
        <f>C43+C56+C31+C19+C7</f>
        <v>934</v>
      </c>
      <c r="F95">
        <f>G56+G43+G31+G19+G7</f>
        <v>1235</v>
      </c>
      <c r="I95">
        <f>F7+E19+D31+C43+G56</f>
        <v>2324</v>
      </c>
      <c r="J95">
        <f>I95/5000</f>
        <v>0.46479999999999999</v>
      </c>
    </row>
    <row r="96" spans="1:10" x14ac:dyDescent="0.2">
      <c r="A96" t="s">
        <v>12</v>
      </c>
      <c r="B96">
        <f>F10+F59+F46+F34+F22</f>
        <v>1050</v>
      </c>
      <c r="C96">
        <f>E22+E10+E34+E46+E59</f>
        <v>583</v>
      </c>
      <c r="D96">
        <f>D34 + D10+D22+D46+D59</f>
        <v>1204</v>
      </c>
      <c r="E96">
        <f>C46+C59+C34+C22+C10</f>
        <v>874</v>
      </c>
      <c r="F96">
        <f>G59+G46+G34+G22+G10</f>
        <v>1288</v>
      </c>
      <c r="I96">
        <f>F10+E22+D34+C46+G59</f>
        <v>2637</v>
      </c>
      <c r="J96">
        <f>I96/5000</f>
        <v>0.52739999999999998</v>
      </c>
    </row>
    <row r="97" spans="1:6" x14ac:dyDescent="0.2">
      <c r="A97" t="s">
        <v>41</v>
      </c>
      <c r="B97">
        <f>SUM(B94:B96)</f>
        <v>3359</v>
      </c>
      <c r="C97">
        <f>SUM(C94:C96)</f>
        <v>2019</v>
      </c>
      <c r="D97">
        <f>SUM(D94:D96)</f>
        <v>3030</v>
      </c>
      <c r="E97">
        <f>SUM(E94:E96)</f>
        <v>2552</v>
      </c>
      <c r="F97">
        <f>SUM(F94:F96)</f>
        <v>4072</v>
      </c>
    </row>
    <row r="98" spans="1:6" x14ac:dyDescent="0.2">
      <c r="B98">
        <f>B97/15000</f>
        <v>0.22393333333333335</v>
      </c>
      <c r="C98">
        <f>C97/15000</f>
        <v>0.1346</v>
      </c>
      <c r="D98">
        <f>D97/15000</f>
        <v>0.20200000000000001</v>
      </c>
      <c r="E98">
        <f>E97/15000</f>
        <v>0.17013333333333333</v>
      </c>
      <c r="F98">
        <f>F97/15000</f>
        <v>0.27146666666666669</v>
      </c>
    </row>
    <row r="101" spans="1:6" x14ac:dyDescent="0.2">
      <c r="A101" t="s">
        <v>64</v>
      </c>
      <c r="B101" t="s">
        <v>81</v>
      </c>
    </row>
    <row r="102" spans="1:6" x14ac:dyDescent="0.2">
      <c r="A102" t="s">
        <v>8</v>
      </c>
      <c r="B102" t="s">
        <v>82</v>
      </c>
      <c r="C102">
        <f>D82+E82</f>
        <v>2434</v>
      </c>
    </row>
    <row r="103" spans="1:6" x14ac:dyDescent="0.2">
      <c r="B103" t="s">
        <v>11</v>
      </c>
      <c r="C103">
        <f>D83+E83</f>
        <v>2516</v>
      </c>
    </row>
    <row r="104" spans="1:6" x14ac:dyDescent="0.2">
      <c r="B104" t="s">
        <v>12</v>
      </c>
      <c r="C104">
        <f>D84+E84</f>
        <v>2410</v>
      </c>
    </row>
    <row r="105" spans="1:6" x14ac:dyDescent="0.2">
      <c r="C105">
        <f>C102+C103+C104</f>
        <v>7360</v>
      </c>
      <c r="D105">
        <f>C105/15000</f>
        <v>0.49066666666666664</v>
      </c>
    </row>
    <row r="107" spans="1:6" x14ac:dyDescent="0.2">
      <c r="A107" t="s">
        <v>9</v>
      </c>
      <c r="B107" t="s">
        <v>82</v>
      </c>
      <c r="C107">
        <f>D88+E88</f>
        <v>1481</v>
      </c>
    </row>
    <row r="108" spans="1:6" x14ac:dyDescent="0.2">
      <c r="B108" t="s">
        <v>11</v>
      </c>
      <c r="C108">
        <f>D89+E89</f>
        <v>1688</v>
      </c>
    </row>
    <row r="109" spans="1:6" x14ac:dyDescent="0.2">
      <c r="B109" t="s">
        <v>12</v>
      </c>
      <c r="C109">
        <f>D90+E90</f>
        <v>1590</v>
      </c>
    </row>
    <row r="110" spans="1:6" x14ac:dyDescent="0.2">
      <c r="C110">
        <f>SUM(C107:C109)</f>
        <v>4759</v>
      </c>
      <c r="D110">
        <f>C110/15000</f>
        <v>0.31726666666666664</v>
      </c>
    </row>
    <row r="112" spans="1:6" x14ac:dyDescent="0.2">
      <c r="A112" t="s">
        <v>10</v>
      </c>
      <c r="B112" t="s">
        <v>7</v>
      </c>
      <c r="C112">
        <f>D94+E94</f>
        <v>1477</v>
      </c>
    </row>
    <row r="113" spans="2:4" x14ac:dyDescent="0.2">
      <c r="B113" t="s">
        <v>11</v>
      </c>
      <c r="C113">
        <f>D95+E95</f>
        <v>2027</v>
      </c>
    </row>
    <row r="114" spans="2:4" x14ac:dyDescent="0.2">
      <c r="B114" t="s">
        <v>12</v>
      </c>
      <c r="C114">
        <f>D96+E96</f>
        <v>2078</v>
      </c>
    </row>
    <row r="115" spans="2:4" x14ac:dyDescent="0.2">
      <c r="C115">
        <f>SUM(C112:C114)</f>
        <v>5582</v>
      </c>
      <c r="D115">
        <f>C115/15000</f>
        <v>0.37213333333333332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2023-06-05T03:39:30Z</dcterms:created>
  <dcterms:modified xsi:type="dcterms:W3CDTF">2023-10-29T19:22:58Z</dcterms:modified>
</cp:coreProperties>
</file>