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in/Documents/career/resume/inst/templates/"/>
    </mc:Choice>
  </mc:AlternateContent>
  <xr:revisionPtr revIDLastSave="0" documentId="13_ncr:1_{1C7FB62E-F6DC-4E4C-BA0A-E5F15347DF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ntries" sheetId="1" r:id="rId1"/>
    <sheet name="skills" sheetId="3" r:id="rId2"/>
    <sheet name="skills_order" sheetId="7" r:id="rId3"/>
    <sheet name="skills_included" sheetId="9" r:id="rId4"/>
    <sheet name="report" sheetId="10" r:id="rId5"/>
  </sheets>
  <definedNames>
    <definedName name="_xlnm._FilterDatabase" localSheetId="0" hidden="1">entries!$A$3:$AI$3</definedName>
    <definedName name="_xlnm._FilterDatabase" localSheetId="1" hidden="1">skills!$A$3:$N$3</definedName>
    <definedName name="_xlnm._FilterDatabase" localSheetId="3" hidden="1">skills_included!$E$1:$J$78</definedName>
    <definedName name="_xlnm._FilterDatabase" localSheetId="2">skills_order!$A$2:$D$2</definedName>
    <definedName name="Z_3062D464_6811_D443_AF95_27507DF48802_.wvu.Cols" localSheetId="0" hidden="1">entries!$K:$P</definedName>
    <definedName name="Z_3062D464_6811_D443_AF95_27507DF48802_.wvu.FilterData" localSheetId="0" hidden="1">entries!$A$3:$AI$3</definedName>
    <definedName name="Z_3062D464_6811_D443_AF95_27507DF48802_.wvu.FilterData" localSheetId="1" hidden="1">skills!$A$3:$H$3</definedName>
    <definedName name="Z_3062D464_6811_D443_AF95_27507DF48802_.wvu.FilterData" localSheetId="3" hidden="1">skills_included!$E$1:$J$78</definedName>
    <definedName name="Z_3062D464_6811_D443_AF95_27507DF48802_.wvu.FilterData" localSheetId="2" hidden="1">skills_order!$A$2:$D$2</definedName>
  </definedNames>
  <calcPr calcId="191029"/>
  <customWorkbookViews>
    <customWorkbookView name="skills" guid="{3062D464-6811-D443-AF95-27507DF48802}" maximized="1" windowWidth="1440" windowHeight="9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A3" i="7" a="1"/>
  <c r="A3" i="7" s="1"/>
  <c r="L110" i="3" a="1"/>
  <c r="L110" i="3" s="1"/>
  <c r="L38" i="3" a="1"/>
  <c r="L38" i="3" s="1"/>
  <c r="L109" i="3" a="1"/>
  <c r="L109" i="3" s="1"/>
  <c r="L108" i="3" a="1"/>
  <c r="L108" i="3" s="1"/>
  <c r="L37" i="3" a="1"/>
  <c r="L37" i="3" s="1"/>
  <c r="L36" i="3" a="1"/>
  <c r="L36" i="3" s="1"/>
  <c r="L35" i="3" a="1"/>
  <c r="L35" i="3" s="1"/>
  <c r="L44" i="3" a="1"/>
  <c r="L44" i="3" s="1"/>
  <c r="L107" i="3" a="1"/>
  <c r="L107" i="3" s="1"/>
  <c r="N10" i="3" l="1"/>
  <c r="N23" i="3"/>
  <c r="N29" i="3"/>
  <c r="N36" i="3"/>
  <c r="N45" i="3"/>
  <c r="N59" i="3"/>
  <c r="N61" i="3"/>
  <c r="N69" i="3"/>
  <c r="N77" i="3"/>
  <c r="N85" i="3"/>
  <c r="N93" i="3"/>
  <c r="N101" i="3"/>
  <c r="N112" i="3"/>
  <c r="N110" i="3"/>
  <c r="N72" i="3"/>
  <c r="N94" i="3"/>
  <c r="N113" i="3"/>
  <c r="N12" i="3"/>
  <c r="N30" i="3"/>
  <c r="N47" i="3"/>
  <c r="N63" i="3"/>
  <c r="N79" i="3"/>
  <c r="N95" i="3"/>
  <c r="N114" i="3"/>
  <c r="N19" i="3"/>
  <c r="N42" i="3"/>
  <c r="N64" i="3"/>
  <c r="N80" i="3"/>
  <c r="N96" i="3"/>
  <c r="N115" i="3"/>
  <c r="N14" i="3"/>
  <c r="N32" i="3"/>
  <c r="N54" i="3"/>
  <c r="N71" i="3"/>
  <c r="N89" i="3"/>
  <c r="N105" i="3"/>
  <c r="N50" i="3"/>
  <c r="N74" i="3"/>
  <c r="N98" i="3"/>
  <c r="N15" i="3"/>
  <c r="N57" i="3"/>
  <c r="N75" i="3"/>
  <c r="N99" i="3"/>
  <c r="N16" i="3"/>
  <c r="N35" i="3"/>
  <c r="N60" i="3"/>
  <c r="N84" i="3"/>
  <c r="N111" i="3"/>
  <c r="N5" i="3"/>
  <c r="N11" i="3"/>
  <c r="N24" i="3"/>
  <c r="N21" i="3"/>
  <c r="N37" i="3"/>
  <c r="N46" i="3"/>
  <c r="N51" i="3"/>
  <c r="N62" i="3"/>
  <c r="N78" i="3"/>
  <c r="N86" i="3"/>
  <c r="N102" i="3"/>
  <c r="N25" i="3"/>
  <c r="N41" i="3"/>
  <c r="N52" i="3"/>
  <c r="N73" i="3"/>
  <c r="N87" i="3"/>
  <c r="N103" i="3"/>
  <c r="N13" i="3"/>
  <c r="N31" i="3"/>
  <c r="N48" i="3"/>
  <c r="N53" i="3"/>
  <c r="N70" i="3"/>
  <c r="N88" i="3"/>
  <c r="N104" i="3"/>
  <c r="N20" i="3"/>
  <c r="N39" i="3"/>
  <c r="N49" i="3"/>
  <c r="N65" i="3"/>
  <c r="N81" i="3"/>
  <c r="N97" i="3"/>
  <c r="N116" i="3"/>
  <c r="N66" i="3"/>
  <c r="N83" i="3"/>
  <c r="N106" i="3"/>
  <c r="N18" i="3"/>
  <c r="N34" i="3"/>
  <c r="N40" i="3"/>
  <c r="N67" i="3"/>
  <c r="N91" i="3"/>
  <c r="N109" i="3"/>
  <c r="N28" i="3"/>
  <c r="N58" i="3"/>
  <c r="N76" i="3"/>
  <c r="N100" i="3"/>
  <c r="N6" i="3"/>
  <c r="N7" i="3"/>
  <c r="N8" i="3"/>
  <c r="N9" i="3"/>
  <c r="N17" i="3"/>
  <c r="N26" i="3"/>
  <c r="N33" i="3"/>
  <c r="N43" i="3"/>
  <c r="N55" i="3"/>
  <c r="N90" i="3"/>
  <c r="N108" i="3"/>
  <c r="N27" i="3"/>
  <c r="N56" i="3"/>
  <c r="N82" i="3"/>
  <c r="N107" i="3"/>
  <c r="N22" i="3"/>
  <c r="N44" i="3"/>
  <c r="N68" i="3"/>
  <c r="N92" i="3"/>
  <c r="N38" i="3"/>
  <c r="L106" i="3" a="1"/>
  <c r="L106" i="3" s="1"/>
  <c r="L65" i="3" l="1" a="1"/>
  <c r="L65" i="3" s="1"/>
  <c r="L49" i="3" a="1"/>
  <c r="L49" i="3" s="1"/>
  <c r="L34" i="3" l="1" a="1"/>
  <c r="L34" i="3" s="1"/>
  <c r="L64" i="3" a="1"/>
  <c r="L64" i="3" s="1"/>
  <c r="L105" i="3" a="1"/>
  <c r="L105" i="3" s="1"/>
  <c r="L104" i="3" a="1"/>
  <c r="L104" i="3" s="1"/>
  <c r="L63" i="3" a="1"/>
  <c r="L63" i="3" s="1"/>
  <c r="L18" i="3" a="1"/>
  <c r="L18" i="3" s="1"/>
  <c r="L33" i="3" a="1"/>
  <c r="L33" i="3" s="1"/>
  <c r="L62" i="3" l="1" a="1"/>
  <c r="L62" i="3" s="1"/>
  <c r="L61" i="3" a="1"/>
  <c r="L61" i="3" s="1"/>
  <c r="L103" i="3" a="1"/>
  <c r="L103" i="3" s="1"/>
  <c r="L32" i="3" a="1"/>
  <c r="L32" i="3" s="1"/>
  <c r="L31" i="3" a="1"/>
  <c r="L31" i="3" s="1"/>
  <c r="L30" i="3" a="1"/>
  <c r="L30" i="3" s="1"/>
  <c r="L5" i="3" l="1" a="1"/>
  <c r="L5" i="3" s="1"/>
  <c r="L6" i="3" a="1"/>
  <c r="L6" i="3" s="1"/>
  <c r="L7" i="3" a="1"/>
  <c r="L7" i="3" s="1"/>
  <c r="L8" i="3" a="1"/>
  <c r="L8" i="3" s="1"/>
  <c r="L9" i="3" a="1"/>
  <c r="L9" i="3" s="1"/>
  <c r="L15" i="3" a="1"/>
  <c r="L15" i="3" s="1"/>
  <c r="L16" i="3" a="1"/>
  <c r="L16" i="3" s="1"/>
  <c r="L10" i="3" a="1"/>
  <c r="L10" i="3" s="1"/>
  <c r="L11" i="3" a="1"/>
  <c r="L11" i="3" s="1"/>
  <c r="L50" i="3" a="1"/>
  <c r="L50" i="3" s="1"/>
  <c r="L12" i="3" a="1"/>
  <c r="L12" i="3" s="1"/>
  <c r="L13" i="3" a="1"/>
  <c r="L13" i="3" s="1"/>
  <c r="L14" i="3" a="1"/>
  <c r="L14" i="3" s="1"/>
  <c r="L22" i="3" a="1"/>
  <c r="L22" i="3" s="1"/>
  <c r="L23" i="3" a="1"/>
  <c r="L23" i="3" s="1"/>
  <c r="L24" i="3" a="1"/>
  <c r="L24" i="3" s="1"/>
  <c r="L25" i="3" a="1"/>
  <c r="L25" i="3" s="1"/>
  <c r="L19" i="3" a="1"/>
  <c r="L19" i="3" s="1"/>
  <c r="L20" i="3" a="1"/>
  <c r="L20" i="3" s="1"/>
  <c r="L26" i="3" a="1"/>
  <c r="L26" i="3" s="1"/>
  <c r="L27" i="3" a="1"/>
  <c r="L27" i="3" s="1"/>
  <c r="L17" i="3" a="1"/>
  <c r="L17" i="3" s="1"/>
  <c r="L28" i="3" a="1"/>
  <c r="L28" i="3" s="1"/>
  <c r="L29" i="3" a="1"/>
  <c r="L29" i="3" s="1"/>
  <c r="L21" i="3" a="1"/>
  <c r="L21" i="3" s="1"/>
  <c r="L41" i="3" a="1"/>
  <c r="L41" i="3" s="1"/>
  <c r="L42" i="3" a="1"/>
  <c r="L42" i="3" s="1"/>
  <c r="L39" i="3" a="1"/>
  <c r="L39" i="3" s="1"/>
  <c r="L43" i="3" a="1"/>
  <c r="L43" i="3" s="1"/>
  <c r="L40" i="3" a="1"/>
  <c r="L40" i="3" s="1"/>
  <c r="L45" i="3" a="1"/>
  <c r="L45" i="3" s="1"/>
  <c r="L46" i="3" a="1"/>
  <c r="L46" i="3" s="1"/>
  <c r="L47" i="3" a="1"/>
  <c r="L47" i="3" s="1"/>
  <c r="L48" i="3" a="1"/>
  <c r="L48" i="3" s="1"/>
  <c r="L57" i="3" a="1"/>
  <c r="L57" i="3" s="1"/>
  <c r="L58" i="3" a="1"/>
  <c r="L58" i="3" s="1"/>
  <c r="L59" i="3" a="1"/>
  <c r="L59" i="3" s="1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60" i="3" a="1"/>
  <c r="L60" i="3" s="1"/>
  <c r="L66" i="3" a="1"/>
  <c r="L66" i="3" s="1"/>
  <c r="L67" i="3" a="1"/>
  <c r="L67" i="3" s="1"/>
  <c r="L68" i="3" a="1"/>
  <c r="L68" i="3" s="1"/>
  <c r="L69" i="3" a="1"/>
  <c r="L69" i="3" s="1"/>
  <c r="L72" i="3" a="1"/>
  <c r="L72" i="3" s="1"/>
  <c r="L73" i="3" a="1"/>
  <c r="L73" i="3" s="1"/>
  <c r="L70" i="3" a="1"/>
  <c r="L70" i="3" s="1"/>
  <c r="L71" i="3" a="1"/>
  <c r="L71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3" i="3" a="1"/>
  <c r="L83" i="3" s="1"/>
  <c r="L82" i="3" a="1"/>
  <c r="L82" i="3" s="1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L102" i="3" a="1"/>
  <c r="L102" i="3" s="1"/>
  <c r="L113" i="3" a="1"/>
  <c r="L113" i="3" s="1"/>
  <c r="L114" i="3" a="1"/>
  <c r="L114" i="3" s="1"/>
  <c r="L115" i="3" a="1"/>
  <c r="L115" i="3" s="1"/>
  <c r="L116" i="3" a="1"/>
  <c r="L116" i="3" s="1"/>
  <c r="L111" i="3" a="1"/>
  <c r="L111" i="3" s="1"/>
  <c r="L112" i="3" a="1"/>
  <c r="L112" i="3" s="1"/>
  <c r="L4" i="3" a="1"/>
  <c r="L4" i="3" s="1"/>
  <c r="F2" i="3" l="1"/>
  <c r="G2" i="3"/>
  <c r="E2" i="3"/>
  <c r="D2" i="3"/>
  <c r="L11" i="1"/>
  <c r="L14" i="1"/>
  <c r="K37" i="3" l="1" a="1"/>
  <c r="K37" i="3" s="1"/>
  <c r="K107" i="3" a="1"/>
  <c r="K107" i="3" s="1"/>
  <c r="K110" i="3" a="1"/>
  <c r="K110" i="3" s="1"/>
  <c r="K36" i="3" a="1"/>
  <c r="K36" i="3" s="1"/>
  <c r="K38" i="3" a="1"/>
  <c r="K38" i="3" s="1"/>
  <c r="K35" i="3" a="1"/>
  <c r="K35" i="3" s="1"/>
  <c r="K109" i="3" a="1"/>
  <c r="K109" i="3" s="1"/>
  <c r="K44" i="3" a="1"/>
  <c r="K44" i="3" s="1"/>
  <c r="K108" i="3" a="1"/>
  <c r="K108" i="3" s="1"/>
  <c r="K106" i="3" a="1"/>
  <c r="K106" i="3" s="1"/>
  <c r="K65" i="3" a="1"/>
  <c r="K65" i="3" s="1"/>
  <c r="K49" i="3" a="1"/>
  <c r="K49" i="3" s="1"/>
  <c r="K34" i="3" a="1"/>
  <c r="K34" i="3" s="1"/>
  <c r="K18" i="3" a="1"/>
  <c r="K18" i="3" s="1"/>
  <c r="K64" i="3" a="1"/>
  <c r="K64" i="3" s="1"/>
  <c r="K33" i="3" a="1"/>
  <c r="K33" i="3" s="1"/>
  <c r="K105" i="3" a="1"/>
  <c r="K105" i="3" s="1"/>
  <c r="K104" i="3" a="1"/>
  <c r="K104" i="3" s="1"/>
  <c r="K63" i="3" a="1"/>
  <c r="K63" i="3" s="1"/>
  <c r="K62" i="3" a="1"/>
  <c r="K62" i="3" s="1"/>
  <c r="K31" i="3" a="1"/>
  <c r="K31" i="3" s="1"/>
  <c r="K8" i="3" a="1"/>
  <c r="K8" i="3" s="1"/>
  <c r="K13" i="3" a="1"/>
  <c r="K13" i="3" s="1"/>
  <c r="K26" i="3" a="1"/>
  <c r="K26" i="3" s="1"/>
  <c r="K39" i="3" a="1"/>
  <c r="K39" i="3" s="1"/>
  <c r="K58" i="3" a="1"/>
  <c r="K58" i="3" s="1"/>
  <c r="K60" i="3" a="1"/>
  <c r="K60" i="3" s="1"/>
  <c r="K71" i="3" a="1"/>
  <c r="K71" i="3" s="1"/>
  <c r="K81" i="3" a="1"/>
  <c r="K81" i="3" s="1"/>
  <c r="K89" i="3" a="1"/>
  <c r="K89" i="3" s="1"/>
  <c r="K97" i="3" a="1"/>
  <c r="K97" i="3" s="1"/>
  <c r="K111" i="3" a="1"/>
  <c r="K111" i="3" s="1"/>
  <c r="K9" i="3" a="1"/>
  <c r="K9" i="3" s="1"/>
  <c r="K14" i="3" a="1"/>
  <c r="K14" i="3" s="1"/>
  <c r="K27" i="3" a="1"/>
  <c r="K27" i="3" s="1"/>
  <c r="K43" i="3" a="1"/>
  <c r="K43" i="3" s="1"/>
  <c r="K59" i="3" a="1"/>
  <c r="K59" i="3" s="1"/>
  <c r="K66" i="3" a="1"/>
  <c r="K66" i="3" s="1"/>
  <c r="K74" i="3" a="1"/>
  <c r="K74" i="3" s="1"/>
  <c r="K83" i="3" a="1"/>
  <c r="K83" i="3" s="1"/>
  <c r="K90" i="3" a="1"/>
  <c r="K90" i="3" s="1"/>
  <c r="K98" i="3" a="1"/>
  <c r="K98" i="3" s="1"/>
  <c r="K116" i="3" a="1"/>
  <c r="K116" i="3" s="1"/>
  <c r="K61" i="3" a="1"/>
  <c r="K61" i="3" s="1"/>
  <c r="K30" i="3" a="1"/>
  <c r="K30" i="3" s="1"/>
  <c r="K15" i="3" a="1"/>
  <c r="K15" i="3" s="1"/>
  <c r="K22" i="3" a="1"/>
  <c r="K22" i="3" s="1"/>
  <c r="K17" i="3" a="1"/>
  <c r="K17" i="3" s="1"/>
  <c r="K40" i="3" a="1"/>
  <c r="K40" i="3" s="1"/>
  <c r="K51" i="3" a="1"/>
  <c r="K51" i="3" s="1"/>
  <c r="K67" i="3" a="1"/>
  <c r="K67" i="3" s="1"/>
  <c r="K75" i="3" a="1"/>
  <c r="K75" i="3" s="1"/>
  <c r="K82" i="3" a="1"/>
  <c r="K82" i="3" s="1"/>
  <c r="K91" i="3" a="1"/>
  <c r="K91" i="3" s="1"/>
  <c r="K99" i="3" a="1"/>
  <c r="K99" i="3" s="1"/>
  <c r="K101" i="3" a="1"/>
  <c r="K101" i="3" s="1"/>
  <c r="K16" i="3" a="1"/>
  <c r="K16" i="3" s="1"/>
  <c r="K23" i="3" a="1"/>
  <c r="K23" i="3" s="1"/>
  <c r="K28" i="3" a="1"/>
  <c r="K28" i="3" s="1"/>
  <c r="K45" i="3" a="1"/>
  <c r="K45" i="3" s="1"/>
  <c r="K52" i="3" a="1"/>
  <c r="K52" i="3" s="1"/>
  <c r="K68" i="3" a="1"/>
  <c r="K68" i="3" s="1"/>
  <c r="K76" i="3" a="1"/>
  <c r="K76" i="3" s="1"/>
  <c r="K84" i="3" a="1"/>
  <c r="K84" i="3" s="1"/>
  <c r="K92" i="3" a="1"/>
  <c r="K92" i="3" s="1"/>
  <c r="K100" i="3" a="1"/>
  <c r="K100" i="3" s="1"/>
  <c r="K112" i="3" a="1"/>
  <c r="K112" i="3" s="1"/>
  <c r="K103" i="3" a="1"/>
  <c r="K103" i="3" s="1"/>
  <c r="K4" i="3" a="1"/>
  <c r="K4" i="3" s="1"/>
  <c r="K10" i="3" a="1"/>
  <c r="K10" i="3" s="1"/>
  <c r="K24" i="3" a="1"/>
  <c r="K24" i="3" s="1"/>
  <c r="K29" i="3" a="1"/>
  <c r="K29" i="3" s="1"/>
  <c r="K46" i="3" a="1"/>
  <c r="K46" i="3" s="1"/>
  <c r="K53" i="3" a="1"/>
  <c r="K53" i="3" s="1"/>
  <c r="K69" i="3" a="1"/>
  <c r="K69" i="3" s="1"/>
  <c r="K77" i="3" a="1"/>
  <c r="K77" i="3" s="1"/>
  <c r="K85" i="3" a="1"/>
  <c r="K85" i="3" s="1"/>
  <c r="K93" i="3" a="1"/>
  <c r="K93" i="3" s="1"/>
  <c r="K5" i="3" a="1"/>
  <c r="K5" i="3" s="1"/>
  <c r="K11" i="3" a="1"/>
  <c r="K11" i="3" s="1"/>
  <c r="K25" i="3" a="1"/>
  <c r="K25" i="3" s="1"/>
  <c r="K21" i="3" a="1"/>
  <c r="K21" i="3" s="1"/>
  <c r="K47" i="3" a="1"/>
  <c r="K47" i="3" s="1"/>
  <c r="K54" i="3" a="1"/>
  <c r="K54" i="3" s="1"/>
  <c r="K72" i="3" a="1"/>
  <c r="K72" i="3" s="1"/>
  <c r="K78" i="3" a="1"/>
  <c r="K78" i="3" s="1"/>
  <c r="K86" i="3" a="1"/>
  <c r="K86" i="3" s="1"/>
  <c r="K94" i="3" a="1"/>
  <c r="K94" i="3" s="1"/>
  <c r="K102" i="3" a="1"/>
  <c r="K102" i="3" s="1"/>
  <c r="K113" i="3" a="1"/>
  <c r="K113" i="3" s="1"/>
  <c r="K32" i="3" a="1"/>
  <c r="K32" i="3" s="1"/>
  <c r="K6" i="3" a="1"/>
  <c r="K6" i="3" s="1"/>
  <c r="K50" i="3" a="1"/>
  <c r="K50" i="3" s="1"/>
  <c r="K19" i="3" a="1"/>
  <c r="K19" i="3" s="1"/>
  <c r="K41" i="3" a="1"/>
  <c r="K41" i="3" s="1"/>
  <c r="K48" i="3" a="1"/>
  <c r="K48" i="3" s="1"/>
  <c r="K55" i="3" a="1"/>
  <c r="K55" i="3" s="1"/>
  <c r="K73" i="3" a="1"/>
  <c r="K73" i="3" s="1"/>
  <c r="K79" i="3" a="1"/>
  <c r="K79" i="3" s="1"/>
  <c r="K87" i="3" a="1"/>
  <c r="K87" i="3" s="1"/>
  <c r="K95" i="3" a="1"/>
  <c r="K95" i="3" s="1"/>
  <c r="K7" i="3" a="1"/>
  <c r="K7" i="3" s="1"/>
  <c r="K12" i="3" a="1"/>
  <c r="K12" i="3" s="1"/>
  <c r="K20" i="3" a="1"/>
  <c r="K20" i="3" s="1"/>
  <c r="K42" i="3" a="1"/>
  <c r="K42" i="3" s="1"/>
  <c r="K57" i="3" a="1"/>
  <c r="K57" i="3" s="1"/>
  <c r="K56" i="3" a="1"/>
  <c r="K56" i="3" s="1"/>
  <c r="K70" i="3" a="1"/>
  <c r="K70" i="3" s="1"/>
  <c r="K80" i="3" a="1"/>
  <c r="K80" i="3" s="1"/>
  <c r="K88" i="3" a="1"/>
  <c r="K88" i="3" s="1"/>
  <c r="K96" i="3" a="1"/>
  <c r="K96" i="3" s="1"/>
  <c r="K114" i="3" a="1"/>
  <c r="K114" i="3" s="1"/>
  <c r="K115" i="3" a="1"/>
  <c r="K115" i="3" s="1"/>
  <c r="I2" i="3"/>
  <c r="H2" i="3"/>
  <c r="B2" i="9" a="1"/>
  <c r="B2" i="9" s="1"/>
  <c r="C2" i="9" a="1"/>
  <c r="C2" i="9" s="1"/>
  <c r="A2" i="9" a="1"/>
  <c r="A2" i="9" s="1"/>
  <c r="M110" i="3" l="1" a="1"/>
  <c r="M110" i="3" s="1"/>
  <c r="M38" i="3" a="1"/>
  <c r="M38" i="3" s="1"/>
  <c r="M109" i="3" a="1"/>
  <c r="M109" i="3" s="1"/>
  <c r="M108" i="3" a="1"/>
  <c r="M108" i="3" s="1"/>
  <c r="M37" i="3" a="1"/>
  <c r="M37" i="3" s="1"/>
  <c r="M35" i="3" a="1"/>
  <c r="M35" i="3" s="1"/>
  <c r="M36" i="3" a="1"/>
  <c r="M36" i="3" s="1"/>
  <c r="M44" i="3" a="1"/>
  <c r="M44" i="3" s="1"/>
  <c r="M107" i="3" a="1"/>
  <c r="M107" i="3" s="1"/>
  <c r="M106" i="3" a="1"/>
  <c r="M106" i="3" s="1"/>
  <c r="M65" i="3" a="1"/>
  <c r="M65" i="3" s="1"/>
  <c r="M49" i="3" a="1"/>
  <c r="M49" i="3" s="1"/>
  <c r="M64" i="3" a="1"/>
  <c r="M64" i="3" s="1"/>
  <c r="M34" i="3" a="1"/>
  <c r="M34" i="3" s="1"/>
  <c r="M104" i="3" a="1"/>
  <c r="M104" i="3" s="1"/>
  <c r="M105" i="3" a="1"/>
  <c r="M105" i="3" s="1"/>
  <c r="M18" i="3" a="1"/>
  <c r="M18" i="3" s="1"/>
  <c r="M63" i="3" a="1"/>
  <c r="M63" i="3" s="1"/>
  <c r="M33" i="3" a="1"/>
  <c r="M33" i="3" s="1"/>
  <c r="M62" i="3" a="1"/>
  <c r="M62" i="3" s="1"/>
  <c r="M61" i="3" a="1"/>
  <c r="M61" i="3" s="1"/>
  <c r="M103" i="3" a="1"/>
  <c r="M103" i="3" s="1"/>
  <c r="M32" i="3" a="1"/>
  <c r="M32" i="3" s="1"/>
  <c r="M30" i="3" a="1"/>
  <c r="M30" i="3" s="1"/>
  <c r="M31" i="3" a="1"/>
  <c r="M31" i="3" s="1"/>
  <c r="N4" i="3"/>
  <c r="M17" i="3" a="1"/>
  <c r="M17" i="3" s="1"/>
  <c r="M8" i="3" a="1"/>
  <c r="M8" i="3" s="1"/>
  <c r="M100" i="3" a="1"/>
  <c r="M100" i="3" s="1"/>
  <c r="M98" i="3" a="1"/>
  <c r="M98" i="3" s="1"/>
  <c r="M54" i="3" a="1"/>
  <c r="M54" i="3" s="1"/>
  <c r="M55" i="3" a="1"/>
  <c r="M55" i="3" s="1"/>
  <c r="M56" i="3" a="1"/>
  <c r="M56" i="3" s="1"/>
  <c r="M74" i="3" a="1"/>
  <c r="M74" i="3" s="1"/>
  <c r="M27" i="3" a="1"/>
  <c r="M27" i="3" s="1"/>
  <c r="M95" i="3" a="1"/>
  <c r="M95" i="3" s="1"/>
  <c r="M115" i="3" a="1"/>
  <c r="M115" i="3" s="1"/>
  <c r="M93" i="3" a="1"/>
  <c r="M93" i="3" s="1"/>
  <c r="M66" i="3" a="1"/>
  <c r="M66" i="3" s="1"/>
  <c r="M22" i="3" a="1"/>
  <c r="M22" i="3" s="1"/>
  <c r="M94" i="3" a="1"/>
  <c r="M94" i="3" s="1"/>
  <c r="M67" i="3" a="1"/>
  <c r="M67" i="3" s="1"/>
  <c r="M23" i="3" a="1"/>
  <c r="M23" i="3" s="1"/>
  <c r="M85" i="3" a="1"/>
  <c r="M85" i="3" s="1"/>
  <c r="M60" i="3" a="1"/>
  <c r="M60" i="3" s="1"/>
  <c r="M14" i="3" a="1"/>
  <c r="M14" i="3" s="1"/>
  <c r="M84" i="3" a="1"/>
  <c r="M84" i="3" s="1"/>
  <c r="M48" i="3" a="1"/>
  <c r="M48" i="3" s="1"/>
  <c r="M16" i="3" a="1"/>
  <c r="M16" i="3" s="1"/>
  <c r="M111" i="3" a="1"/>
  <c r="M111" i="3" s="1"/>
  <c r="M82" i="3" a="1"/>
  <c r="M82" i="3" s="1"/>
  <c r="M47" i="3" a="1"/>
  <c r="M47" i="3" s="1"/>
  <c r="M9" i="3" a="1"/>
  <c r="M9" i="3" s="1"/>
  <c r="M116" i="3" a="1"/>
  <c r="M116" i="3" s="1"/>
  <c r="M76" i="3" a="1"/>
  <c r="M76" i="3" s="1"/>
  <c r="M29" i="3" a="1"/>
  <c r="M29" i="3" s="1"/>
  <c r="M99" i="3" a="1"/>
  <c r="M99" i="3" s="1"/>
  <c r="M90" i="3" a="1"/>
  <c r="M90" i="3" s="1"/>
  <c r="M51" i="3" a="1"/>
  <c r="M51" i="3" s="1"/>
  <c r="M39" i="3" a="1"/>
  <c r="M39" i="3" s="1"/>
  <c r="M19" i="3" a="1"/>
  <c r="M19" i="3" s="1"/>
  <c r="M97" i="3" a="1"/>
  <c r="M97" i="3" s="1"/>
  <c r="M89" i="3" a="1"/>
  <c r="M89" i="3" s="1"/>
  <c r="M78" i="3" a="1"/>
  <c r="M78" i="3" s="1"/>
  <c r="M72" i="3" a="1"/>
  <c r="M72" i="3" s="1"/>
  <c r="M59" i="3" a="1"/>
  <c r="M59" i="3" s="1"/>
  <c r="M42" i="3" a="1"/>
  <c r="M42" i="3" s="1"/>
  <c r="M11" i="3" a="1"/>
  <c r="M11" i="3" s="1"/>
  <c r="M112" i="3" a="1"/>
  <c r="M112" i="3" s="1"/>
  <c r="M96" i="3" a="1"/>
  <c r="M96" i="3" s="1"/>
  <c r="M87" i="3" a="1"/>
  <c r="M87" i="3" s="1"/>
  <c r="M77" i="3" a="1"/>
  <c r="M77" i="3" s="1"/>
  <c r="M68" i="3" a="1"/>
  <c r="M68" i="3" s="1"/>
  <c r="M57" i="3" a="1"/>
  <c r="M57" i="3" s="1"/>
  <c r="M21" i="3" a="1"/>
  <c r="M21" i="3" s="1"/>
  <c r="M24" i="3" a="1"/>
  <c r="M24" i="3" s="1"/>
  <c r="M10" i="3" a="1"/>
  <c r="M10" i="3" s="1"/>
  <c r="M113" i="3" a="1"/>
  <c r="M113" i="3" s="1"/>
  <c r="M91" i="3" a="1"/>
  <c r="M91" i="3" s="1"/>
  <c r="M81" i="3" a="1"/>
  <c r="M81" i="3" s="1"/>
  <c r="M70" i="3" a="1"/>
  <c r="M70" i="3" s="1"/>
  <c r="M53" i="3" a="1"/>
  <c r="M53" i="3" s="1"/>
  <c r="M45" i="3" a="1"/>
  <c r="M45" i="3" s="1"/>
  <c r="M12" i="3" a="1"/>
  <c r="M12" i="3" s="1"/>
  <c r="M7" i="3" a="1"/>
  <c r="M7" i="3" s="1"/>
  <c r="M102" i="3" a="1"/>
  <c r="M102" i="3" s="1"/>
  <c r="M80" i="3" a="1"/>
  <c r="M80" i="3" s="1"/>
  <c r="M73" i="3" a="1"/>
  <c r="M73" i="3" s="1"/>
  <c r="M52" i="3" a="1"/>
  <c r="M52" i="3" s="1"/>
  <c r="M43" i="3" a="1"/>
  <c r="M43" i="3" s="1"/>
  <c r="M26" i="3" a="1"/>
  <c r="M26" i="3" s="1"/>
  <c r="M50" i="3" a="1"/>
  <c r="M50" i="3" s="1"/>
  <c r="M5" i="3" a="1"/>
  <c r="M5" i="3" s="1"/>
  <c r="M114" i="3" a="1"/>
  <c r="M114" i="3" s="1"/>
  <c r="M88" i="3" a="1"/>
  <c r="M88" i="3" s="1"/>
  <c r="M83" i="3" a="1"/>
  <c r="M83" i="3" s="1"/>
  <c r="M75" i="3" a="1"/>
  <c r="M75" i="3" s="1"/>
  <c r="M69" i="3" a="1"/>
  <c r="M69" i="3" s="1"/>
  <c r="M46" i="3" a="1"/>
  <c r="M46" i="3" s="1"/>
  <c r="M41" i="3" a="1"/>
  <c r="M41" i="3" s="1"/>
  <c r="M20" i="3" a="1"/>
  <c r="M20" i="3" s="1"/>
  <c r="M6" i="3" a="1"/>
  <c r="M6" i="3" s="1"/>
  <c r="M101" i="3" a="1"/>
  <c r="M101" i="3" s="1"/>
  <c r="M92" i="3" a="1"/>
  <c r="M92" i="3" s="1"/>
  <c r="M86" i="3" a="1"/>
  <c r="M86" i="3" s="1"/>
  <c r="M79" i="3" a="1"/>
  <c r="M79" i="3" s="1"/>
  <c r="M71" i="3" a="1"/>
  <c r="M71" i="3" s="1"/>
  <c r="M58" i="3" a="1"/>
  <c r="M58" i="3" s="1"/>
  <c r="M40" i="3" a="1"/>
  <c r="M40" i="3" s="1"/>
  <c r="M28" i="3" a="1"/>
  <c r="M28" i="3" s="1"/>
  <c r="M25" i="3" a="1"/>
  <c r="M25" i="3" s="1"/>
  <c r="M13" i="3" a="1"/>
  <c r="M13" i="3" s="1"/>
  <c r="M15" i="3" a="1"/>
  <c r="M15" i="3" s="1"/>
  <c r="E2" i="9" a="1"/>
  <c r="E2" i="9" s="1"/>
  <c r="D2" i="9" a="1"/>
  <c r="D2" i="9" s="1"/>
  <c r="F2" i="9" a="1"/>
  <c r="F2" i="9" s="1"/>
  <c r="J2" i="3"/>
  <c r="A2" i="3" l="1" a="1"/>
  <c r="A2" i="3" s="1"/>
  <c r="M4" i="3" a="1"/>
  <c r="M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<sst xmlns="http://schemas.openxmlformats.org/spreadsheetml/2006/main" count="836" uniqueCount="250">
  <si>
    <t>section</t>
  </si>
  <si>
    <t>include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</si>
  <si>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</si>
  <si>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</si>
  <si>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</si>
  <si>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</si>
  <si>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</si>
  <si>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</si>
  <si>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</si>
  <si>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</si>
  <si>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</si>
  <si>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</si>
  <si>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education</t>
  </si>
  <si>
    <t>NA</t>
  </si>
  <si>
    <t>work</t>
  </si>
  <si>
    <t>skill</t>
  </si>
  <si>
    <t>level</t>
  </si>
  <si>
    <t>R</t>
  </si>
  <si>
    <t>SQL</t>
  </si>
  <si>
    <t>Python</t>
  </si>
  <si>
    <t>Git</t>
  </si>
  <si>
    <t>LLMs</t>
  </si>
  <si>
    <t>Databricks</t>
  </si>
  <si>
    <t>Azure</t>
  </si>
  <si>
    <t>DevOps</t>
  </si>
  <si>
    <t>Causal Inference</t>
  </si>
  <si>
    <t>link</t>
  </si>
  <si>
    <t>projects</t>
  </si>
  <si>
    <t>Programming</t>
  </si>
  <si>
    <t>Statistics</t>
  </si>
  <si>
    <t>MLOps</t>
  </si>
  <si>
    <t>MATLAB</t>
  </si>
  <si>
    <t>Spark</t>
  </si>
  <si>
    <t>Vertex AI</t>
  </si>
  <si>
    <t>Data Analysis</t>
  </si>
  <si>
    <t>Statistical Learning</t>
  </si>
  <si>
    <t>NLP</t>
  </si>
  <si>
    <t>SpaCy</t>
  </si>
  <si>
    <t>Hugging Face</t>
  </si>
  <si>
    <t>Convex Optimization</t>
  </si>
  <si>
    <t>Machine Learning (ML)</t>
  </si>
  <si>
    <t>Pydantic</t>
  </si>
  <si>
    <t>Data Modeling</t>
  </si>
  <si>
    <t>Data Validation</t>
  </si>
  <si>
    <t>Data Pipelines</t>
  </si>
  <si>
    <t>CI/CD Pipelines</t>
  </si>
  <si>
    <t>Scikit-Learn</t>
  </si>
  <si>
    <t>Data Visualization</t>
  </si>
  <si>
    <t>Pandas</t>
  </si>
  <si>
    <t>dplyr (R)</t>
  </si>
  <si>
    <t>ggplot (R)</t>
  </si>
  <si>
    <t>Tableau</t>
  </si>
  <si>
    <t>Topic Modeling</t>
  </si>
  <si>
    <t>Docker</t>
  </si>
  <si>
    <t>Kubernetes</t>
  </si>
  <si>
    <t>Object-Oriented Programming (OOP)</t>
  </si>
  <si>
    <t>Google Cloud Platform (GCP)</t>
  </si>
  <si>
    <t>Transformer Models</t>
  </si>
  <si>
    <t>Data Manipulation and Analysis</t>
  </si>
  <si>
    <t>Big Data</t>
  </si>
  <si>
    <t>Matplotlib</t>
  </si>
  <si>
    <t>NumPy</t>
  </si>
  <si>
    <t>Statistical Theory</t>
  </si>
  <si>
    <t>Probability Theory</t>
  </si>
  <si>
    <t>Bayesian Inference</t>
  </si>
  <si>
    <t>Hypothesis Testing</t>
  </si>
  <si>
    <t>Matrix Calculus</t>
  </si>
  <si>
    <t>Hadoop</t>
  </si>
  <si>
    <t>PostgreSQL</t>
  </si>
  <si>
    <t>Continuous Testing</t>
  </si>
  <si>
    <t>TensorFlow</t>
  </si>
  <si>
    <t>SciPy</t>
  </si>
  <si>
    <t>Seaborn (Python)</t>
  </si>
  <si>
    <t>PyTest</t>
  </si>
  <si>
    <t>Soft Skills</t>
  </si>
  <si>
    <t>Scientific Writing</t>
  </si>
  <si>
    <t>Critical Thinking</t>
  </si>
  <si>
    <t>Dimensionality Reduction</t>
  </si>
  <si>
    <t>Unsupervised Learning</t>
  </si>
  <si>
    <t>Supervised Learning</t>
  </si>
  <si>
    <t>Model Tuning</t>
  </si>
  <si>
    <t>Model Optimization</t>
  </si>
  <si>
    <t>Keras</t>
  </si>
  <si>
    <t>Database Design</t>
  </si>
  <si>
    <t>Data Management</t>
  </si>
  <si>
    <t>Documentation Writing</t>
  </si>
  <si>
    <t>Sphinx</t>
  </si>
  <si>
    <t>MyPy</t>
  </si>
  <si>
    <t>Python Development Tools</t>
  </si>
  <si>
    <t>Python Development</t>
  </si>
  <si>
    <t>Programming Languages</t>
  </si>
  <si>
    <t>is_a_tool</t>
  </si>
  <si>
    <t>ArviZ</t>
  </si>
  <si>
    <t>Feature Engineering</t>
  </si>
  <si>
    <t>Statistical Modeling</t>
  </si>
  <si>
    <t>Hyperparameter Tuning</t>
  </si>
  <si>
    <t>Web Scraping</t>
  </si>
  <si>
    <t>Beautiful Soup</t>
  </si>
  <si>
    <t>Data Preprocessing</t>
  </si>
  <si>
    <t>Model Deployment</t>
  </si>
  <si>
    <t>ML Pipelines</t>
  </si>
  <si>
    <t>x</t>
  </si>
  <si>
    <t>Experimental Design</t>
  </si>
  <si>
    <t>Regression Analysis</t>
  </si>
  <si>
    <t>Web Development</t>
  </si>
  <si>
    <t>CSS</t>
  </si>
  <si>
    <t>HTML</t>
  </si>
  <si>
    <t>Javascript</t>
  </si>
  <si>
    <t>IDEs and Markup Tools</t>
  </si>
  <si>
    <t>LaTeX</t>
  </si>
  <si>
    <t>Jupyter Notebooks</t>
  </si>
  <si>
    <t>R Markdown</t>
  </si>
  <si>
    <t>Google Colab</t>
  </si>
  <si>
    <t>VSCode</t>
  </si>
  <si>
    <t>Excel</t>
  </si>
  <si>
    <t>alias</t>
  </si>
  <si>
    <t>Document Authoring</t>
  </si>
  <si>
    <t>short_summary</t>
  </si>
  <si>
    <t>writing</t>
  </si>
  <si>
    <t>publications</t>
  </si>
  <si>
    <t>For CV</t>
  </si>
  <si>
    <t>Big Data Technologies</t>
  </si>
  <si>
    <t>Cloud Platforms</t>
  </si>
  <si>
    <t>Databases</t>
  </si>
  <si>
    <t>Snowflake</t>
  </si>
  <si>
    <t>NoSQL</t>
  </si>
  <si>
    <t>category</t>
  </si>
  <si>
    <t>Neuroscience</t>
  </si>
  <si>
    <t>Electroencephalography (EEG)</t>
  </si>
  <si>
    <t>Functional Magnetic Resonance Imaging (fMRI)</t>
  </si>
  <si>
    <t>skill_1_1</t>
  </si>
  <si>
    <t>skill_1_2</t>
  </si>
  <si>
    <t>skill_2_1</t>
  </si>
  <si>
    <t>skill_2_2</t>
  </si>
  <si>
    <t>skill_3_1</t>
  </si>
  <si>
    <t>skill_3_2</t>
  </si>
  <si>
    <t>skill_4_1</t>
  </si>
  <si>
    <t>skill_4_2</t>
  </si>
  <si>
    <t>skill_5_1</t>
  </si>
  <si>
    <t>skill_5_2</t>
  </si>
  <si>
    <t>categories</t>
  </si>
  <si>
    <t>Other</t>
  </si>
  <si>
    <t>category_id</t>
  </si>
  <si>
    <t>tools</t>
  </si>
  <si>
    <t>competencies</t>
  </si>
  <si>
    <t>all</t>
  </si>
  <si>
    <t>tool_1</t>
  </si>
  <si>
    <t>tool_2</t>
  </si>
  <si>
    <t>tool_3</t>
  </si>
  <si>
    <t>all_included</t>
  </si>
  <si>
    <t>tools_included</t>
  </si>
  <si>
    <t>competencies_included</t>
  </si>
  <si>
    <t>in_resume</t>
  </si>
  <si>
    <t>in_profile</t>
  </si>
  <si>
    <t>key_competency</t>
  </si>
  <si>
    <t>in_stack</t>
  </si>
  <si>
    <t>core_tools</t>
  </si>
  <si>
    <t>current_tech</t>
  </si>
  <si>
    <t>For completeness</t>
  </si>
  <si>
    <t>competency_1</t>
  </si>
  <si>
    <t>competency_2</t>
  </si>
  <si>
    <t>competency_3</t>
  </si>
  <si>
    <t>For LinkedIn. Typical structure: Intent, Methodology, Outcome</t>
  </si>
  <si>
    <t>Calculated field</t>
  </si>
  <si>
    <t>MongoDB</t>
  </si>
  <si>
    <t>Cassandra</t>
  </si>
  <si>
    <t>MySQL</t>
  </si>
  <si>
    <t>Time Series Analysis</t>
  </si>
  <si>
    <t>Graph Theory</t>
  </si>
  <si>
    <t>link_text</t>
  </si>
  <si>
    <t>certifications</t>
  </si>
  <si>
    <t>GitHub</t>
  </si>
  <si>
    <t>skill_1_3</t>
  </si>
  <si>
    <t>skill_1_4</t>
  </si>
  <si>
    <t>skill_1_5</t>
  </si>
  <si>
    <t>Bash</t>
  </si>
  <si>
    <t>SymPy</t>
  </si>
  <si>
    <t>Tech and Competencies</t>
  </si>
  <si>
    <t>Machine Learning</t>
  </si>
  <si>
    <t>For LinkedIn -</t>
  </si>
  <si>
    <t>- For Linkedin</t>
  </si>
  <si>
    <t>[report.xlsx]report'!$A1:$B50</t>
  </si>
  <si>
    <t>Google Scholar</t>
  </si>
  <si>
    <t>Certificate</t>
  </si>
  <si>
    <t>Website</t>
  </si>
  <si>
    <t>in_base</t>
  </si>
  <si>
    <t>In skill_*: Red indicates that this skill is not present in the skills section of the resume</t>
  </si>
  <si>
    <t>In description_*: Red indicates that the (25) word limit exceeded</t>
  </si>
  <si>
    <t>Documentation</t>
  </si>
  <si>
    <t>Target: 12</t>
  </si>
  <si>
    <t>GitHub Actions</t>
  </si>
  <si>
    <t>notes/outtakes</t>
  </si>
  <si>
    <t>Target: 5</t>
  </si>
  <si>
    <t>(2) Red skills (text) are in the posting but missing from the resume; green skills are in the resume</t>
  </si>
  <si>
    <t>(1) Red/orange tools/competencies (resp.) are in the skills section but missing from the main text;</t>
  </si>
  <si>
    <t>Neural Networks</t>
  </si>
  <si>
    <t>Deep Learning</t>
  </si>
  <si>
    <t>Reinforcement Learning</t>
  </si>
  <si>
    <t>AB Testing</t>
  </si>
  <si>
    <t>Data Warehouses</t>
  </si>
  <si>
    <t>ETL</t>
  </si>
  <si>
    <t>Customer Segmentation</t>
  </si>
  <si>
    <t>Exploratory Data Analysis</t>
  </si>
  <si>
    <t>Dashboards</t>
  </si>
  <si>
    <t>Applied Mathematics</t>
  </si>
  <si>
    <t>Statistical Analysis</t>
  </si>
  <si>
    <t>Business Intelligence</t>
  </si>
  <si>
    <t>Decision Trees</t>
  </si>
  <si>
    <t>Power BI</t>
  </si>
  <si>
    <t>Microsoft Office Suite</t>
  </si>
  <si>
    <t>Inferential Statistics</t>
  </si>
  <si>
    <t>Sentiment Analysis</t>
  </si>
  <si>
    <t>Clustering</t>
  </si>
  <si>
    <t>Manifold Learning</t>
  </si>
  <si>
    <t>Classification</t>
  </si>
  <si>
    <t>Mixture Models</t>
  </si>
  <si>
    <t>Hierarchical Models</t>
  </si>
  <si>
    <t>Model Selection</t>
  </si>
  <si>
    <t>Multivariate Analysis</t>
  </si>
  <si>
    <t>Institution Name</t>
  </si>
  <si>
    <t>Location</t>
  </si>
  <si>
    <t>City, ST</t>
  </si>
  <si>
    <t>University Name</t>
  </si>
  <si>
    <t>MSc, Degree Name</t>
  </si>
  <si>
    <t>BSc, Degree Name</t>
  </si>
  <si>
    <t>PhD, Degree Name</t>
  </si>
  <si>
    <t>pkgname</t>
  </si>
  <si>
    <t>Project Name</t>
  </si>
  <si>
    <t>https://link/to/documentation/</t>
  </si>
  <si>
    <t>https://link/to/repo/</t>
  </si>
  <si>
    <t>https://link/to/certificate/</t>
  </si>
  <si>
    <t>This is a certificate purpose statement.</t>
  </si>
  <si>
    <t>This is a degree purpose statement.</t>
  </si>
  <si>
    <t>This is a brief summary of the role.</t>
  </si>
  <si>
    <t>This is a brief lay summary of the paper.</t>
  </si>
  <si>
    <t>This is a bullet point.</t>
  </si>
  <si>
    <t>This is a second bullet point.</t>
  </si>
  <si>
    <t>This is a third bullet point.</t>
  </si>
  <si>
    <t>/This is a fourth (omitted) bullet point</t>
  </si>
  <si>
    <t>Publisher Name</t>
  </si>
  <si>
    <t>This is a citation for my publication.</t>
  </si>
  <si>
    <t>My Title 1</t>
  </si>
  <si>
    <t>Informal Publication Name</t>
  </si>
  <si>
    <t>https://link/to/publication/</t>
  </si>
  <si>
    <t>https://link/to/website/</t>
  </si>
  <si>
    <t>This is a brief summary of the piece.</t>
  </si>
  <si>
    <t>My Title 2</t>
  </si>
  <si>
    <t>Certificate Name 1</t>
  </si>
  <si>
    <t>Certificate Name 2</t>
  </si>
  <si>
    <t>This is a project purpose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</si>
</sst>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8"/>
      <color theme="1"/>
      <name val="SimHei"/>
      <family val="2"/>
    </font>
    <font>
      <sz val="8"/>
      <color theme="1"/>
      <name val="SimHe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imHei"/>
      <family val="2"/>
    </font>
    <font>
      <b/>
      <sz val="13"/>
      <color theme="3"/>
      <name val="SimHei"/>
      <family val="2"/>
    </font>
    <font>
      <b/>
      <sz val="11"/>
      <color theme="3"/>
      <name val="SimHei"/>
      <family val="2"/>
    </font>
    <font>
      <sz val="8"/>
      <color rgb="FF006100"/>
      <name val="SimHei"/>
      <family val="2"/>
    </font>
    <font>
      <sz val="8"/>
      <color rgb="FF9C0006"/>
      <name val="SimHei"/>
      <family val="2"/>
    </font>
    <font>
      <sz val="8"/>
      <color rgb="FF9C5700"/>
      <name val="SimHei"/>
      <family val="2"/>
    </font>
    <font>
      <sz val="8"/>
      <color rgb="FF3F3F76"/>
      <name val="SimHei"/>
      <family val="2"/>
    </font>
    <font>
      <b/>
      <sz val="8"/>
      <color rgb="FF3F3F3F"/>
      <name val="SimHei"/>
      <family val="2"/>
    </font>
    <font>
      <b/>
      <sz val="8"/>
      <color rgb="FFFA7D00"/>
      <name val="SimHei"/>
      <family val="2"/>
    </font>
    <font>
      <sz val="8"/>
      <color rgb="FFFA7D00"/>
      <name val="SimHei"/>
      <family val="2"/>
    </font>
    <font>
      <b/>
      <sz val="8"/>
      <color theme="0"/>
      <name val="SimHei"/>
      <family val="2"/>
    </font>
    <font>
      <sz val="8"/>
      <color rgb="FFFF0000"/>
      <name val="SimHei"/>
      <family val="2"/>
    </font>
    <font>
      <i/>
      <sz val="8"/>
      <color rgb="FF7F7F7F"/>
      <name val="SimHei"/>
      <family val="2"/>
    </font>
    <font>
      <b/>
      <sz val="8"/>
      <color theme="1"/>
      <name val="SimHei"/>
      <family val="2"/>
    </font>
    <font>
      <sz val="8"/>
      <color theme="0"/>
      <name val="SimHei"/>
      <family val="2"/>
    </font>
    <font>
      <sz val="12"/>
      <color theme="1"/>
      <name val="Helvetica Neue"/>
      <family val="2"/>
    </font>
    <font>
      <sz val="12"/>
      <color theme="2" tint="-9.9978637043366805E-2"/>
      <name val="Helvetica Neue"/>
      <family val="2"/>
    </font>
    <font>
      <b/>
      <sz val="12"/>
      <color theme="2" tint="-9.9978637043366805E-2"/>
      <name val="Helvetica Neue"/>
      <family val="2"/>
    </font>
    <font>
      <sz val="12"/>
      <name val="Helvetica Neue"/>
      <family val="2"/>
    </font>
    <font>
      <u/>
      <sz val="8"/>
      <color theme="10"/>
      <name val="SimHei"/>
      <family val="2"/>
    </font>
    <font>
      <i/>
      <sz val="12"/>
      <name val="Helvetica Neue"/>
      <family val="2"/>
    </font>
    <font>
      <sz val="12"/>
      <color theme="5"/>
      <name val="Helvetica Neue"/>
      <family val="2"/>
    </font>
    <font>
      <i/>
      <sz val="12"/>
      <color theme="2" tint="-9.9978637043366805E-2"/>
      <name val="Helvetica Neue"/>
      <family val="2"/>
    </font>
    <font>
      <sz val="8"/>
      <name val="Sim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Protection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0" borderId="0" xfId="0" applyNumberFormat="1" applyFont="1" applyAlignment="1">
      <alignment horizontal="left" vertical="top"/>
    </xf>
    <xf numFmtId="0" fontId="18" fillId="0" borderId="0" xfId="0" applyNumberFormat="1" applyFont="1" applyAlignment="1">
      <alignment horizontal="left" vertical="top"/>
    </xf>
    <xf numFmtId="0" fontId="18" fillId="0" borderId="0" xfId="0" applyNumberFormat="1" applyFont="1" applyAlignment="1">
      <alignment horizontal="left" vertical="top" wrapText="1"/>
    </xf>
    <xf numFmtId="0" fontId="24" fillId="0" borderId="0" xfId="0" applyNumberFormat="1" applyFont="1" applyAlignment="1">
      <alignment horizontal="left" vertical="top"/>
    </xf>
    <xf numFmtId="0" fontId="21" fillId="0" borderId="0" xfId="0" applyNumberFormat="1" applyFont="1" applyAlignment="1">
      <alignment horizontal="left" vertical="top"/>
    </xf>
    <xf numFmtId="0" fontId="24" fillId="0" borderId="0" xfId="0" applyNumberFormat="1" applyFont="1" applyAlignment="1">
      <alignment horizontal="left" vertical="top" wrapText="1"/>
    </xf>
    <xf numFmtId="0" fontId="18" fillId="0" borderId="0" xfId="0" applyNumberFormat="1" applyFont="1" applyAlignment="1">
      <alignment horizontal="center" vertical="top"/>
    </xf>
    <xf numFmtId="14" fontId="18" fillId="0" borderId="0" xfId="0" applyNumberFormat="1" applyFont="1" applyAlignment="1">
      <alignment horizontal="left" vertical="top"/>
    </xf>
    <xf numFmtId="0" fontId="21" fillId="0" borderId="0" xfId="42" applyNumberFormat="1" applyFont="1" applyAlignment="1">
      <alignment horizontal="left" vertical="top"/>
    </xf>
    <xf numFmtId="0" fontId="23" fillId="0" borderId="0" xfId="0" applyFont="1" applyAlignment="1" applyProtection="1">
      <alignment horizontal="left" vertical="top"/>
    </xf>
    <xf numFmtId="0" fontId="19" fillId="0" borderId="0" xfId="0" applyFont="1" applyAlignment="1" applyProtection="1">
      <alignment vertical="top"/>
    </xf>
    <xf numFmtId="0" fontId="18" fillId="0" borderId="0" xfId="0" applyFont="1" applyAlignment="1" applyProtection="1">
      <alignment vertical="top"/>
    </xf>
    <xf numFmtId="0" fontId="19" fillId="0" borderId="0" xfId="0" applyFont="1" applyAlignment="1" applyProtection="1">
      <alignment horizontal="right" vertical="top"/>
    </xf>
    <xf numFmtId="0" fontId="24" fillId="0" borderId="0" xfId="0" applyFont="1" applyAlignment="1" applyProtection="1">
      <alignment horizontal="left" vertical="top"/>
    </xf>
    <xf numFmtId="0" fontId="24" fillId="0" borderId="0" xfId="0" applyFont="1" applyAlignment="1" applyProtection="1">
      <alignment vertical="top"/>
    </xf>
    <xf numFmtId="0" fontId="19" fillId="0" borderId="0" xfId="0" applyFont="1" applyAlignment="1" applyProtection="1">
      <alignment horizontal="left" vertical="top"/>
    </xf>
    <xf numFmtId="0" fontId="18" fillId="0" borderId="0" xfId="0" applyFont="1" applyAlignment="1" applyProtection="1">
      <alignment horizontal="right" vertical="top"/>
    </xf>
    <xf numFmtId="0" fontId="18" fillId="0" borderId="0" xfId="0" applyFont="1" applyAlignment="1" applyProtection="1">
      <alignment horizontal="center" vertical="top"/>
    </xf>
    <xf numFmtId="0" fontId="19" fillId="0" borderId="0" xfId="0" applyNumberFormat="1" applyFont="1" applyAlignment="1" applyProtection="1">
      <alignment vertical="top"/>
    </xf>
    <xf numFmtId="0" fontId="19" fillId="0" borderId="0" xfId="0" applyFont="1" applyAlignment="1" applyProtection="1">
      <alignment horizontal="center"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right" vertical="top"/>
    </xf>
    <xf numFmtId="0" fontId="23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left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 applyProtection="1">
      <alignment vertical="top"/>
    </xf>
    <xf numFmtId="0" fontId="18" fillId="0" borderId="0" xfId="0" quotePrefix="1" applyFont="1"/>
    <xf numFmtId="0" fontId="25" fillId="0" borderId="0" xfId="0" applyFont="1" applyAlignment="1" applyProtection="1">
      <alignment horizontal="left" vertical="top"/>
    </xf>
    <xf numFmtId="0" fontId="19" fillId="0" borderId="0" xfId="0" applyNumberFormat="1" applyFont="1" applyAlignment="1">
      <alignment horizontal="left" vertical="top" wrapText="1"/>
    </xf>
    <xf numFmtId="0" fontId="19" fillId="0" borderId="0" xfId="0" applyNumberFormat="1" applyFont="1" applyAlignment="1">
      <alignment horizontal="left" vertical="top" wrapText="1" shrinkToFit="1"/>
    </xf>
    <xf numFmtId="0" fontId="23" fillId="0" borderId="0" xfId="0" applyNumberFormat="1" applyFont="1" applyAlignment="1">
      <alignment horizontal="left" vertical="top" wrapText="1"/>
    </xf>
    <xf numFmtId="0" fontId="19" fillId="0" borderId="0" xfId="0" applyNumberFormat="1" applyFont="1" applyAlignment="1">
      <alignment horizontal="left" vertical="top"/>
    </xf>
    <xf numFmtId="0" fontId="19" fillId="0" borderId="0" xfId="0" applyNumberFormat="1" applyFont="1" applyAlignment="1">
      <alignment horizontal="center" vertical="top"/>
    </xf>
    <xf numFmtId="0" fontId="23" fillId="0" borderId="0" xfId="0" applyNumberFormat="1" applyFont="1" applyAlignment="1">
      <alignment horizontal="center" vertical="top"/>
    </xf>
    <xf numFmtId="14" fontId="23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center" vertical="top"/>
    </xf>
    <xf numFmtId="0" fontId="25" fillId="0" borderId="0" xfId="0" applyNumberFormat="1" applyFont="1" applyAlignment="1">
      <alignment horizontal="left" vertical="top" wrapText="1" shrinkToFit="1"/>
    </xf>
    <xf numFmtId="0" fontId="25" fillId="0" borderId="0" xfId="0" quotePrefix="1" applyNumberFormat="1" applyFont="1" applyAlignment="1">
      <alignment horizontal="left" vertical="top" wrapText="1" shrinkToFit="1"/>
    </xf>
    <xf numFmtId="0" fontId="21" fillId="0" borderId="0" xfId="0" applyFont="1" applyAlignment="1" applyProtection="1">
      <alignment vertical="top"/>
    </xf>
    <xf numFmtId="2" fontId="21" fillId="0" borderId="0" xfId="0" applyNumberFormat="1" applyFont="1" applyAlignment="1" applyProtection="1">
      <alignment horizontal="right" vertical="top"/>
    </xf>
    <xf numFmtId="0" fontId="23" fillId="0" borderId="0" xfId="0" quotePrefix="1" applyFont="1" applyAlignment="1" applyProtection="1">
      <alignment horizontal="left" vertical="top" wrapText="1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vertical="top"/>
    </xf>
    <xf numFmtId="0" fontId="23" fillId="0" borderId="0" xfId="0" quotePrefix="1" applyFont="1" applyAlignment="1" applyProtection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</dxf>
    <dxf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ill>
        <patternFill>
          <bgColor theme="0" tint="-4.9989318521683403E-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showGridLines="0" tabSelected="1" zoomScaleNormal="100" workbookViewId="0">
      <pane xSplit="4" ySplit="3" topLeftCell="E6" activePane="bottomRight" state="frozen"/>
      <selection pane="topRight" activeCell="D1" sqref="D1"/>
      <selection pane="bottomLeft" activeCell="A3" sqref="A3"/>
      <selection pane="bottomRight" activeCell="G7" sqref="G7"/>
    </sheetView>
  </sheetViews>
  <sheetFormatPr baseColWidth="10" defaultRowHeight="100" customHeight="1" outlineLevelCol="1" x14ac:dyDescent="0.15"/>
  <cols>
    <col min="1" max="1" width="22.25" style="8" bestFit="1" customWidth="1"/>
    <col min="2" max="2" width="30.5" style="9" customWidth="1"/>
    <col min="3" max="3" width="15.75" style="46" customWidth="1"/>
    <col min="4" max="4" width="15.25" style="13" bestFit="1" customWidth="1"/>
    <col min="5" max="5" width="19.25" style="9" bestFit="1" customWidth="1"/>
    <col min="6" max="6" width="20.25" style="9" bestFit="1" customWidth="1"/>
    <col min="7" max="8" width="18.5" style="14" bestFit="1" customWidth="1"/>
    <col min="9" max="9" width="20.5" style="9" bestFit="1" customWidth="1"/>
    <col min="10" max="10" width="23" style="11" bestFit="1" customWidth="1"/>
    <col min="11" max="11" width="60.75" style="42" customWidth="1"/>
    <col min="12" max="16" width="60.75" style="9" customWidth="1"/>
    <col min="17" max="21" width="20.75" style="9" customWidth="1"/>
    <col min="22" max="29" width="20.75" style="9" hidden="1" customWidth="1" outlineLevel="1"/>
    <col min="30" max="30" width="30.75" style="43" customWidth="1" collapsed="1"/>
    <col min="31" max="35" width="30.75" style="43" customWidth="1"/>
    <col min="36" max="16384" width="10.75" style="8"/>
  </cols>
  <sheetData>
    <row r="1" spans="1:35" s="7" customFormat="1" ht="32" customHeight="1" x14ac:dyDescent="0.15">
      <c r="B1" s="44"/>
      <c r="C1" s="47"/>
      <c r="D1" s="47"/>
      <c r="E1" s="44"/>
      <c r="F1" s="44"/>
      <c r="G1" s="48"/>
      <c r="H1" s="48"/>
      <c r="I1" s="44"/>
      <c r="K1" s="56" t="s">
        <v>162</v>
      </c>
      <c r="L1" s="44" t="s">
        <v>187</v>
      </c>
      <c r="M1" s="44"/>
      <c r="N1" s="44"/>
      <c r="O1" s="44"/>
      <c r="P1" s="44" t="s">
        <v>186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50" t="s">
        <v>179</v>
      </c>
      <c r="AE1" s="50"/>
      <c r="AF1" s="50"/>
      <c r="AG1" s="50"/>
      <c r="AH1" s="50"/>
      <c r="AI1" s="51" t="s">
        <v>180</v>
      </c>
    </row>
    <row r="2" spans="1:35" s="7" customFormat="1" ht="32" customHeight="1" x14ac:dyDescent="0.15">
      <c r="B2" s="44"/>
      <c r="C2" s="47"/>
      <c r="D2" s="47"/>
      <c r="E2" s="44"/>
      <c r="F2" s="44"/>
      <c r="G2" s="48"/>
      <c r="H2" s="48"/>
      <c r="I2" s="44"/>
      <c r="K2" s="56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50"/>
      <c r="AE2" s="50"/>
      <c r="AF2" s="50"/>
      <c r="AG2" s="50"/>
      <c r="AH2" s="50"/>
      <c r="AI2" s="51"/>
    </row>
    <row r="3" spans="1:35" ht="16" customHeight="1" x14ac:dyDescent="0.15">
      <c r="A3" s="8" t="s">
        <v>0</v>
      </c>
      <c r="B3" s="9" t="s">
        <v>2</v>
      </c>
      <c r="C3" s="45" t="s">
        <v>185</v>
      </c>
      <c r="D3" s="10" t="s">
        <v>1</v>
      </c>
      <c r="E3" s="9" t="s">
        <v>3</v>
      </c>
      <c r="F3" s="9" t="s">
        <v>4</v>
      </c>
      <c r="G3" s="8" t="s">
        <v>5</v>
      </c>
      <c r="H3" s="8" t="s">
        <v>6</v>
      </c>
      <c r="I3" s="9" t="s">
        <v>26</v>
      </c>
      <c r="J3" s="11" t="s">
        <v>169</v>
      </c>
      <c r="K3" s="42" t="s">
        <v>117</v>
      </c>
      <c r="L3" s="9" t="s">
        <v>7</v>
      </c>
      <c r="M3" s="9" t="s">
        <v>8</v>
      </c>
      <c r="N3" s="9" t="s">
        <v>9</v>
      </c>
      <c r="O3" s="9" t="s">
        <v>10</v>
      </c>
      <c r="P3" s="9" t="s">
        <v>11</v>
      </c>
      <c r="Q3" s="12" t="s">
        <v>130</v>
      </c>
      <c r="R3" s="12" t="s">
        <v>131</v>
      </c>
      <c r="S3" s="12" t="s">
        <v>172</v>
      </c>
      <c r="T3" s="12" t="s">
        <v>173</v>
      </c>
      <c r="U3" s="12" t="s">
        <v>174</v>
      </c>
      <c r="V3" s="12" t="s">
        <v>132</v>
      </c>
      <c r="W3" s="12" t="s">
        <v>133</v>
      </c>
      <c r="X3" s="12" t="s">
        <v>134</v>
      </c>
      <c r="Y3" s="12" t="s">
        <v>135</v>
      </c>
      <c r="Z3" s="12" t="s">
        <v>136</v>
      </c>
      <c r="AA3" s="12" t="s">
        <v>137</v>
      </c>
      <c r="AB3" s="12" t="s">
        <v>138</v>
      </c>
      <c r="AC3" s="12" t="s">
        <v>139</v>
      </c>
      <c r="AD3" s="43" t="s">
        <v>146</v>
      </c>
      <c r="AE3" s="43" t="s">
        <v>147</v>
      </c>
      <c r="AF3" s="43" t="s">
        <v>148</v>
      </c>
      <c r="AG3" s="43" t="s">
        <v>159</v>
      </c>
      <c r="AH3" s="43" t="s">
        <v>160</v>
      </c>
      <c r="AI3" s="43" t="s">
        <v>161</v>
      </c>
    </row>
    <row r="4" spans="1:35" ht="100" customHeight="1" x14ac:dyDescent="0.15">
      <c r="A4" s="8" t="s">
        <v>170</v>
      </c>
      <c r="B4" s="9" t="s">
        <v>247</v>
      </c>
      <c r="C4" s="46" t="s">
        <v>101</v>
      </c>
      <c r="D4" s="13" t="s">
        <v>101</v>
      </c>
      <c r="E4" s="9" t="s">
        <v>219</v>
      </c>
      <c r="F4" s="9" t="s">
        <v>220</v>
      </c>
      <c r="G4" s="14">
        <v>1</v>
      </c>
      <c r="H4" s="14">
        <v>45474</v>
      </c>
      <c r="I4" s="9" t="s">
        <v>230</v>
      </c>
      <c r="J4" s="11" t="s">
        <v>183</v>
      </c>
      <c r="K4" s="42" t="s">
        <v>231</v>
      </c>
      <c r="L4" s="9" t="s">
        <v>13</v>
      </c>
      <c r="M4" s="9" t="s">
        <v>13</v>
      </c>
      <c r="N4" s="9" t="s">
        <v>13</v>
      </c>
      <c r="O4" s="9" t="s">
        <v>13</v>
      </c>
      <c r="P4" s="9" t="s">
        <v>13</v>
      </c>
      <c r="Q4" s="9" t="s">
        <v>13</v>
      </c>
      <c r="R4" s="9" t="s">
        <v>13</v>
      </c>
      <c r="S4" s="9" t="s">
        <v>13</v>
      </c>
      <c r="T4" s="9" t="s">
        <v>13</v>
      </c>
      <c r="U4" s="9" t="s">
        <v>13</v>
      </c>
      <c r="V4" s="9" t="s">
        <v>13</v>
      </c>
      <c r="W4" s="9" t="s">
        <v>13</v>
      </c>
      <c r="X4" s="9" t="s">
        <v>13</v>
      </c>
      <c r="Y4" s="9" t="s">
        <v>13</v>
      </c>
      <c r="Z4" s="9" t="s">
        <v>13</v>
      </c>
      <c r="AA4" s="9" t="s">
        <v>13</v>
      </c>
      <c r="AB4" s="9" t="s">
        <v>13</v>
      </c>
      <c r="AC4" s="9" t="s">
        <v>13</v>
      </c>
      <c r="AD4" s="42" t="s">
        <v>13</v>
      </c>
      <c r="AE4" s="42" t="s">
        <v>13</v>
      </c>
      <c r="AF4" s="42" t="s">
        <v>13</v>
      </c>
      <c r="AG4" s="42" t="s">
        <v>13</v>
      </c>
      <c r="AH4" s="42" t="s">
        <v>13</v>
      </c>
      <c r="AI4" s="42" t="s">
        <v>13</v>
      </c>
    </row>
    <row r="5" spans="1:35" ht="100" customHeight="1" x14ac:dyDescent="0.15">
      <c r="A5" s="8" t="s">
        <v>170</v>
      </c>
      <c r="B5" s="9" t="s">
        <v>248</v>
      </c>
      <c r="C5" s="46" t="s">
        <v>101</v>
      </c>
      <c r="D5" s="13" t="s">
        <v>101</v>
      </c>
      <c r="E5" s="9" t="s">
        <v>219</v>
      </c>
      <c r="F5" s="9" t="s">
        <v>220</v>
      </c>
      <c r="G5" s="14">
        <v>1</v>
      </c>
      <c r="H5" s="14">
        <v>45474</v>
      </c>
      <c r="I5" s="9" t="s">
        <v>230</v>
      </c>
      <c r="J5" s="11" t="s">
        <v>183</v>
      </c>
      <c r="K5" s="42" t="s">
        <v>231</v>
      </c>
      <c r="L5" s="9" t="s">
        <v>13</v>
      </c>
      <c r="M5" s="9" t="s">
        <v>13</v>
      </c>
      <c r="N5" s="9" t="s">
        <v>13</v>
      </c>
      <c r="O5" s="9" t="s">
        <v>13</v>
      </c>
      <c r="P5" s="9" t="s">
        <v>13</v>
      </c>
      <c r="Q5" s="9" t="s">
        <v>13</v>
      </c>
      <c r="R5" s="9" t="s">
        <v>13</v>
      </c>
      <c r="S5" s="9" t="s">
        <v>13</v>
      </c>
      <c r="T5" s="9" t="s">
        <v>13</v>
      </c>
      <c r="U5" s="9" t="s">
        <v>13</v>
      </c>
      <c r="V5" s="9" t="s">
        <v>13</v>
      </c>
      <c r="W5" s="9" t="s">
        <v>13</v>
      </c>
      <c r="X5" s="9" t="s">
        <v>13</v>
      </c>
      <c r="Y5" s="9" t="s">
        <v>13</v>
      </c>
      <c r="Z5" s="9" t="s">
        <v>13</v>
      </c>
      <c r="AA5" s="9" t="s">
        <v>13</v>
      </c>
      <c r="AB5" s="9" t="s">
        <v>13</v>
      </c>
      <c r="AC5" s="9" t="s">
        <v>13</v>
      </c>
      <c r="AD5" s="42" t="s">
        <v>13</v>
      </c>
      <c r="AE5" s="42" t="s">
        <v>13</v>
      </c>
      <c r="AF5" s="42" t="s">
        <v>13</v>
      </c>
      <c r="AG5" s="42" t="s">
        <v>13</v>
      </c>
      <c r="AH5" s="42" t="s">
        <v>13</v>
      </c>
      <c r="AI5" s="42" t="s">
        <v>13</v>
      </c>
    </row>
    <row r="6" spans="1:35" ht="100" customHeight="1" x14ac:dyDescent="0.15">
      <c r="A6" s="8" t="s">
        <v>12</v>
      </c>
      <c r="B6" s="9" t="s">
        <v>225</v>
      </c>
      <c r="C6" s="46" t="s">
        <v>101</v>
      </c>
      <c r="D6" s="13" t="s">
        <v>101</v>
      </c>
      <c r="E6" s="9" t="s">
        <v>222</v>
      </c>
      <c r="F6" s="9" t="s">
        <v>221</v>
      </c>
      <c r="G6" s="14">
        <v>44440</v>
      </c>
      <c r="H6" s="14">
        <v>45261</v>
      </c>
      <c r="I6" s="9" t="s">
        <v>13</v>
      </c>
      <c r="J6" s="11" t="s">
        <v>13</v>
      </c>
      <c r="K6" s="42" t="s">
        <v>232</v>
      </c>
      <c r="L6" s="9" t="s">
        <v>13</v>
      </c>
      <c r="M6" s="9" t="s">
        <v>13</v>
      </c>
      <c r="N6" s="9" t="s">
        <v>13</v>
      </c>
      <c r="O6" s="9" t="s">
        <v>13</v>
      </c>
      <c r="P6" s="9" t="s">
        <v>13</v>
      </c>
      <c r="Q6" s="9" t="s">
        <v>13</v>
      </c>
      <c r="R6" s="9" t="s">
        <v>13</v>
      </c>
      <c r="S6" s="9" t="s">
        <v>13</v>
      </c>
      <c r="T6" s="9" t="s">
        <v>13</v>
      </c>
      <c r="U6" s="9" t="s">
        <v>13</v>
      </c>
      <c r="V6" s="9" t="s">
        <v>13</v>
      </c>
      <c r="W6" s="9" t="s">
        <v>13</v>
      </c>
      <c r="X6" s="9" t="s">
        <v>13</v>
      </c>
      <c r="Y6" s="9" t="s">
        <v>13</v>
      </c>
      <c r="Z6" s="9" t="s">
        <v>13</v>
      </c>
      <c r="AA6" s="9" t="s">
        <v>13</v>
      </c>
      <c r="AB6" s="9" t="s">
        <v>13</v>
      </c>
      <c r="AC6" s="9" t="s">
        <v>13</v>
      </c>
      <c r="AD6" s="42" t="s">
        <v>13</v>
      </c>
      <c r="AE6" s="42" t="s">
        <v>13</v>
      </c>
      <c r="AF6" s="42" t="s">
        <v>13</v>
      </c>
      <c r="AG6" s="42" t="s">
        <v>13</v>
      </c>
      <c r="AH6" s="42" t="s">
        <v>13</v>
      </c>
      <c r="AI6" s="42" t="s">
        <v>13</v>
      </c>
    </row>
    <row r="7" spans="1:35" ht="100" customHeight="1" x14ac:dyDescent="0.15">
      <c r="A7" s="8" t="s">
        <v>12</v>
      </c>
      <c r="B7" s="9" t="s">
        <v>224</v>
      </c>
      <c r="C7" s="46" t="s">
        <v>101</v>
      </c>
      <c r="D7" s="13" t="s">
        <v>101</v>
      </c>
      <c r="E7" s="9" t="s">
        <v>222</v>
      </c>
      <c r="F7" s="9" t="s">
        <v>221</v>
      </c>
      <c r="G7" s="14">
        <v>41883</v>
      </c>
      <c r="H7" s="14">
        <v>43191</v>
      </c>
      <c r="I7" s="9" t="s">
        <v>13</v>
      </c>
      <c r="J7" s="11" t="s">
        <v>13</v>
      </c>
      <c r="K7" s="42" t="s">
        <v>232</v>
      </c>
      <c r="L7" s="9" t="s">
        <v>13</v>
      </c>
      <c r="M7" s="9" t="s">
        <v>13</v>
      </c>
      <c r="N7" s="9" t="s">
        <v>13</v>
      </c>
      <c r="O7" s="9" t="s">
        <v>13</v>
      </c>
      <c r="P7" s="9" t="s">
        <v>13</v>
      </c>
      <c r="Q7" s="9" t="s">
        <v>13</v>
      </c>
      <c r="R7" s="9" t="s">
        <v>13</v>
      </c>
      <c r="S7" s="9" t="s">
        <v>13</v>
      </c>
      <c r="T7" s="9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42" t="s">
        <v>13</v>
      </c>
      <c r="AE7" s="42" t="s">
        <v>13</v>
      </c>
      <c r="AF7" s="42" t="s">
        <v>13</v>
      </c>
      <c r="AG7" s="42" t="s">
        <v>13</v>
      </c>
      <c r="AH7" s="42" t="s">
        <v>13</v>
      </c>
      <c r="AI7" s="42" t="s">
        <v>13</v>
      </c>
    </row>
    <row r="8" spans="1:35" ht="100" customHeight="1" x14ac:dyDescent="0.15">
      <c r="A8" s="8" t="s">
        <v>12</v>
      </c>
      <c r="B8" s="9" t="s">
        <v>223</v>
      </c>
      <c r="C8" s="46" t="s">
        <v>101</v>
      </c>
      <c r="D8" s="13" t="s">
        <v>101</v>
      </c>
      <c r="E8" s="9" t="s">
        <v>222</v>
      </c>
      <c r="F8" s="9" t="s">
        <v>221</v>
      </c>
      <c r="G8" s="14">
        <v>43344</v>
      </c>
      <c r="H8" s="14">
        <v>44044</v>
      </c>
      <c r="I8" s="34" t="s">
        <v>13</v>
      </c>
      <c r="J8" s="15" t="s">
        <v>13</v>
      </c>
      <c r="K8" s="42" t="s">
        <v>232</v>
      </c>
      <c r="L8" s="9" t="s">
        <v>13</v>
      </c>
      <c r="M8" s="9" t="s">
        <v>13</v>
      </c>
      <c r="N8" s="9" t="s">
        <v>13</v>
      </c>
      <c r="O8" s="9" t="s">
        <v>13</v>
      </c>
      <c r="P8" s="9" t="s">
        <v>13</v>
      </c>
      <c r="Q8" s="9" t="s">
        <v>13</v>
      </c>
      <c r="R8" s="9" t="s">
        <v>13</v>
      </c>
      <c r="S8" s="9" t="s">
        <v>13</v>
      </c>
      <c r="T8" s="9" t="s">
        <v>13</v>
      </c>
      <c r="U8" s="9" t="s">
        <v>13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42" t="s">
        <v>13</v>
      </c>
      <c r="AE8" s="42" t="s">
        <v>13</v>
      </c>
      <c r="AF8" s="42" t="s">
        <v>13</v>
      </c>
      <c r="AG8" s="42" t="s">
        <v>13</v>
      </c>
      <c r="AH8" s="42" t="s">
        <v>13</v>
      </c>
      <c r="AI8" s="42" t="s">
        <v>13</v>
      </c>
    </row>
    <row r="9" spans="1:35" ht="100" customHeight="1" x14ac:dyDescent="0.15">
      <c r="A9" s="8" t="s">
        <v>27</v>
      </c>
      <c r="B9" s="9" t="s">
        <v>226</v>
      </c>
      <c r="C9" s="46" t="s">
        <v>101</v>
      </c>
      <c r="D9" s="13" t="s">
        <v>101</v>
      </c>
      <c r="E9" s="9" t="s">
        <v>13</v>
      </c>
      <c r="F9" s="9" t="s">
        <v>13</v>
      </c>
      <c r="G9" s="14">
        <v>45292</v>
      </c>
      <c r="H9" s="14" t="s">
        <v>13</v>
      </c>
      <c r="I9" s="9" t="s">
        <v>228</v>
      </c>
      <c r="J9" s="9" t="s">
        <v>188</v>
      </c>
      <c r="K9" s="42" t="str">
        <f>L9</f>
        <v>This is a project purpose statement</v>
      </c>
      <c r="L9" s="9" t="s">
        <v>249</v>
      </c>
      <c r="M9" s="9" t="s">
        <v>13</v>
      </c>
      <c r="N9" s="9" t="s">
        <v>13</v>
      </c>
      <c r="O9" s="9" t="s">
        <v>13</v>
      </c>
      <c r="P9" s="9" t="s">
        <v>13</v>
      </c>
      <c r="Q9" s="9" t="s">
        <v>19</v>
      </c>
      <c r="R9" s="9" t="s">
        <v>17</v>
      </c>
      <c r="S9" s="9" t="s">
        <v>71</v>
      </c>
      <c r="T9" s="9" t="s">
        <v>18</v>
      </c>
      <c r="U9" s="9" t="s">
        <v>13</v>
      </c>
      <c r="V9" s="9" t="s">
        <v>13</v>
      </c>
      <c r="W9" s="9" t="s">
        <v>13</v>
      </c>
      <c r="X9" s="9" t="s">
        <v>13</v>
      </c>
      <c r="Y9" s="9" t="s">
        <v>13</v>
      </c>
      <c r="Z9" s="9" t="s">
        <v>13</v>
      </c>
      <c r="AA9" s="9" t="s">
        <v>13</v>
      </c>
      <c r="AB9" s="9" t="s">
        <v>13</v>
      </c>
      <c r="AC9" s="9" t="s">
        <v>13</v>
      </c>
      <c r="AD9" s="42" t="s">
        <v>13</v>
      </c>
      <c r="AE9" s="42" t="s">
        <v>13</v>
      </c>
      <c r="AF9" s="42" t="s">
        <v>13</v>
      </c>
      <c r="AG9" s="42" t="s">
        <v>13</v>
      </c>
      <c r="AH9" s="42" t="s">
        <v>13</v>
      </c>
      <c r="AI9" s="42" t="s">
        <v>13</v>
      </c>
    </row>
    <row r="10" spans="1:35" ht="100" customHeight="1" x14ac:dyDescent="0.15">
      <c r="A10" s="8" t="s">
        <v>27</v>
      </c>
      <c r="B10" s="9" t="s">
        <v>227</v>
      </c>
      <c r="C10" s="46" t="s">
        <v>101</v>
      </c>
      <c r="D10" s="13" t="s">
        <v>101</v>
      </c>
      <c r="E10" s="9" t="s">
        <v>13</v>
      </c>
      <c r="F10" s="9" t="s">
        <v>13</v>
      </c>
      <c r="G10" s="14">
        <v>45383</v>
      </c>
      <c r="H10" s="14" t="s">
        <v>13</v>
      </c>
      <c r="I10" s="9" t="s">
        <v>229</v>
      </c>
      <c r="J10" s="15" t="s">
        <v>171</v>
      </c>
      <c r="K10" s="42" t="str">
        <f>L10</f>
        <v>This is a project purpose statement</v>
      </c>
      <c r="L10" s="9" t="s">
        <v>249</v>
      </c>
      <c r="M10" s="9" t="s">
        <v>13</v>
      </c>
      <c r="N10" s="9" t="s">
        <v>13</v>
      </c>
      <c r="O10" s="9" t="s">
        <v>13</v>
      </c>
      <c r="P10" s="9" t="s">
        <v>13</v>
      </c>
      <c r="Q10" s="9" t="s">
        <v>46</v>
      </c>
      <c r="R10" s="9" t="s">
        <v>70</v>
      </c>
      <c r="S10" s="9" t="s">
        <v>71</v>
      </c>
      <c r="T10" s="9" t="s">
        <v>190</v>
      </c>
      <c r="U10" s="9" t="s">
        <v>13</v>
      </c>
      <c r="V10" s="9" t="s">
        <v>13</v>
      </c>
      <c r="W10" s="9" t="s">
        <v>13</v>
      </c>
      <c r="X10" s="9" t="s">
        <v>13</v>
      </c>
      <c r="Y10" s="9" t="s">
        <v>13</v>
      </c>
      <c r="Z10" s="9" t="s">
        <v>13</v>
      </c>
      <c r="AA10" s="9" t="s">
        <v>13</v>
      </c>
      <c r="AB10" s="9" t="s">
        <v>13</v>
      </c>
      <c r="AC10" s="9" t="s">
        <v>13</v>
      </c>
      <c r="AD10" s="42" t="s">
        <v>13</v>
      </c>
      <c r="AE10" s="42" t="s">
        <v>13</v>
      </c>
      <c r="AF10" s="42" t="s">
        <v>13</v>
      </c>
      <c r="AG10" s="42" t="s">
        <v>13</v>
      </c>
      <c r="AH10" s="42" t="s">
        <v>13</v>
      </c>
      <c r="AI10" s="42" t="s">
        <v>13</v>
      </c>
    </row>
    <row r="11" spans="1:35" ht="100" customHeight="1" x14ac:dyDescent="0.15">
      <c r="A11" s="8" t="s">
        <v>119</v>
      </c>
      <c r="B11" s="9" t="s">
        <v>240</v>
      </c>
      <c r="C11" s="46" t="s">
        <v>13</v>
      </c>
      <c r="D11" s="13" t="s">
        <v>13</v>
      </c>
      <c r="E11" s="9" t="s">
        <v>239</v>
      </c>
      <c r="F11" s="9" t="s">
        <v>13</v>
      </c>
      <c r="G11" s="14" t="s">
        <v>13</v>
      </c>
      <c r="H11" s="14" t="s">
        <v>13</v>
      </c>
      <c r="I11" s="9" t="s">
        <v>243</v>
      </c>
      <c r="J11" s="11" t="s">
        <v>182</v>
      </c>
      <c r="K11" s="42" t="s">
        <v>234</v>
      </c>
      <c r="L11" s="9" t="str">
        <f>K11</f>
        <v>This is a brief lay summary of the paper.</v>
      </c>
      <c r="M11" s="9" t="s">
        <v>13</v>
      </c>
      <c r="N11" s="9" t="s">
        <v>13</v>
      </c>
      <c r="O11" s="9" t="s">
        <v>13</v>
      </c>
      <c r="P11" s="9" t="s">
        <v>13</v>
      </c>
      <c r="Q11" s="9" t="s">
        <v>13</v>
      </c>
      <c r="R11" s="9" t="s">
        <v>13</v>
      </c>
      <c r="S11" s="9" t="s">
        <v>13</v>
      </c>
      <c r="T11" s="9" t="s">
        <v>13</v>
      </c>
      <c r="U11" s="9" t="s">
        <v>13</v>
      </c>
      <c r="V11" s="9" t="s">
        <v>13</v>
      </c>
      <c r="W11" s="9" t="s">
        <v>13</v>
      </c>
      <c r="X11" s="9" t="s">
        <v>13</v>
      </c>
      <c r="Y11" s="9" t="s">
        <v>13</v>
      </c>
      <c r="Z11" s="9" t="s">
        <v>13</v>
      </c>
      <c r="AA11" s="9" t="s">
        <v>13</v>
      </c>
      <c r="AB11" s="9" t="s">
        <v>13</v>
      </c>
      <c r="AC11" s="9" t="s">
        <v>13</v>
      </c>
      <c r="AD11" s="42" t="s">
        <v>13</v>
      </c>
      <c r="AE11" s="42" t="s">
        <v>13</v>
      </c>
      <c r="AF11" s="42" t="s">
        <v>13</v>
      </c>
      <c r="AG11" s="42" t="s">
        <v>13</v>
      </c>
      <c r="AH11" s="42" t="s">
        <v>13</v>
      </c>
      <c r="AI11" s="42" t="s">
        <v>13</v>
      </c>
    </row>
    <row r="12" spans="1:35" ht="100" customHeight="1" x14ac:dyDescent="0.15">
      <c r="A12" s="8" t="s">
        <v>14</v>
      </c>
      <c r="B12" s="9" t="s">
        <v>241</v>
      </c>
      <c r="C12" s="46" t="s">
        <v>101</v>
      </c>
      <c r="D12" s="13" t="s">
        <v>101</v>
      </c>
      <c r="E12" s="9" t="s">
        <v>219</v>
      </c>
      <c r="F12" s="9" t="s">
        <v>221</v>
      </c>
      <c r="G12" s="14">
        <v>43282</v>
      </c>
      <c r="H12" s="14">
        <v>44409</v>
      </c>
      <c r="I12" s="9" t="s">
        <v>13</v>
      </c>
      <c r="J12" s="11" t="s">
        <v>13</v>
      </c>
      <c r="K12" s="42" t="s">
        <v>233</v>
      </c>
      <c r="L12" s="9" t="s">
        <v>235</v>
      </c>
      <c r="M12" s="9" t="s">
        <v>236</v>
      </c>
      <c r="N12" s="9" t="s">
        <v>237</v>
      </c>
      <c r="O12" s="9" t="s">
        <v>238</v>
      </c>
      <c r="P12" s="9" t="s">
        <v>13</v>
      </c>
      <c r="Q12" s="9" t="s">
        <v>13</v>
      </c>
      <c r="R12" s="9" t="s">
        <v>13</v>
      </c>
      <c r="S12" s="9" t="s">
        <v>13</v>
      </c>
      <c r="T12" s="9" t="s">
        <v>13</v>
      </c>
      <c r="U12" s="9" t="s">
        <v>13</v>
      </c>
      <c r="V12" s="9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  <c r="AD12" s="42" t="s">
        <v>13</v>
      </c>
      <c r="AE12" s="42" t="s">
        <v>13</v>
      </c>
      <c r="AF12" s="42" t="s">
        <v>13</v>
      </c>
      <c r="AG12" s="42" t="s">
        <v>13</v>
      </c>
      <c r="AH12" s="42" t="s">
        <v>13</v>
      </c>
      <c r="AI12" s="42" t="s">
        <v>13</v>
      </c>
    </row>
    <row r="13" spans="1:35" ht="100" customHeight="1" x14ac:dyDescent="0.15">
      <c r="A13" s="8" t="s">
        <v>14</v>
      </c>
      <c r="B13" s="9" t="s">
        <v>246</v>
      </c>
      <c r="C13" s="46" t="s">
        <v>101</v>
      </c>
      <c r="D13" s="13" t="s">
        <v>101</v>
      </c>
      <c r="E13" s="9" t="s">
        <v>219</v>
      </c>
      <c r="F13" s="9" t="s">
        <v>221</v>
      </c>
      <c r="G13" s="14">
        <v>44440</v>
      </c>
      <c r="H13" s="14">
        <v>44774</v>
      </c>
      <c r="I13" s="9" t="s">
        <v>13</v>
      </c>
      <c r="J13" s="11" t="s">
        <v>13</v>
      </c>
      <c r="K13" s="42" t="s">
        <v>233</v>
      </c>
      <c r="L13" s="9" t="s">
        <v>235</v>
      </c>
      <c r="M13" s="9" t="s">
        <v>236</v>
      </c>
      <c r="N13" s="9" t="s">
        <v>237</v>
      </c>
      <c r="O13" s="9" t="s">
        <v>13</v>
      </c>
      <c r="P13" s="9" t="s">
        <v>13</v>
      </c>
      <c r="Q13" s="9" t="s">
        <v>13</v>
      </c>
      <c r="R13" s="9" t="s">
        <v>13</v>
      </c>
      <c r="S13" s="9" t="s">
        <v>13</v>
      </c>
      <c r="T13" s="9" t="s">
        <v>13</v>
      </c>
      <c r="U13" s="9" t="s">
        <v>13</v>
      </c>
      <c r="V13" s="9" t="s">
        <v>13</v>
      </c>
      <c r="W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D13" s="42" t="s">
        <v>13</v>
      </c>
      <c r="AE13" s="42" t="s">
        <v>13</v>
      </c>
      <c r="AF13" s="42" t="s">
        <v>13</v>
      </c>
      <c r="AG13" s="42" t="s">
        <v>13</v>
      </c>
      <c r="AH13" s="42" t="s">
        <v>13</v>
      </c>
      <c r="AI13" s="42" t="s">
        <v>13</v>
      </c>
    </row>
    <row r="14" spans="1:35" ht="100" customHeight="1" x14ac:dyDescent="0.15">
      <c r="A14" s="8" t="s">
        <v>118</v>
      </c>
      <c r="B14" s="9" t="s">
        <v>242</v>
      </c>
      <c r="C14" s="46" t="s">
        <v>13</v>
      </c>
      <c r="D14" s="13" t="s">
        <v>13</v>
      </c>
      <c r="E14" s="9" t="s">
        <v>13</v>
      </c>
      <c r="F14" s="9" t="s">
        <v>13</v>
      </c>
      <c r="G14" s="14" t="s">
        <v>13</v>
      </c>
      <c r="H14" s="14" t="s">
        <v>13</v>
      </c>
      <c r="I14" s="9" t="s">
        <v>244</v>
      </c>
      <c r="J14" s="11" t="s">
        <v>184</v>
      </c>
      <c r="K14" s="42" t="s">
        <v>245</v>
      </c>
      <c r="L14" s="9" t="str">
        <f>K14</f>
        <v>This is a brief summary of the piece.</v>
      </c>
      <c r="M14" s="9" t="s">
        <v>13</v>
      </c>
      <c r="N14" s="9" t="s">
        <v>13</v>
      </c>
      <c r="O14" s="9" t="s">
        <v>13</v>
      </c>
      <c r="P14" s="9" t="s">
        <v>13</v>
      </c>
      <c r="Q14" s="9" t="s">
        <v>13</v>
      </c>
      <c r="R14" s="9" t="s">
        <v>13</v>
      </c>
      <c r="S14" s="9" t="s">
        <v>13</v>
      </c>
      <c r="T14" s="9" t="s">
        <v>13</v>
      </c>
      <c r="U14" s="9" t="s">
        <v>13</v>
      </c>
      <c r="V14" s="9" t="s">
        <v>13</v>
      </c>
      <c r="W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  <c r="AD14" s="42" t="s">
        <v>13</v>
      </c>
      <c r="AE14" s="42" t="s">
        <v>13</v>
      </c>
      <c r="AF14" s="42" t="s">
        <v>13</v>
      </c>
      <c r="AG14" s="42" t="s">
        <v>13</v>
      </c>
      <c r="AH14" s="42" t="s">
        <v>13</v>
      </c>
      <c r="AI14" s="42" t="s">
        <v>13</v>
      </c>
    </row>
  </sheetData>
  <autoFilter ref="A3:AI14" xr:uid="{00000000-0001-0000-0000-000000000000}">
    <sortState xmlns:xlrd2="http://schemas.microsoft.com/office/spreadsheetml/2017/richdata2" ref="A4:AI14">
      <sortCondition ref="A3:A14"/>
    </sortState>
  </autoFilter>
  <dataConsolidate/>
  <customSheetViews>
    <customSheetView guid="{3062D464-6811-D443-AF95-27507DF48802}" showGridLines="0" showAutoFilter="1" hiddenColumns="1">
      <pane xSplit="1" ySplit="2" topLeftCell="B3" activePane="bottomRight" state="frozen"/>
      <selection pane="bottomRight"/>
      <pageMargins left="0.75" right="0.75" top="1" bottom="1" header="0.5" footer="0.5"/>
      <pageSetup orientation="portrait" horizontalDpi="0" verticalDpi="0"/>
      <autoFilter ref="A2:AD2" xr:uid="{A81A54EE-B9A5-8D41-925C-FE11E6FC7C3D}"/>
    </customSheetView>
  </customSheetViews>
  <phoneticPr fontId="26" type="noConversion"/>
  <conditionalFormatting sqref="K4:P95">
    <cfRule type="expression" dxfId="7" priority="9">
      <formula>AND((LEN(TRIM(K4)) - LEN(SUBSTITUTE(K4, " ", "")) + 1) &gt; 23, NOT(ISBLANK(K4)))</formula>
    </cfRule>
  </conditionalFormatting>
  <conditionalFormatting sqref="A4:AI95">
    <cfRule type="expression" dxfId="6" priority="1">
      <formula>$D4="x"</formula>
    </cfRule>
  </conditionalFormatting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C96E6E7-3994-BF47-9542-B14431B36EBE}">
            <xm:f>AND(Q4&lt;&gt;"", Q4&lt;&gt;"NA", ISERROR(MATCH(Q4, skills_included!$D$2:$D$1000, 0)))</xm:f>
            <x14:dxf>
              <font>
                <color rgb="FF9C0006"/>
              </font>
            </x14:dxf>
          </x14:cfRule>
          <xm:sqref>Q4:AC95</xm:sqref>
        </x14:conditionalFormatting>
        <x14:conditionalFormatting xmlns:xm="http://schemas.microsoft.com/office/excel/2006/main">
          <x14:cfRule type="expression" priority="6" id="{977FF0A2-7273-5645-978C-AA9C7B062AB4}">
            <xm:f>AND(AD4&lt;&gt;"", AD4&lt;&gt;"NA", ISERROR(MATCH(AD4, skills_included!$A$2:$A$1000, 0)))</xm:f>
            <x14:dxf>
              <font>
                <color rgb="FF9C0006"/>
              </font>
            </x14:dxf>
          </x14:cfRule>
          <xm:sqref>AD4:AI95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xr:uid="{E216EF3B-0B4C-D849-AF3D-013F435489A0}">
          <x14:formula1>
            <xm:f>skills_included!$D$2:$D$1000</xm:f>
          </x14:formula1>
          <xm:sqref>Q4:AC1048576</xm:sqref>
        </x14:dataValidation>
        <x14:dataValidation type="list" errorStyle="information" allowBlank="1" showInputMessage="1" xr:uid="{720ED6D0-62B6-444E-9E4F-3A0CF4E89014}">
          <x14:formula1>
            <xm:f>skills_included!$B$2:$B$1000</xm:f>
          </x14:formula1>
          <xm:sqref>AD4:AF1048576</xm:sqref>
        </x14:dataValidation>
        <x14:dataValidation type="list" errorStyle="information" allowBlank="1" showInputMessage="1" xr:uid="{75A10B12-0CE5-0745-9647-CB5EAE78B43D}">
          <x14:formula1>
            <xm:f>skills_included!$C$2:$C$1000</xm:f>
          </x14:formula1>
          <xm:sqref>AG4:AI1048576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F0EA-158F-9B46-9CAA-1F7AA2507D09}">
  <dimension ref="A1:N116"/>
  <sheetViews>
    <sheetView showGridLines="0" zoomScaleNormal="100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G13" sqref="G13"/>
    </sheetView>
  </sheetViews>
  <sheetFormatPr baseColWidth="10" defaultRowHeight="16" x14ac:dyDescent="0.15"/>
  <cols>
    <col min="1" max="1" width="45.25" style="18" bestFit="1" customWidth="1"/>
    <col min="2" max="2" width="67" style="18" bestFit="1" customWidth="1"/>
    <col min="3" max="3" width="15.75" style="49" customWidth="1"/>
    <col min="4" max="4" width="15.25" style="24" bestFit="1" customWidth="1"/>
    <col min="5" max="5" width="11.5" style="23" bestFit="1" customWidth="1"/>
    <col min="6" max="6" width="19.5" style="26" bestFit="1" customWidth="1"/>
    <col min="7" max="7" width="22.5" style="26" bestFit="1" customWidth="1"/>
    <col min="8" max="8" width="28.25" style="26" bestFit="1" customWidth="1"/>
    <col min="9" max="9" width="27" style="26" customWidth="1"/>
    <col min="10" max="10" width="17.5" style="26" bestFit="1" customWidth="1"/>
    <col min="11" max="12" width="24" style="17" bestFit="1" customWidth="1"/>
    <col min="13" max="13" width="24" style="17" customWidth="1"/>
    <col min="14" max="14" width="30.5" style="17" bestFit="1" customWidth="1"/>
    <col min="15" max="16" width="13.75" style="18" bestFit="1" customWidth="1"/>
    <col min="17" max="16384" width="10.75" style="18"/>
  </cols>
  <sheetData>
    <row r="1" spans="1:14" s="16" customFormat="1" ht="32" customHeight="1" x14ac:dyDescent="0.15">
      <c r="A1" s="16" t="s">
        <v>192</v>
      </c>
      <c r="B1" s="54" t="s">
        <v>194</v>
      </c>
      <c r="C1" s="29"/>
      <c r="D1" s="54" t="s">
        <v>189</v>
      </c>
      <c r="F1" s="41" t="s">
        <v>120</v>
      </c>
      <c r="G1" s="41" t="s">
        <v>120</v>
      </c>
      <c r="H1" s="41" t="s">
        <v>120</v>
      </c>
      <c r="I1" s="41" t="s">
        <v>158</v>
      </c>
      <c r="J1" s="41"/>
      <c r="K1" s="41" t="s">
        <v>163</v>
      </c>
      <c r="L1" s="41" t="s">
        <v>163</v>
      </c>
      <c r="M1" s="41" t="s">
        <v>163</v>
      </c>
      <c r="N1" s="41" t="s">
        <v>163</v>
      </c>
    </row>
    <row r="2" spans="1:14" ht="32" customHeight="1" x14ac:dyDescent="0.15">
      <c r="A2" s="18" cm="1">
        <f t="array" ref="A2">SUM(IF(FREQUENCY(IF(D4:D1009 = "x", MATCH(N4:N1009, N4:N1009, 0)), IF(D4:D1009 = "x", MATCH(N4:N1009, N4:N1009, 0))) &gt; 0, 1))</f>
        <v>5</v>
      </c>
      <c r="B2" s="58" t="s">
        <v>193</v>
      </c>
      <c r="C2" s="29"/>
      <c r="D2" s="52">
        <f>COUNTIF(D4:D1009, "=x")</f>
        <v>12</v>
      </c>
      <c r="E2" s="53">
        <f>AVERAGEIF(D4:D1009, "=x", E4:E1009)</f>
        <v>3.3958333333333335</v>
      </c>
      <c r="F2" s="17">
        <f>COUNTIF(F4:F1009, "=x")</f>
        <v>4</v>
      </c>
      <c r="G2" s="17">
        <f>COUNTIFS(G4:G1009, "=x")</f>
        <v>4</v>
      </c>
      <c r="H2" s="17">
        <f>COUNTIF(H4:H1009, "=x")</f>
        <v>4</v>
      </c>
      <c r="I2" s="17">
        <f>COUNTIFS(I4:I1009, "=x")</f>
        <v>20</v>
      </c>
      <c r="J2" s="19">
        <f>COUNTIFS(D4:D109, "=x", J4:J109,"=x")</f>
        <v>8</v>
      </c>
    </row>
    <row r="3" spans="1:14" x14ac:dyDescent="0.15">
      <c r="A3" s="18" t="s">
        <v>126</v>
      </c>
      <c r="B3" s="18" t="s">
        <v>15</v>
      </c>
      <c r="C3" s="38" t="s">
        <v>185</v>
      </c>
      <c r="D3" s="21" t="s">
        <v>1</v>
      </c>
      <c r="E3" s="20" t="s">
        <v>16</v>
      </c>
      <c r="F3" s="22" t="s">
        <v>156</v>
      </c>
      <c r="G3" s="17" t="s">
        <v>157</v>
      </c>
      <c r="H3" s="22" t="s">
        <v>154</v>
      </c>
      <c r="I3" s="17" t="s">
        <v>155</v>
      </c>
      <c r="J3" s="22" t="s">
        <v>91</v>
      </c>
      <c r="K3" s="17" t="s">
        <v>152</v>
      </c>
      <c r="L3" s="17" t="s">
        <v>153</v>
      </c>
      <c r="M3" s="17" t="s">
        <v>142</v>
      </c>
      <c r="N3" s="17" t="s">
        <v>115</v>
      </c>
    </row>
    <row r="4" spans="1:14" x14ac:dyDescent="0.15">
      <c r="A4" s="18" t="s">
        <v>90</v>
      </c>
      <c r="B4" s="18" t="s">
        <v>17</v>
      </c>
      <c r="C4" s="49" t="s">
        <v>101</v>
      </c>
      <c r="D4" s="24" t="s">
        <v>101</v>
      </c>
      <c r="E4" s="23">
        <v>3.5</v>
      </c>
      <c r="F4" s="26" t="s">
        <v>101</v>
      </c>
      <c r="I4" s="26" t="s">
        <v>101</v>
      </c>
      <c r="J4" s="26" t="s">
        <v>101</v>
      </c>
      <c r="K4" s="25" t="b" cm="1">
        <f t="array" ref="K4">NOT(AND(
    SUMPRODUCT(
        --(ISNUMBER(SEARCH(" " &amp; B4 &amp; " ",    IF(entries!$D$4:$D$95 = "x",    IF(LEFT(entries!$L$4:$AC$95,  1) &lt;&gt; "/",    " " &amp; entries!$L$4:$AC$95 &amp; " ",    FALSE),    FALSE))) +
           ISNUMBER(SEARCH(" " &amp; B4 &amp; ",",    IF(entries!$D$4:$D$95 = "x",    IF(LEFT(entries!$L$4:$AC$95,  1) &lt;&gt; "/",    " " &amp; entries!$L$4:$AC$95 &amp; ",",    FALSE),    FALSE))) +
           ISNUMBER(SEARCH("(" &amp; B4 &amp; ")",    IF(entries!$D$4:$D$95 = "x",    IF(LEFT(entries!$L$4:$AC$95,  1) &lt;&gt; "/",    "(" &amp; entries!$L$4:$AC$95 &amp; ")",    FALSE),    FALSE))) +
           ISNUMBER(SEARCH("(" &amp; B4 &amp; ", ",    IF(entries!$D$4:$D$95 = "x",    IF(LEFT(entries!$L$4:$AC$95,  1) &lt;&gt; "/",    "(" &amp; entries!$L$4:$AC$95 &amp; ", ",    FALSE),    FALSE))) +
           ISNUMBER(SEARCH(" " &amp; B4 &amp; ")",    IF(entries!$D$4:$D$95 = "x",    IF(LEFT(entries!$L$4:$AC$95,  1) &lt;&gt; "/",    " " &amp; entries!$L$4:$AC$95 &amp; ")",    FALSE),    FALSE))))
    ) = 0,
    NOT(OR(B4="Python", B4="Git"))
))</f>
        <v>1</v>
      </c>
      <c r="L4" s="25" t="b" cm="1">
        <f t="array" ref="L4">NOT(AND(
    SUMPRODUCT(
        --(ISNUMBER(SEARCH(" " &amp; B4 &amp; " ",    IF(entries!$D$4:$D$95 = "x",    " " &amp; entries!$AD$4:$AI$95 &amp; " ",    FALSE))) +
           ISNUMBER(SEARCH(" " &amp; B4 &amp; ",",    IF(entries!$D$4:$D$95 = "x",    " " &amp; entries!$AD$4:$AI$95 &amp; ",",    FALSE))) +
           ISNUMBER(SEARCH("(" &amp; B4 &amp; ")",    IF(entries!$D$4:$D$95 = "x",    "(" &amp; entries!$AD$4:$AI$95 &amp; ")",    FALSE))) +
           ISNUMBER(SEARCH("(" &amp; B4 &amp; ", ",    IF(entries!$D$4:$D$95 = "x",     "(" &amp; entries!$AD$4:$AI$95 &amp; ", ",    FALSE))) +
           ISNUMBER(SEARCH(" " &amp; B4 &amp; ")",    IF(entries!$D$4:$D$95 = "x",     " " &amp; entries!$AD$4:$AI$95 &amp; ")",    FALSE))))
    ) = 0,
    NOT(OR(B4="Python", B4="Git"))
))</f>
        <v>0</v>
      </c>
      <c r="M4" s="17" cm="1">
        <f t="array" ref="M4">SUM((A4=skills_order!$A$3:$A$1000) * skills_order!$D$3:$D$1000)</f>
        <v>1</v>
      </c>
      <c r="N4" s="17" t="str">
        <f>INDEX(skills_order!$C$3:$C$1000, MATCH($A4, skills_order!$A$3:$A$1000, 0))</f>
        <v>Programming</v>
      </c>
    </row>
    <row r="5" spans="1:14" x14ac:dyDescent="0.15">
      <c r="A5" s="18" t="s">
        <v>90</v>
      </c>
      <c r="B5" s="18" t="s">
        <v>18</v>
      </c>
      <c r="C5" s="49" t="s">
        <v>101</v>
      </c>
      <c r="D5" s="24" t="s">
        <v>101</v>
      </c>
      <c r="E5" s="23">
        <v>3</v>
      </c>
      <c r="F5" s="26" t="s">
        <v>101</v>
      </c>
      <c r="I5" s="26" t="s">
        <v>101</v>
      </c>
      <c r="J5" s="26" t="s">
        <v>101</v>
      </c>
      <c r="K5" s="25" t="b" cm="1">
        <f t="array" ref="K5">NOT(AND(
    SUMPRODUCT(
        --(ISNUMBER(SEARCH(" " &amp; B5 &amp; " ",    IF(entries!$D$4:$D$95 = "x",    IF(LEFT(entries!$L$4:$AC$95,  1) &lt;&gt; "/",    " " &amp; entries!$L$4:$AC$95 &amp; " ",    FALSE),    FALSE))) +
           ISNUMBER(SEARCH(" " &amp; B5 &amp; ",",    IF(entries!$D$4:$D$95 = "x",    IF(LEFT(entries!$L$4:$AC$95,  1) &lt;&gt; "/",    " " &amp; entries!$L$4:$AC$95 &amp; ",",    FALSE),    FALSE))) +
           ISNUMBER(SEARCH("(" &amp; B5 &amp; ")",    IF(entries!$D$4:$D$95 = "x",    IF(LEFT(entries!$L$4:$AC$95,  1) &lt;&gt; "/",    "(" &amp; entries!$L$4:$AC$95 &amp; ")",    FALSE),    FALSE))) +
           ISNUMBER(SEARCH("(" &amp; B5 &amp; ", ",    IF(entries!$D$4:$D$95 = "x",    IF(LEFT(entries!$L$4:$AC$95,  1) &lt;&gt; "/",    "(" &amp; entries!$L$4:$AC$95 &amp; ", ",    FALSE),    FALSE))) +
           ISNUMBER(SEARCH(" " &amp; B5 &amp; ")",    IF(entries!$D$4:$D$95 = "x",    IF(LEFT(entries!$L$4:$AC$95,  1) &lt;&gt; "/",    " " &amp; entries!$L$4:$AC$95 &amp; ")",    FALSE),    FALSE))))
    ) = 0,
    NOT(OR(B5="Python", B5="Git"))
))</f>
        <v>1</v>
      </c>
      <c r="L5" s="25" t="b" cm="1">
        <f t="array" ref="L5">NOT(AND(
    SUMPRODUCT(
        --(ISNUMBER(SEARCH(" " &amp; B5 &amp; " ",    IF(entries!$D$4:$D$95 = "x",    " " &amp; entries!$AD$4:$AI$95 &amp; " ",    FALSE))) +
           ISNUMBER(SEARCH(" " &amp; B5 &amp; ",",    IF(entries!$D$4:$D$95 = "x",    " " &amp; entries!$AD$4:$AI$95 &amp; ",",    FALSE))) +
           ISNUMBER(SEARCH("(" &amp; B5 &amp; ")",    IF(entries!$D$4:$D$95 = "x",    "(" &amp; entries!$AD$4:$AI$95 &amp; ")",    FALSE))) +
           ISNUMBER(SEARCH("(" &amp; B5 &amp; ", ",    IF(entries!$D$4:$D$95 = "x",     "(" &amp; entries!$AD$4:$AI$95 &amp; ", ",    FALSE))) +
           ISNUMBER(SEARCH(" " &amp; B5 &amp; ")",    IF(entries!$D$4:$D$95 = "x",     " " &amp; entries!$AD$4:$AI$95 &amp; ")",    FALSE))))
    ) = 0,
    NOT(OR(B5="Python", B5="Git"))
))</f>
        <v>0</v>
      </c>
      <c r="M5" s="17" cm="1">
        <f t="array" ref="M5">SUM((A5=skills_order!$A$3:$A$1000) * skills_order!$D$3:$D$1000)</f>
        <v>1</v>
      </c>
      <c r="N5" s="17" t="str">
        <f>INDEX(skills_order!$C$3:$C$1000, MATCH($A5, skills_order!$A$3:$A$1000, 0))</f>
        <v>Programming</v>
      </c>
    </row>
    <row r="6" spans="1:14" x14ac:dyDescent="0.15">
      <c r="A6" s="18" t="s">
        <v>90</v>
      </c>
      <c r="B6" s="18" t="s">
        <v>19</v>
      </c>
      <c r="C6" s="49" t="s">
        <v>101</v>
      </c>
      <c r="D6" s="24" t="s">
        <v>101</v>
      </c>
      <c r="E6" s="23">
        <v>4.25</v>
      </c>
      <c r="F6" s="26" t="s">
        <v>101</v>
      </c>
      <c r="I6" s="26" t="s">
        <v>101</v>
      </c>
      <c r="J6" s="26" t="s">
        <v>101</v>
      </c>
      <c r="K6" s="25" t="b" cm="1">
        <f t="array" ref="K6">NOT(AND(
    SUMPRODUCT(
        --(ISNUMBER(SEARCH(" " &amp; B6 &amp; " ",    IF(entries!$D$4:$D$95 = "x",    IF(LEFT(entries!$L$4:$AC$95,  1) &lt;&gt; "/",    " " &amp; entries!$L$4:$AC$95 &amp; " ",    FALSE),    FALSE))) +
           ISNUMBER(SEARCH(" " &amp; B6 &amp; ",",    IF(entries!$D$4:$D$95 = "x",    IF(LEFT(entries!$L$4:$AC$95,  1) &lt;&gt; "/",    " " &amp; entries!$L$4:$AC$95 &amp; ",",    FALSE),    FALSE))) +
           ISNUMBER(SEARCH("(" &amp; B6 &amp; ")",    IF(entries!$D$4:$D$95 = "x",    IF(LEFT(entries!$L$4:$AC$95,  1) &lt;&gt; "/",    "(" &amp; entries!$L$4:$AC$95 &amp; ")",    FALSE),    FALSE))) +
           ISNUMBER(SEARCH("(" &amp; B6 &amp; ", ",    IF(entries!$D$4:$D$95 = "x",    IF(LEFT(entries!$L$4:$AC$95,  1) &lt;&gt; "/",    "(" &amp; entries!$L$4:$AC$95 &amp; ", ",    FALSE),    FALSE))) +
           ISNUMBER(SEARCH(" " &amp; B6 &amp; ")",    IF(entries!$D$4:$D$95 = "x",    IF(LEFT(entries!$L$4:$AC$95,  1) &lt;&gt; "/",    " " &amp; entries!$L$4:$AC$95 &amp; ")",    FALSE),    FALSE))))
    ) = 0,
    NOT(OR(B6="Python", B6="Git"))
))</f>
        <v>1</v>
      </c>
      <c r="L6" s="25" t="b" cm="1">
        <f t="array" ref="L6">NOT(AND(
    SUMPRODUCT(
        --(ISNUMBER(SEARCH(" " &amp; B6 &amp; " ",    IF(entries!$D$4:$D$95 = "x",    " " &amp; entries!$AD$4:$AI$95 &amp; " ",    FALSE))) +
           ISNUMBER(SEARCH(" " &amp; B6 &amp; ",",    IF(entries!$D$4:$D$95 = "x",    " " &amp; entries!$AD$4:$AI$95 &amp; ",",    FALSE))) +
           ISNUMBER(SEARCH("(" &amp; B6 &amp; ")",    IF(entries!$D$4:$D$95 = "x",    "(" &amp; entries!$AD$4:$AI$95 &amp; ")",    FALSE))) +
           ISNUMBER(SEARCH("(" &amp; B6 &amp; ", ",    IF(entries!$D$4:$D$95 = "x",     "(" &amp; entries!$AD$4:$AI$95 &amp; ", ",    FALSE))) +
           ISNUMBER(SEARCH(" " &amp; B6 &amp; ")",    IF(entries!$D$4:$D$95 = "x",     " " &amp; entries!$AD$4:$AI$95 &amp; ")",    FALSE))))
    ) = 0,
    NOT(OR(B6="Python", B6="Git"))
))</f>
        <v>1</v>
      </c>
      <c r="M6" s="17" cm="1">
        <f t="array" ref="M6">SUM((A6=skills_order!$A$3:$A$1000) * skills_order!$D$3:$D$1000)</f>
        <v>1</v>
      </c>
      <c r="N6" s="17" t="str">
        <f>INDEX(skills_order!$C$3:$C$1000, MATCH($A6, skills_order!$A$3:$A$1000, 0))</f>
        <v>Programming</v>
      </c>
    </row>
    <row r="7" spans="1:14" x14ac:dyDescent="0.15">
      <c r="A7" s="18" t="s">
        <v>90</v>
      </c>
      <c r="B7" s="18" t="s">
        <v>31</v>
      </c>
      <c r="E7" s="23">
        <v>4.5</v>
      </c>
      <c r="J7" s="26" t="s">
        <v>101</v>
      </c>
      <c r="K7" s="25" t="b" cm="1">
        <f t="array" ref="K7">NOT(AND(
    SUMPRODUCT(
        --(ISNUMBER(SEARCH(" " &amp; B7 &amp; " ",    IF(entries!$D$4:$D$95 = "x",    IF(LEFT(entries!$L$4:$AC$95,  1) &lt;&gt; "/",    " " &amp; entries!$L$4:$AC$95 &amp; " ",    FALSE),    FALSE))) +
           ISNUMBER(SEARCH(" " &amp; B7 &amp; ",",    IF(entries!$D$4:$D$95 = "x",    IF(LEFT(entries!$L$4:$AC$95,  1) &lt;&gt; "/",    " " &amp; entries!$L$4:$AC$95 &amp; ",",    FALSE),    FALSE))) +
           ISNUMBER(SEARCH("(" &amp; B7 &amp; ")",    IF(entries!$D$4:$D$95 = "x",    IF(LEFT(entries!$L$4:$AC$95,  1) &lt;&gt; "/",    "(" &amp; entries!$L$4:$AC$95 &amp; ")",    FALSE),    FALSE))) +
           ISNUMBER(SEARCH("(" &amp; B7 &amp; ", ",    IF(entries!$D$4:$D$95 = "x",    IF(LEFT(entries!$L$4:$AC$95,  1) &lt;&gt; "/",    "(" &amp; entries!$L$4:$AC$95 &amp; ", ",    FALSE),    FALSE))) +
           ISNUMBER(SEARCH(" " &amp; B7 &amp; ")",    IF(entries!$D$4:$D$95 = "x",    IF(LEFT(entries!$L$4:$AC$95,  1) &lt;&gt; "/",    " " &amp; entries!$L$4:$AC$95 &amp; ")",    FALSE),    FALSE))))
    ) = 0,
    NOT(OR(B7="Python", B7="Git"))
))</f>
        <v>0</v>
      </c>
      <c r="L7" s="25" t="b" cm="1">
        <f t="array" ref="L7">NOT(AND(
    SUMPRODUCT(
        --(ISNUMBER(SEARCH(" " &amp; B7 &amp; " ",    IF(entries!$D$4:$D$95 = "x",    " " &amp; entries!$AD$4:$AI$95 &amp; " ",    FALSE))) +
           ISNUMBER(SEARCH(" " &amp; B7 &amp; ",",    IF(entries!$D$4:$D$95 = "x",    " " &amp; entries!$AD$4:$AI$95 &amp; ",",    FALSE))) +
           ISNUMBER(SEARCH("(" &amp; B7 &amp; ")",    IF(entries!$D$4:$D$95 = "x",    "(" &amp; entries!$AD$4:$AI$95 &amp; ")",    FALSE))) +
           ISNUMBER(SEARCH("(" &amp; B7 &amp; ", ",    IF(entries!$D$4:$D$95 = "x",     "(" &amp; entries!$AD$4:$AI$95 &amp; ", ",    FALSE))) +
           ISNUMBER(SEARCH(" " &amp; B7 &amp; ")",    IF(entries!$D$4:$D$95 = "x",     " " &amp; entries!$AD$4:$AI$95 &amp; ")",    FALSE))))
    ) = 0,
    NOT(OR(B7="Python", B7="Git"))
))</f>
        <v>0</v>
      </c>
      <c r="M7" s="17" cm="1">
        <f t="array" ref="M7">SUM((A7=skills_order!$A$3:$A$1000) * skills_order!$D$3:$D$1000)</f>
        <v>1</v>
      </c>
      <c r="N7" s="17" t="str">
        <f>INDEX(skills_order!$C$3:$C$1000, MATCH($A7, skills_order!$A$3:$A$1000, 0))</f>
        <v>Programming</v>
      </c>
    </row>
    <row r="8" spans="1:14" x14ac:dyDescent="0.15">
      <c r="A8" s="18" t="s">
        <v>90</v>
      </c>
      <c r="B8" s="18" t="s">
        <v>175</v>
      </c>
      <c r="E8" s="23">
        <v>3</v>
      </c>
      <c r="J8" s="26" t="s">
        <v>101</v>
      </c>
      <c r="K8" s="25" t="b" cm="1">
        <f t="array" ref="K8">NOT(AND(
    SUMPRODUCT(
        --(ISNUMBER(SEARCH(" " &amp; B8 &amp; " ",    IF(entries!$D$4:$D$95 = "x",    IF(LEFT(entries!$L$4:$AC$95,  1) &lt;&gt; "/",    " " &amp; entries!$L$4:$AC$95 &amp; " ",    FALSE),    FALSE))) +
           ISNUMBER(SEARCH(" " &amp; B8 &amp; ",",    IF(entries!$D$4:$D$95 = "x",    IF(LEFT(entries!$L$4:$AC$95,  1) &lt;&gt; "/",    " " &amp; entries!$L$4:$AC$95 &amp; ",",    FALSE),    FALSE))) +
           ISNUMBER(SEARCH("(" &amp; B8 &amp; ")",    IF(entries!$D$4:$D$95 = "x",    IF(LEFT(entries!$L$4:$AC$95,  1) &lt;&gt; "/",    "(" &amp; entries!$L$4:$AC$95 &amp; ")",    FALSE),    FALSE))) +
           ISNUMBER(SEARCH("(" &amp; B8 &amp; ", ",    IF(entries!$D$4:$D$95 = "x",    IF(LEFT(entries!$L$4:$AC$95,  1) &lt;&gt; "/",    "(" &amp; entries!$L$4:$AC$95 &amp; ", ",    FALSE),    FALSE))) +
           ISNUMBER(SEARCH(" " &amp; B8 &amp; ")",    IF(entries!$D$4:$D$95 = "x",    IF(LEFT(entries!$L$4:$AC$95,  1) &lt;&gt; "/",    " " &amp; entries!$L$4:$AC$95 &amp; ")",    FALSE),    FALSE))))
    ) = 0,
    NOT(OR(B8="Python", B8="Git"))
))</f>
        <v>0</v>
      </c>
      <c r="L8" s="25" t="b" cm="1">
        <f t="array" ref="L8">NOT(AND(
    SUMPRODUCT(
        --(ISNUMBER(SEARCH(" " &amp; B8 &amp; " ",    IF(entries!$D$4:$D$95 = "x",    " " &amp; entries!$AD$4:$AI$95 &amp; " ",    FALSE))) +
           ISNUMBER(SEARCH(" " &amp; B8 &amp; ",",    IF(entries!$D$4:$D$95 = "x",    " " &amp; entries!$AD$4:$AI$95 &amp; ",",    FALSE))) +
           ISNUMBER(SEARCH("(" &amp; B8 &amp; ")",    IF(entries!$D$4:$D$95 = "x",    "(" &amp; entries!$AD$4:$AI$95 &amp; ")",    FALSE))) +
           ISNUMBER(SEARCH("(" &amp; B8 &amp; ", ",    IF(entries!$D$4:$D$95 = "x",     "(" &amp; entries!$AD$4:$AI$95 &amp; ", ",    FALSE))) +
           ISNUMBER(SEARCH(" " &amp; B8 &amp; ")",    IF(entries!$D$4:$D$95 = "x",     " " &amp; entries!$AD$4:$AI$95 &amp; ")",    FALSE))))
    ) = 0,
    NOT(OR(B8="Python", B8="Git"))
))</f>
        <v>0</v>
      </c>
      <c r="M8" s="17" cm="1">
        <f t="array" ref="M8">SUM((A8=skills_order!$A$3:$A$1000) * skills_order!$D$3:$D$1000)</f>
        <v>1</v>
      </c>
      <c r="N8" s="17" t="str">
        <f>INDEX(skills_order!$C$3:$C$1000, MATCH($A8, skills_order!$A$3:$A$1000, 0))</f>
        <v>Programming</v>
      </c>
    </row>
    <row r="9" spans="1:14" x14ac:dyDescent="0.15">
      <c r="A9" s="18" t="s">
        <v>58</v>
      </c>
      <c r="B9" s="18" t="s">
        <v>97</v>
      </c>
      <c r="E9" s="23">
        <v>3</v>
      </c>
      <c r="J9" s="26" t="s">
        <v>101</v>
      </c>
      <c r="K9" s="25" t="b" cm="1">
        <f t="array" ref="K9">NOT(AND(
    SUMPRODUCT(
        --(ISNUMBER(SEARCH(" " &amp; B9 &amp; " ",    IF(entries!$D$4:$D$95 = "x",    IF(LEFT(entries!$L$4:$AC$95,  1) &lt;&gt; "/",    " " &amp; entries!$L$4:$AC$95 &amp; " ",    FALSE),    FALSE))) +
           ISNUMBER(SEARCH(" " &amp; B9 &amp; ",",    IF(entries!$D$4:$D$95 = "x",    IF(LEFT(entries!$L$4:$AC$95,  1) &lt;&gt; "/",    " " &amp; entries!$L$4:$AC$95 &amp; ",",    FALSE),    FALSE))) +
           ISNUMBER(SEARCH("(" &amp; B9 &amp; ")",    IF(entries!$D$4:$D$95 = "x",    IF(LEFT(entries!$L$4:$AC$95,  1) &lt;&gt; "/",    "(" &amp; entries!$L$4:$AC$95 &amp; ")",    FALSE),    FALSE))) +
           ISNUMBER(SEARCH("(" &amp; B9 &amp; ", ",    IF(entries!$D$4:$D$95 = "x",    IF(LEFT(entries!$L$4:$AC$95,  1) &lt;&gt; "/",    "(" &amp; entries!$L$4:$AC$95 &amp; ", ",    FALSE),    FALSE))) +
           ISNUMBER(SEARCH(" " &amp; B9 &amp; ")",    IF(entries!$D$4:$D$95 = "x",    IF(LEFT(entries!$L$4:$AC$95,  1) &lt;&gt; "/",    " " &amp; entries!$L$4:$AC$95 &amp; ")",    FALSE),    FALSE))))
    ) = 0,
    NOT(OR(B9="Python", B9="Git"))
))</f>
        <v>0</v>
      </c>
      <c r="L9" s="25" t="b" cm="1">
        <f t="array" ref="L9">NOT(AND(
    SUMPRODUCT(
        --(ISNUMBER(SEARCH(" " &amp; B9 &amp; " ",    IF(entries!$D$4:$D$95 = "x",    " " &amp; entries!$AD$4:$AI$95 &amp; " ",    FALSE))) +
           ISNUMBER(SEARCH(" " &amp; B9 &amp; ",",    IF(entries!$D$4:$D$95 = "x",    " " &amp; entries!$AD$4:$AI$95 &amp; ",",    FALSE))) +
           ISNUMBER(SEARCH("(" &amp; B9 &amp; ")",    IF(entries!$D$4:$D$95 = "x",    "(" &amp; entries!$AD$4:$AI$95 &amp; ")",    FALSE))) +
           ISNUMBER(SEARCH("(" &amp; B9 &amp; ", ",    IF(entries!$D$4:$D$95 = "x",     "(" &amp; entries!$AD$4:$AI$95 &amp; ", ",    FALSE))) +
           ISNUMBER(SEARCH(" " &amp; B9 &amp; ")",    IF(entries!$D$4:$D$95 = "x",     " " &amp; entries!$AD$4:$AI$95 &amp; ")",    FALSE))))
    ) = 0,
    NOT(OR(B9="Python", B9="Git"))
))</f>
        <v>0</v>
      </c>
      <c r="M9" s="17" cm="1">
        <f t="array" ref="M9">SUM((A9=skills_order!$A$3:$A$1000) * skills_order!$D$3:$D$1000)</f>
        <v>2</v>
      </c>
      <c r="N9" s="17" t="str">
        <f>INDEX(skills_order!$C$3:$C$1000, MATCH($A9, skills_order!$A$3:$A$1000, 0))</f>
        <v>Machine Learning</v>
      </c>
    </row>
    <row r="10" spans="1:14" x14ac:dyDescent="0.15">
      <c r="A10" s="18" t="s">
        <v>58</v>
      </c>
      <c r="B10" s="18" t="s">
        <v>61</v>
      </c>
      <c r="E10" s="23">
        <v>3.5</v>
      </c>
      <c r="J10" s="26" t="s">
        <v>101</v>
      </c>
      <c r="K10" s="25" t="b" cm="1">
        <f t="array" ref="K10">NOT(AND(
    SUMPRODUCT(
        --(ISNUMBER(SEARCH(" " &amp; B10 &amp; " ",    IF(entries!$D$4:$D$95 = "x",    IF(LEFT(entries!$L$4:$AC$95,  1) &lt;&gt; "/",    " " &amp; entries!$L$4:$AC$95 &amp; " ",    FALSE),    FALSE))) +
           ISNUMBER(SEARCH(" " &amp; B10 &amp; ",",    IF(entries!$D$4:$D$95 = "x",    IF(LEFT(entries!$L$4:$AC$95,  1) &lt;&gt; "/",    " " &amp; entries!$L$4:$AC$95 &amp; ",",    FALSE),    FALSE))) +
           ISNUMBER(SEARCH("(" &amp; B10 &amp; ")",    IF(entries!$D$4:$D$95 = "x",    IF(LEFT(entries!$L$4:$AC$95,  1) &lt;&gt; "/",    "(" &amp; entries!$L$4:$AC$95 &amp; ")",    FALSE),    FALSE))) +
           ISNUMBER(SEARCH("(" &amp; B10 &amp; ", ",    IF(entries!$D$4:$D$95 = "x",    IF(LEFT(entries!$L$4:$AC$95,  1) &lt;&gt; "/",    "(" &amp; entries!$L$4:$AC$95 &amp; ", ",    FALSE),    FALSE))) +
           ISNUMBER(SEARCH(" " &amp; B10 &amp; ")",    IF(entries!$D$4:$D$95 = "x",    IF(LEFT(entries!$L$4:$AC$95,  1) &lt;&gt; "/",    " " &amp; entries!$L$4:$AC$95 &amp; ")",    FALSE),    FALSE))))
    ) = 0,
    NOT(OR(B10="Python", B10="Git"))
))</f>
        <v>0</v>
      </c>
      <c r="L10" s="25" t="b" cm="1">
        <f t="array" ref="L10">NOT(AND(
    SUMPRODUCT(
        --(ISNUMBER(SEARCH(" " &amp; B10 &amp; " ",    IF(entries!$D$4:$D$95 = "x",    " " &amp; entries!$AD$4:$AI$95 &amp; " ",    FALSE))) +
           ISNUMBER(SEARCH(" " &amp; B10 &amp; ",",    IF(entries!$D$4:$D$95 = "x",    " " &amp; entries!$AD$4:$AI$95 &amp; ",",    FALSE))) +
           ISNUMBER(SEARCH("(" &amp; B10 &amp; ")",    IF(entries!$D$4:$D$95 = "x",    "(" &amp; entries!$AD$4:$AI$95 &amp; ")",    FALSE))) +
           ISNUMBER(SEARCH("(" &amp; B10 &amp; ", ",    IF(entries!$D$4:$D$95 = "x",     "(" &amp; entries!$AD$4:$AI$95 &amp; ", ",    FALSE))) +
           ISNUMBER(SEARCH(" " &amp; B10 &amp; ")",    IF(entries!$D$4:$D$95 = "x",     " " &amp; entries!$AD$4:$AI$95 &amp; ")",    FALSE))))
    ) = 0,
    NOT(OR(B10="Python", B10="Git"))
))</f>
        <v>0</v>
      </c>
      <c r="M10" s="17" cm="1">
        <f t="array" ref="M10">SUM((A10=skills_order!$A$3:$A$1000) * skills_order!$D$3:$D$1000)</f>
        <v>2</v>
      </c>
      <c r="N10" s="17" t="str">
        <f>INDEX(skills_order!$C$3:$C$1000, MATCH($A10, skills_order!$A$3:$A$1000, 0))</f>
        <v>Machine Learning</v>
      </c>
    </row>
    <row r="11" spans="1:14" x14ac:dyDescent="0.15">
      <c r="A11" s="18" t="s">
        <v>58</v>
      </c>
      <c r="B11" s="18" t="s">
        <v>71</v>
      </c>
      <c r="C11" s="49" t="s">
        <v>101</v>
      </c>
      <c r="D11" s="24" t="s">
        <v>101</v>
      </c>
      <c r="E11" s="23">
        <v>3</v>
      </c>
      <c r="I11" s="26" t="s">
        <v>101</v>
      </c>
      <c r="J11" s="26" t="s">
        <v>101</v>
      </c>
      <c r="K11" s="25" t="b" cm="1">
        <f t="array" ref="K11">NOT(AND(
    SUMPRODUCT(
        --(ISNUMBER(SEARCH(" " &amp; B11 &amp; " ",    IF(entries!$D$4:$D$95 = "x",    IF(LEFT(entries!$L$4:$AC$95,  1) &lt;&gt; "/",    " " &amp; entries!$L$4:$AC$95 &amp; " ",    FALSE),    FALSE))) +
           ISNUMBER(SEARCH(" " &amp; B11 &amp; ",",    IF(entries!$D$4:$D$95 = "x",    IF(LEFT(entries!$L$4:$AC$95,  1) &lt;&gt; "/",    " " &amp; entries!$L$4:$AC$95 &amp; ",",    FALSE),    FALSE))) +
           ISNUMBER(SEARCH("(" &amp; B11 &amp; ")",    IF(entries!$D$4:$D$95 = "x",    IF(LEFT(entries!$L$4:$AC$95,  1) &lt;&gt; "/",    "(" &amp; entries!$L$4:$AC$95 &amp; ")",    FALSE),    FALSE))) +
           ISNUMBER(SEARCH("(" &amp; B11 &amp; ", ",    IF(entries!$D$4:$D$95 = "x",    IF(LEFT(entries!$L$4:$AC$95,  1) &lt;&gt; "/",    "(" &amp; entries!$L$4:$AC$95 &amp; ", ",    FALSE),    FALSE))) +
           ISNUMBER(SEARCH(" " &amp; B11 &amp; ")",    IF(entries!$D$4:$D$95 = "x",    IF(LEFT(entries!$L$4:$AC$95,  1) &lt;&gt; "/",    " " &amp; entries!$L$4:$AC$95 &amp; ")",    FALSE),    FALSE))))
    ) = 0,
    NOT(OR(B11="Python", B11="Git"))
))</f>
        <v>1</v>
      </c>
      <c r="L11" s="25" t="b" cm="1">
        <f t="array" ref="L11">NOT(AND(
    SUMPRODUCT(
        --(ISNUMBER(SEARCH(" " &amp; B11 &amp; " ",    IF(entries!$D$4:$D$95 = "x",    " " &amp; entries!$AD$4:$AI$95 &amp; " ",    FALSE))) +
           ISNUMBER(SEARCH(" " &amp; B11 &amp; ",",    IF(entries!$D$4:$D$95 = "x",    " " &amp; entries!$AD$4:$AI$95 &amp; ",",    FALSE))) +
           ISNUMBER(SEARCH("(" &amp; B11 &amp; ")",    IF(entries!$D$4:$D$95 = "x",    "(" &amp; entries!$AD$4:$AI$95 &amp; ")",    FALSE))) +
           ISNUMBER(SEARCH("(" &amp; B11 &amp; ", ",    IF(entries!$D$4:$D$95 = "x",     "(" &amp; entries!$AD$4:$AI$95 &amp; ", ",    FALSE))) +
           ISNUMBER(SEARCH(" " &amp; B11 &amp; ")",    IF(entries!$D$4:$D$95 = "x",     " " &amp; entries!$AD$4:$AI$95 &amp; ")",    FALSE))))
    ) = 0,
    NOT(OR(B11="Python", B11="Git"))
))</f>
        <v>0</v>
      </c>
      <c r="M11" s="17" cm="1">
        <f t="array" ref="M11">SUM((A11=skills_order!$A$3:$A$1000) * skills_order!$D$3:$D$1000)</f>
        <v>2</v>
      </c>
      <c r="N11" s="17" t="str">
        <f>INDEX(skills_order!$C$3:$C$1000, MATCH($A11, skills_order!$A$3:$A$1000, 0))</f>
        <v>Machine Learning</v>
      </c>
    </row>
    <row r="12" spans="1:14" x14ac:dyDescent="0.15">
      <c r="A12" s="18" t="s">
        <v>58</v>
      </c>
      <c r="B12" s="18" t="s">
        <v>48</v>
      </c>
      <c r="E12" s="23">
        <v>3.5</v>
      </c>
      <c r="I12" s="26" t="s">
        <v>101</v>
      </c>
      <c r="J12" s="26" t="s">
        <v>101</v>
      </c>
      <c r="K12" s="25" t="b" cm="1">
        <f t="array" ref="K12">NOT(AND(
    SUMPRODUCT(
        --(ISNUMBER(SEARCH(" " &amp; B12 &amp; " ",    IF(entries!$D$4:$D$95 = "x",    IF(LEFT(entries!$L$4:$AC$95,  1) &lt;&gt; "/",    " " &amp; entries!$L$4:$AC$95 &amp; " ",    FALSE),    FALSE))) +
           ISNUMBER(SEARCH(" " &amp; B12 &amp; ",",    IF(entries!$D$4:$D$95 = "x",    IF(LEFT(entries!$L$4:$AC$95,  1) &lt;&gt; "/",    " " &amp; entries!$L$4:$AC$95 &amp; ",",    FALSE),    FALSE))) +
           ISNUMBER(SEARCH("(" &amp; B12 &amp; ")",    IF(entries!$D$4:$D$95 = "x",    IF(LEFT(entries!$L$4:$AC$95,  1) &lt;&gt; "/",    "(" &amp; entries!$L$4:$AC$95 &amp; ")",    FALSE),    FALSE))) +
           ISNUMBER(SEARCH("(" &amp; B12 &amp; ", ",    IF(entries!$D$4:$D$95 = "x",    IF(LEFT(entries!$L$4:$AC$95,  1) &lt;&gt; "/",    "(" &amp; entries!$L$4:$AC$95 &amp; ", ",    FALSE),    FALSE))) +
           ISNUMBER(SEARCH(" " &amp; B12 &amp; ")",    IF(entries!$D$4:$D$95 = "x",    IF(LEFT(entries!$L$4:$AC$95,  1) &lt;&gt; "/",    " " &amp; entries!$L$4:$AC$95 &amp; ")",    FALSE),    FALSE))))
    ) = 0,
    NOT(OR(B12="Python", B12="Git"))
))</f>
        <v>0</v>
      </c>
      <c r="L12" s="25" t="b" cm="1">
        <f t="array" ref="L12">NOT(AND(
    SUMPRODUCT(
        --(ISNUMBER(SEARCH(" " &amp; B12 &amp; " ",    IF(entries!$D$4:$D$95 = "x",    " " &amp; entries!$AD$4:$AI$95 &amp; " ",    FALSE))) +
           ISNUMBER(SEARCH(" " &amp; B12 &amp; ",",    IF(entries!$D$4:$D$95 = "x",    " " &amp; entries!$AD$4:$AI$95 &amp; ",",    FALSE))) +
           ISNUMBER(SEARCH("(" &amp; B12 &amp; ")",    IF(entries!$D$4:$D$95 = "x",    "(" &amp; entries!$AD$4:$AI$95 &amp; ")",    FALSE))) +
           ISNUMBER(SEARCH("(" &amp; B12 &amp; ", ",    IF(entries!$D$4:$D$95 = "x",     "(" &amp; entries!$AD$4:$AI$95 &amp; ", ",    FALSE))) +
           ISNUMBER(SEARCH(" " &amp; B12 &amp; ")",    IF(entries!$D$4:$D$95 = "x",     " " &amp; entries!$AD$4:$AI$95 &amp; ")",    FALSE))))
    ) = 0,
    NOT(OR(B12="Python", B12="Git"))
))</f>
        <v>0</v>
      </c>
      <c r="M12" s="17" cm="1">
        <f t="array" ref="M12">SUM((A12=skills_order!$A$3:$A$1000) * skills_order!$D$3:$D$1000)</f>
        <v>2</v>
      </c>
      <c r="N12" s="17" t="str">
        <f>INDEX(skills_order!$C$3:$C$1000, MATCH($A12, skills_order!$A$3:$A$1000, 0))</f>
        <v>Machine Learning</v>
      </c>
    </row>
    <row r="13" spans="1:14" x14ac:dyDescent="0.15">
      <c r="A13" s="18" t="s">
        <v>58</v>
      </c>
      <c r="B13" s="18" t="s">
        <v>92</v>
      </c>
      <c r="E13" s="23" t="s">
        <v>13</v>
      </c>
      <c r="J13" s="26" t="s">
        <v>101</v>
      </c>
      <c r="K13" s="25" t="b" cm="1">
        <f t="array" ref="K13">NOT(AND(
    SUMPRODUCT(
        --(ISNUMBER(SEARCH(" " &amp; B13 &amp; " ",    IF(entries!$D$4:$D$95 = "x",    IF(LEFT(entries!$L$4:$AC$95,  1) &lt;&gt; "/",    " " &amp; entries!$L$4:$AC$95 &amp; " ",    FALSE),    FALSE))) +
           ISNUMBER(SEARCH(" " &amp; B13 &amp; ",",    IF(entries!$D$4:$D$95 = "x",    IF(LEFT(entries!$L$4:$AC$95,  1) &lt;&gt; "/",    " " &amp; entries!$L$4:$AC$95 &amp; ",",    FALSE),    FALSE))) +
           ISNUMBER(SEARCH("(" &amp; B13 &amp; ")",    IF(entries!$D$4:$D$95 = "x",    IF(LEFT(entries!$L$4:$AC$95,  1) &lt;&gt; "/",    "(" &amp; entries!$L$4:$AC$95 &amp; ")",    FALSE),    FALSE))) +
           ISNUMBER(SEARCH("(" &amp; B13 &amp; ", ",    IF(entries!$D$4:$D$95 = "x",    IF(LEFT(entries!$L$4:$AC$95,  1) &lt;&gt; "/",    "(" &amp; entries!$L$4:$AC$95 &amp; ", ",    FALSE),    FALSE))) +
           ISNUMBER(SEARCH(" " &amp; B13 &amp; ")",    IF(entries!$D$4:$D$95 = "x",    IF(LEFT(entries!$L$4:$AC$95,  1) &lt;&gt; "/",    " " &amp; entries!$L$4:$AC$95 &amp; ")",    FALSE),    FALSE))))
    ) = 0,
    NOT(OR(B13="Python", B13="Git"))
))</f>
        <v>0</v>
      </c>
      <c r="L13" s="25" t="b" cm="1">
        <f t="array" ref="L13">NOT(AND(
    SUMPRODUCT(
        --(ISNUMBER(SEARCH(" " &amp; B13 &amp; " ",    IF(entries!$D$4:$D$95 = "x",    " " &amp; entries!$AD$4:$AI$95 &amp; " ",    FALSE))) +
           ISNUMBER(SEARCH(" " &amp; B13 &amp; ",",    IF(entries!$D$4:$D$95 = "x",    " " &amp; entries!$AD$4:$AI$95 &amp; ",",    FALSE))) +
           ISNUMBER(SEARCH("(" &amp; B13 &amp; ")",    IF(entries!$D$4:$D$95 = "x",    "(" &amp; entries!$AD$4:$AI$95 &amp; ")",    FALSE))) +
           ISNUMBER(SEARCH("(" &amp; B13 &amp; ", ",    IF(entries!$D$4:$D$95 = "x",     "(" &amp; entries!$AD$4:$AI$95 &amp; ", ",    FALSE))) +
           ISNUMBER(SEARCH(" " &amp; B13 &amp; ")",    IF(entries!$D$4:$D$95 = "x",     " " &amp; entries!$AD$4:$AI$95 &amp; ")",    FALSE))))
    ) = 0,
    NOT(OR(B13="Python", B13="Git"))
))</f>
        <v>0</v>
      </c>
      <c r="M13" s="17" cm="1">
        <f t="array" ref="M13">SUM((A13=skills_order!$A$3:$A$1000) * skills_order!$D$3:$D$1000)</f>
        <v>2</v>
      </c>
      <c r="N13" s="17" t="str">
        <f>INDEX(skills_order!$C$3:$C$1000, MATCH($A13, skills_order!$A$3:$A$1000, 0))</f>
        <v>Machine Learning</v>
      </c>
    </row>
    <row r="14" spans="1:14" x14ac:dyDescent="0.15">
      <c r="A14" s="18" t="s">
        <v>58</v>
      </c>
      <c r="B14" s="18" t="s">
        <v>49</v>
      </c>
      <c r="E14" s="23">
        <v>3</v>
      </c>
      <c r="J14" s="26" t="s">
        <v>101</v>
      </c>
      <c r="K14" s="25" t="b" cm="1">
        <f t="array" ref="K14">NOT(AND(
    SUMPRODUCT(
        --(ISNUMBER(SEARCH(" " &amp; B14 &amp; " ",    IF(entries!$D$4:$D$95 = "x",    IF(LEFT(entries!$L$4:$AC$95,  1) &lt;&gt; "/",    " " &amp; entries!$L$4:$AC$95 &amp; " ",    FALSE),    FALSE))) +
           ISNUMBER(SEARCH(" " &amp; B14 &amp; ",",    IF(entries!$D$4:$D$95 = "x",    IF(LEFT(entries!$L$4:$AC$95,  1) &lt;&gt; "/",    " " &amp; entries!$L$4:$AC$95 &amp; ",",    FALSE),    FALSE))) +
           ISNUMBER(SEARCH("(" &amp; B14 &amp; ")",    IF(entries!$D$4:$D$95 = "x",    IF(LEFT(entries!$L$4:$AC$95,  1) &lt;&gt; "/",    "(" &amp; entries!$L$4:$AC$95 &amp; ")",    FALSE),    FALSE))) +
           ISNUMBER(SEARCH("(" &amp; B14 &amp; ", ",    IF(entries!$D$4:$D$95 = "x",    IF(LEFT(entries!$L$4:$AC$95,  1) &lt;&gt; "/",    "(" &amp; entries!$L$4:$AC$95 &amp; ", ",    FALSE),    FALSE))) +
           ISNUMBER(SEARCH(" " &amp; B14 &amp; ")",    IF(entries!$D$4:$D$95 = "x",    IF(LEFT(entries!$L$4:$AC$95,  1) &lt;&gt; "/",    " " &amp; entries!$L$4:$AC$95 &amp; ")",    FALSE),    FALSE))))
    ) = 0,
    NOT(OR(B14="Python", B14="Git"))
))</f>
        <v>0</v>
      </c>
      <c r="L14" s="25" t="b" cm="1">
        <f t="array" ref="L14">NOT(AND(
    SUMPRODUCT(
        --(ISNUMBER(SEARCH(" " &amp; B14 &amp; " ",    IF(entries!$D$4:$D$95 = "x",    " " &amp; entries!$AD$4:$AI$95 &amp; " ",    FALSE))) +
           ISNUMBER(SEARCH(" " &amp; B14 &amp; ",",    IF(entries!$D$4:$D$95 = "x",    " " &amp; entries!$AD$4:$AI$95 &amp; ",",    FALSE))) +
           ISNUMBER(SEARCH("(" &amp; B14 &amp; ")",    IF(entries!$D$4:$D$95 = "x",    "(" &amp; entries!$AD$4:$AI$95 &amp; ")",    FALSE))) +
           ISNUMBER(SEARCH("(" &amp; B14 &amp; ", ",    IF(entries!$D$4:$D$95 = "x",     "(" &amp; entries!$AD$4:$AI$95 &amp; ", ",    FALSE))) +
           ISNUMBER(SEARCH(" " &amp; B14 &amp; ")",    IF(entries!$D$4:$D$95 = "x",     " " &amp; entries!$AD$4:$AI$95 &amp; ")",    FALSE))))
    ) = 0,
    NOT(OR(B14="Python", B14="Git"))
))</f>
        <v>0</v>
      </c>
      <c r="M14" s="17" cm="1">
        <f t="array" ref="M14">SUM((A14=skills_order!$A$3:$A$1000) * skills_order!$D$3:$D$1000)</f>
        <v>2</v>
      </c>
      <c r="N14" s="17" t="str">
        <f>INDEX(skills_order!$C$3:$C$1000, MATCH($A14, skills_order!$A$3:$A$1000, 0))</f>
        <v>Machine Learning</v>
      </c>
    </row>
    <row r="15" spans="1:14" x14ac:dyDescent="0.15">
      <c r="A15" s="18" t="s">
        <v>58</v>
      </c>
      <c r="B15" s="18" t="s">
        <v>96</v>
      </c>
      <c r="E15" s="23">
        <v>3</v>
      </c>
      <c r="K15" s="25" t="b" cm="1">
        <f t="array" ref="K15">NOT(AND(
    SUMPRODUCT(
        --(ISNUMBER(SEARCH(" " &amp; B15 &amp; " ",    IF(entries!$D$4:$D$95 = "x",    IF(LEFT(entries!$L$4:$AC$95,  1) &lt;&gt; "/",    " " &amp; entries!$L$4:$AC$95 &amp; " ",    FALSE),    FALSE))) +
           ISNUMBER(SEARCH(" " &amp; B15 &amp; ",",    IF(entries!$D$4:$D$95 = "x",    IF(LEFT(entries!$L$4:$AC$95,  1) &lt;&gt; "/",    " " &amp; entries!$L$4:$AC$95 &amp; ",",    FALSE),    FALSE))) +
           ISNUMBER(SEARCH("(" &amp; B15 &amp; ")",    IF(entries!$D$4:$D$95 = "x",    IF(LEFT(entries!$L$4:$AC$95,  1) &lt;&gt; "/",    "(" &amp; entries!$L$4:$AC$95 &amp; ")",    FALSE),    FALSE))) +
           ISNUMBER(SEARCH("(" &amp; B15 &amp; ", ",    IF(entries!$D$4:$D$95 = "x",    IF(LEFT(entries!$L$4:$AC$95,  1) &lt;&gt; "/",    "(" &amp; entries!$L$4:$AC$95 &amp; ", ",    FALSE),    FALSE))) +
           ISNUMBER(SEARCH(" " &amp; B15 &amp; ")",    IF(entries!$D$4:$D$95 = "x",    IF(LEFT(entries!$L$4:$AC$95,  1) &lt;&gt; "/",    " " &amp; entries!$L$4:$AC$95 &amp; ")",    FALSE),    FALSE))))
    ) = 0,
    NOT(OR(B15="Python", B15="Git"))
))</f>
        <v>0</v>
      </c>
      <c r="L15" s="25" t="b" cm="1">
        <f t="array" ref="L15">NOT(AND(
    SUMPRODUCT(
        --(ISNUMBER(SEARCH(" " &amp; B15 &amp; " ",    IF(entries!$D$4:$D$95 = "x",    " " &amp; entries!$AD$4:$AI$95 &amp; " ",    FALSE))) +
           ISNUMBER(SEARCH(" " &amp; B15 &amp; ",",    IF(entries!$D$4:$D$95 = "x",    " " &amp; entries!$AD$4:$AI$95 &amp; ",",    FALSE))) +
           ISNUMBER(SEARCH("(" &amp; B15 &amp; ")",    IF(entries!$D$4:$D$95 = "x",    "(" &amp; entries!$AD$4:$AI$95 &amp; ")",    FALSE))) +
           ISNUMBER(SEARCH("(" &amp; B15 &amp; ", ",    IF(entries!$D$4:$D$95 = "x",     "(" &amp; entries!$AD$4:$AI$95 &amp; ", ",    FALSE))) +
           ISNUMBER(SEARCH(" " &amp; B15 &amp; ")",    IF(entries!$D$4:$D$95 = "x",     " " &amp; entries!$AD$4:$AI$95 &amp; ")",    FALSE))))
    ) = 0,
    NOT(OR(B15="Python", B15="Git"))
))</f>
        <v>0</v>
      </c>
      <c r="M15" s="17" cm="1">
        <f t="array" ref="M15">SUM((A15=skills_order!$A$3:$A$1000) * skills_order!$D$3:$D$1000)</f>
        <v>2</v>
      </c>
      <c r="N15" s="17" t="str">
        <f>INDEX(skills_order!$C$3:$C$1000, MATCH($A15, skills_order!$A$3:$A$1000, 0))</f>
        <v>Machine Learning</v>
      </c>
    </row>
    <row r="16" spans="1:14" x14ac:dyDescent="0.15">
      <c r="A16" s="18" t="s">
        <v>58</v>
      </c>
      <c r="B16" s="18" t="s">
        <v>98</v>
      </c>
      <c r="E16" s="23">
        <v>4</v>
      </c>
      <c r="K16" s="25" t="b" cm="1">
        <f t="array" ref="K16">NOT(AND(
    SUMPRODUCT(
        --(ISNUMBER(SEARCH(" " &amp; B16 &amp; " ",    IF(entries!$D$4:$D$95 = "x",    IF(LEFT(entries!$L$4:$AC$95,  1) &lt;&gt; "/",    " " &amp; entries!$L$4:$AC$95 &amp; " ",    FALSE),    FALSE))) +
           ISNUMBER(SEARCH(" " &amp; B16 &amp; ",",    IF(entries!$D$4:$D$95 = "x",    IF(LEFT(entries!$L$4:$AC$95,  1) &lt;&gt; "/",    " " &amp; entries!$L$4:$AC$95 &amp; ",",    FALSE),    FALSE))) +
           ISNUMBER(SEARCH("(" &amp; B16 &amp; ")",    IF(entries!$D$4:$D$95 = "x",    IF(LEFT(entries!$L$4:$AC$95,  1) &lt;&gt; "/",    "(" &amp; entries!$L$4:$AC$95 &amp; ")",    FALSE),    FALSE))) +
           ISNUMBER(SEARCH("(" &amp; B16 &amp; ", ",    IF(entries!$D$4:$D$95 = "x",    IF(LEFT(entries!$L$4:$AC$95,  1) &lt;&gt; "/",    "(" &amp; entries!$L$4:$AC$95 &amp; ", ",    FALSE),    FALSE))) +
           ISNUMBER(SEARCH(" " &amp; B16 &amp; ")",    IF(entries!$D$4:$D$95 = "x",    IF(LEFT(entries!$L$4:$AC$95,  1) &lt;&gt; "/",    " " &amp; entries!$L$4:$AC$95 &amp; ")",    FALSE),    FALSE))))
    ) = 0,
    NOT(OR(B16="Python", B16="Git"))
))</f>
        <v>0</v>
      </c>
      <c r="L16" s="25" t="b" cm="1">
        <f t="array" ref="L16">NOT(AND(
    SUMPRODUCT(
        --(ISNUMBER(SEARCH(" " &amp; B16 &amp; " ",    IF(entries!$D$4:$D$95 = "x",    " " &amp; entries!$AD$4:$AI$95 &amp; " ",    FALSE))) +
           ISNUMBER(SEARCH(" " &amp; B16 &amp; ",",    IF(entries!$D$4:$D$95 = "x",    " " &amp; entries!$AD$4:$AI$95 &amp; ",",    FALSE))) +
           ISNUMBER(SEARCH("(" &amp; B16 &amp; ")",    IF(entries!$D$4:$D$95 = "x",    "(" &amp; entries!$AD$4:$AI$95 &amp; ")",    FALSE))) +
           ISNUMBER(SEARCH("(" &amp; B16 &amp; ", ",    IF(entries!$D$4:$D$95 = "x",     "(" &amp; entries!$AD$4:$AI$95 &amp; ", ",    FALSE))) +
           ISNUMBER(SEARCH(" " &amp; B16 &amp; ")",    IF(entries!$D$4:$D$95 = "x",     " " &amp; entries!$AD$4:$AI$95 &amp; ")",    FALSE))))
    ) = 0,
    NOT(OR(B16="Python", B16="Git"))
))</f>
        <v>0</v>
      </c>
      <c r="M16" s="17" cm="1">
        <f t="array" ref="M16">SUM((A16=skills_order!$A$3:$A$1000) * skills_order!$D$3:$D$1000)</f>
        <v>2</v>
      </c>
      <c r="N16" s="17" t="str">
        <f>INDEX(skills_order!$C$3:$C$1000, MATCH($A16, skills_order!$A$3:$A$1000, 0))</f>
        <v>Machine Learning</v>
      </c>
    </row>
    <row r="17" spans="1:14" x14ac:dyDescent="0.15">
      <c r="A17" s="18" t="s">
        <v>58</v>
      </c>
      <c r="B17" s="18" t="s">
        <v>176</v>
      </c>
      <c r="E17" s="23">
        <v>4</v>
      </c>
      <c r="K17" s="25" t="b" cm="1">
        <f t="array" ref="K17">NOT(AND(
    SUMPRODUCT(
        --(ISNUMBER(SEARCH(" " &amp; B17 &amp; " ",    IF(entries!$D$4:$D$95 = "x",    IF(LEFT(entries!$L$4:$AC$95,  1) &lt;&gt; "/",    " " &amp; entries!$L$4:$AC$95 &amp; " ",    FALSE),    FALSE))) +
           ISNUMBER(SEARCH(" " &amp; B17 &amp; ",",    IF(entries!$D$4:$D$95 = "x",    IF(LEFT(entries!$L$4:$AC$95,  1) &lt;&gt; "/",    " " &amp; entries!$L$4:$AC$95 &amp; ",",    FALSE),    FALSE))) +
           ISNUMBER(SEARCH("(" &amp; B17 &amp; ")",    IF(entries!$D$4:$D$95 = "x",    IF(LEFT(entries!$L$4:$AC$95,  1) &lt;&gt; "/",    "(" &amp; entries!$L$4:$AC$95 &amp; ")",    FALSE),    FALSE))) +
           ISNUMBER(SEARCH("(" &amp; B17 &amp; ", ",    IF(entries!$D$4:$D$95 = "x",    IF(LEFT(entries!$L$4:$AC$95,  1) &lt;&gt; "/",    "(" &amp; entries!$L$4:$AC$95 &amp; ", ",    FALSE),    FALSE))) +
           ISNUMBER(SEARCH(" " &amp; B17 &amp; ")",    IF(entries!$D$4:$D$95 = "x",    IF(LEFT(entries!$L$4:$AC$95,  1) &lt;&gt; "/",    " " &amp; entries!$L$4:$AC$95 &amp; ")",    FALSE),    FALSE))))
    ) = 0,
    NOT(OR(B17="Python", B17="Git"))
))</f>
        <v>0</v>
      </c>
      <c r="L17" s="25" t="b" cm="1">
        <f t="array" ref="L17">NOT(AND(
    SUMPRODUCT(
        --(ISNUMBER(SEARCH(" " &amp; B17 &amp; " ",    IF(entries!$D$4:$D$95 = "x",    " " &amp; entries!$AD$4:$AI$95 &amp; " ",    FALSE))) +
           ISNUMBER(SEARCH(" " &amp; B17 &amp; ",",    IF(entries!$D$4:$D$95 = "x",    " " &amp; entries!$AD$4:$AI$95 &amp; ",",    FALSE))) +
           ISNUMBER(SEARCH("(" &amp; B17 &amp; ")",    IF(entries!$D$4:$D$95 = "x",    "(" &amp; entries!$AD$4:$AI$95 &amp; ")",    FALSE))) +
           ISNUMBER(SEARCH("(" &amp; B17 &amp; ", ",    IF(entries!$D$4:$D$95 = "x",     "(" &amp; entries!$AD$4:$AI$95 &amp; ", ",    FALSE))) +
           ISNUMBER(SEARCH(" " &amp; B17 &amp; ")",    IF(entries!$D$4:$D$95 = "x",     " " &amp; entries!$AD$4:$AI$95 &amp; ")",    FALSE))))
    ) = 0,
    NOT(OR(B17="Python", B17="Git"))
))</f>
        <v>0</v>
      </c>
      <c r="M17" s="17" cm="1">
        <f t="array" ref="M17">SUM((A17=skills_order!$A$3:$A$1000) * skills_order!$D$3:$D$1000)</f>
        <v>2</v>
      </c>
      <c r="N17" s="17" t="str">
        <f>INDEX(skills_order!$C$3:$C$1000, MATCH($A17, skills_order!$A$3:$A$1000, 0))</f>
        <v>Machine Learning</v>
      </c>
    </row>
    <row r="18" spans="1:14" x14ac:dyDescent="0.15">
      <c r="A18" s="18" t="s">
        <v>58</v>
      </c>
      <c r="B18" s="18" t="s">
        <v>202</v>
      </c>
      <c r="E18" s="23">
        <v>4.5</v>
      </c>
      <c r="K18" s="17" t="b" cm="1">
        <f t="array" ref="K18">NOT(AND(
    SUMPRODUCT(
        --(ISNUMBER(SEARCH(" " &amp; B18 &amp; " ",    IF(entries!$D$4:$D$95 = "x",    IF(LEFT(entries!$L$4:$AC$95,  1) &lt;&gt; "/",    " " &amp; entries!$L$4:$AC$95 &amp; " ",    FALSE),    FALSE))) +
           ISNUMBER(SEARCH(" " &amp; B18 &amp; ",",    IF(entries!$D$4:$D$95 = "x",    IF(LEFT(entries!$L$4:$AC$95,  1) &lt;&gt; "/",    " " &amp; entries!$L$4:$AC$95 &amp; ",",    FALSE),    FALSE))) +
           ISNUMBER(SEARCH("(" &amp; B18 &amp; ")",    IF(entries!$D$4:$D$95 = "x",    IF(LEFT(entries!$L$4:$AC$95,  1) &lt;&gt; "/",    "(" &amp; entries!$L$4:$AC$95 &amp; ")",    FALSE),    FALSE))) +
           ISNUMBER(SEARCH("(" &amp; B18 &amp; ", ",    IF(entries!$D$4:$D$95 = "x",    IF(LEFT(entries!$L$4:$AC$95,  1) &lt;&gt; "/",    "(" &amp; entries!$L$4:$AC$95 &amp; ", ",    FALSE),    FALSE))) +
           ISNUMBER(SEARCH(" " &amp; B18 &amp; ")",    IF(entries!$D$4:$D$95 = "x",    IF(LEFT(entries!$L$4:$AC$95,  1) &lt;&gt; "/",    " " &amp; entries!$L$4:$AC$95 &amp; ")",    FALSE),    FALSE))))
    ) = 0,
    NOT(OR(B18="Python", B18="Git"))
))</f>
        <v>0</v>
      </c>
      <c r="L18" s="17" t="b" cm="1">
        <f t="array" ref="L18">NOT(AND(
    SUMPRODUCT(
        --(ISNUMBER(SEARCH(" " &amp; B18 &amp; " ",    IF(entries!$D$4:$D$95 = "x",    " " &amp; entries!$AD$4:$AI$95 &amp; " ",    FALSE))) +
           ISNUMBER(SEARCH(" " &amp; B18 &amp; ",",    IF(entries!$D$4:$D$95 = "x",    " " &amp; entries!$AD$4:$AI$95 &amp; ",",    FALSE))) +
           ISNUMBER(SEARCH("(" &amp; B18 &amp; ")",    IF(entries!$D$4:$D$95 = "x",    "(" &amp; entries!$AD$4:$AI$95 &amp; ")",    FALSE))) +
           ISNUMBER(SEARCH("(" &amp; B18 &amp; ", ",    IF(entries!$D$4:$D$95 = "x",     "(" &amp; entries!$AD$4:$AI$95 &amp; ", ",    FALSE))) +
           ISNUMBER(SEARCH(" " &amp; B18 &amp; ")",    IF(entries!$D$4:$D$95 = "x",     " " &amp; entries!$AD$4:$AI$95 &amp; ")",    FALSE))))
    ) = 0,
    NOT(OR(B18="Python", B18="Git"))
))</f>
        <v>0</v>
      </c>
      <c r="M18" s="17" cm="1">
        <f t="array" ref="M18">SUM((A18=skills_order!$A$3:$A$1000) * skills_order!$D$3:$D$1000)</f>
        <v>2</v>
      </c>
      <c r="N18" s="17" t="str">
        <f>INDEX(skills_order!$C$3:$C$1000, MATCH($A18, skills_order!$A$3:$A$1000, 0))</f>
        <v>Machine Learning</v>
      </c>
    </row>
    <row r="19" spans="1:14" x14ac:dyDescent="0.15">
      <c r="A19" s="18" t="s">
        <v>40</v>
      </c>
      <c r="B19" s="18" t="s">
        <v>70</v>
      </c>
      <c r="C19" s="49" t="s">
        <v>101</v>
      </c>
      <c r="D19" s="24" t="s">
        <v>101</v>
      </c>
      <c r="E19" s="23">
        <v>3</v>
      </c>
      <c r="G19" s="26" t="s">
        <v>101</v>
      </c>
      <c r="I19" s="26" t="s">
        <v>101</v>
      </c>
      <c r="J19" s="26" t="s">
        <v>101</v>
      </c>
      <c r="K19" s="25" t="b" cm="1">
        <f t="array" ref="K19">NOT(AND(
    SUMPRODUCT(
        --(ISNUMBER(SEARCH(" " &amp; B19 &amp; " ",    IF(entries!$D$4:$D$95 = "x",    IF(LEFT(entries!$L$4:$AC$95,  1) &lt;&gt; "/",    " " &amp; entries!$L$4:$AC$95 &amp; " ",    FALSE),    FALSE))) +
           ISNUMBER(SEARCH(" " &amp; B19 &amp; ",",    IF(entries!$D$4:$D$95 = "x",    IF(LEFT(entries!$L$4:$AC$95,  1) &lt;&gt; "/",    " " &amp; entries!$L$4:$AC$95 &amp; ",",    FALSE),    FALSE))) +
           ISNUMBER(SEARCH("(" &amp; B19 &amp; ")",    IF(entries!$D$4:$D$95 = "x",    IF(LEFT(entries!$L$4:$AC$95,  1) &lt;&gt; "/",    "(" &amp; entries!$L$4:$AC$95 &amp; ")",    FALSE),    FALSE))) +
           ISNUMBER(SEARCH("(" &amp; B19 &amp; ", ",    IF(entries!$D$4:$D$95 = "x",    IF(LEFT(entries!$L$4:$AC$95,  1) &lt;&gt; "/",    "(" &amp; entries!$L$4:$AC$95 &amp; ", ",    FALSE),    FALSE))) +
           ISNUMBER(SEARCH(" " &amp; B19 &amp; ")",    IF(entries!$D$4:$D$95 = "x",    IF(LEFT(entries!$L$4:$AC$95,  1) &lt;&gt; "/",    " " &amp; entries!$L$4:$AC$95 &amp; ")",    FALSE),    FALSE))))
    ) = 0,
    NOT(OR(B19="Python", B19="Git"))
))</f>
        <v>1</v>
      </c>
      <c r="L19" s="25" t="b" cm="1">
        <f t="array" ref="L19">NOT(AND(
    SUMPRODUCT(
        --(ISNUMBER(SEARCH(" " &amp; B19 &amp; " ",    IF(entries!$D$4:$D$95 = "x",    " " &amp; entries!$AD$4:$AI$95 &amp; " ",    FALSE))) +
           ISNUMBER(SEARCH(" " &amp; B19 &amp; ",",    IF(entries!$D$4:$D$95 = "x",    " " &amp; entries!$AD$4:$AI$95 &amp; ",",    FALSE))) +
           ISNUMBER(SEARCH("(" &amp; B19 &amp; ")",    IF(entries!$D$4:$D$95 = "x",    "(" &amp; entries!$AD$4:$AI$95 &amp; ")",    FALSE))) +
           ISNUMBER(SEARCH("(" &amp; B19 &amp; ", ",    IF(entries!$D$4:$D$95 = "x",     "(" &amp; entries!$AD$4:$AI$95 &amp; ", ",    FALSE))) +
           ISNUMBER(SEARCH(" " &amp; B19 &amp; ")",    IF(entries!$D$4:$D$95 = "x",     " " &amp; entries!$AD$4:$AI$95 &amp; ")",    FALSE))))
    ) = 0,
    NOT(OR(B19="Python", B19="Git"))
))</f>
        <v>0</v>
      </c>
      <c r="M19" s="17" cm="1">
        <f t="array" ref="M19">SUM((A19=skills_order!$A$3:$A$1000) * skills_order!$D$3:$D$1000)</f>
        <v>3</v>
      </c>
      <c r="N19" s="17" t="str">
        <f>INDEX(skills_order!$C$3:$C$1000, MATCH($A19, skills_order!$A$3:$A$1000, 0))</f>
        <v>Machine Learning</v>
      </c>
    </row>
    <row r="20" spans="1:14" x14ac:dyDescent="0.15">
      <c r="A20" s="18" t="s">
        <v>40</v>
      </c>
      <c r="B20" s="18" t="s">
        <v>46</v>
      </c>
      <c r="C20" s="49" t="s">
        <v>101</v>
      </c>
      <c r="D20" s="24" t="s">
        <v>101</v>
      </c>
      <c r="E20" s="23">
        <v>4</v>
      </c>
      <c r="G20" s="26" t="s">
        <v>101</v>
      </c>
      <c r="I20" s="26" t="s">
        <v>101</v>
      </c>
      <c r="J20" s="26" t="s">
        <v>101</v>
      </c>
      <c r="K20" s="25" t="b" cm="1">
        <f t="array" ref="K20">NOT(AND(
    SUMPRODUCT(
        --(ISNUMBER(SEARCH(" " &amp; B20 &amp; " ",    IF(entries!$D$4:$D$95 = "x",    IF(LEFT(entries!$L$4:$AC$95,  1) &lt;&gt; "/",    " " &amp; entries!$L$4:$AC$95 &amp; " ",    FALSE),    FALSE))) +
           ISNUMBER(SEARCH(" " &amp; B20 &amp; ",",    IF(entries!$D$4:$D$95 = "x",    IF(LEFT(entries!$L$4:$AC$95,  1) &lt;&gt; "/",    " " &amp; entries!$L$4:$AC$95 &amp; ",",    FALSE),    FALSE))) +
           ISNUMBER(SEARCH("(" &amp; B20 &amp; ")",    IF(entries!$D$4:$D$95 = "x",    IF(LEFT(entries!$L$4:$AC$95,  1) &lt;&gt; "/",    "(" &amp; entries!$L$4:$AC$95 &amp; ")",    FALSE),    FALSE))) +
           ISNUMBER(SEARCH("(" &amp; B20 &amp; ", ",    IF(entries!$D$4:$D$95 = "x",    IF(LEFT(entries!$L$4:$AC$95,  1) &lt;&gt; "/",    "(" &amp; entries!$L$4:$AC$95 &amp; ", ",    FALSE),    FALSE))) +
           ISNUMBER(SEARCH(" " &amp; B20 &amp; ")",    IF(entries!$D$4:$D$95 = "x",    IF(LEFT(entries!$L$4:$AC$95,  1) &lt;&gt; "/",    " " &amp; entries!$L$4:$AC$95 &amp; ")",    FALSE),    FALSE))))
    ) = 0,
    NOT(OR(B20="Python", B20="Git"))
))</f>
        <v>1</v>
      </c>
      <c r="L20" s="25" t="b" cm="1">
        <f t="array" ref="L20">NOT(AND(
    SUMPRODUCT(
        --(ISNUMBER(SEARCH(" " &amp; B20 &amp; " ",    IF(entries!$D$4:$D$95 = "x",    " " &amp; entries!$AD$4:$AI$95 &amp; " ",    FALSE))) +
           ISNUMBER(SEARCH(" " &amp; B20 &amp; ",",    IF(entries!$D$4:$D$95 = "x",    " " &amp; entries!$AD$4:$AI$95 &amp; ",",    FALSE))) +
           ISNUMBER(SEARCH("(" &amp; B20 &amp; ")",    IF(entries!$D$4:$D$95 = "x",    "(" &amp; entries!$AD$4:$AI$95 &amp; ")",    FALSE))) +
           ISNUMBER(SEARCH("(" &amp; B20 &amp; ", ",    IF(entries!$D$4:$D$95 = "x",     "(" &amp; entries!$AD$4:$AI$95 &amp; ", ",    FALSE))) +
           ISNUMBER(SEARCH(" " &amp; B20 &amp; ")",    IF(entries!$D$4:$D$95 = "x",     " " &amp; entries!$AD$4:$AI$95 &amp; ")",    FALSE))))
    ) = 0,
    NOT(OR(B20="Python", B20="Git"))
))</f>
        <v>0</v>
      </c>
      <c r="M20" s="17" cm="1">
        <f t="array" ref="M20">SUM((A20=skills_order!$A$3:$A$1000) * skills_order!$D$3:$D$1000)</f>
        <v>3</v>
      </c>
      <c r="N20" s="17" t="str">
        <f>INDEX(skills_order!$C$3:$C$1000, MATCH($A20, skills_order!$A$3:$A$1000, 0))</f>
        <v>Machine Learning</v>
      </c>
    </row>
    <row r="21" spans="1:14" x14ac:dyDescent="0.15">
      <c r="A21" s="18" t="s">
        <v>40</v>
      </c>
      <c r="B21" s="18" t="s">
        <v>82</v>
      </c>
      <c r="E21" s="23">
        <v>4</v>
      </c>
      <c r="J21" s="26" t="s">
        <v>101</v>
      </c>
      <c r="K21" s="25" t="b" cm="1">
        <f t="array" ref="K21">NOT(AND(
    SUMPRODUCT(
        --(ISNUMBER(SEARCH(" " &amp; B21 &amp; " ",    IF(entries!$D$4:$D$95 = "x",    IF(LEFT(entries!$L$4:$AC$95,  1) &lt;&gt; "/",    " " &amp; entries!$L$4:$AC$95 &amp; " ",    FALSE),    FALSE))) +
           ISNUMBER(SEARCH(" " &amp; B21 &amp; ",",    IF(entries!$D$4:$D$95 = "x",    IF(LEFT(entries!$L$4:$AC$95,  1) &lt;&gt; "/",    " " &amp; entries!$L$4:$AC$95 &amp; ",",    FALSE),    FALSE))) +
           ISNUMBER(SEARCH("(" &amp; B21 &amp; ")",    IF(entries!$D$4:$D$95 = "x",    IF(LEFT(entries!$L$4:$AC$95,  1) &lt;&gt; "/",    "(" &amp; entries!$L$4:$AC$95 &amp; ")",    FALSE),    FALSE))) +
           ISNUMBER(SEARCH("(" &amp; B21 &amp; ", ",    IF(entries!$D$4:$D$95 = "x",    IF(LEFT(entries!$L$4:$AC$95,  1) &lt;&gt; "/",    "(" &amp; entries!$L$4:$AC$95 &amp; ", ",    FALSE),    FALSE))) +
           ISNUMBER(SEARCH(" " &amp; B21 &amp; ")",    IF(entries!$D$4:$D$95 = "x",    IF(LEFT(entries!$L$4:$AC$95,  1) &lt;&gt; "/",    " " &amp; entries!$L$4:$AC$95 &amp; ")",    FALSE),    FALSE))))
    ) = 0,
    NOT(OR(B21="Python", B21="Git"))
))</f>
        <v>0</v>
      </c>
      <c r="L21" s="25" t="b" cm="1">
        <f t="array" ref="L21">NOT(AND(
    SUMPRODUCT(
        --(ISNUMBER(SEARCH(" " &amp; B21 &amp; " ",    IF(entries!$D$4:$D$95 = "x",    " " &amp; entries!$AD$4:$AI$95 &amp; " ",    FALSE))) +
           ISNUMBER(SEARCH(" " &amp; B21 &amp; ",",    IF(entries!$D$4:$D$95 = "x",    " " &amp; entries!$AD$4:$AI$95 &amp; ",",    FALSE))) +
           ISNUMBER(SEARCH("(" &amp; B21 &amp; ")",    IF(entries!$D$4:$D$95 = "x",    "(" &amp; entries!$AD$4:$AI$95 &amp; ")",    FALSE))) +
           ISNUMBER(SEARCH("(" &amp; B21 &amp; ", ",    IF(entries!$D$4:$D$95 = "x",     "(" &amp; entries!$AD$4:$AI$95 &amp; ", ",    FALSE))) +
           ISNUMBER(SEARCH(" " &amp; B21 &amp; ")",    IF(entries!$D$4:$D$95 = "x",     " " &amp; entries!$AD$4:$AI$95 &amp; ")",    FALSE))))
    ) = 0,
    NOT(OR(B21="Python", B21="Git"))
))</f>
        <v>0</v>
      </c>
      <c r="M21" s="17" cm="1">
        <f t="array" ref="M21">SUM((A21=skills_order!$A$3:$A$1000) * skills_order!$D$3:$D$1000)</f>
        <v>3</v>
      </c>
      <c r="N21" s="17" t="str">
        <f>INDEX(skills_order!$C$3:$C$1000, MATCH($A21, skills_order!$A$3:$A$1000, 0))</f>
        <v>Machine Learning</v>
      </c>
    </row>
    <row r="22" spans="1:14" x14ac:dyDescent="0.15">
      <c r="A22" s="18" t="s">
        <v>40</v>
      </c>
      <c r="B22" s="18" t="s">
        <v>93</v>
      </c>
      <c r="E22" s="23">
        <v>4</v>
      </c>
      <c r="K22" s="25" t="b" cm="1">
        <f t="array" ref="K22">NOT(AND(
    SUMPRODUCT(
        --(ISNUMBER(SEARCH(" " &amp; B22 &amp; " ",    IF(entries!$D$4:$D$95 = "x",    IF(LEFT(entries!$L$4:$AC$95,  1) &lt;&gt; "/",    " " &amp; entries!$L$4:$AC$95 &amp; " ",    FALSE),    FALSE))) +
           ISNUMBER(SEARCH(" " &amp; B22 &amp; ",",    IF(entries!$D$4:$D$95 = "x",    IF(LEFT(entries!$L$4:$AC$95,  1) &lt;&gt; "/",    " " &amp; entries!$L$4:$AC$95 &amp; ",",    FALSE),    FALSE))) +
           ISNUMBER(SEARCH("(" &amp; B22 &amp; ")",    IF(entries!$D$4:$D$95 = "x",    IF(LEFT(entries!$L$4:$AC$95,  1) &lt;&gt; "/",    "(" &amp; entries!$L$4:$AC$95 &amp; ")",    FALSE),    FALSE))) +
           ISNUMBER(SEARCH("(" &amp; B22 &amp; ", ",    IF(entries!$D$4:$D$95 = "x",    IF(LEFT(entries!$L$4:$AC$95,  1) &lt;&gt; "/",    "(" &amp; entries!$L$4:$AC$95 &amp; ", ",    FALSE),    FALSE))) +
           ISNUMBER(SEARCH(" " &amp; B22 &amp; ")",    IF(entries!$D$4:$D$95 = "x",    IF(LEFT(entries!$L$4:$AC$95,  1) &lt;&gt; "/",    " " &amp; entries!$L$4:$AC$95 &amp; ")",    FALSE),    FALSE))))
    ) = 0,
    NOT(OR(B22="Python", B22="Git"))
))</f>
        <v>0</v>
      </c>
      <c r="L22" s="25" t="b" cm="1">
        <f t="array" ref="L22">NOT(AND(
    SUMPRODUCT(
        --(ISNUMBER(SEARCH(" " &amp; B22 &amp; " ",    IF(entries!$D$4:$D$95 = "x",    " " &amp; entries!$AD$4:$AI$95 &amp; " ",    FALSE))) +
           ISNUMBER(SEARCH(" " &amp; B22 &amp; ",",    IF(entries!$D$4:$D$95 = "x",    " " &amp; entries!$AD$4:$AI$95 &amp; ",",    FALSE))) +
           ISNUMBER(SEARCH("(" &amp; B22 &amp; ")",    IF(entries!$D$4:$D$95 = "x",    "(" &amp; entries!$AD$4:$AI$95 &amp; ")",    FALSE))) +
           ISNUMBER(SEARCH("(" &amp; B22 &amp; ", ",    IF(entries!$D$4:$D$95 = "x",     "(" &amp; entries!$AD$4:$AI$95 &amp; ", ",    FALSE))) +
           ISNUMBER(SEARCH(" " &amp; B22 &amp; ")",    IF(entries!$D$4:$D$95 = "x",     " " &amp; entries!$AD$4:$AI$95 &amp; ")",    FALSE))))
    ) = 0,
    NOT(OR(B22="Python", B22="Git"))
))</f>
        <v>0</v>
      </c>
      <c r="M22" s="17" cm="1">
        <f t="array" ref="M22">SUM((A22=skills_order!$A$3:$A$1000) * skills_order!$D$3:$D$1000)</f>
        <v>3</v>
      </c>
      <c r="N22" s="17" t="str">
        <f>INDEX(skills_order!$C$3:$C$1000, MATCH($A22, skills_order!$A$3:$A$1000, 0))</f>
        <v>Machine Learning</v>
      </c>
    </row>
    <row r="23" spans="1:14" x14ac:dyDescent="0.15">
      <c r="A23" s="18" t="s">
        <v>40</v>
      </c>
      <c r="B23" s="18" t="s">
        <v>95</v>
      </c>
      <c r="E23" s="23">
        <v>4</v>
      </c>
      <c r="K23" s="25" t="b" cm="1">
        <f t="array" ref="K23">NOT(AND(
    SUMPRODUCT(
        --(ISNUMBER(SEARCH(" " &amp; B23 &amp; " ",    IF(entries!$D$4:$D$95 = "x",    IF(LEFT(entries!$L$4:$AC$95,  1) &lt;&gt; "/",    " " &amp; entries!$L$4:$AC$95 &amp; " ",    FALSE),    FALSE))) +
           ISNUMBER(SEARCH(" " &amp; B23 &amp; ",",    IF(entries!$D$4:$D$95 = "x",    IF(LEFT(entries!$L$4:$AC$95,  1) &lt;&gt; "/",    " " &amp; entries!$L$4:$AC$95 &amp; ",",    FALSE),    FALSE))) +
           ISNUMBER(SEARCH("(" &amp; B23 &amp; ")",    IF(entries!$D$4:$D$95 = "x",    IF(LEFT(entries!$L$4:$AC$95,  1) &lt;&gt; "/",    "(" &amp; entries!$L$4:$AC$95 &amp; ")",    FALSE),    FALSE))) +
           ISNUMBER(SEARCH("(" &amp; B23 &amp; ", ",    IF(entries!$D$4:$D$95 = "x",    IF(LEFT(entries!$L$4:$AC$95,  1) &lt;&gt; "/",    "(" &amp; entries!$L$4:$AC$95 &amp; ", ",    FALSE),    FALSE))) +
           ISNUMBER(SEARCH(" " &amp; B23 &amp; ")",    IF(entries!$D$4:$D$95 = "x",    IF(LEFT(entries!$L$4:$AC$95,  1) &lt;&gt; "/",    " " &amp; entries!$L$4:$AC$95 &amp; ")",    FALSE),    FALSE))))
    ) = 0,
    NOT(OR(B23="Python", B23="Git"))
))</f>
        <v>0</v>
      </c>
      <c r="L23" s="25" t="b" cm="1">
        <f t="array" ref="L23">NOT(AND(
    SUMPRODUCT(
        --(ISNUMBER(SEARCH(" " &amp; B23 &amp; " ",    IF(entries!$D$4:$D$95 = "x",    " " &amp; entries!$AD$4:$AI$95 &amp; " ",    FALSE))) +
           ISNUMBER(SEARCH(" " &amp; B23 &amp; ",",    IF(entries!$D$4:$D$95 = "x",    " " &amp; entries!$AD$4:$AI$95 &amp; ",",    FALSE))) +
           ISNUMBER(SEARCH("(" &amp; B23 &amp; ")",    IF(entries!$D$4:$D$95 = "x",    "(" &amp; entries!$AD$4:$AI$95 &amp; ")",    FALSE))) +
           ISNUMBER(SEARCH("(" &amp; B23 &amp; ", ",    IF(entries!$D$4:$D$95 = "x",     "(" &amp; entries!$AD$4:$AI$95 &amp; ", ",    FALSE))) +
           ISNUMBER(SEARCH(" " &amp; B23 &amp; ")",    IF(entries!$D$4:$D$95 = "x",     " " &amp; entries!$AD$4:$AI$95 &amp; ")",    FALSE))))
    ) = 0,
    NOT(OR(B23="Python", B23="Git"))
))</f>
        <v>0</v>
      </c>
      <c r="M23" s="17" cm="1">
        <f t="array" ref="M23">SUM((A23=skills_order!$A$3:$A$1000) * skills_order!$D$3:$D$1000)</f>
        <v>3</v>
      </c>
      <c r="N23" s="17" t="str">
        <f>INDEX(skills_order!$C$3:$C$1000, MATCH($A23, skills_order!$A$3:$A$1000, 0))</f>
        <v>Machine Learning</v>
      </c>
    </row>
    <row r="24" spans="1:14" x14ac:dyDescent="0.15">
      <c r="A24" s="18" t="s">
        <v>40</v>
      </c>
      <c r="B24" s="18" t="s">
        <v>81</v>
      </c>
      <c r="E24" s="23">
        <v>3.5</v>
      </c>
      <c r="K24" s="25" t="b" cm="1">
        <f t="array" ref="K24">NOT(AND(
    SUMPRODUCT(
        --(ISNUMBER(SEARCH(" " &amp; B24 &amp; " ",    IF(entries!$D$4:$D$95 = "x",    IF(LEFT(entries!$L$4:$AC$95,  1) &lt;&gt; "/",    " " &amp; entries!$L$4:$AC$95 &amp; " ",    FALSE),    FALSE))) +
           ISNUMBER(SEARCH(" " &amp; B24 &amp; ",",    IF(entries!$D$4:$D$95 = "x",    IF(LEFT(entries!$L$4:$AC$95,  1) &lt;&gt; "/",    " " &amp; entries!$L$4:$AC$95 &amp; ",",    FALSE),    FALSE))) +
           ISNUMBER(SEARCH("(" &amp; B24 &amp; ")",    IF(entries!$D$4:$D$95 = "x",    IF(LEFT(entries!$L$4:$AC$95,  1) &lt;&gt; "/",    "(" &amp; entries!$L$4:$AC$95 &amp; ")",    FALSE),    FALSE))) +
           ISNUMBER(SEARCH("(" &amp; B24 &amp; ", ",    IF(entries!$D$4:$D$95 = "x",    IF(LEFT(entries!$L$4:$AC$95,  1) &lt;&gt; "/",    "(" &amp; entries!$L$4:$AC$95 &amp; ", ",    FALSE),    FALSE))) +
           ISNUMBER(SEARCH(" " &amp; B24 &amp; ")",    IF(entries!$D$4:$D$95 = "x",    IF(LEFT(entries!$L$4:$AC$95,  1) &lt;&gt; "/",    " " &amp; entries!$L$4:$AC$95 &amp; ")",    FALSE),    FALSE))))
    ) = 0,
    NOT(OR(B24="Python", B24="Git"))
))</f>
        <v>0</v>
      </c>
      <c r="L24" s="25" t="b" cm="1">
        <f t="array" ref="L24">NOT(AND(
    SUMPRODUCT(
        --(ISNUMBER(SEARCH(" " &amp; B24 &amp; " ",    IF(entries!$D$4:$D$95 = "x",    " " &amp; entries!$AD$4:$AI$95 &amp; " ",    FALSE))) +
           ISNUMBER(SEARCH(" " &amp; B24 &amp; ",",    IF(entries!$D$4:$D$95 = "x",    " " &amp; entries!$AD$4:$AI$95 &amp; ",",    FALSE))) +
           ISNUMBER(SEARCH("(" &amp; B24 &amp; ")",    IF(entries!$D$4:$D$95 = "x",    "(" &amp; entries!$AD$4:$AI$95 &amp; ")",    FALSE))) +
           ISNUMBER(SEARCH("(" &amp; B24 &amp; ", ",    IF(entries!$D$4:$D$95 = "x",     "(" &amp; entries!$AD$4:$AI$95 &amp; ", ",    FALSE))) +
           ISNUMBER(SEARCH(" " &amp; B24 &amp; ")",    IF(entries!$D$4:$D$95 = "x",     " " &amp; entries!$AD$4:$AI$95 &amp; ")",    FALSE))))
    ) = 0,
    NOT(OR(B24="Python", B24="Git"))
))</f>
        <v>0</v>
      </c>
      <c r="M24" s="17" cm="1">
        <f t="array" ref="M24">SUM((A24=skills_order!$A$3:$A$1000) * skills_order!$D$3:$D$1000)</f>
        <v>3</v>
      </c>
      <c r="N24" s="17" t="str">
        <f>INDEX(skills_order!$C$3:$C$1000, MATCH($A24, skills_order!$A$3:$A$1000, 0))</f>
        <v>Machine Learning</v>
      </c>
    </row>
    <row r="25" spans="1:14" x14ac:dyDescent="0.15">
      <c r="A25" s="18" t="s">
        <v>40</v>
      </c>
      <c r="B25" s="18" t="s">
        <v>80</v>
      </c>
      <c r="E25" s="23">
        <v>3.5</v>
      </c>
      <c r="K25" s="25" t="b" cm="1">
        <f t="array" ref="K25">NOT(AND(
    SUMPRODUCT(
        --(ISNUMBER(SEARCH(" " &amp; B25 &amp; " ",    IF(entries!$D$4:$D$95 = "x",    IF(LEFT(entries!$L$4:$AC$95,  1) &lt;&gt; "/",    " " &amp; entries!$L$4:$AC$95 &amp; " ",    FALSE),    FALSE))) +
           ISNUMBER(SEARCH(" " &amp; B25 &amp; ",",    IF(entries!$D$4:$D$95 = "x",    IF(LEFT(entries!$L$4:$AC$95,  1) &lt;&gt; "/",    " " &amp; entries!$L$4:$AC$95 &amp; ",",    FALSE),    FALSE))) +
           ISNUMBER(SEARCH("(" &amp; B25 &amp; ")",    IF(entries!$D$4:$D$95 = "x",    IF(LEFT(entries!$L$4:$AC$95,  1) &lt;&gt; "/",    "(" &amp; entries!$L$4:$AC$95 &amp; ")",    FALSE),    FALSE))) +
           ISNUMBER(SEARCH("(" &amp; B25 &amp; ", ",    IF(entries!$D$4:$D$95 = "x",    IF(LEFT(entries!$L$4:$AC$95,  1) &lt;&gt; "/",    "(" &amp; entries!$L$4:$AC$95 &amp; ", ",    FALSE),    FALSE))) +
           ISNUMBER(SEARCH(" " &amp; B25 &amp; ")",    IF(entries!$D$4:$D$95 = "x",    IF(LEFT(entries!$L$4:$AC$95,  1) &lt;&gt; "/",    " " &amp; entries!$L$4:$AC$95 &amp; ")",    FALSE),    FALSE))))
    ) = 0,
    NOT(OR(B25="Python", B25="Git"))
))</f>
        <v>0</v>
      </c>
      <c r="L25" s="25" t="b" cm="1">
        <f t="array" ref="L25">NOT(AND(
    SUMPRODUCT(
        --(ISNUMBER(SEARCH(" " &amp; B25 &amp; " ",    IF(entries!$D$4:$D$95 = "x",    " " &amp; entries!$AD$4:$AI$95 &amp; " ",    FALSE))) +
           ISNUMBER(SEARCH(" " &amp; B25 &amp; ",",    IF(entries!$D$4:$D$95 = "x",    " " &amp; entries!$AD$4:$AI$95 &amp; ",",    FALSE))) +
           ISNUMBER(SEARCH("(" &amp; B25 &amp; ")",    IF(entries!$D$4:$D$95 = "x",    "(" &amp; entries!$AD$4:$AI$95 &amp; ")",    FALSE))) +
           ISNUMBER(SEARCH("(" &amp; B25 &amp; ", ",    IF(entries!$D$4:$D$95 = "x",     "(" &amp; entries!$AD$4:$AI$95 &amp; ", ",    FALSE))) +
           ISNUMBER(SEARCH(" " &amp; B25 &amp; ")",    IF(entries!$D$4:$D$95 = "x",     " " &amp; entries!$AD$4:$AI$95 &amp; ")",    FALSE))))
    ) = 0,
    NOT(OR(B25="Python", B25="Git"))
))</f>
        <v>0</v>
      </c>
      <c r="M25" s="17" cm="1">
        <f t="array" ref="M25">SUM((A25=skills_order!$A$3:$A$1000) * skills_order!$D$3:$D$1000)</f>
        <v>3</v>
      </c>
      <c r="N25" s="17" t="str">
        <f>INDEX(skills_order!$C$3:$C$1000, MATCH($A25, skills_order!$A$3:$A$1000, 0))</f>
        <v>Machine Learning</v>
      </c>
    </row>
    <row r="26" spans="1:14" x14ac:dyDescent="0.15">
      <c r="A26" s="18" t="s">
        <v>40</v>
      </c>
      <c r="B26" s="18" t="s">
        <v>100</v>
      </c>
      <c r="C26" s="49" t="s">
        <v>101</v>
      </c>
      <c r="D26" s="24" t="s">
        <v>101</v>
      </c>
      <c r="E26" s="23">
        <v>3</v>
      </c>
      <c r="H26" s="26" t="s">
        <v>101</v>
      </c>
      <c r="K26" s="25" t="b" cm="1">
        <f t="array" ref="K26">NOT(AND(
    SUMPRODUCT(
        --(ISNUMBER(SEARCH(" " &amp; B26 &amp; " ",    IF(entries!$D$4:$D$95 = "x",    IF(LEFT(entries!$L$4:$AC$95,  1) &lt;&gt; "/",    " " &amp; entries!$L$4:$AC$95 &amp; " ",    FALSE),    FALSE))) +
           ISNUMBER(SEARCH(" " &amp; B26 &amp; ",",    IF(entries!$D$4:$D$95 = "x",    IF(LEFT(entries!$L$4:$AC$95,  1) &lt;&gt; "/",    " " &amp; entries!$L$4:$AC$95 &amp; ",",    FALSE),    FALSE))) +
           ISNUMBER(SEARCH("(" &amp; B26 &amp; ")",    IF(entries!$D$4:$D$95 = "x",    IF(LEFT(entries!$L$4:$AC$95,  1) &lt;&gt; "/",    "(" &amp; entries!$L$4:$AC$95 &amp; ")",    FALSE),    FALSE))) +
           ISNUMBER(SEARCH("(" &amp; B26 &amp; ", ",    IF(entries!$D$4:$D$95 = "x",    IF(LEFT(entries!$L$4:$AC$95,  1) &lt;&gt; "/",    "(" &amp; entries!$L$4:$AC$95 &amp; ", ",    FALSE),    FALSE))) +
           ISNUMBER(SEARCH(" " &amp; B26 &amp; ")",    IF(entries!$D$4:$D$95 = "x",    IF(LEFT(entries!$L$4:$AC$95,  1) &lt;&gt; "/",    " " &amp; entries!$L$4:$AC$95 &amp; ")",    FALSE),    FALSE))))
    ) = 0,
    NOT(OR(B26="Python", B26="Git"))
))</f>
        <v>0</v>
      </c>
      <c r="L26" s="25" t="b" cm="1">
        <f t="array" ref="L26">NOT(AND(
    SUMPRODUCT(
        --(ISNUMBER(SEARCH(" " &amp; B26 &amp; " ",    IF(entries!$D$4:$D$95 = "x",    " " &amp; entries!$AD$4:$AI$95 &amp; " ",    FALSE))) +
           ISNUMBER(SEARCH(" " &amp; B26 &amp; ",",    IF(entries!$D$4:$D$95 = "x",    " " &amp; entries!$AD$4:$AI$95 &amp; ",",    FALSE))) +
           ISNUMBER(SEARCH("(" &amp; B26 &amp; ")",    IF(entries!$D$4:$D$95 = "x",    "(" &amp; entries!$AD$4:$AI$95 &amp; ")",    FALSE))) +
           ISNUMBER(SEARCH("(" &amp; B26 &amp; ", ",    IF(entries!$D$4:$D$95 = "x",     "(" &amp; entries!$AD$4:$AI$95 &amp; ", ",    FALSE))) +
           ISNUMBER(SEARCH(" " &amp; B26 &amp; ")",    IF(entries!$D$4:$D$95 = "x",     " " &amp; entries!$AD$4:$AI$95 &amp; ")",    FALSE))))
    ) = 0,
    NOT(OR(B26="Python", B26="Git"))
))</f>
        <v>0</v>
      </c>
      <c r="M26" s="17" cm="1">
        <f t="array" ref="M26">SUM((A26=skills_order!$A$3:$A$1000) * skills_order!$D$3:$D$1000)</f>
        <v>3</v>
      </c>
      <c r="N26" s="17" t="str">
        <f>INDEX(skills_order!$C$3:$C$1000, MATCH($A26, skills_order!$A$3:$A$1000, 0))</f>
        <v>Machine Learning</v>
      </c>
    </row>
    <row r="27" spans="1:14" x14ac:dyDescent="0.15">
      <c r="A27" s="18" t="s">
        <v>40</v>
      </c>
      <c r="B27" s="18" t="s">
        <v>79</v>
      </c>
      <c r="E27" s="23">
        <v>4</v>
      </c>
      <c r="K27" s="25" t="b" cm="1">
        <f t="array" ref="K27">NOT(AND(
    SUMPRODUCT(
        --(ISNUMBER(SEARCH(" " &amp; B27 &amp; " ",    IF(entries!$D$4:$D$95 = "x",    IF(LEFT(entries!$L$4:$AC$95,  1) &lt;&gt; "/",    " " &amp; entries!$L$4:$AC$95 &amp; " ",    FALSE),    FALSE))) +
           ISNUMBER(SEARCH(" " &amp; B27 &amp; ",",    IF(entries!$D$4:$D$95 = "x",    IF(LEFT(entries!$L$4:$AC$95,  1) &lt;&gt; "/",    " " &amp; entries!$L$4:$AC$95 &amp; ",",    FALSE),    FALSE))) +
           ISNUMBER(SEARCH("(" &amp; B27 &amp; ")",    IF(entries!$D$4:$D$95 = "x",    IF(LEFT(entries!$L$4:$AC$95,  1) &lt;&gt; "/",    "(" &amp; entries!$L$4:$AC$95 &amp; ")",    FALSE),    FALSE))) +
           ISNUMBER(SEARCH("(" &amp; B27 &amp; ", ",    IF(entries!$D$4:$D$95 = "x",    IF(LEFT(entries!$L$4:$AC$95,  1) &lt;&gt; "/",    "(" &amp; entries!$L$4:$AC$95 &amp; ", ",    FALSE),    FALSE))) +
           ISNUMBER(SEARCH(" " &amp; B27 &amp; ")",    IF(entries!$D$4:$D$95 = "x",    IF(LEFT(entries!$L$4:$AC$95,  1) &lt;&gt; "/",    " " &amp; entries!$L$4:$AC$95 &amp; ")",    FALSE),    FALSE))))
    ) = 0,
    NOT(OR(B27="Python", B27="Git"))
))</f>
        <v>0</v>
      </c>
      <c r="L27" s="25" t="b" cm="1">
        <f t="array" ref="L27">NOT(AND(
    SUMPRODUCT(
        --(ISNUMBER(SEARCH(" " &amp; B27 &amp; " ",    IF(entries!$D$4:$D$95 = "x",    " " &amp; entries!$AD$4:$AI$95 &amp; " ",    FALSE))) +
           ISNUMBER(SEARCH(" " &amp; B27 &amp; ",",    IF(entries!$D$4:$D$95 = "x",    " " &amp; entries!$AD$4:$AI$95 &amp; ",",    FALSE))) +
           ISNUMBER(SEARCH("(" &amp; B27 &amp; ")",    IF(entries!$D$4:$D$95 = "x",    "(" &amp; entries!$AD$4:$AI$95 &amp; ")",    FALSE))) +
           ISNUMBER(SEARCH("(" &amp; B27 &amp; ", ",    IF(entries!$D$4:$D$95 = "x",     "(" &amp; entries!$AD$4:$AI$95 &amp; ", ",    FALSE))) +
           ISNUMBER(SEARCH(" " &amp; B27 &amp; ")",    IF(entries!$D$4:$D$95 = "x",     " " &amp; entries!$AD$4:$AI$95 &amp; ")",    FALSE))))
    ) = 0,
    NOT(OR(B27="Python", B27="Git"))
))</f>
        <v>0</v>
      </c>
      <c r="M27" s="17" cm="1">
        <f t="array" ref="M27">SUM((A27=skills_order!$A$3:$A$1000) * skills_order!$D$3:$D$1000)</f>
        <v>3</v>
      </c>
      <c r="N27" s="17" t="str">
        <f>INDEX(skills_order!$C$3:$C$1000, MATCH($A27, skills_order!$A$3:$A$1000, 0))</f>
        <v>Machine Learning</v>
      </c>
    </row>
    <row r="28" spans="1:14" x14ac:dyDescent="0.15">
      <c r="A28" s="18" t="s">
        <v>40</v>
      </c>
      <c r="B28" s="18" t="s">
        <v>78</v>
      </c>
      <c r="E28" s="23">
        <v>4</v>
      </c>
      <c r="K28" s="25" t="b" cm="1">
        <f t="array" ref="K28">NOT(AND(
    SUMPRODUCT(
        --(ISNUMBER(SEARCH(" " &amp; B28 &amp; " ",    IF(entries!$D$4:$D$95 = "x",    IF(LEFT(entries!$L$4:$AC$95,  1) &lt;&gt; "/",    " " &amp; entries!$L$4:$AC$95 &amp; " ",    FALSE),    FALSE))) +
           ISNUMBER(SEARCH(" " &amp; B28 &amp; ",",    IF(entries!$D$4:$D$95 = "x",    IF(LEFT(entries!$L$4:$AC$95,  1) &lt;&gt; "/",    " " &amp; entries!$L$4:$AC$95 &amp; ",",    FALSE),    FALSE))) +
           ISNUMBER(SEARCH("(" &amp; B28 &amp; ")",    IF(entries!$D$4:$D$95 = "x",    IF(LEFT(entries!$L$4:$AC$95,  1) &lt;&gt; "/",    "(" &amp; entries!$L$4:$AC$95 &amp; ")",    FALSE),    FALSE))) +
           ISNUMBER(SEARCH("(" &amp; B28 &amp; ", ",    IF(entries!$D$4:$D$95 = "x",    IF(LEFT(entries!$L$4:$AC$95,  1) &lt;&gt; "/",    "(" &amp; entries!$L$4:$AC$95 &amp; ", ",    FALSE),    FALSE))) +
           ISNUMBER(SEARCH(" " &amp; B28 &amp; ")",    IF(entries!$D$4:$D$95 = "x",    IF(LEFT(entries!$L$4:$AC$95,  1) &lt;&gt; "/",    " " &amp; entries!$L$4:$AC$95 &amp; ")",    FALSE),    FALSE))))
    ) = 0,
    NOT(OR(B28="Python", B28="Git"))
))</f>
        <v>0</v>
      </c>
      <c r="L28" s="25" t="b" cm="1">
        <f t="array" ref="L28">NOT(AND(
    SUMPRODUCT(
        --(ISNUMBER(SEARCH(" " &amp; B28 &amp; " ",    IF(entries!$D$4:$D$95 = "x",    " " &amp; entries!$AD$4:$AI$95 &amp; " ",    FALSE))) +
           ISNUMBER(SEARCH(" " &amp; B28 &amp; ",",    IF(entries!$D$4:$D$95 = "x",    " " &amp; entries!$AD$4:$AI$95 &amp; ",",    FALSE))) +
           ISNUMBER(SEARCH("(" &amp; B28 &amp; ")",    IF(entries!$D$4:$D$95 = "x",    "(" &amp; entries!$AD$4:$AI$95 &amp; ")",    FALSE))) +
           ISNUMBER(SEARCH("(" &amp; B28 &amp; ", ",    IF(entries!$D$4:$D$95 = "x",     "(" &amp; entries!$AD$4:$AI$95 &amp; ", ",    FALSE))) +
           ISNUMBER(SEARCH(" " &amp; B28 &amp; ")",    IF(entries!$D$4:$D$95 = "x",     " " &amp; entries!$AD$4:$AI$95 &amp; ")",    FALSE))))
    ) = 0,
    NOT(OR(B28="Python", B28="Git"))
))</f>
        <v>0</v>
      </c>
      <c r="M28" s="17" cm="1">
        <f t="array" ref="M28">SUM((A28=skills_order!$A$3:$A$1000) * skills_order!$D$3:$D$1000)</f>
        <v>3</v>
      </c>
      <c r="N28" s="17" t="str">
        <f>INDEX(skills_order!$C$3:$C$1000, MATCH($A28, skills_order!$A$3:$A$1000, 0))</f>
        <v>Machine Learning</v>
      </c>
    </row>
    <row r="29" spans="1:14" x14ac:dyDescent="0.15">
      <c r="A29" s="18" t="s">
        <v>40</v>
      </c>
      <c r="B29" s="18" t="s">
        <v>77</v>
      </c>
      <c r="E29" s="23">
        <v>4</v>
      </c>
      <c r="K29" s="25" t="b" cm="1">
        <f t="array" ref="K29">NOT(AND(
    SUMPRODUCT(
        --(ISNUMBER(SEARCH(" " &amp; B29 &amp; " ",    IF(entries!$D$4:$D$95 = "x",    IF(LEFT(entries!$L$4:$AC$95,  1) &lt;&gt; "/",    " " &amp; entries!$L$4:$AC$95 &amp; " ",    FALSE),    FALSE))) +
           ISNUMBER(SEARCH(" " &amp; B29 &amp; ",",    IF(entries!$D$4:$D$95 = "x",    IF(LEFT(entries!$L$4:$AC$95,  1) &lt;&gt; "/",    " " &amp; entries!$L$4:$AC$95 &amp; ",",    FALSE),    FALSE))) +
           ISNUMBER(SEARCH("(" &amp; B29 &amp; ")",    IF(entries!$D$4:$D$95 = "x",    IF(LEFT(entries!$L$4:$AC$95,  1) &lt;&gt; "/",    "(" &amp; entries!$L$4:$AC$95 &amp; ")",    FALSE),    FALSE))) +
           ISNUMBER(SEARCH("(" &amp; B29 &amp; ", ",    IF(entries!$D$4:$D$95 = "x",    IF(LEFT(entries!$L$4:$AC$95,  1) &lt;&gt; "/",    "(" &amp; entries!$L$4:$AC$95 &amp; ", ",    FALSE),    FALSE))) +
           ISNUMBER(SEARCH(" " &amp; B29 &amp; ")",    IF(entries!$D$4:$D$95 = "x",    IF(LEFT(entries!$L$4:$AC$95,  1) &lt;&gt; "/",    " " &amp; entries!$L$4:$AC$95 &amp; ")",    FALSE),    FALSE))))
    ) = 0,
    NOT(OR(B29="Python", B29="Git"))
))</f>
        <v>0</v>
      </c>
      <c r="L29" s="25" t="b" cm="1">
        <f t="array" ref="L29">NOT(AND(
    SUMPRODUCT(
        --(ISNUMBER(SEARCH(" " &amp; B29 &amp; " ",    IF(entries!$D$4:$D$95 = "x",    " " &amp; entries!$AD$4:$AI$95 &amp; " ",    FALSE))) +
           ISNUMBER(SEARCH(" " &amp; B29 &amp; ",",    IF(entries!$D$4:$D$95 = "x",    " " &amp; entries!$AD$4:$AI$95 &amp; ",",    FALSE))) +
           ISNUMBER(SEARCH("(" &amp; B29 &amp; ")",    IF(entries!$D$4:$D$95 = "x",    "(" &amp; entries!$AD$4:$AI$95 &amp; ")",    FALSE))) +
           ISNUMBER(SEARCH("(" &amp; B29 &amp; ", ",    IF(entries!$D$4:$D$95 = "x",     "(" &amp; entries!$AD$4:$AI$95 &amp; ", ",    FALSE))) +
           ISNUMBER(SEARCH(" " &amp; B29 &amp; ")",    IF(entries!$D$4:$D$95 = "x",     " " &amp; entries!$AD$4:$AI$95 &amp; ")",    FALSE))))
    ) = 0,
    NOT(OR(B29="Python", B29="Git"))
))</f>
        <v>0</v>
      </c>
      <c r="M29" s="17" cm="1">
        <f t="array" ref="M29">SUM((A29=skills_order!$A$3:$A$1000) * skills_order!$D$3:$D$1000)</f>
        <v>3</v>
      </c>
      <c r="N29" s="17" t="str">
        <f>INDEX(skills_order!$C$3:$C$1000, MATCH($A29, skills_order!$A$3:$A$1000, 0))</f>
        <v>Machine Learning</v>
      </c>
    </row>
    <row r="30" spans="1:14" x14ac:dyDescent="0.15">
      <c r="A30" s="18" t="s">
        <v>40</v>
      </c>
      <c r="B30" s="18" t="s">
        <v>196</v>
      </c>
      <c r="E30" s="23">
        <v>3.5</v>
      </c>
      <c r="K30" s="17" t="b" cm="1">
        <f t="array" ref="K30">NOT(AND(
    SUMPRODUCT(
        --(ISNUMBER(SEARCH(" " &amp; B30 &amp; " ",    IF(entries!$D$4:$D$95 = "x",    IF(LEFT(entries!$L$4:$AC$95,  1) &lt;&gt; "/",    " " &amp; entries!$L$4:$AC$95 &amp; " ",    FALSE),    FALSE))) +
           ISNUMBER(SEARCH(" " &amp; B30 &amp; ",",    IF(entries!$D$4:$D$95 = "x",    IF(LEFT(entries!$L$4:$AC$95,  1) &lt;&gt; "/",    " " &amp; entries!$L$4:$AC$95 &amp; ",",    FALSE),    FALSE))) +
           ISNUMBER(SEARCH("(" &amp; B30 &amp; ")",    IF(entries!$D$4:$D$95 = "x",    IF(LEFT(entries!$L$4:$AC$95,  1) &lt;&gt; "/",    "(" &amp; entries!$L$4:$AC$95 &amp; ")",    FALSE),    FALSE))) +
           ISNUMBER(SEARCH("(" &amp; B30 &amp; ", ",    IF(entries!$D$4:$D$95 = "x",    IF(LEFT(entries!$L$4:$AC$95,  1) &lt;&gt; "/",    "(" &amp; entries!$L$4:$AC$95 &amp; ", ",    FALSE),    FALSE))) +
           ISNUMBER(SEARCH(" " &amp; B30 &amp; ")",    IF(entries!$D$4:$D$95 = "x",    IF(LEFT(entries!$L$4:$AC$95,  1) &lt;&gt; "/",    " " &amp; entries!$L$4:$AC$95 &amp; ")",    FALSE),    FALSE))))
    ) = 0,
    NOT(OR(B30="Python", B30="Git"))
))</f>
        <v>0</v>
      </c>
      <c r="L30" s="17" t="b" cm="1">
        <f t="array" ref="L30">NOT(AND(
    SUMPRODUCT(
        --(ISNUMBER(SEARCH(" " &amp; B30 &amp; " ",    IF(entries!$D$4:$D$95 = "x",    " " &amp; entries!$AD$4:$AI$95 &amp; " ",    FALSE))) +
           ISNUMBER(SEARCH(" " &amp; B30 &amp; ",",    IF(entries!$D$4:$D$95 = "x",    " " &amp; entries!$AD$4:$AI$95 &amp; ",",    FALSE))) +
           ISNUMBER(SEARCH("(" &amp; B30 &amp; ")",    IF(entries!$D$4:$D$95 = "x",    "(" &amp; entries!$AD$4:$AI$95 &amp; ")",    FALSE))) +
           ISNUMBER(SEARCH("(" &amp; B30 &amp; ", ",    IF(entries!$D$4:$D$95 = "x",     "(" &amp; entries!$AD$4:$AI$95 &amp; ", ",    FALSE))) +
           ISNUMBER(SEARCH(" " &amp; B30 &amp; ")",    IF(entries!$D$4:$D$95 = "x",     " " &amp; entries!$AD$4:$AI$95 &amp; ")",    FALSE))))
    ) = 0,
    NOT(OR(B30="Python", B30="Git"))
))</f>
        <v>0</v>
      </c>
      <c r="M30" s="17" cm="1">
        <f t="array" ref="M30">SUM((A30=skills_order!$A$3:$A$1000) * skills_order!$D$3:$D$1000)</f>
        <v>3</v>
      </c>
      <c r="N30" s="17" t="str">
        <f>INDEX(skills_order!$C$3:$C$1000, MATCH($A30, skills_order!$A$3:$A$1000, 0))</f>
        <v>Machine Learning</v>
      </c>
    </row>
    <row r="31" spans="1:14" x14ac:dyDescent="0.15">
      <c r="A31" s="18" t="s">
        <v>40</v>
      </c>
      <c r="B31" s="18" t="s">
        <v>197</v>
      </c>
      <c r="E31" s="23">
        <v>3</v>
      </c>
      <c r="K31" s="17" t="b" cm="1">
        <f t="array" ref="K31">NOT(AND(
    SUMPRODUCT(
        --(ISNUMBER(SEARCH(" " &amp; B31 &amp; " ",    IF(entries!$D$4:$D$95 = "x",    IF(LEFT(entries!$L$4:$AC$95,  1) &lt;&gt; "/",    " " &amp; entries!$L$4:$AC$95 &amp; " ",    FALSE),    FALSE))) +
           ISNUMBER(SEARCH(" " &amp; B31 &amp; ",",    IF(entries!$D$4:$D$95 = "x",    IF(LEFT(entries!$L$4:$AC$95,  1) &lt;&gt; "/",    " " &amp; entries!$L$4:$AC$95 &amp; ",",    FALSE),    FALSE))) +
           ISNUMBER(SEARCH("(" &amp; B31 &amp; ")",    IF(entries!$D$4:$D$95 = "x",    IF(LEFT(entries!$L$4:$AC$95,  1) &lt;&gt; "/",    "(" &amp; entries!$L$4:$AC$95 &amp; ")",    FALSE),    FALSE))) +
           ISNUMBER(SEARCH("(" &amp; B31 &amp; ", ",    IF(entries!$D$4:$D$95 = "x",    IF(LEFT(entries!$L$4:$AC$95,  1) &lt;&gt; "/",    "(" &amp; entries!$L$4:$AC$95 &amp; ", ",    FALSE),    FALSE))) +
           ISNUMBER(SEARCH(" " &amp; B31 &amp; ")",    IF(entries!$D$4:$D$95 = "x",    IF(LEFT(entries!$L$4:$AC$95,  1) &lt;&gt; "/",    " " &amp; entries!$L$4:$AC$95 &amp; ")",    FALSE),    FALSE))))
    ) = 0,
    NOT(OR(B31="Python", B31="Git"))
))</f>
        <v>0</v>
      </c>
      <c r="L31" s="17" t="b" cm="1">
        <f t="array" ref="L31">NOT(AND(
    SUMPRODUCT(
        --(ISNUMBER(SEARCH(" " &amp; B31 &amp; " ",    IF(entries!$D$4:$D$95 = "x",    " " &amp; entries!$AD$4:$AI$95 &amp; " ",    FALSE))) +
           ISNUMBER(SEARCH(" " &amp; B31 &amp; ",",    IF(entries!$D$4:$D$95 = "x",    " " &amp; entries!$AD$4:$AI$95 &amp; ",",    FALSE))) +
           ISNUMBER(SEARCH("(" &amp; B31 &amp; ")",    IF(entries!$D$4:$D$95 = "x",    "(" &amp; entries!$AD$4:$AI$95 &amp; ")",    FALSE))) +
           ISNUMBER(SEARCH("(" &amp; B31 &amp; ", ",    IF(entries!$D$4:$D$95 = "x",     "(" &amp; entries!$AD$4:$AI$95 &amp; ", ",    FALSE))) +
           ISNUMBER(SEARCH(" " &amp; B31 &amp; ")",    IF(entries!$D$4:$D$95 = "x",     " " &amp; entries!$AD$4:$AI$95 &amp; ")",    FALSE))))
    ) = 0,
    NOT(OR(B31="Python", B31="Git"))
))</f>
        <v>0</v>
      </c>
      <c r="M31" s="17" cm="1">
        <f t="array" ref="M31">SUM((A31=skills_order!$A$3:$A$1000) * skills_order!$D$3:$D$1000)</f>
        <v>3</v>
      </c>
      <c r="N31" s="17" t="str">
        <f>INDEX(skills_order!$C$3:$C$1000, MATCH($A31, skills_order!$A$3:$A$1000, 0))</f>
        <v>Machine Learning</v>
      </c>
    </row>
    <row r="32" spans="1:14" x14ac:dyDescent="0.15">
      <c r="A32" s="18" t="s">
        <v>40</v>
      </c>
      <c r="B32" s="18" t="s">
        <v>195</v>
      </c>
      <c r="E32" s="23">
        <v>4</v>
      </c>
      <c r="K32" s="17" t="b" cm="1">
        <f t="array" ref="K32">NOT(AND(
    SUMPRODUCT(
        --(ISNUMBER(SEARCH(" " &amp; B32 &amp; " ",    IF(entries!$D$4:$D$95 = "x",    IF(LEFT(entries!$L$4:$AC$95,  1) &lt;&gt; "/",    " " &amp; entries!$L$4:$AC$95 &amp; " ",    FALSE),    FALSE))) +
           ISNUMBER(SEARCH(" " &amp; B32 &amp; ",",    IF(entries!$D$4:$D$95 = "x",    IF(LEFT(entries!$L$4:$AC$95,  1) &lt;&gt; "/",    " " &amp; entries!$L$4:$AC$95 &amp; ",",    FALSE),    FALSE))) +
           ISNUMBER(SEARCH("(" &amp; B32 &amp; ")",    IF(entries!$D$4:$D$95 = "x",    IF(LEFT(entries!$L$4:$AC$95,  1) &lt;&gt; "/",    "(" &amp; entries!$L$4:$AC$95 &amp; ")",    FALSE),    FALSE))) +
           ISNUMBER(SEARCH("(" &amp; B32 &amp; ", ",    IF(entries!$D$4:$D$95 = "x",    IF(LEFT(entries!$L$4:$AC$95,  1) &lt;&gt; "/",    "(" &amp; entries!$L$4:$AC$95 &amp; ", ",    FALSE),    FALSE))) +
           ISNUMBER(SEARCH(" " &amp; B32 &amp; ")",    IF(entries!$D$4:$D$95 = "x",    IF(LEFT(entries!$L$4:$AC$95,  1) &lt;&gt; "/",    " " &amp; entries!$L$4:$AC$95 &amp; ")",    FALSE),    FALSE))))
    ) = 0,
    NOT(OR(B32="Python", B32="Git"))
))</f>
        <v>0</v>
      </c>
      <c r="L32" s="17" t="b" cm="1">
        <f t="array" ref="L32">NOT(AND(
    SUMPRODUCT(
        --(ISNUMBER(SEARCH(" " &amp; B32 &amp; " ",    IF(entries!$D$4:$D$95 = "x",    " " &amp; entries!$AD$4:$AI$95 &amp; " ",    FALSE))) +
           ISNUMBER(SEARCH(" " &amp; B32 &amp; ",",    IF(entries!$D$4:$D$95 = "x",    " " &amp; entries!$AD$4:$AI$95 &amp; ",",    FALSE))) +
           ISNUMBER(SEARCH("(" &amp; B32 &amp; ")",    IF(entries!$D$4:$D$95 = "x",    "(" &amp; entries!$AD$4:$AI$95 &amp; ")",    FALSE))) +
           ISNUMBER(SEARCH("(" &amp; B32 &amp; ", ",    IF(entries!$D$4:$D$95 = "x",     "(" &amp; entries!$AD$4:$AI$95 &amp; ", ",    FALSE))) +
           ISNUMBER(SEARCH(" " &amp; B32 &amp; ")",    IF(entries!$D$4:$D$95 = "x",     " " &amp; entries!$AD$4:$AI$95 &amp; ")",    FALSE))))
    ) = 0,
    NOT(OR(B32="Python", B32="Git"))
))</f>
        <v>0</v>
      </c>
      <c r="M32" s="17" cm="1">
        <f t="array" ref="M32">SUM((A32=skills_order!$A$3:$A$1000) * skills_order!$D$3:$D$1000)</f>
        <v>3</v>
      </c>
      <c r="N32" s="17" t="str">
        <f>INDEX(skills_order!$C$3:$C$1000, MATCH($A32, skills_order!$A$3:$A$1000, 0))</f>
        <v>Machine Learning</v>
      </c>
    </row>
    <row r="33" spans="1:14" x14ac:dyDescent="0.15">
      <c r="A33" s="18" t="s">
        <v>40</v>
      </c>
      <c r="B33" s="18" t="s">
        <v>201</v>
      </c>
      <c r="E33" s="23">
        <v>3.5</v>
      </c>
      <c r="K33" s="17" t="b" cm="1">
        <f t="array" ref="K33">NOT(AND(
    SUMPRODUCT(
        --(ISNUMBER(SEARCH(" " &amp; B33 &amp; " ",    IF(entries!$D$4:$D$95 = "x",    IF(LEFT(entries!$L$4:$AC$95,  1) &lt;&gt; "/",    " " &amp; entries!$L$4:$AC$95 &amp; " ",    FALSE),    FALSE))) +
           ISNUMBER(SEARCH(" " &amp; B33 &amp; ",",    IF(entries!$D$4:$D$95 = "x",    IF(LEFT(entries!$L$4:$AC$95,  1) &lt;&gt; "/",    " " &amp; entries!$L$4:$AC$95 &amp; ",",    FALSE),    FALSE))) +
           ISNUMBER(SEARCH("(" &amp; B33 &amp; ")",    IF(entries!$D$4:$D$95 = "x",    IF(LEFT(entries!$L$4:$AC$95,  1) &lt;&gt; "/",    "(" &amp; entries!$L$4:$AC$95 &amp; ")",    FALSE),    FALSE))) +
           ISNUMBER(SEARCH("(" &amp; B33 &amp; ", ",    IF(entries!$D$4:$D$95 = "x",    IF(LEFT(entries!$L$4:$AC$95,  1) &lt;&gt; "/",    "(" &amp; entries!$L$4:$AC$95 &amp; ", ",    FALSE),    FALSE))) +
           ISNUMBER(SEARCH(" " &amp; B33 &amp; ")",    IF(entries!$D$4:$D$95 = "x",    IF(LEFT(entries!$L$4:$AC$95,  1) &lt;&gt; "/",    " " &amp; entries!$L$4:$AC$95 &amp; ")",    FALSE),    FALSE))))
    ) = 0,
    NOT(OR(B33="Python", B33="Git"))
))</f>
        <v>0</v>
      </c>
      <c r="L33" s="17" t="b" cm="1">
        <f t="array" ref="L33">NOT(AND(
    SUMPRODUCT(
        --(ISNUMBER(SEARCH(" " &amp; B33 &amp; " ",    IF(entries!$D$4:$D$95 = "x",    " " &amp; entries!$AD$4:$AI$95 &amp; " ",    FALSE))) +
           ISNUMBER(SEARCH(" " &amp; B33 &amp; ",",    IF(entries!$D$4:$D$95 = "x",    " " &amp; entries!$AD$4:$AI$95 &amp; ",",    FALSE))) +
           ISNUMBER(SEARCH("(" &amp; B33 &amp; ")",    IF(entries!$D$4:$D$95 = "x",    "(" &amp; entries!$AD$4:$AI$95 &amp; ")",    FALSE))) +
           ISNUMBER(SEARCH("(" &amp; B33 &amp; ", ",    IF(entries!$D$4:$D$95 = "x",     "(" &amp; entries!$AD$4:$AI$95 &amp; ", ",    FALSE))) +
           ISNUMBER(SEARCH(" " &amp; B33 &amp; ")",    IF(entries!$D$4:$D$95 = "x",     " " &amp; entries!$AD$4:$AI$95 &amp; ")",    FALSE))))
    ) = 0,
    NOT(OR(B33="Python", B33="Git"))
))</f>
        <v>0</v>
      </c>
      <c r="M33" s="17" cm="1">
        <f t="array" ref="M33">SUM((A33=skills_order!$A$3:$A$1000) * skills_order!$D$3:$D$1000)</f>
        <v>3</v>
      </c>
      <c r="N33" s="17" t="str">
        <f>INDEX(skills_order!$C$3:$C$1000, MATCH($A33, skills_order!$A$3:$A$1000, 0))</f>
        <v>Machine Learning</v>
      </c>
    </row>
    <row r="34" spans="1:14" x14ac:dyDescent="0.15">
      <c r="A34" s="18" t="s">
        <v>40</v>
      </c>
      <c r="B34" s="18" t="s">
        <v>207</v>
      </c>
      <c r="E34" s="23">
        <v>4</v>
      </c>
      <c r="K34" s="17" t="b" cm="1">
        <f t="array" ref="K34">NOT(AND(
    SUMPRODUCT(
        --(ISNUMBER(SEARCH(" " &amp; B34 &amp; " ",    IF(entries!$D$4:$D$95 = "x",    IF(LEFT(entries!$L$4:$AC$95,  1) &lt;&gt; "/",    " " &amp; entries!$L$4:$AC$95 &amp; " ",    FALSE),    FALSE))) +
           ISNUMBER(SEARCH(" " &amp; B34 &amp; ",",    IF(entries!$D$4:$D$95 = "x",    IF(LEFT(entries!$L$4:$AC$95,  1) &lt;&gt; "/",    " " &amp; entries!$L$4:$AC$95 &amp; ",",    FALSE),    FALSE))) +
           ISNUMBER(SEARCH("(" &amp; B34 &amp; ")",    IF(entries!$D$4:$D$95 = "x",    IF(LEFT(entries!$L$4:$AC$95,  1) &lt;&gt; "/",    "(" &amp; entries!$L$4:$AC$95 &amp; ")",    FALSE),    FALSE))) +
           ISNUMBER(SEARCH("(" &amp; B34 &amp; ", ",    IF(entries!$D$4:$D$95 = "x",    IF(LEFT(entries!$L$4:$AC$95,  1) &lt;&gt; "/",    "(" &amp; entries!$L$4:$AC$95 &amp; ", ",    FALSE),    FALSE))) +
           ISNUMBER(SEARCH(" " &amp; B34 &amp; ")",    IF(entries!$D$4:$D$95 = "x",    IF(LEFT(entries!$L$4:$AC$95,  1) &lt;&gt; "/",    " " &amp; entries!$L$4:$AC$95 &amp; ")",    FALSE),    FALSE))))
    ) = 0,
    NOT(OR(B34="Python", B34="Git"))
))</f>
        <v>0</v>
      </c>
      <c r="L34" s="17" t="b" cm="1">
        <f t="array" ref="L34">NOT(AND(
    SUMPRODUCT(
        --(ISNUMBER(SEARCH(" " &amp; B34 &amp; " ",    IF(entries!$D$4:$D$95 = "x",    " " &amp; entries!$AD$4:$AI$95 &amp; " ",    FALSE))) +
           ISNUMBER(SEARCH(" " &amp; B34 &amp; ",",    IF(entries!$D$4:$D$95 = "x",    " " &amp; entries!$AD$4:$AI$95 &amp; ",",    FALSE))) +
           ISNUMBER(SEARCH("(" &amp; B34 &amp; ")",    IF(entries!$D$4:$D$95 = "x",    "(" &amp; entries!$AD$4:$AI$95 &amp; ")",    FALSE))) +
           ISNUMBER(SEARCH("(" &amp; B34 &amp; ", ",    IF(entries!$D$4:$D$95 = "x",     "(" &amp; entries!$AD$4:$AI$95 &amp; ", ",    FALSE))) +
           ISNUMBER(SEARCH(" " &amp; B34 &amp; ")",    IF(entries!$D$4:$D$95 = "x",     " " &amp; entries!$AD$4:$AI$95 &amp; ")",    FALSE))))
    ) = 0,
    NOT(OR(B34="Python", B34="Git"))
))</f>
        <v>0</v>
      </c>
      <c r="M34" s="17" cm="1">
        <f t="array" ref="M34">SUM((A34=skills_order!$A$3:$A$1000) * skills_order!$D$3:$D$1000)</f>
        <v>3</v>
      </c>
      <c r="N34" s="17" t="str">
        <f>INDEX(skills_order!$C$3:$C$1000, MATCH($A34, skills_order!$A$3:$A$1000, 0))</f>
        <v>Machine Learning</v>
      </c>
    </row>
    <row r="35" spans="1:14" x14ac:dyDescent="0.15">
      <c r="A35" s="18" t="s">
        <v>40</v>
      </c>
      <c r="B35" s="18" t="s">
        <v>212</v>
      </c>
      <c r="E35" s="23">
        <v>3.75</v>
      </c>
      <c r="K35" s="17" t="b" cm="1">
        <f t="array" ref="K35">NOT(AND(
    SUMPRODUCT(
        --(ISNUMBER(SEARCH(" " &amp; B35 &amp; " ",    IF(entries!$D$4:$D$95 = "x",    IF(LEFT(entries!$L$4:$AC$95,  1) &lt;&gt; "/",    " " &amp; entries!$L$4:$AC$95 &amp; " ",    FALSE),    FALSE))) +
           ISNUMBER(SEARCH(" " &amp; B35 &amp; ",",    IF(entries!$D$4:$D$95 = "x",    IF(LEFT(entries!$L$4:$AC$95,  1) &lt;&gt; "/",    " " &amp; entries!$L$4:$AC$95 &amp; ",",    FALSE),    FALSE))) +
           ISNUMBER(SEARCH("(" &amp; B35 &amp; ")",    IF(entries!$D$4:$D$95 = "x",    IF(LEFT(entries!$L$4:$AC$95,  1) &lt;&gt; "/",    "(" &amp; entries!$L$4:$AC$95 &amp; ")",    FALSE),    FALSE))) +
           ISNUMBER(SEARCH("(" &amp; B35 &amp; ", ",    IF(entries!$D$4:$D$95 = "x",    IF(LEFT(entries!$L$4:$AC$95,  1) &lt;&gt; "/",    "(" &amp; entries!$L$4:$AC$95 &amp; ", ",    FALSE),    FALSE))) +
           ISNUMBER(SEARCH(" " &amp; B35 &amp; ")",    IF(entries!$D$4:$D$95 = "x",    IF(LEFT(entries!$L$4:$AC$95,  1) &lt;&gt; "/",    " " &amp; entries!$L$4:$AC$95 &amp; ")",    FALSE),    FALSE))))
    ) = 0,
    NOT(OR(B35="Python", B35="Git"))
))</f>
        <v>0</v>
      </c>
      <c r="L35" s="17" t="b" cm="1">
        <f t="array" ref="L35">NOT(AND(
    SUMPRODUCT(
        --(ISNUMBER(SEARCH(" " &amp; B35 &amp; " ",    IF(entries!$D$4:$D$95 = "x",    " " &amp; entries!$AD$4:$AI$95 &amp; " ",    FALSE))) +
           ISNUMBER(SEARCH(" " &amp; B35 &amp; ",",    IF(entries!$D$4:$D$95 = "x",    " " &amp; entries!$AD$4:$AI$95 &amp; ",",    FALSE))) +
           ISNUMBER(SEARCH("(" &amp; B35 &amp; ")",    IF(entries!$D$4:$D$95 = "x",    "(" &amp; entries!$AD$4:$AI$95 &amp; ")",    FALSE))) +
           ISNUMBER(SEARCH("(" &amp; B35 &amp; ", ",    IF(entries!$D$4:$D$95 = "x",     "(" &amp; entries!$AD$4:$AI$95 &amp; ", ",    FALSE))) +
           ISNUMBER(SEARCH(" " &amp; B35 &amp; ")",    IF(entries!$D$4:$D$95 = "x",     " " &amp; entries!$AD$4:$AI$95 &amp; ")",    FALSE))))
    ) = 0,
    NOT(OR(B35="Python", B35="Git"))
))</f>
        <v>0</v>
      </c>
      <c r="M35" s="17" cm="1">
        <f t="array" ref="M35">SUM((A35=skills_order!$A$3:$A$1000) * skills_order!$D$3:$D$1000)</f>
        <v>3</v>
      </c>
      <c r="N35" s="17" t="str">
        <f>INDEX(skills_order!$C$3:$C$1000, MATCH($A35, skills_order!$A$3:$A$1000, 0))</f>
        <v>Machine Learning</v>
      </c>
    </row>
    <row r="36" spans="1:14" x14ac:dyDescent="0.15">
      <c r="A36" s="18" t="s">
        <v>40</v>
      </c>
      <c r="B36" s="18" t="s">
        <v>213</v>
      </c>
      <c r="E36" s="23">
        <v>3.75</v>
      </c>
      <c r="K36" s="17" t="b" cm="1">
        <f t="array" ref="K36">NOT(AND(
    SUMPRODUCT(
        --(ISNUMBER(SEARCH(" " &amp; B36 &amp; " ",    IF(entries!$D$4:$D$95 = "x",    IF(LEFT(entries!$L$4:$AC$95,  1) &lt;&gt; "/",    " " &amp; entries!$L$4:$AC$95 &amp; " ",    FALSE),    FALSE))) +
           ISNUMBER(SEARCH(" " &amp; B36 &amp; ",",    IF(entries!$D$4:$D$95 = "x",    IF(LEFT(entries!$L$4:$AC$95,  1) &lt;&gt; "/",    " " &amp; entries!$L$4:$AC$95 &amp; ",",    FALSE),    FALSE))) +
           ISNUMBER(SEARCH("(" &amp; B36 &amp; ")",    IF(entries!$D$4:$D$95 = "x",    IF(LEFT(entries!$L$4:$AC$95,  1) &lt;&gt; "/",    "(" &amp; entries!$L$4:$AC$95 &amp; ")",    FALSE),    FALSE))) +
           ISNUMBER(SEARCH("(" &amp; B36 &amp; ", ",    IF(entries!$D$4:$D$95 = "x",    IF(LEFT(entries!$L$4:$AC$95,  1) &lt;&gt; "/",    "(" &amp; entries!$L$4:$AC$95 &amp; ", ",    FALSE),    FALSE))) +
           ISNUMBER(SEARCH(" " &amp; B36 &amp; ")",    IF(entries!$D$4:$D$95 = "x",    IF(LEFT(entries!$L$4:$AC$95,  1) &lt;&gt; "/",    " " &amp; entries!$L$4:$AC$95 &amp; ")",    FALSE),    FALSE))))
    ) = 0,
    NOT(OR(B36="Python", B36="Git"))
))</f>
        <v>0</v>
      </c>
      <c r="L36" s="17" t="b" cm="1">
        <f t="array" ref="L36">NOT(AND(
    SUMPRODUCT(
        --(ISNUMBER(SEARCH(" " &amp; B36 &amp; " ",    IF(entries!$D$4:$D$95 = "x",    " " &amp; entries!$AD$4:$AI$95 &amp; " ",    FALSE))) +
           ISNUMBER(SEARCH(" " &amp; B36 &amp; ",",    IF(entries!$D$4:$D$95 = "x",    " " &amp; entries!$AD$4:$AI$95 &amp; ",",    FALSE))) +
           ISNUMBER(SEARCH("(" &amp; B36 &amp; ")",    IF(entries!$D$4:$D$95 = "x",    "(" &amp; entries!$AD$4:$AI$95 &amp; ")",    FALSE))) +
           ISNUMBER(SEARCH("(" &amp; B36 &amp; ", ",    IF(entries!$D$4:$D$95 = "x",     "(" &amp; entries!$AD$4:$AI$95 &amp; ", ",    FALSE))) +
           ISNUMBER(SEARCH(" " &amp; B36 &amp; ")",    IF(entries!$D$4:$D$95 = "x",     " " &amp; entries!$AD$4:$AI$95 &amp; ")",    FALSE))))
    ) = 0,
    NOT(OR(B36="Python", B36="Git"))
))</f>
        <v>0</v>
      </c>
      <c r="M36" s="17" cm="1">
        <f t="array" ref="M36">SUM((A36=skills_order!$A$3:$A$1000) * skills_order!$D$3:$D$1000)</f>
        <v>3</v>
      </c>
      <c r="N36" s="17" t="str">
        <f>INDEX(skills_order!$C$3:$C$1000, MATCH($A36, skills_order!$A$3:$A$1000, 0))</f>
        <v>Machine Learning</v>
      </c>
    </row>
    <row r="37" spans="1:14" x14ac:dyDescent="0.15">
      <c r="A37" s="18" t="s">
        <v>40</v>
      </c>
      <c r="B37" s="18" t="s">
        <v>214</v>
      </c>
      <c r="E37" s="23">
        <v>3.75</v>
      </c>
      <c r="K37" s="17" t="b" cm="1">
        <f t="array" ref="K37">NOT(AND(
    SUMPRODUCT(
        --(ISNUMBER(SEARCH(" " &amp; B37 &amp; " ",    IF(entries!$D$4:$D$95 = "x",    IF(LEFT(entries!$L$4:$AC$95,  1) &lt;&gt; "/",    " " &amp; entries!$L$4:$AC$95 &amp; " ",    FALSE),    FALSE))) +
           ISNUMBER(SEARCH(" " &amp; B37 &amp; ",",    IF(entries!$D$4:$D$95 = "x",    IF(LEFT(entries!$L$4:$AC$95,  1) &lt;&gt; "/",    " " &amp; entries!$L$4:$AC$95 &amp; ",",    FALSE),    FALSE))) +
           ISNUMBER(SEARCH("(" &amp; B37 &amp; ")",    IF(entries!$D$4:$D$95 = "x",    IF(LEFT(entries!$L$4:$AC$95,  1) &lt;&gt; "/",    "(" &amp; entries!$L$4:$AC$95 &amp; ")",    FALSE),    FALSE))) +
           ISNUMBER(SEARCH("(" &amp; B37 &amp; ", ",    IF(entries!$D$4:$D$95 = "x",    IF(LEFT(entries!$L$4:$AC$95,  1) &lt;&gt; "/",    "(" &amp; entries!$L$4:$AC$95 &amp; ", ",    FALSE),    FALSE))) +
           ISNUMBER(SEARCH(" " &amp; B37 &amp; ")",    IF(entries!$D$4:$D$95 = "x",    IF(LEFT(entries!$L$4:$AC$95,  1) &lt;&gt; "/",    " " &amp; entries!$L$4:$AC$95 &amp; ")",    FALSE),    FALSE))))
    ) = 0,
    NOT(OR(B37="Python", B37="Git"))
))</f>
        <v>0</v>
      </c>
      <c r="L37" s="17" t="b" cm="1">
        <f t="array" ref="L37">NOT(AND(
    SUMPRODUCT(
        --(ISNUMBER(SEARCH(" " &amp; B37 &amp; " ",    IF(entries!$D$4:$D$95 = "x",    " " &amp; entries!$AD$4:$AI$95 &amp; " ",    FALSE))) +
           ISNUMBER(SEARCH(" " &amp; B37 &amp; ",",    IF(entries!$D$4:$D$95 = "x",    " " &amp; entries!$AD$4:$AI$95 &amp; ",",    FALSE))) +
           ISNUMBER(SEARCH("(" &amp; B37 &amp; ")",    IF(entries!$D$4:$D$95 = "x",    "(" &amp; entries!$AD$4:$AI$95 &amp; ")",    FALSE))) +
           ISNUMBER(SEARCH("(" &amp; B37 &amp; ", ",    IF(entries!$D$4:$D$95 = "x",     "(" &amp; entries!$AD$4:$AI$95 &amp; ", ",    FALSE))) +
           ISNUMBER(SEARCH(" " &amp; B37 &amp; ")",    IF(entries!$D$4:$D$95 = "x",     " " &amp; entries!$AD$4:$AI$95 &amp; ")",    FALSE))))
    ) = 0,
    NOT(OR(B37="Python", B37="Git"))
))</f>
        <v>0</v>
      </c>
      <c r="M37" s="17" cm="1">
        <f t="array" ref="M37">SUM((A37=skills_order!$A$3:$A$1000) * skills_order!$D$3:$D$1000)</f>
        <v>3</v>
      </c>
      <c r="N37" s="17" t="str">
        <f>INDEX(skills_order!$C$3:$C$1000, MATCH($A37, skills_order!$A$3:$A$1000, 0))</f>
        <v>Machine Learning</v>
      </c>
    </row>
    <row r="38" spans="1:14" x14ac:dyDescent="0.15">
      <c r="A38" s="18" t="s">
        <v>40</v>
      </c>
      <c r="B38" s="18" t="s">
        <v>217</v>
      </c>
      <c r="E38" s="23">
        <v>3.5</v>
      </c>
      <c r="K38" s="17" t="b" cm="1">
        <f t="array" ref="K38">NOT(AND(
    SUMPRODUCT(
        --(ISNUMBER(SEARCH(" " &amp; B38 &amp; " ",    IF(entries!$D$4:$D$95 = "x",    IF(LEFT(entries!$L$4:$AC$95,  1) &lt;&gt; "/",    " " &amp; entries!$L$4:$AC$95 &amp; " ",    FALSE),    FALSE))) +
           ISNUMBER(SEARCH(" " &amp; B38 &amp; ",",    IF(entries!$D$4:$D$95 = "x",    IF(LEFT(entries!$L$4:$AC$95,  1) &lt;&gt; "/",    " " &amp; entries!$L$4:$AC$95 &amp; ",",    FALSE),    FALSE))) +
           ISNUMBER(SEARCH("(" &amp; B38 &amp; ")",    IF(entries!$D$4:$D$95 = "x",    IF(LEFT(entries!$L$4:$AC$95,  1) &lt;&gt; "/",    "(" &amp; entries!$L$4:$AC$95 &amp; ")",    FALSE),    FALSE))) +
           ISNUMBER(SEARCH("(" &amp; B38 &amp; ", ",    IF(entries!$D$4:$D$95 = "x",    IF(LEFT(entries!$L$4:$AC$95,  1) &lt;&gt; "/",    "(" &amp; entries!$L$4:$AC$95 &amp; ", ",    FALSE),    FALSE))) +
           ISNUMBER(SEARCH(" " &amp; B38 &amp; ")",    IF(entries!$D$4:$D$95 = "x",    IF(LEFT(entries!$L$4:$AC$95,  1) &lt;&gt; "/",    " " &amp; entries!$L$4:$AC$95 &amp; ")",    FALSE),    FALSE))))
    ) = 0,
    NOT(OR(B38="Python", B38="Git"))
))</f>
        <v>0</v>
      </c>
      <c r="L38" s="17" t="b" cm="1">
        <f t="array" ref="L38">NOT(AND(
    SUMPRODUCT(
        --(ISNUMBER(SEARCH(" " &amp; B38 &amp; " ",    IF(entries!$D$4:$D$95 = "x",    " " &amp; entries!$AD$4:$AI$95 &amp; " ",    FALSE))) +
           ISNUMBER(SEARCH(" " &amp; B38 &amp; ",",    IF(entries!$D$4:$D$95 = "x",    " " &amp; entries!$AD$4:$AI$95 &amp; ",",    FALSE))) +
           ISNUMBER(SEARCH("(" &amp; B38 &amp; ")",    IF(entries!$D$4:$D$95 = "x",    "(" &amp; entries!$AD$4:$AI$95 &amp; ")",    FALSE))) +
           ISNUMBER(SEARCH("(" &amp; B38 &amp; ", ",    IF(entries!$D$4:$D$95 = "x",     "(" &amp; entries!$AD$4:$AI$95 &amp; ", ",    FALSE))) +
           ISNUMBER(SEARCH(" " &amp; B38 &amp; ")",    IF(entries!$D$4:$D$95 = "x",     " " &amp; entries!$AD$4:$AI$95 &amp; ")",    FALSE))))
    ) = 0,
    NOT(OR(B38="Python", B38="Git"))
))</f>
        <v>0</v>
      </c>
      <c r="M38" s="17" cm="1">
        <f t="array" ref="M38">SUM((A38=skills_order!$A$3:$A$1000) * skills_order!$D$3:$D$1000)</f>
        <v>3</v>
      </c>
      <c r="N38" s="17" t="str">
        <f>INDEX(skills_order!$C$3:$C$1000, MATCH($A38, skills_order!$A$3:$A$1000, 0))</f>
        <v>Machine Learning</v>
      </c>
    </row>
    <row r="39" spans="1:14" x14ac:dyDescent="0.15">
      <c r="A39" s="18" t="s">
        <v>36</v>
      </c>
      <c r="B39" s="18" t="s">
        <v>37</v>
      </c>
      <c r="E39" s="23" t="s">
        <v>13</v>
      </c>
      <c r="J39" s="26" t="s">
        <v>101</v>
      </c>
      <c r="K39" s="25" t="b" cm="1">
        <f t="array" ref="K39">NOT(AND(
    SUMPRODUCT(
        --(ISNUMBER(SEARCH(" " &amp; B39 &amp; " ",    IF(entries!$D$4:$D$95 = "x",    IF(LEFT(entries!$L$4:$AC$95,  1) &lt;&gt; "/",    " " &amp; entries!$L$4:$AC$95 &amp; " ",    FALSE),    FALSE))) +
           ISNUMBER(SEARCH(" " &amp; B39 &amp; ",",    IF(entries!$D$4:$D$95 = "x",    IF(LEFT(entries!$L$4:$AC$95,  1) &lt;&gt; "/",    " " &amp; entries!$L$4:$AC$95 &amp; ",",    FALSE),    FALSE))) +
           ISNUMBER(SEARCH("(" &amp; B39 &amp; ")",    IF(entries!$D$4:$D$95 = "x",    IF(LEFT(entries!$L$4:$AC$95,  1) &lt;&gt; "/",    "(" &amp; entries!$L$4:$AC$95 &amp; ")",    FALSE),    FALSE))) +
           ISNUMBER(SEARCH("(" &amp; B39 &amp; ", ",    IF(entries!$D$4:$D$95 = "x",    IF(LEFT(entries!$L$4:$AC$95,  1) &lt;&gt; "/",    "(" &amp; entries!$L$4:$AC$95 &amp; ", ",    FALSE),    FALSE))) +
           ISNUMBER(SEARCH(" " &amp; B39 &amp; ")",    IF(entries!$D$4:$D$95 = "x",    IF(LEFT(entries!$L$4:$AC$95,  1) &lt;&gt; "/",    " " &amp; entries!$L$4:$AC$95 &amp; ")",    FALSE),    FALSE))))
    ) = 0,
    NOT(OR(B39="Python", B39="Git"))
))</f>
        <v>0</v>
      </c>
      <c r="L39" s="25" t="b" cm="1">
        <f t="array" ref="L39">NOT(AND(
    SUMPRODUCT(
        --(ISNUMBER(SEARCH(" " &amp; B39 &amp; " ",    IF(entries!$D$4:$D$95 = "x",    " " &amp; entries!$AD$4:$AI$95 &amp; " ",    FALSE))) +
           ISNUMBER(SEARCH(" " &amp; B39 &amp; ",",    IF(entries!$D$4:$D$95 = "x",    " " &amp; entries!$AD$4:$AI$95 &amp; ",",    FALSE))) +
           ISNUMBER(SEARCH("(" &amp; B39 &amp; ")",    IF(entries!$D$4:$D$95 = "x",    "(" &amp; entries!$AD$4:$AI$95 &amp; ")",    FALSE))) +
           ISNUMBER(SEARCH("(" &amp; B39 &amp; ", ",    IF(entries!$D$4:$D$95 = "x",     "(" &amp; entries!$AD$4:$AI$95 &amp; ", ",    FALSE))) +
           ISNUMBER(SEARCH(" " &amp; B39 &amp; ")",    IF(entries!$D$4:$D$95 = "x",     " " &amp; entries!$AD$4:$AI$95 &amp; ")",    FALSE))))
    ) = 0,
    NOT(OR(B39="Python", B39="Git"))
))</f>
        <v>0</v>
      </c>
      <c r="M39" s="17" cm="1">
        <f t="array" ref="M39">SUM((A39=skills_order!$A$3:$A$1000) * skills_order!$D$3:$D$1000)</f>
        <v>4</v>
      </c>
      <c r="N39" s="17" t="str">
        <f>INDEX(skills_order!$C$3:$C$1000, MATCH($A39, skills_order!$A$3:$A$1000, 0))</f>
        <v>NLP</v>
      </c>
    </row>
    <row r="40" spans="1:14" x14ac:dyDescent="0.15">
      <c r="A40" s="18" t="s">
        <v>36</v>
      </c>
      <c r="B40" s="18" t="s">
        <v>38</v>
      </c>
      <c r="E40" s="23">
        <v>0</v>
      </c>
      <c r="F40" s="26" t="s">
        <v>13</v>
      </c>
      <c r="I40" s="26" t="s">
        <v>101</v>
      </c>
      <c r="J40" s="26" t="s">
        <v>101</v>
      </c>
      <c r="K40" s="25" t="b" cm="1">
        <f t="array" ref="K40">NOT(AND(
    SUMPRODUCT(
        --(ISNUMBER(SEARCH(" " &amp; B40 &amp; " ",    IF(entries!$D$4:$D$95 = "x",    IF(LEFT(entries!$L$4:$AC$95,  1) &lt;&gt; "/",    " " &amp; entries!$L$4:$AC$95 &amp; " ",    FALSE),    FALSE))) +
           ISNUMBER(SEARCH(" " &amp; B40 &amp; ",",    IF(entries!$D$4:$D$95 = "x",    IF(LEFT(entries!$L$4:$AC$95,  1) &lt;&gt; "/",    " " &amp; entries!$L$4:$AC$95 &amp; ",",    FALSE),    FALSE))) +
           ISNUMBER(SEARCH("(" &amp; B40 &amp; ")",    IF(entries!$D$4:$D$95 = "x",    IF(LEFT(entries!$L$4:$AC$95,  1) &lt;&gt; "/",    "(" &amp; entries!$L$4:$AC$95 &amp; ")",    FALSE),    FALSE))) +
           ISNUMBER(SEARCH("(" &amp; B40 &amp; ", ",    IF(entries!$D$4:$D$95 = "x",    IF(LEFT(entries!$L$4:$AC$95,  1) &lt;&gt; "/",    "(" &amp; entries!$L$4:$AC$95 &amp; ", ",    FALSE),    FALSE))) +
           ISNUMBER(SEARCH(" " &amp; B40 &amp; ")",    IF(entries!$D$4:$D$95 = "x",    IF(LEFT(entries!$L$4:$AC$95,  1) &lt;&gt; "/",    " " &amp; entries!$L$4:$AC$95 &amp; ")",    FALSE),    FALSE))))
    ) = 0,
    NOT(OR(B40="Python", B40="Git"))
))</f>
        <v>0</v>
      </c>
      <c r="L40" s="25" t="b" cm="1">
        <f t="array" ref="L40">NOT(AND(
    SUMPRODUCT(
        --(ISNUMBER(SEARCH(" " &amp; B40 &amp; " ",    IF(entries!$D$4:$D$95 = "x",    " " &amp; entries!$AD$4:$AI$95 &amp; " ",    FALSE))) +
           ISNUMBER(SEARCH(" " &amp; B40 &amp; ",",    IF(entries!$D$4:$D$95 = "x",    " " &amp; entries!$AD$4:$AI$95 &amp; ",",    FALSE))) +
           ISNUMBER(SEARCH("(" &amp; B40 &amp; ")",    IF(entries!$D$4:$D$95 = "x",    "(" &amp; entries!$AD$4:$AI$95 &amp; ")",    FALSE))) +
           ISNUMBER(SEARCH("(" &amp; B40 &amp; ", ",    IF(entries!$D$4:$D$95 = "x",     "(" &amp; entries!$AD$4:$AI$95 &amp; ", ",    FALSE))) +
           ISNUMBER(SEARCH(" " &amp; B40 &amp; ")",    IF(entries!$D$4:$D$95 = "x",     " " &amp; entries!$AD$4:$AI$95 &amp; ")",    FALSE))))
    ) = 0,
    NOT(OR(B40="Python", B40="Git"))
))</f>
        <v>0</v>
      </c>
      <c r="M40" s="17" cm="1">
        <f t="array" ref="M40">SUM((A40=skills_order!$A$3:$A$1000) * skills_order!$D$3:$D$1000)</f>
        <v>4</v>
      </c>
      <c r="N40" s="17" t="str">
        <f>INDEX(skills_order!$C$3:$C$1000, MATCH($A40, skills_order!$A$3:$A$1000, 0))</f>
        <v>NLP</v>
      </c>
    </row>
    <row r="41" spans="1:14" x14ac:dyDescent="0.15">
      <c r="A41" s="18" t="s">
        <v>36</v>
      </c>
      <c r="B41" s="18" t="s">
        <v>21</v>
      </c>
      <c r="E41" s="23" t="s">
        <v>13</v>
      </c>
      <c r="K41" s="25" t="b" cm="1">
        <f t="array" ref="K41">NOT(AND(
    SUMPRODUCT(
        --(ISNUMBER(SEARCH(" " &amp; B41 &amp; " ",    IF(entries!$D$4:$D$95 = "x",    IF(LEFT(entries!$L$4:$AC$95,  1) &lt;&gt; "/",    " " &amp; entries!$L$4:$AC$95 &amp; " ",    FALSE),    FALSE))) +
           ISNUMBER(SEARCH(" " &amp; B41 &amp; ",",    IF(entries!$D$4:$D$95 = "x",    IF(LEFT(entries!$L$4:$AC$95,  1) &lt;&gt; "/",    " " &amp; entries!$L$4:$AC$95 &amp; ",",    FALSE),    FALSE))) +
           ISNUMBER(SEARCH("(" &amp; B41 &amp; ")",    IF(entries!$D$4:$D$95 = "x",    IF(LEFT(entries!$L$4:$AC$95,  1) &lt;&gt; "/",    "(" &amp; entries!$L$4:$AC$95 &amp; ")",    FALSE),    FALSE))) +
           ISNUMBER(SEARCH("(" &amp; B41 &amp; ", ",    IF(entries!$D$4:$D$95 = "x",    IF(LEFT(entries!$L$4:$AC$95,  1) &lt;&gt; "/",    "(" &amp; entries!$L$4:$AC$95 &amp; ", ",    FALSE),    FALSE))) +
           ISNUMBER(SEARCH(" " &amp; B41 &amp; ")",    IF(entries!$D$4:$D$95 = "x",    IF(LEFT(entries!$L$4:$AC$95,  1) &lt;&gt; "/",    " " &amp; entries!$L$4:$AC$95 &amp; ")",    FALSE),    FALSE))))
    ) = 0,
    NOT(OR(B41="Python", B41="Git"))
))</f>
        <v>0</v>
      </c>
      <c r="L41" s="25" t="b" cm="1">
        <f t="array" ref="L41">NOT(AND(
    SUMPRODUCT(
        --(ISNUMBER(SEARCH(" " &amp; B41 &amp; " ",    IF(entries!$D$4:$D$95 = "x",    " " &amp; entries!$AD$4:$AI$95 &amp; " ",    FALSE))) +
           ISNUMBER(SEARCH(" " &amp; B41 &amp; ",",    IF(entries!$D$4:$D$95 = "x",    " " &amp; entries!$AD$4:$AI$95 &amp; ",",    FALSE))) +
           ISNUMBER(SEARCH("(" &amp; B41 &amp; ")",    IF(entries!$D$4:$D$95 = "x",    "(" &amp; entries!$AD$4:$AI$95 &amp; ")",    FALSE))) +
           ISNUMBER(SEARCH("(" &amp; B41 &amp; ", ",    IF(entries!$D$4:$D$95 = "x",     "(" &amp; entries!$AD$4:$AI$95 &amp; ", ",    FALSE))) +
           ISNUMBER(SEARCH(" " &amp; B41 &amp; ")",    IF(entries!$D$4:$D$95 = "x",     " " &amp; entries!$AD$4:$AI$95 &amp; ")",    FALSE))))
    ) = 0,
    NOT(OR(B41="Python", B41="Git"))
))</f>
        <v>0</v>
      </c>
      <c r="M41" s="17" cm="1">
        <f t="array" ref="M41">SUM((A41=skills_order!$A$3:$A$1000) * skills_order!$D$3:$D$1000)</f>
        <v>4</v>
      </c>
      <c r="N41" s="17" t="str">
        <f>INDEX(skills_order!$C$3:$C$1000, MATCH($A41, skills_order!$A$3:$A$1000, 0))</f>
        <v>NLP</v>
      </c>
    </row>
    <row r="42" spans="1:14" x14ac:dyDescent="0.15">
      <c r="A42" s="18" t="s">
        <v>36</v>
      </c>
      <c r="B42" s="18" t="s">
        <v>52</v>
      </c>
      <c r="E42" s="23">
        <v>3.5</v>
      </c>
      <c r="K42" s="25" t="b" cm="1">
        <f t="array" ref="K42">NOT(AND(
    SUMPRODUCT(
        --(ISNUMBER(SEARCH(" " &amp; B42 &amp; " ",    IF(entries!$D$4:$D$95 = "x",    IF(LEFT(entries!$L$4:$AC$95,  1) &lt;&gt; "/",    " " &amp; entries!$L$4:$AC$95 &amp; " ",    FALSE),    FALSE))) +
           ISNUMBER(SEARCH(" " &amp; B42 &amp; ",",    IF(entries!$D$4:$D$95 = "x",    IF(LEFT(entries!$L$4:$AC$95,  1) &lt;&gt; "/",    " " &amp; entries!$L$4:$AC$95 &amp; ",",    FALSE),    FALSE))) +
           ISNUMBER(SEARCH("(" &amp; B42 &amp; ")",    IF(entries!$D$4:$D$95 = "x",    IF(LEFT(entries!$L$4:$AC$95,  1) &lt;&gt; "/",    "(" &amp; entries!$L$4:$AC$95 &amp; ")",    FALSE),    FALSE))) +
           ISNUMBER(SEARCH("(" &amp; B42 &amp; ", ",    IF(entries!$D$4:$D$95 = "x",    IF(LEFT(entries!$L$4:$AC$95,  1) &lt;&gt; "/",    "(" &amp; entries!$L$4:$AC$95 &amp; ", ",    FALSE),    FALSE))) +
           ISNUMBER(SEARCH(" " &amp; B42 &amp; ")",    IF(entries!$D$4:$D$95 = "x",    IF(LEFT(entries!$L$4:$AC$95,  1) &lt;&gt; "/",    " " &amp; entries!$L$4:$AC$95 &amp; ")",    FALSE),    FALSE))))
    ) = 0,
    NOT(OR(B42="Python", B42="Git"))
))</f>
        <v>0</v>
      </c>
      <c r="L42" s="25" t="b" cm="1">
        <f t="array" ref="L42">NOT(AND(
    SUMPRODUCT(
        --(ISNUMBER(SEARCH(" " &amp; B42 &amp; " ",    IF(entries!$D$4:$D$95 = "x",    " " &amp; entries!$AD$4:$AI$95 &amp; " ",    FALSE))) +
           ISNUMBER(SEARCH(" " &amp; B42 &amp; ",",    IF(entries!$D$4:$D$95 = "x",    " " &amp; entries!$AD$4:$AI$95 &amp; ",",    FALSE))) +
           ISNUMBER(SEARCH("(" &amp; B42 &amp; ")",    IF(entries!$D$4:$D$95 = "x",    "(" &amp; entries!$AD$4:$AI$95 &amp; ")",    FALSE))) +
           ISNUMBER(SEARCH("(" &amp; B42 &amp; ", ",    IF(entries!$D$4:$D$95 = "x",     "(" &amp; entries!$AD$4:$AI$95 &amp; ", ",    FALSE))) +
           ISNUMBER(SEARCH(" " &amp; B42 &amp; ")",    IF(entries!$D$4:$D$95 = "x",     " " &amp; entries!$AD$4:$AI$95 &amp; ")",    FALSE))))
    ) = 0,
    NOT(OR(B42="Python", B42="Git"))
))</f>
        <v>0</v>
      </c>
      <c r="M42" s="17" cm="1">
        <f t="array" ref="M42">SUM((A42=skills_order!$A$3:$A$1000) * skills_order!$D$3:$D$1000)</f>
        <v>4</v>
      </c>
      <c r="N42" s="17" t="str">
        <f>INDEX(skills_order!$C$3:$C$1000, MATCH($A42, skills_order!$A$3:$A$1000, 0))</f>
        <v>NLP</v>
      </c>
    </row>
    <row r="43" spans="1:14" x14ac:dyDescent="0.15">
      <c r="A43" s="18" t="s">
        <v>36</v>
      </c>
      <c r="B43" s="18" t="s">
        <v>57</v>
      </c>
      <c r="E43" s="23" t="s">
        <v>13</v>
      </c>
      <c r="K43" s="25" t="b" cm="1">
        <f t="array" ref="K43">NOT(AND(
    SUMPRODUCT(
        --(ISNUMBER(SEARCH(" " &amp; B43 &amp; " ",    IF(entries!$D$4:$D$95 = "x",    IF(LEFT(entries!$L$4:$AC$95,  1) &lt;&gt; "/",    " " &amp; entries!$L$4:$AC$95 &amp; " ",    FALSE),    FALSE))) +
           ISNUMBER(SEARCH(" " &amp; B43 &amp; ",",    IF(entries!$D$4:$D$95 = "x",    IF(LEFT(entries!$L$4:$AC$95,  1) &lt;&gt; "/",    " " &amp; entries!$L$4:$AC$95 &amp; ",",    FALSE),    FALSE))) +
           ISNUMBER(SEARCH("(" &amp; B43 &amp; ")",    IF(entries!$D$4:$D$95 = "x",    IF(LEFT(entries!$L$4:$AC$95,  1) &lt;&gt; "/",    "(" &amp; entries!$L$4:$AC$95 &amp; ")",    FALSE),    FALSE))) +
           ISNUMBER(SEARCH("(" &amp; B43 &amp; ", ",    IF(entries!$D$4:$D$95 = "x",    IF(LEFT(entries!$L$4:$AC$95,  1) &lt;&gt; "/",    "(" &amp; entries!$L$4:$AC$95 &amp; ", ",    FALSE),    FALSE))) +
           ISNUMBER(SEARCH(" " &amp; B43 &amp; ")",    IF(entries!$D$4:$D$95 = "x",    IF(LEFT(entries!$L$4:$AC$95,  1) &lt;&gt; "/",    " " &amp; entries!$L$4:$AC$95 &amp; ")",    FALSE),    FALSE))))
    ) = 0,
    NOT(OR(B43="Python", B43="Git"))
))</f>
        <v>0</v>
      </c>
      <c r="L43" s="25" t="b" cm="1">
        <f t="array" ref="L43">NOT(AND(
    SUMPRODUCT(
        --(ISNUMBER(SEARCH(" " &amp; B43 &amp; " ",    IF(entries!$D$4:$D$95 = "x",    " " &amp; entries!$AD$4:$AI$95 &amp; " ",    FALSE))) +
           ISNUMBER(SEARCH(" " &amp; B43 &amp; ",",    IF(entries!$D$4:$D$95 = "x",    " " &amp; entries!$AD$4:$AI$95 &amp; ",",    FALSE))) +
           ISNUMBER(SEARCH("(" &amp; B43 &amp; ")",    IF(entries!$D$4:$D$95 = "x",    "(" &amp; entries!$AD$4:$AI$95 &amp; ")",    FALSE))) +
           ISNUMBER(SEARCH("(" &amp; B43 &amp; ", ",    IF(entries!$D$4:$D$95 = "x",     "(" &amp; entries!$AD$4:$AI$95 &amp; ", ",    FALSE))) +
           ISNUMBER(SEARCH(" " &amp; B43 &amp; ")",    IF(entries!$D$4:$D$95 = "x",     " " &amp; entries!$AD$4:$AI$95 &amp; ")",    FALSE))))
    ) = 0,
    NOT(OR(B43="Python", B43="Git"))
))</f>
        <v>0</v>
      </c>
      <c r="M43" s="17" cm="1">
        <f t="array" ref="M43">SUM((A43=skills_order!$A$3:$A$1000) * skills_order!$D$3:$D$1000)</f>
        <v>4</v>
      </c>
      <c r="N43" s="17" t="str">
        <f>INDEX(skills_order!$C$3:$C$1000, MATCH($A43, skills_order!$A$3:$A$1000, 0))</f>
        <v>NLP</v>
      </c>
    </row>
    <row r="44" spans="1:14" x14ac:dyDescent="0.15">
      <c r="A44" s="18" t="s">
        <v>36</v>
      </c>
      <c r="B44" s="18" t="s">
        <v>211</v>
      </c>
      <c r="E44" s="23">
        <v>3.75</v>
      </c>
      <c r="K44" s="17" t="b" cm="1">
        <f t="array" ref="K44">NOT(AND(
    SUMPRODUCT(
        --(ISNUMBER(SEARCH(" " &amp; B44 &amp; " ",    IF(entries!$D$4:$D$95 = "x",    IF(LEFT(entries!$L$4:$AC$95,  1) &lt;&gt; "/",    " " &amp; entries!$L$4:$AC$95 &amp; " ",    FALSE),    FALSE))) +
           ISNUMBER(SEARCH(" " &amp; B44 &amp; ",",    IF(entries!$D$4:$D$95 = "x",    IF(LEFT(entries!$L$4:$AC$95,  1) &lt;&gt; "/",    " " &amp; entries!$L$4:$AC$95 &amp; ",",    FALSE),    FALSE))) +
           ISNUMBER(SEARCH("(" &amp; B44 &amp; ")",    IF(entries!$D$4:$D$95 = "x",    IF(LEFT(entries!$L$4:$AC$95,  1) &lt;&gt; "/",    "(" &amp; entries!$L$4:$AC$95 &amp; ")",    FALSE),    FALSE))) +
           ISNUMBER(SEARCH("(" &amp; B44 &amp; ", ",    IF(entries!$D$4:$D$95 = "x",    IF(LEFT(entries!$L$4:$AC$95,  1) &lt;&gt; "/",    "(" &amp; entries!$L$4:$AC$95 &amp; ", ",    FALSE),    FALSE))) +
           ISNUMBER(SEARCH(" " &amp; B44 &amp; ")",    IF(entries!$D$4:$D$95 = "x",    IF(LEFT(entries!$L$4:$AC$95,  1) &lt;&gt; "/",    " " &amp; entries!$L$4:$AC$95 &amp; ")",    FALSE),    FALSE))))
    ) = 0,
    NOT(OR(B44="Python", B44="Git"))
))</f>
        <v>0</v>
      </c>
      <c r="L44" s="17" t="b" cm="1">
        <f t="array" ref="L44">NOT(AND(
    SUMPRODUCT(
        --(ISNUMBER(SEARCH(" " &amp; B44 &amp; " ",    IF(entries!$D$4:$D$95 = "x",    " " &amp; entries!$AD$4:$AI$95 &amp; " ",    FALSE))) +
           ISNUMBER(SEARCH(" " &amp; B44 &amp; ",",    IF(entries!$D$4:$D$95 = "x",    " " &amp; entries!$AD$4:$AI$95 &amp; ",",    FALSE))) +
           ISNUMBER(SEARCH("(" &amp; B44 &amp; ")",    IF(entries!$D$4:$D$95 = "x",    "(" &amp; entries!$AD$4:$AI$95 &amp; ")",    FALSE))) +
           ISNUMBER(SEARCH("(" &amp; B44 &amp; ", ",    IF(entries!$D$4:$D$95 = "x",     "(" &amp; entries!$AD$4:$AI$95 &amp; ", ",    FALSE))) +
           ISNUMBER(SEARCH(" " &amp; B44 &amp; ")",    IF(entries!$D$4:$D$95 = "x",     " " &amp; entries!$AD$4:$AI$95 &amp; ")",    FALSE))))
    ) = 0,
    NOT(OR(B44="Python", B44="Git"))
))</f>
        <v>0</v>
      </c>
      <c r="M44" s="17" cm="1">
        <f t="array" ref="M44">SUM((A44=skills_order!$A$3:$A$1000) * skills_order!$D$3:$D$1000)</f>
        <v>4</v>
      </c>
      <c r="N44" s="17" t="str">
        <f>INDEX(skills_order!$C$3:$C$1000, MATCH($A44, skills_order!$A$3:$A$1000, 0))</f>
        <v>NLP</v>
      </c>
    </row>
    <row r="45" spans="1:14" x14ac:dyDescent="0.15">
      <c r="A45" s="18" t="s">
        <v>47</v>
      </c>
      <c r="B45" s="18" t="s">
        <v>60</v>
      </c>
      <c r="E45" s="23">
        <v>4.5</v>
      </c>
      <c r="I45" s="26" t="s">
        <v>101</v>
      </c>
      <c r="J45" s="26" t="s">
        <v>101</v>
      </c>
      <c r="K45" s="25" t="b" cm="1">
        <f t="array" ref="K45">NOT(AND(
    SUMPRODUCT(
        --(ISNUMBER(SEARCH(" " &amp; B45 &amp; " ",    IF(entries!$D$4:$D$95 = "x",    IF(LEFT(entries!$L$4:$AC$95,  1) &lt;&gt; "/",    " " &amp; entries!$L$4:$AC$95 &amp; " ",    FALSE),    FALSE))) +
           ISNUMBER(SEARCH(" " &amp; B45 &amp; ",",    IF(entries!$D$4:$D$95 = "x",    IF(LEFT(entries!$L$4:$AC$95,  1) &lt;&gt; "/",    " " &amp; entries!$L$4:$AC$95 &amp; ",",    FALSE),    FALSE))) +
           ISNUMBER(SEARCH("(" &amp; B45 &amp; ")",    IF(entries!$D$4:$D$95 = "x",    IF(LEFT(entries!$L$4:$AC$95,  1) &lt;&gt; "/",    "(" &amp; entries!$L$4:$AC$95 &amp; ")",    FALSE),    FALSE))) +
           ISNUMBER(SEARCH("(" &amp; B45 &amp; ", ",    IF(entries!$D$4:$D$95 = "x",    IF(LEFT(entries!$L$4:$AC$95,  1) &lt;&gt; "/",    "(" &amp; entries!$L$4:$AC$95 &amp; ", ",    FALSE),    FALSE))) +
           ISNUMBER(SEARCH(" " &amp; B45 &amp; ")",    IF(entries!$D$4:$D$95 = "x",    IF(LEFT(entries!$L$4:$AC$95,  1) &lt;&gt; "/",    " " &amp; entries!$L$4:$AC$95 &amp; ")",    FALSE),    FALSE))))
    ) = 0,
    NOT(OR(B45="Python", B45="Git"))
))</f>
        <v>0</v>
      </c>
      <c r="L45" s="25" t="b" cm="1">
        <f t="array" ref="L45">NOT(AND(
    SUMPRODUCT(
        --(ISNUMBER(SEARCH(" " &amp; B45 &amp; " ",    IF(entries!$D$4:$D$95 = "x",    " " &amp; entries!$AD$4:$AI$95 &amp; " ",    FALSE))) +
           ISNUMBER(SEARCH(" " &amp; B45 &amp; ",",    IF(entries!$D$4:$D$95 = "x",    " " &amp; entries!$AD$4:$AI$95 &amp; ",",    FALSE))) +
           ISNUMBER(SEARCH("(" &amp; B45 &amp; ")",    IF(entries!$D$4:$D$95 = "x",    "(" &amp; entries!$AD$4:$AI$95 &amp; ")",    FALSE))) +
           ISNUMBER(SEARCH("(" &amp; B45 &amp; ", ",    IF(entries!$D$4:$D$95 = "x",     "(" &amp; entries!$AD$4:$AI$95 &amp; ", ",    FALSE))) +
           ISNUMBER(SEARCH(" " &amp; B45 &amp; ")",    IF(entries!$D$4:$D$95 = "x",     " " &amp; entries!$AD$4:$AI$95 &amp; ")",    FALSE))))
    ) = 0,
    NOT(OR(B45="Python", B45="Git"))
))</f>
        <v>0</v>
      </c>
      <c r="M45" s="17" cm="1">
        <f t="array" ref="M45">SUM((A45=skills_order!$A$3:$A$1000) * skills_order!$D$3:$D$1000)</f>
        <v>5</v>
      </c>
      <c r="N45" s="17" t="str">
        <f>INDEX(skills_order!$C$3:$C$1000, MATCH($A45, skills_order!$A$3:$A$1000, 0))</f>
        <v>Data Visualization</v>
      </c>
    </row>
    <row r="46" spans="1:14" x14ac:dyDescent="0.15">
      <c r="A46" s="18" t="s">
        <v>47</v>
      </c>
      <c r="B46" s="18" t="s">
        <v>50</v>
      </c>
      <c r="E46" s="23">
        <v>4</v>
      </c>
      <c r="G46" s="26" t="s">
        <v>101</v>
      </c>
      <c r="I46" s="26" t="s">
        <v>101</v>
      </c>
      <c r="J46" s="26" t="s">
        <v>101</v>
      </c>
      <c r="K46" s="25" t="b" cm="1">
        <f t="array" ref="K46">NOT(AND(
    SUMPRODUCT(
        --(ISNUMBER(SEARCH(" " &amp; B46 &amp; " ",    IF(entries!$D$4:$D$95 = "x",    IF(LEFT(entries!$L$4:$AC$95,  1) &lt;&gt; "/",    " " &amp; entries!$L$4:$AC$95 &amp; " ",    FALSE),    FALSE))) +
           ISNUMBER(SEARCH(" " &amp; B46 &amp; ",",    IF(entries!$D$4:$D$95 = "x",    IF(LEFT(entries!$L$4:$AC$95,  1) &lt;&gt; "/",    " " &amp; entries!$L$4:$AC$95 &amp; ",",    FALSE),    FALSE))) +
           ISNUMBER(SEARCH("(" &amp; B46 &amp; ")",    IF(entries!$D$4:$D$95 = "x",    IF(LEFT(entries!$L$4:$AC$95,  1) &lt;&gt; "/",    "(" &amp; entries!$L$4:$AC$95 &amp; ")",    FALSE),    FALSE))) +
           ISNUMBER(SEARCH("(" &amp; B46 &amp; ", ",    IF(entries!$D$4:$D$95 = "x",    IF(LEFT(entries!$L$4:$AC$95,  1) &lt;&gt; "/",    "(" &amp; entries!$L$4:$AC$95 &amp; ", ",    FALSE),    FALSE))) +
           ISNUMBER(SEARCH(" " &amp; B46 &amp; ")",    IF(entries!$D$4:$D$95 = "x",    IF(LEFT(entries!$L$4:$AC$95,  1) &lt;&gt; "/",    " " &amp; entries!$L$4:$AC$95 &amp; ")",    FALSE),    FALSE))))
    ) = 0,
    NOT(OR(B46="Python", B46="Git"))
))</f>
        <v>0</v>
      </c>
      <c r="L46" s="25" t="b" cm="1">
        <f t="array" ref="L46">NOT(AND(
    SUMPRODUCT(
        --(ISNUMBER(SEARCH(" " &amp; B46 &amp; " ",    IF(entries!$D$4:$D$95 = "x",    " " &amp; entries!$AD$4:$AI$95 &amp; " ",    FALSE))) +
           ISNUMBER(SEARCH(" " &amp; B46 &amp; ",",    IF(entries!$D$4:$D$95 = "x",    " " &amp; entries!$AD$4:$AI$95 &amp; ",",    FALSE))) +
           ISNUMBER(SEARCH("(" &amp; B46 &amp; ")",    IF(entries!$D$4:$D$95 = "x",    "(" &amp; entries!$AD$4:$AI$95 &amp; ")",    FALSE))) +
           ISNUMBER(SEARCH("(" &amp; B46 &amp; ", ",    IF(entries!$D$4:$D$95 = "x",     "(" &amp; entries!$AD$4:$AI$95 &amp; ", ",    FALSE))) +
           ISNUMBER(SEARCH(" " &amp; B46 &amp; ")",    IF(entries!$D$4:$D$95 = "x",     " " &amp; entries!$AD$4:$AI$95 &amp; ")",    FALSE))))
    ) = 0,
    NOT(OR(B46="Python", B46="Git"))
))</f>
        <v>0</v>
      </c>
      <c r="M46" s="17" cm="1">
        <f t="array" ref="M46">SUM((A46=skills_order!$A$3:$A$1000) * skills_order!$D$3:$D$1000)</f>
        <v>5</v>
      </c>
      <c r="N46" s="17" t="str">
        <f>INDEX(skills_order!$C$3:$C$1000, MATCH($A46, skills_order!$A$3:$A$1000, 0))</f>
        <v>Data Visualization</v>
      </c>
    </row>
    <row r="47" spans="1:14" x14ac:dyDescent="0.15">
      <c r="A47" s="18" t="s">
        <v>47</v>
      </c>
      <c r="B47" s="18" t="s">
        <v>72</v>
      </c>
      <c r="E47" s="23">
        <v>4</v>
      </c>
      <c r="J47" s="26" t="s">
        <v>101</v>
      </c>
      <c r="K47" s="25" t="b" cm="1">
        <f t="array" ref="K47">NOT(AND(
    SUMPRODUCT(
        --(ISNUMBER(SEARCH(" " &amp; B47 &amp; " ",    IF(entries!$D$4:$D$95 = "x",    IF(LEFT(entries!$L$4:$AC$95,  1) &lt;&gt; "/",    " " &amp; entries!$L$4:$AC$95 &amp; " ",    FALSE),    FALSE))) +
           ISNUMBER(SEARCH(" " &amp; B47 &amp; ",",    IF(entries!$D$4:$D$95 = "x",    IF(LEFT(entries!$L$4:$AC$95,  1) &lt;&gt; "/",    " " &amp; entries!$L$4:$AC$95 &amp; ",",    FALSE),    FALSE))) +
           ISNUMBER(SEARCH("(" &amp; B47 &amp; ")",    IF(entries!$D$4:$D$95 = "x",    IF(LEFT(entries!$L$4:$AC$95,  1) &lt;&gt; "/",    "(" &amp; entries!$L$4:$AC$95 &amp; ")",    FALSE),    FALSE))) +
           ISNUMBER(SEARCH("(" &amp; B47 &amp; ", ",    IF(entries!$D$4:$D$95 = "x",    IF(LEFT(entries!$L$4:$AC$95,  1) &lt;&gt; "/",    "(" &amp; entries!$L$4:$AC$95 &amp; ", ",    FALSE),    FALSE))) +
           ISNUMBER(SEARCH(" " &amp; B47 &amp; ")",    IF(entries!$D$4:$D$95 = "x",    IF(LEFT(entries!$L$4:$AC$95,  1) &lt;&gt; "/",    " " &amp; entries!$L$4:$AC$95 &amp; ")",    FALSE),    FALSE))))
    ) = 0,
    NOT(OR(B47="Python", B47="Git"))
))</f>
        <v>0</v>
      </c>
      <c r="L47" s="25" t="b" cm="1">
        <f t="array" ref="L47">NOT(AND(
    SUMPRODUCT(
        --(ISNUMBER(SEARCH(" " &amp; B47 &amp; " ",    IF(entries!$D$4:$D$95 = "x",    " " &amp; entries!$AD$4:$AI$95 &amp; " ",    FALSE))) +
           ISNUMBER(SEARCH(" " &amp; B47 &amp; ",",    IF(entries!$D$4:$D$95 = "x",    " " &amp; entries!$AD$4:$AI$95 &amp; ",",    FALSE))) +
           ISNUMBER(SEARCH("(" &amp; B47 &amp; ")",    IF(entries!$D$4:$D$95 = "x",    "(" &amp; entries!$AD$4:$AI$95 &amp; ")",    FALSE))) +
           ISNUMBER(SEARCH("(" &amp; B47 &amp; ", ",    IF(entries!$D$4:$D$95 = "x",     "(" &amp; entries!$AD$4:$AI$95 &amp; ", ",    FALSE))) +
           ISNUMBER(SEARCH(" " &amp; B47 &amp; ")",    IF(entries!$D$4:$D$95 = "x",     " " &amp; entries!$AD$4:$AI$95 &amp; ")",    FALSE))))
    ) = 0,
    NOT(OR(B47="Python", B47="Git"))
))</f>
        <v>0</v>
      </c>
      <c r="M47" s="17" cm="1">
        <f t="array" ref="M47">SUM((A47=skills_order!$A$3:$A$1000) * skills_order!$D$3:$D$1000)</f>
        <v>5</v>
      </c>
      <c r="N47" s="17" t="str">
        <f>INDEX(skills_order!$C$3:$C$1000, MATCH($A47, skills_order!$A$3:$A$1000, 0))</f>
        <v>Data Visualization</v>
      </c>
    </row>
    <row r="48" spans="1:14" x14ac:dyDescent="0.15">
      <c r="A48" s="18" t="s">
        <v>47</v>
      </c>
      <c r="B48" s="18" t="s">
        <v>51</v>
      </c>
      <c r="E48" s="23">
        <v>0</v>
      </c>
      <c r="G48" s="26" t="s">
        <v>13</v>
      </c>
      <c r="I48" s="26" t="s">
        <v>101</v>
      </c>
      <c r="J48" s="26" t="s">
        <v>101</v>
      </c>
      <c r="K48" s="25" t="b" cm="1">
        <f t="array" ref="K48">NOT(AND(
    SUMPRODUCT(
        --(ISNUMBER(SEARCH(" " &amp; B48 &amp; " ",    IF(entries!$D$4:$D$95 = "x",    IF(LEFT(entries!$L$4:$AC$95,  1) &lt;&gt; "/",    " " &amp; entries!$L$4:$AC$95 &amp; " ",    FALSE),    FALSE))) +
           ISNUMBER(SEARCH(" " &amp; B48 &amp; ",",    IF(entries!$D$4:$D$95 = "x",    IF(LEFT(entries!$L$4:$AC$95,  1) &lt;&gt; "/",    " " &amp; entries!$L$4:$AC$95 &amp; ",",    FALSE),    FALSE))) +
           ISNUMBER(SEARCH("(" &amp; B48 &amp; ")",    IF(entries!$D$4:$D$95 = "x",    IF(LEFT(entries!$L$4:$AC$95,  1) &lt;&gt; "/",    "(" &amp; entries!$L$4:$AC$95 &amp; ")",    FALSE),    FALSE))) +
           ISNUMBER(SEARCH("(" &amp; B48 &amp; ", ",    IF(entries!$D$4:$D$95 = "x",    IF(LEFT(entries!$L$4:$AC$95,  1) &lt;&gt; "/",    "(" &amp; entries!$L$4:$AC$95 &amp; ", ",    FALSE),    FALSE))) +
           ISNUMBER(SEARCH(" " &amp; B48 &amp; ")",    IF(entries!$D$4:$D$95 = "x",    IF(LEFT(entries!$L$4:$AC$95,  1) &lt;&gt; "/",    " " &amp; entries!$L$4:$AC$95 &amp; ")",    FALSE),    FALSE))))
    ) = 0,
    NOT(OR(B48="Python", B48="Git"))
))</f>
        <v>0</v>
      </c>
      <c r="L48" s="25" t="b" cm="1">
        <f t="array" ref="L48">NOT(AND(
    SUMPRODUCT(
        --(ISNUMBER(SEARCH(" " &amp; B48 &amp; " ",    IF(entries!$D$4:$D$95 = "x",    " " &amp; entries!$AD$4:$AI$95 &amp; " ",    FALSE))) +
           ISNUMBER(SEARCH(" " &amp; B48 &amp; ",",    IF(entries!$D$4:$D$95 = "x",    " " &amp; entries!$AD$4:$AI$95 &amp; ",",    FALSE))) +
           ISNUMBER(SEARCH("(" &amp; B48 &amp; ")",    IF(entries!$D$4:$D$95 = "x",    "(" &amp; entries!$AD$4:$AI$95 &amp; ")",    FALSE))) +
           ISNUMBER(SEARCH("(" &amp; B48 &amp; ", ",    IF(entries!$D$4:$D$95 = "x",     "(" &amp; entries!$AD$4:$AI$95 &amp; ", ",    FALSE))) +
           ISNUMBER(SEARCH(" " &amp; B48 &amp; ")",    IF(entries!$D$4:$D$95 = "x",     " " &amp; entries!$AD$4:$AI$95 &amp; ")",    FALSE))))
    ) = 0,
    NOT(OR(B48="Python", B48="Git"))
))</f>
        <v>0</v>
      </c>
      <c r="M48" s="17" cm="1">
        <f t="array" ref="M48">SUM((A48=skills_order!$A$3:$A$1000) * skills_order!$D$3:$D$1000)</f>
        <v>5</v>
      </c>
      <c r="N48" s="17" t="str">
        <f>INDEX(skills_order!$C$3:$C$1000, MATCH($A48, skills_order!$A$3:$A$1000, 0))</f>
        <v>Data Visualization</v>
      </c>
    </row>
    <row r="49" spans="1:14" x14ac:dyDescent="0.15">
      <c r="A49" s="18" t="s">
        <v>47</v>
      </c>
      <c r="B49" s="18" t="s">
        <v>208</v>
      </c>
      <c r="E49" s="23" t="s">
        <v>13</v>
      </c>
      <c r="K49" s="17" t="b" cm="1">
        <f t="array" ref="K49">NOT(AND(
    SUMPRODUCT(
        --(ISNUMBER(SEARCH(" " &amp; B49 &amp; " ",    IF(entries!$D$4:$D$95 = "x",    IF(LEFT(entries!$L$4:$AC$95,  1) &lt;&gt; "/",    " " &amp; entries!$L$4:$AC$95 &amp; " ",    FALSE),    FALSE))) +
           ISNUMBER(SEARCH(" " &amp; B49 &amp; ",",    IF(entries!$D$4:$D$95 = "x",    IF(LEFT(entries!$L$4:$AC$95,  1) &lt;&gt; "/",    " " &amp; entries!$L$4:$AC$95 &amp; ",",    FALSE),    FALSE))) +
           ISNUMBER(SEARCH("(" &amp; B49 &amp; ")",    IF(entries!$D$4:$D$95 = "x",    IF(LEFT(entries!$L$4:$AC$95,  1) &lt;&gt; "/",    "(" &amp; entries!$L$4:$AC$95 &amp; ")",    FALSE),    FALSE))) +
           ISNUMBER(SEARCH("(" &amp; B49 &amp; ", ",    IF(entries!$D$4:$D$95 = "x",    IF(LEFT(entries!$L$4:$AC$95,  1) &lt;&gt; "/",    "(" &amp; entries!$L$4:$AC$95 &amp; ", ",    FALSE),    FALSE))) +
           ISNUMBER(SEARCH(" " &amp; B49 &amp; ")",    IF(entries!$D$4:$D$95 = "x",    IF(LEFT(entries!$L$4:$AC$95,  1) &lt;&gt; "/",    " " &amp; entries!$L$4:$AC$95 &amp; ")",    FALSE),    FALSE))))
    ) = 0,
    NOT(OR(B49="Python", B49="Git"))
))</f>
        <v>0</v>
      </c>
      <c r="L49" s="17" t="b" cm="1">
        <f t="array" ref="L49">NOT(AND(
    SUMPRODUCT(
        --(ISNUMBER(SEARCH(" " &amp; B49 &amp; " ",    IF(entries!$D$4:$D$95 = "x",    " " &amp; entries!$AD$4:$AI$95 &amp; " ",    FALSE))) +
           ISNUMBER(SEARCH(" " &amp; B49 &amp; ",",    IF(entries!$D$4:$D$95 = "x",    " " &amp; entries!$AD$4:$AI$95 &amp; ",",    FALSE))) +
           ISNUMBER(SEARCH("(" &amp; B49 &amp; ")",    IF(entries!$D$4:$D$95 = "x",    "(" &amp; entries!$AD$4:$AI$95 &amp; ")",    FALSE))) +
           ISNUMBER(SEARCH("(" &amp; B49 &amp; ", ",    IF(entries!$D$4:$D$95 = "x",     "(" &amp; entries!$AD$4:$AI$95 &amp; ", ",    FALSE))) +
           ISNUMBER(SEARCH(" " &amp; B49 &amp; ")",    IF(entries!$D$4:$D$95 = "x",     " " &amp; entries!$AD$4:$AI$95 &amp; ")",    FALSE))))
    ) = 0,
    NOT(OR(B49="Python", B49="Git"))
))</f>
        <v>0</v>
      </c>
      <c r="M49" s="17" cm="1">
        <f t="array" ref="M49">SUM((A49=skills_order!$A$3:$A$1000) * skills_order!$D$3:$D$1000)</f>
        <v>5</v>
      </c>
      <c r="N49" s="17" t="str">
        <f>INDEX(skills_order!$C$3:$C$1000, MATCH($A49, skills_order!$A$3:$A$1000, 0))</f>
        <v>Data Visualization</v>
      </c>
    </row>
    <row r="50" spans="1:14" x14ac:dyDescent="0.15">
      <c r="A50" s="18" t="s">
        <v>84</v>
      </c>
      <c r="B50" s="18" t="s">
        <v>114</v>
      </c>
      <c r="E50" s="23">
        <v>5</v>
      </c>
      <c r="J50" s="26" t="s">
        <v>101</v>
      </c>
      <c r="K50" s="25" t="b" cm="1">
        <f t="array" ref="K50">NOT(AND(
    SUMPRODUCT(
        --(ISNUMBER(SEARCH(" " &amp; B50 &amp; " ",    IF(entries!$D$4:$D$95 = "x",    IF(LEFT(entries!$L$4:$AC$95,  1) &lt;&gt; "/",    " " &amp; entries!$L$4:$AC$95 &amp; " ",    FALSE),    FALSE))) +
           ISNUMBER(SEARCH(" " &amp; B50 &amp; ",",    IF(entries!$D$4:$D$95 = "x",    IF(LEFT(entries!$L$4:$AC$95,  1) &lt;&gt; "/",    " " &amp; entries!$L$4:$AC$95 &amp; ",",    FALSE),    FALSE))) +
           ISNUMBER(SEARCH("(" &amp; B50 &amp; ")",    IF(entries!$D$4:$D$95 = "x",    IF(LEFT(entries!$L$4:$AC$95,  1) &lt;&gt; "/",    "(" &amp; entries!$L$4:$AC$95 &amp; ")",    FALSE),    FALSE))) +
           ISNUMBER(SEARCH("(" &amp; B50 &amp; ", ",    IF(entries!$D$4:$D$95 = "x",    IF(LEFT(entries!$L$4:$AC$95,  1) &lt;&gt; "/",    "(" &amp; entries!$L$4:$AC$95 &amp; ", ",    FALSE),    FALSE))) +
           ISNUMBER(SEARCH(" " &amp; B50 &amp; ")",    IF(entries!$D$4:$D$95 = "x",    IF(LEFT(entries!$L$4:$AC$95,  1) &lt;&gt; "/",    " " &amp; entries!$L$4:$AC$95 &amp; ")",    FALSE),    FALSE))))
    ) = 0,
    NOT(OR(B50="Python", B50="Git"))
))</f>
        <v>0</v>
      </c>
      <c r="L50" s="25" t="b" cm="1">
        <f t="array" ref="L50">NOT(AND(
    SUMPRODUCT(
        --(ISNUMBER(SEARCH(" " &amp; B50 &amp; " ",    IF(entries!$D$4:$D$95 = "x",    " " &amp; entries!$AD$4:$AI$95 &amp; " ",    FALSE))) +
           ISNUMBER(SEARCH(" " &amp; B50 &amp; ",",    IF(entries!$D$4:$D$95 = "x",    " " &amp; entries!$AD$4:$AI$95 &amp; ",",    FALSE))) +
           ISNUMBER(SEARCH("(" &amp; B50 &amp; ")",    IF(entries!$D$4:$D$95 = "x",    "(" &amp; entries!$AD$4:$AI$95 &amp; ")",    FALSE))) +
           ISNUMBER(SEARCH("(" &amp; B50 &amp; ", ",    IF(entries!$D$4:$D$95 = "x",     "(" &amp; entries!$AD$4:$AI$95 &amp; ", ",    FALSE))) +
           ISNUMBER(SEARCH(" " &amp; B50 &amp; ")",    IF(entries!$D$4:$D$95 = "x",     " " &amp; entries!$AD$4:$AI$95 &amp; ")",    FALSE))))
    ) = 0,
    NOT(OR(B50="Python", B50="Git"))
))</f>
        <v>0</v>
      </c>
      <c r="M50" s="17" cm="1">
        <f t="array" ref="M50">SUM((A50=skills_order!$A$3:$A$1000) * skills_order!$D$3:$D$1000)</f>
        <v>6</v>
      </c>
      <c r="N50" s="17" t="str">
        <f>INDEX(skills_order!$C$3:$C$1000, MATCH($A50, skills_order!$A$3:$A$1000, 0))</f>
        <v>Data Management</v>
      </c>
    </row>
    <row r="51" spans="1:14" x14ac:dyDescent="0.15">
      <c r="A51" s="18" t="s">
        <v>123</v>
      </c>
      <c r="B51" s="18" t="s">
        <v>125</v>
      </c>
      <c r="E51" s="23" t="s">
        <v>13</v>
      </c>
      <c r="J51" s="26" t="s">
        <v>101</v>
      </c>
      <c r="K51" s="25" t="b" cm="1">
        <f t="array" ref="K51">NOT(AND(
    SUMPRODUCT(
        --(ISNUMBER(SEARCH(" " &amp; B51 &amp; " ",    IF(entries!$D$4:$D$95 = "x",    IF(LEFT(entries!$L$4:$AC$95,  1) &lt;&gt; "/",    " " &amp; entries!$L$4:$AC$95 &amp; " ",    FALSE),    FALSE))) +
           ISNUMBER(SEARCH(" " &amp; B51 &amp; ",",    IF(entries!$D$4:$D$95 = "x",    IF(LEFT(entries!$L$4:$AC$95,  1) &lt;&gt; "/",    " " &amp; entries!$L$4:$AC$95 &amp; ",",    FALSE),    FALSE))) +
           ISNUMBER(SEARCH("(" &amp; B51 &amp; ")",    IF(entries!$D$4:$D$95 = "x",    IF(LEFT(entries!$L$4:$AC$95,  1) &lt;&gt; "/",    "(" &amp; entries!$L$4:$AC$95 &amp; ")",    FALSE),    FALSE))) +
           ISNUMBER(SEARCH("(" &amp; B51 &amp; ", ",    IF(entries!$D$4:$D$95 = "x",    IF(LEFT(entries!$L$4:$AC$95,  1) &lt;&gt; "/",    "(" &amp; entries!$L$4:$AC$95 &amp; ", ",    FALSE),    FALSE))) +
           ISNUMBER(SEARCH(" " &amp; B51 &amp; ")",    IF(entries!$D$4:$D$95 = "x",    IF(LEFT(entries!$L$4:$AC$95,  1) &lt;&gt; "/",    " " &amp; entries!$L$4:$AC$95 &amp; ")",    FALSE),    FALSE))))
    ) = 0,
    NOT(OR(B51="Python", B51="Git"))
))</f>
        <v>0</v>
      </c>
      <c r="L51" s="25" t="b" cm="1">
        <f t="array" ref="L51">NOT(AND(
    SUMPRODUCT(
        --(ISNUMBER(SEARCH(" " &amp; B51 &amp; " ",    IF(entries!$D$4:$D$95 = "x",    " " &amp; entries!$AD$4:$AI$95 &amp; " ",    FALSE))) +
           ISNUMBER(SEARCH(" " &amp; B51 &amp; ",",    IF(entries!$D$4:$D$95 = "x",    " " &amp; entries!$AD$4:$AI$95 &amp; ",",    FALSE))) +
           ISNUMBER(SEARCH("(" &amp; B51 &amp; ")",    IF(entries!$D$4:$D$95 = "x",    "(" &amp; entries!$AD$4:$AI$95 &amp; ")",    FALSE))) +
           ISNUMBER(SEARCH("(" &amp; B51 &amp; ", ",    IF(entries!$D$4:$D$95 = "x",     "(" &amp; entries!$AD$4:$AI$95 &amp; ", ",    FALSE))) +
           ISNUMBER(SEARCH(" " &amp; B51 &amp; ")",    IF(entries!$D$4:$D$95 = "x",     " " &amp; entries!$AD$4:$AI$95 &amp; ")",    FALSE))))
    ) = 0,
    NOT(OR(B51="Python", B51="Git"))
))</f>
        <v>0</v>
      </c>
      <c r="M51" s="17" cm="1">
        <f t="array" ref="M51">SUM((A51=skills_order!$A$3:$A$1000) * skills_order!$D$3:$D$1000)</f>
        <v>6</v>
      </c>
      <c r="N51" s="17" t="str">
        <f>INDEX(skills_order!$C$3:$C$1000, MATCH($A51, skills_order!$A$3:$A$1000, 0))</f>
        <v>Data Management</v>
      </c>
    </row>
    <row r="52" spans="1:14" x14ac:dyDescent="0.15">
      <c r="A52" s="18" t="s">
        <v>123</v>
      </c>
      <c r="B52" s="18" t="s">
        <v>124</v>
      </c>
      <c r="E52" s="23" t="s">
        <v>13</v>
      </c>
      <c r="J52" s="26" t="s">
        <v>101</v>
      </c>
      <c r="K52" s="25" t="b" cm="1">
        <f t="array" ref="K52">NOT(AND(
    SUMPRODUCT(
        --(ISNUMBER(SEARCH(" " &amp; B52 &amp; " ",    IF(entries!$D$4:$D$95 = "x",    IF(LEFT(entries!$L$4:$AC$95,  1) &lt;&gt; "/",    " " &amp; entries!$L$4:$AC$95 &amp; " ",    FALSE),    FALSE))) +
           ISNUMBER(SEARCH(" " &amp; B52 &amp; ",",    IF(entries!$D$4:$D$95 = "x",    IF(LEFT(entries!$L$4:$AC$95,  1) &lt;&gt; "/",    " " &amp; entries!$L$4:$AC$95 &amp; ",",    FALSE),    FALSE))) +
           ISNUMBER(SEARCH("(" &amp; B52 &amp; ")",    IF(entries!$D$4:$D$95 = "x",    IF(LEFT(entries!$L$4:$AC$95,  1) &lt;&gt; "/",    "(" &amp; entries!$L$4:$AC$95 &amp; ")",    FALSE),    FALSE))) +
           ISNUMBER(SEARCH("(" &amp; B52 &amp; ", ",    IF(entries!$D$4:$D$95 = "x",    IF(LEFT(entries!$L$4:$AC$95,  1) &lt;&gt; "/",    "(" &amp; entries!$L$4:$AC$95 &amp; ", ",    FALSE),    FALSE))) +
           ISNUMBER(SEARCH(" " &amp; B52 &amp; ")",    IF(entries!$D$4:$D$95 = "x",    IF(LEFT(entries!$L$4:$AC$95,  1) &lt;&gt; "/",    " " &amp; entries!$L$4:$AC$95 &amp; ")",    FALSE),    FALSE))))
    ) = 0,
    NOT(OR(B52="Python", B52="Git"))
))</f>
        <v>0</v>
      </c>
      <c r="L52" s="25" t="b" cm="1">
        <f t="array" ref="L52">NOT(AND(
    SUMPRODUCT(
        --(ISNUMBER(SEARCH(" " &amp; B52 &amp; " ",    IF(entries!$D$4:$D$95 = "x",    " " &amp; entries!$AD$4:$AI$95 &amp; " ",    FALSE))) +
           ISNUMBER(SEARCH(" " &amp; B52 &amp; ",",    IF(entries!$D$4:$D$95 = "x",    " " &amp; entries!$AD$4:$AI$95 &amp; ",",    FALSE))) +
           ISNUMBER(SEARCH("(" &amp; B52 &amp; ")",    IF(entries!$D$4:$D$95 = "x",    "(" &amp; entries!$AD$4:$AI$95 &amp; ")",    FALSE))) +
           ISNUMBER(SEARCH("(" &amp; B52 &amp; ", ",    IF(entries!$D$4:$D$95 = "x",     "(" &amp; entries!$AD$4:$AI$95 &amp; ", ",    FALSE))) +
           ISNUMBER(SEARCH(" " &amp; B52 &amp; ")",    IF(entries!$D$4:$D$95 = "x",     " " &amp; entries!$AD$4:$AI$95 &amp; ")",    FALSE))))
    ) = 0,
    NOT(OR(B52="Python", B52="Git"))
))</f>
        <v>0</v>
      </c>
      <c r="M52" s="17" cm="1">
        <f t="array" ref="M52">SUM((A52=skills_order!$A$3:$A$1000) * skills_order!$D$3:$D$1000)</f>
        <v>6</v>
      </c>
      <c r="N52" s="17" t="str">
        <f>INDEX(skills_order!$C$3:$C$1000, MATCH($A52, skills_order!$A$3:$A$1000, 0))</f>
        <v>Data Management</v>
      </c>
    </row>
    <row r="53" spans="1:14" x14ac:dyDescent="0.15">
      <c r="A53" s="18" t="s">
        <v>123</v>
      </c>
      <c r="B53" s="18" t="s">
        <v>68</v>
      </c>
      <c r="E53" s="23">
        <v>3</v>
      </c>
      <c r="J53" s="26" t="s">
        <v>101</v>
      </c>
      <c r="K53" s="25" t="b" cm="1">
        <f t="array" ref="K53">NOT(AND(
    SUMPRODUCT(
        --(ISNUMBER(SEARCH(" " &amp; B53 &amp; " ",    IF(entries!$D$4:$D$95 = "x",    IF(LEFT(entries!$L$4:$AC$95,  1) &lt;&gt; "/",    " " &amp; entries!$L$4:$AC$95 &amp; " ",    FALSE),    FALSE))) +
           ISNUMBER(SEARCH(" " &amp; B53 &amp; ",",    IF(entries!$D$4:$D$95 = "x",    IF(LEFT(entries!$L$4:$AC$95,  1) &lt;&gt; "/",    " " &amp; entries!$L$4:$AC$95 &amp; ",",    FALSE),    FALSE))) +
           ISNUMBER(SEARCH("(" &amp; B53 &amp; ")",    IF(entries!$D$4:$D$95 = "x",    IF(LEFT(entries!$L$4:$AC$95,  1) &lt;&gt; "/",    "(" &amp; entries!$L$4:$AC$95 &amp; ")",    FALSE),    FALSE))) +
           ISNUMBER(SEARCH("(" &amp; B53 &amp; ", ",    IF(entries!$D$4:$D$95 = "x",    IF(LEFT(entries!$L$4:$AC$95,  1) &lt;&gt; "/",    "(" &amp; entries!$L$4:$AC$95 &amp; ", ",    FALSE),    FALSE))) +
           ISNUMBER(SEARCH(" " &amp; B53 &amp; ")",    IF(entries!$D$4:$D$95 = "x",    IF(LEFT(entries!$L$4:$AC$95,  1) &lt;&gt; "/",    " " &amp; entries!$L$4:$AC$95 &amp; ")",    FALSE),    FALSE))))
    ) = 0,
    NOT(OR(B53="Python", B53="Git"))
))</f>
        <v>0</v>
      </c>
      <c r="L53" s="25" t="b" cm="1">
        <f t="array" ref="L53">NOT(AND(
    SUMPRODUCT(
        --(ISNUMBER(SEARCH(" " &amp; B53 &amp; " ",    IF(entries!$D$4:$D$95 = "x",    " " &amp; entries!$AD$4:$AI$95 &amp; " ",    FALSE))) +
           ISNUMBER(SEARCH(" " &amp; B53 &amp; ",",    IF(entries!$D$4:$D$95 = "x",    " " &amp; entries!$AD$4:$AI$95 &amp; ",",    FALSE))) +
           ISNUMBER(SEARCH("(" &amp; B53 &amp; ")",    IF(entries!$D$4:$D$95 = "x",    "(" &amp; entries!$AD$4:$AI$95 &amp; ")",    FALSE))) +
           ISNUMBER(SEARCH("(" &amp; B53 &amp; ", ",    IF(entries!$D$4:$D$95 = "x",     "(" &amp; entries!$AD$4:$AI$95 &amp; ", ",    FALSE))) +
           ISNUMBER(SEARCH(" " &amp; B53 &amp; ")",    IF(entries!$D$4:$D$95 = "x",     " " &amp; entries!$AD$4:$AI$95 &amp; ")",    FALSE))))
    ) = 0,
    NOT(OR(B53="Python", B53="Git"))
))</f>
        <v>0</v>
      </c>
      <c r="M53" s="17" cm="1">
        <f t="array" ref="M53">SUM((A53=skills_order!$A$3:$A$1000) * skills_order!$D$3:$D$1000)</f>
        <v>6</v>
      </c>
      <c r="N53" s="17" t="str">
        <f>INDEX(skills_order!$C$3:$C$1000, MATCH($A53, skills_order!$A$3:$A$1000, 0))</f>
        <v>Data Management</v>
      </c>
    </row>
    <row r="54" spans="1:14" x14ac:dyDescent="0.15">
      <c r="A54" s="18" t="s">
        <v>123</v>
      </c>
      <c r="B54" s="18" t="s">
        <v>166</v>
      </c>
      <c r="E54" s="23" t="s">
        <v>13</v>
      </c>
      <c r="J54" s="26" t="s">
        <v>101</v>
      </c>
      <c r="K54" s="25" t="b" cm="1">
        <f t="array" ref="K54">NOT(AND(
    SUMPRODUCT(
        --(ISNUMBER(SEARCH(" " &amp; B54 &amp; " ",    IF(entries!$D$4:$D$95 = "x",    IF(LEFT(entries!$L$4:$AC$95,  1) &lt;&gt; "/",    " " &amp; entries!$L$4:$AC$95 &amp; " ",    FALSE),    FALSE))) +
           ISNUMBER(SEARCH(" " &amp; B54 &amp; ",",    IF(entries!$D$4:$D$95 = "x",    IF(LEFT(entries!$L$4:$AC$95,  1) &lt;&gt; "/",    " " &amp; entries!$L$4:$AC$95 &amp; ",",    FALSE),    FALSE))) +
           ISNUMBER(SEARCH("(" &amp; B54 &amp; ")",    IF(entries!$D$4:$D$95 = "x",    IF(LEFT(entries!$L$4:$AC$95,  1) &lt;&gt; "/",    "(" &amp; entries!$L$4:$AC$95 &amp; ")",    FALSE),    FALSE))) +
           ISNUMBER(SEARCH("(" &amp; B54 &amp; ", ",    IF(entries!$D$4:$D$95 = "x",    IF(LEFT(entries!$L$4:$AC$95,  1) &lt;&gt; "/",    "(" &amp; entries!$L$4:$AC$95 &amp; ", ",    FALSE),    FALSE))) +
           ISNUMBER(SEARCH(" " &amp; B54 &amp; ")",    IF(entries!$D$4:$D$95 = "x",    IF(LEFT(entries!$L$4:$AC$95,  1) &lt;&gt; "/",    " " &amp; entries!$L$4:$AC$95 &amp; ")",    FALSE),    FALSE))))
    ) = 0,
    NOT(OR(B54="Python", B54="Git"))
))</f>
        <v>0</v>
      </c>
      <c r="L54" s="25" t="b" cm="1">
        <f t="array" ref="L54">NOT(AND(
    SUMPRODUCT(
        --(ISNUMBER(SEARCH(" " &amp; B54 &amp; " ",    IF(entries!$D$4:$D$95 = "x",    " " &amp; entries!$AD$4:$AI$95 &amp; " ",    FALSE))) +
           ISNUMBER(SEARCH(" " &amp; B54 &amp; ",",    IF(entries!$D$4:$D$95 = "x",    " " &amp; entries!$AD$4:$AI$95 &amp; ",",    FALSE))) +
           ISNUMBER(SEARCH("(" &amp; B54 &amp; ")",    IF(entries!$D$4:$D$95 = "x",    "(" &amp; entries!$AD$4:$AI$95 &amp; ")",    FALSE))) +
           ISNUMBER(SEARCH("(" &amp; B54 &amp; ", ",    IF(entries!$D$4:$D$95 = "x",     "(" &amp; entries!$AD$4:$AI$95 &amp; ", ",    FALSE))) +
           ISNUMBER(SEARCH(" " &amp; B54 &amp; ")",    IF(entries!$D$4:$D$95 = "x",     " " &amp; entries!$AD$4:$AI$95 &amp; ")",    FALSE))))
    ) = 0,
    NOT(OR(B54="Python", B54="Git"))
))</f>
        <v>0</v>
      </c>
      <c r="M54" s="17" cm="1">
        <f t="array" ref="M54">SUM((A54=skills_order!$A$3:$A$1000) * skills_order!$D$3:$D$1000)</f>
        <v>6</v>
      </c>
      <c r="N54" s="17" t="str">
        <f>INDEX(skills_order!$C$3:$C$1000, MATCH($A54, skills_order!$A$3:$A$1000, 0))</f>
        <v>Data Management</v>
      </c>
    </row>
    <row r="55" spans="1:14" x14ac:dyDescent="0.15">
      <c r="A55" s="18" t="s">
        <v>123</v>
      </c>
      <c r="B55" s="18" t="s">
        <v>165</v>
      </c>
      <c r="E55" s="23" t="s">
        <v>13</v>
      </c>
      <c r="J55" s="26" t="s">
        <v>101</v>
      </c>
      <c r="K55" s="25" t="b" cm="1">
        <f t="array" ref="K55">NOT(AND(
    SUMPRODUCT(
        --(ISNUMBER(SEARCH(" " &amp; B55 &amp; " ",    IF(entries!$D$4:$D$95 = "x",    IF(LEFT(entries!$L$4:$AC$95,  1) &lt;&gt; "/",    " " &amp; entries!$L$4:$AC$95 &amp; " ",    FALSE),    FALSE))) +
           ISNUMBER(SEARCH(" " &amp; B55 &amp; ",",    IF(entries!$D$4:$D$95 = "x",    IF(LEFT(entries!$L$4:$AC$95,  1) &lt;&gt; "/",    " " &amp; entries!$L$4:$AC$95 &amp; ",",    FALSE),    FALSE))) +
           ISNUMBER(SEARCH("(" &amp; B55 &amp; ")",    IF(entries!$D$4:$D$95 = "x",    IF(LEFT(entries!$L$4:$AC$95,  1) &lt;&gt; "/",    "(" &amp; entries!$L$4:$AC$95 &amp; ")",    FALSE),    FALSE))) +
           ISNUMBER(SEARCH("(" &amp; B55 &amp; ", ",    IF(entries!$D$4:$D$95 = "x",    IF(LEFT(entries!$L$4:$AC$95,  1) &lt;&gt; "/",    "(" &amp; entries!$L$4:$AC$95 &amp; ", ",    FALSE),    FALSE))) +
           ISNUMBER(SEARCH(" " &amp; B55 &amp; ")",    IF(entries!$D$4:$D$95 = "x",    IF(LEFT(entries!$L$4:$AC$95,  1) &lt;&gt; "/",    " " &amp; entries!$L$4:$AC$95 &amp; ")",    FALSE),    FALSE))))
    ) = 0,
    NOT(OR(B55="Python", B55="Git"))
))</f>
        <v>0</v>
      </c>
      <c r="L55" s="25" t="b" cm="1">
        <f t="array" ref="L55">NOT(AND(
    SUMPRODUCT(
        --(ISNUMBER(SEARCH(" " &amp; B55 &amp; " ",    IF(entries!$D$4:$D$95 = "x",    " " &amp; entries!$AD$4:$AI$95 &amp; " ",    FALSE))) +
           ISNUMBER(SEARCH(" " &amp; B55 &amp; ",",    IF(entries!$D$4:$D$95 = "x",    " " &amp; entries!$AD$4:$AI$95 &amp; ",",    FALSE))) +
           ISNUMBER(SEARCH("(" &amp; B55 &amp; ")",    IF(entries!$D$4:$D$95 = "x",    "(" &amp; entries!$AD$4:$AI$95 &amp; ")",    FALSE))) +
           ISNUMBER(SEARCH("(" &amp; B55 &amp; ", ",    IF(entries!$D$4:$D$95 = "x",     "(" &amp; entries!$AD$4:$AI$95 &amp; ", ",    FALSE))) +
           ISNUMBER(SEARCH(" " &amp; B55 &amp; ")",    IF(entries!$D$4:$D$95 = "x",     " " &amp; entries!$AD$4:$AI$95 &amp; ")",    FALSE))))
    ) = 0,
    NOT(OR(B55="Python", B55="Git"))
))</f>
        <v>0</v>
      </c>
      <c r="M55" s="17" cm="1">
        <f t="array" ref="M55">SUM((A55=skills_order!$A$3:$A$1000) * skills_order!$D$3:$D$1000)</f>
        <v>6</v>
      </c>
      <c r="N55" s="17" t="str">
        <f>INDEX(skills_order!$C$3:$C$1000, MATCH($A55, skills_order!$A$3:$A$1000, 0))</f>
        <v>Data Management</v>
      </c>
    </row>
    <row r="56" spans="1:14" x14ac:dyDescent="0.15">
      <c r="A56" s="18" t="s">
        <v>123</v>
      </c>
      <c r="B56" s="18" t="s">
        <v>164</v>
      </c>
      <c r="E56" s="23" t="s">
        <v>13</v>
      </c>
      <c r="J56" s="26" t="s">
        <v>101</v>
      </c>
      <c r="K56" s="25" t="b" cm="1">
        <f t="array" ref="K56">NOT(AND(
    SUMPRODUCT(
        --(ISNUMBER(SEARCH(" " &amp; B56 &amp; " ",    IF(entries!$D$4:$D$95 = "x",    IF(LEFT(entries!$L$4:$AC$95,  1) &lt;&gt; "/",    " " &amp; entries!$L$4:$AC$95 &amp; " ",    FALSE),    FALSE))) +
           ISNUMBER(SEARCH(" " &amp; B56 &amp; ",",    IF(entries!$D$4:$D$95 = "x",    IF(LEFT(entries!$L$4:$AC$95,  1) &lt;&gt; "/",    " " &amp; entries!$L$4:$AC$95 &amp; ",",    FALSE),    FALSE))) +
           ISNUMBER(SEARCH("(" &amp; B56 &amp; ")",    IF(entries!$D$4:$D$95 = "x",    IF(LEFT(entries!$L$4:$AC$95,  1) &lt;&gt; "/",    "(" &amp; entries!$L$4:$AC$95 &amp; ")",    FALSE),    FALSE))) +
           ISNUMBER(SEARCH("(" &amp; B56 &amp; ", ",    IF(entries!$D$4:$D$95 = "x",    IF(LEFT(entries!$L$4:$AC$95,  1) &lt;&gt; "/",    "(" &amp; entries!$L$4:$AC$95 &amp; ", ",    FALSE),    FALSE))) +
           ISNUMBER(SEARCH(" " &amp; B56 &amp; ")",    IF(entries!$D$4:$D$95 = "x",    IF(LEFT(entries!$L$4:$AC$95,  1) &lt;&gt; "/",    " " &amp; entries!$L$4:$AC$95 &amp; ")",    FALSE),    FALSE))))
    ) = 0,
    NOT(OR(B56="Python", B56="Git"))
))</f>
        <v>0</v>
      </c>
      <c r="L56" s="25" t="b" cm="1">
        <f t="array" ref="L56">NOT(AND(
    SUMPRODUCT(
        --(ISNUMBER(SEARCH(" " &amp; B56 &amp; " ",    IF(entries!$D$4:$D$95 = "x",    " " &amp; entries!$AD$4:$AI$95 &amp; " ",    FALSE))) +
           ISNUMBER(SEARCH(" " &amp; B56 &amp; ",",    IF(entries!$D$4:$D$95 = "x",    " " &amp; entries!$AD$4:$AI$95 &amp; ",",    FALSE))) +
           ISNUMBER(SEARCH("(" &amp; B56 &amp; ")",    IF(entries!$D$4:$D$95 = "x",    "(" &amp; entries!$AD$4:$AI$95 &amp; ")",    FALSE))) +
           ISNUMBER(SEARCH("(" &amp; B56 &amp; ", ",    IF(entries!$D$4:$D$95 = "x",     "(" &amp; entries!$AD$4:$AI$95 &amp; ", ",    FALSE))) +
           ISNUMBER(SEARCH(" " &amp; B56 &amp; ")",    IF(entries!$D$4:$D$95 = "x",     " " &amp; entries!$AD$4:$AI$95 &amp; ")",    FALSE))))
    ) = 0,
    NOT(OR(B56="Python", B56="Git"))
))</f>
        <v>0</v>
      </c>
      <c r="M56" s="17" cm="1">
        <f t="array" ref="M56">SUM((A56=skills_order!$A$3:$A$1000) * skills_order!$D$3:$D$1000)</f>
        <v>6</v>
      </c>
      <c r="N56" s="17" t="str">
        <f>INDEX(skills_order!$C$3:$C$1000, MATCH($A56, skills_order!$A$3:$A$1000, 0))</f>
        <v>Data Management</v>
      </c>
    </row>
    <row r="57" spans="1:14" x14ac:dyDescent="0.15">
      <c r="A57" s="18" t="s">
        <v>84</v>
      </c>
      <c r="B57" s="18" t="s">
        <v>42</v>
      </c>
      <c r="C57" s="49" t="s">
        <v>101</v>
      </c>
      <c r="D57" s="24" t="s">
        <v>101</v>
      </c>
      <c r="E57" s="23">
        <v>4</v>
      </c>
      <c r="H57" s="26" t="s">
        <v>101</v>
      </c>
      <c r="K57" s="25" t="b" cm="1">
        <f t="array" ref="K57">NOT(AND(
    SUMPRODUCT(
        --(ISNUMBER(SEARCH(" " &amp; B57 &amp; " ",    IF(entries!$D$4:$D$95 = "x",    IF(LEFT(entries!$L$4:$AC$95,  1) &lt;&gt; "/",    " " &amp; entries!$L$4:$AC$95 &amp; " ",    FALSE),    FALSE))) +
           ISNUMBER(SEARCH(" " &amp; B57 &amp; ",",    IF(entries!$D$4:$D$95 = "x",    IF(LEFT(entries!$L$4:$AC$95,  1) &lt;&gt; "/",    " " &amp; entries!$L$4:$AC$95 &amp; ",",    FALSE),    FALSE))) +
           ISNUMBER(SEARCH("(" &amp; B57 &amp; ")",    IF(entries!$D$4:$D$95 = "x",    IF(LEFT(entries!$L$4:$AC$95,  1) &lt;&gt; "/",    "(" &amp; entries!$L$4:$AC$95 &amp; ")",    FALSE),    FALSE))) +
           ISNUMBER(SEARCH("(" &amp; B57 &amp; ", ",    IF(entries!$D$4:$D$95 = "x",    IF(LEFT(entries!$L$4:$AC$95,  1) &lt;&gt; "/",    "(" &amp; entries!$L$4:$AC$95 &amp; ", ",    FALSE),    FALSE))) +
           ISNUMBER(SEARCH(" " &amp; B57 &amp; ")",    IF(entries!$D$4:$D$95 = "x",    IF(LEFT(entries!$L$4:$AC$95,  1) &lt;&gt; "/",    " " &amp; entries!$L$4:$AC$95 &amp; ")",    FALSE),    FALSE))))
    ) = 0,
    NOT(OR(B57="Python", B57="Git"))
))</f>
        <v>0</v>
      </c>
      <c r="L57" s="25" t="b" cm="1">
        <f t="array" ref="L57">NOT(AND(
    SUMPRODUCT(
        --(ISNUMBER(SEARCH(" " &amp; B57 &amp; " ",    IF(entries!$D$4:$D$95 = "x",    " " &amp; entries!$AD$4:$AI$95 &amp; " ",    FALSE))) +
           ISNUMBER(SEARCH(" " &amp; B57 &amp; ",",    IF(entries!$D$4:$D$95 = "x",    " " &amp; entries!$AD$4:$AI$95 &amp; ",",    FALSE))) +
           ISNUMBER(SEARCH("(" &amp; B57 &amp; ")",    IF(entries!$D$4:$D$95 = "x",    "(" &amp; entries!$AD$4:$AI$95 &amp; ")",    FALSE))) +
           ISNUMBER(SEARCH("(" &amp; B57 &amp; ", ",    IF(entries!$D$4:$D$95 = "x",     "(" &amp; entries!$AD$4:$AI$95 &amp; ", ",    FALSE))) +
           ISNUMBER(SEARCH(" " &amp; B57 &amp; ")",    IF(entries!$D$4:$D$95 = "x",     " " &amp; entries!$AD$4:$AI$95 &amp; ")",    FALSE))))
    ) = 0,
    NOT(OR(B57="Python", B57="Git"))
))</f>
        <v>0</v>
      </c>
      <c r="M57" s="17" cm="1">
        <f t="array" ref="M57">SUM((A57=skills_order!$A$3:$A$1000) * skills_order!$D$3:$D$1000)</f>
        <v>6</v>
      </c>
      <c r="N57" s="17" t="str">
        <f>INDEX(skills_order!$C$3:$C$1000, MATCH($A57, skills_order!$A$3:$A$1000, 0))</f>
        <v>Data Management</v>
      </c>
    </row>
    <row r="58" spans="1:14" x14ac:dyDescent="0.15">
      <c r="A58" s="18" t="s">
        <v>84</v>
      </c>
      <c r="B58" s="18" t="s">
        <v>44</v>
      </c>
      <c r="E58" s="23">
        <v>4</v>
      </c>
      <c r="K58" s="25" t="b" cm="1">
        <f t="array" ref="K58">NOT(AND(
    SUMPRODUCT(
        --(ISNUMBER(SEARCH(" " &amp; B58 &amp; " ",    IF(entries!$D$4:$D$95 = "x",    IF(LEFT(entries!$L$4:$AC$95,  1) &lt;&gt; "/",    " " &amp; entries!$L$4:$AC$95 &amp; " ",    FALSE),    FALSE))) +
           ISNUMBER(SEARCH(" " &amp; B58 &amp; ",",    IF(entries!$D$4:$D$95 = "x",    IF(LEFT(entries!$L$4:$AC$95,  1) &lt;&gt; "/",    " " &amp; entries!$L$4:$AC$95 &amp; ",",    FALSE),    FALSE))) +
           ISNUMBER(SEARCH("(" &amp; B58 &amp; ")",    IF(entries!$D$4:$D$95 = "x",    IF(LEFT(entries!$L$4:$AC$95,  1) &lt;&gt; "/",    "(" &amp; entries!$L$4:$AC$95 &amp; ")",    FALSE),    FALSE))) +
           ISNUMBER(SEARCH("(" &amp; B58 &amp; ", ",    IF(entries!$D$4:$D$95 = "x",    IF(LEFT(entries!$L$4:$AC$95,  1) &lt;&gt; "/",    "(" &amp; entries!$L$4:$AC$95 &amp; ", ",    FALSE),    FALSE))) +
           ISNUMBER(SEARCH(" " &amp; B58 &amp; ")",    IF(entries!$D$4:$D$95 = "x",    IF(LEFT(entries!$L$4:$AC$95,  1) &lt;&gt; "/",    " " &amp; entries!$L$4:$AC$95 &amp; ")",    FALSE),    FALSE))))
    ) = 0,
    NOT(OR(B58="Python", B58="Git"))
))</f>
        <v>0</v>
      </c>
      <c r="L58" s="25" t="b" cm="1">
        <f t="array" ref="L58">NOT(AND(
    SUMPRODUCT(
        --(ISNUMBER(SEARCH(" " &amp; B58 &amp; " ",    IF(entries!$D$4:$D$95 = "x",    " " &amp; entries!$AD$4:$AI$95 &amp; " ",    FALSE))) +
           ISNUMBER(SEARCH(" " &amp; B58 &amp; ",",    IF(entries!$D$4:$D$95 = "x",    " " &amp; entries!$AD$4:$AI$95 &amp; ",",    FALSE))) +
           ISNUMBER(SEARCH("(" &amp; B58 &amp; ")",    IF(entries!$D$4:$D$95 = "x",    "(" &amp; entries!$AD$4:$AI$95 &amp; ")",    FALSE))) +
           ISNUMBER(SEARCH("(" &amp; B58 &amp; ", ",    IF(entries!$D$4:$D$95 = "x",     "(" &amp; entries!$AD$4:$AI$95 &amp; ", ",    FALSE))) +
           ISNUMBER(SEARCH(" " &amp; B58 &amp; ")",    IF(entries!$D$4:$D$95 = "x",     " " &amp; entries!$AD$4:$AI$95 &amp; ")",    FALSE))))
    ) = 0,
    NOT(OR(B58="Python", B58="Git"))
))</f>
        <v>0</v>
      </c>
      <c r="M58" s="17" cm="1">
        <f t="array" ref="M58">SUM((A58=skills_order!$A$3:$A$1000) * skills_order!$D$3:$D$1000)</f>
        <v>6</v>
      </c>
      <c r="N58" s="17" t="str">
        <f>INDEX(skills_order!$C$3:$C$1000, MATCH($A58, skills_order!$A$3:$A$1000, 0))</f>
        <v>Data Management</v>
      </c>
    </row>
    <row r="59" spans="1:14" x14ac:dyDescent="0.15">
      <c r="A59" s="18" t="s">
        <v>84</v>
      </c>
      <c r="B59" s="18" t="s">
        <v>43</v>
      </c>
      <c r="E59" s="23">
        <v>3.5</v>
      </c>
      <c r="K59" s="25" t="b" cm="1">
        <f t="array" ref="K59">NOT(AND(
    SUMPRODUCT(
        --(ISNUMBER(SEARCH(" " &amp; B59 &amp; " ",    IF(entries!$D$4:$D$95 = "x",    IF(LEFT(entries!$L$4:$AC$95,  1) &lt;&gt; "/",    " " &amp; entries!$L$4:$AC$95 &amp; " ",    FALSE),    FALSE))) +
           ISNUMBER(SEARCH(" " &amp; B59 &amp; ",",    IF(entries!$D$4:$D$95 = "x",    IF(LEFT(entries!$L$4:$AC$95,  1) &lt;&gt; "/",    " " &amp; entries!$L$4:$AC$95 &amp; ",",    FALSE),    FALSE))) +
           ISNUMBER(SEARCH("(" &amp; B59 &amp; ")",    IF(entries!$D$4:$D$95 = "x",    IF(LEFT(entries!$L$4:$AC$95,  1) &lt;&gt; "/",    "(" &amp; entries!$L$4:$AC$95 &amp; ")",    FALSE),    FALSE))) +
           ISNUMBER(SEARCH("(" &amp; B59 &amp; ", ",    IF(entries!$D$4:$D$95 = "x",    IF(LEFT(entries!$L$4:$AC$95,  1) &lt;&gt; "/",    "(" &amp; entries!$L$4:$AC$95 &amp; ", ",    FALSE),    FALSE))) +
           ISNUMBER(SEARCH(" " &amp; B59 &amp; ")",    IF(entries!$D$4:$D$95 = "x",    IF(LEFT(entries!$L$4:$AC$95,  1) &lt;&gt; "/",    " " &amp; entries!$L$4:$AC$95 &amp; ")",    FALSE),    FALSE))))
    ) = 0,
    NOT(OR(B59="Python", B59="Git"))
))</f>
        <v>0</v>
      </c>
      <c r="L59" s="25" t="b" cm="1">
        <f t="array" ref="L59">NOT(AND(
    SUMPRODUCT(
        --(ISNUMBER(SEARCH(" " &amp; B59 &amp; " ",    IF(entries!$D$4:$D$95 = "x",    " " &amp; entries!$AD$4:$AI$95 &amp; " ",    FALSE))) +
           ISNUMBER(SEARCH(" " &amp; B59 &amp; ",",    IF(entries!$D$4:$D$95 = "x",    " " &amp; entries!$AD$4:$AI$95 &amp; ",",    FALSE))) +
           ISNUMBER(SEARCH("(" &amp; B59 &amp; ")",    IF(entries!$D$4:$D$95 = "x",    "(" &amp; entries!$AD$4:$AI$95 &amp; ")",    FALSE))) +
           ISNUMBER(SEARCH("(" &amp; B59 &amp; ", ",    IF(entries!$D$4:$D$95 = "x",     "(" &amp; entries!$AD$4:$AI$95 &amp; ", ",    FALSE))) +
           ISNUMBER(SEARCH(" " &amp; B59 &amp; ")",    IF(entries!$D$4:$D$95 = "x",     " " &amp; entries!$AD$4:$AI$95 &amp; ")",    FALSE))))
    ) = 0,
    NOT(OR(B59="Python", B59="Git"))
))</f>
        <v>0</v>
      </c>
      <c r="M59" s="17" cm="1">
        <f t="array" ref="M59">SUM((A59=skills_order!$A$3:$A$1000) * skills_order!$D$3:$D$1000)</f>
        <v>6</v>
      </c>
      <c r="N59" s="17" t="str">
        <f>INDEX(skills_order!$C$3:$C$1000, MATCH($A59, skills_order!$A$3:$A$1000, 0))</f>
        <v>Data Management</v>
      </c>
    </row>
    <row r="60" spans="1:14" x14ac:dyDescent="0.15">
      <c r="A60" s="18" t="s">
        <v>123</v>
      </c>
      <c r="B60" s="18" t="s">
        <v>83</v>
      </c>
      <c r="E60" s="23" t="s">
        <v>13</v>
      </c>
      <c r="K60" s="25" t="b" cm="1">
        <f t="array" ref="K60">NOT(AND(
    SUMPRODUCT(
        --(ISNUMBER(SEARCH(" " &amp; B60 &amp; " ",    IF(entries!$D$4:$D$95 = "x",    IF(LEFT(entries!$L$4:$AC$95,  1) &lt;&gt; "/",    " " &amp; entries!$L$4:$AC$95 &amp; " ",    FALSE),    FALSE))) +
           ISNUMBER(SEARCH(" " &amp; B60 &amp; ",",    IF(entries!$D$4:$D$95 = "x",    IF(LEFT(entries!$L$4:$AC$95,  1) &lt;&gt; "/",    " " &amp; entries!$L$4:$AC$95 &amp; ",",    FALSE),    FALSE))) +
           ISNUMBER(SEARCH("(" &amp; B60 &amp; ")",    IF(entries!$D$4:$D$95 = "x",    IF(LEFT(entries!$L$4:$AC$95,  1) &lt;&gt; "/",    "(" &amp; entries!$L$4:$AC$95 &amp; ")",    FALSE),    FALSE))) +
           ISNUMBER(SEARCH("(" &amp; B60 &amp; ", ",    IF(entries!$D$4:$D$95 = "x",    IF(LEFT(entries!$L$4:$AC$95,  1) &lt;&gt; "/",    "(" &amp; entries!$L$4:$AC$95 &amp; ", ",    FALSE),    FALSE))) +
           ISNUMBER(SEARCH(" " &amp; B60 &amp; ")",    IF(entries!$D$4:$D$95 = "x",    IF(LEFT(entries!$L$4:$AC$95,  1) &lt;&gt; "/",    " " &amp; entries!$L$4:$AC$95 &amp; ")",    FALSE),    FALSE))))
    ) = 0,
    NOT(OR(B60="Python", B60="Git"))
))</f>
        <v>0</v>
      </c>
      <c r="L60" s="25" t="b" cm="1">
        <f t="array" ref="L60">NOT(AND(
    SUMPRODUCT(
        --(ISNUMBER(SEARCH(" " &amp; B60 &amp; " ",    IF(entries!$D$4:$D$95 = "x",    " " &amp; entries!$AD$4:$AI$95 &amp; " ",    FALSE))) +
           ISNUMBER(SEARCH(" " &amp; B60 &amp; ",",    IF(entries!$D$4:$D$95 = "x",    " " &amp; entries!$AD$4:$AI$95 &amp; ",",    FALSE))) +
           ISNUMBER(SEARCH("(" &amp; B60 &amp; ")",    IF(entries!$D$4:$D$95 = "x",    "(" &amp; entries!$AD$4:$AI$95 &amp; ")",    FALSE))) +
           ISNUMBER(SEARCH("(" &amp; B60 &amp; ", ",    IF(entries!$D$4:$D$95 = "x",     "(" &amp; entries!$AD$4:$AI$95 &amp; ", ",    FALSE))) +
           ISNUMBER(SEARCH(" " &amp; B60 &amp; ")",    IF(entries!$D$4:$D$95 = "x",     " " &amp; entries!$AD$4:$AI$95 &amp; ")",    FALSE))))
    ) = 0,
    NOT(OR(B60="Python", B60="Git"))
))</f>
        <v>0</v>
      </c>
      <c r="M60" s="17" cm="1">
        <f t="array" ref="M60">SUM((A60=skills_order!$A$3:$A$1000) * skills_order!$D$3:$D$1000)</f>
        <v>6</v>
      </c>
      <c r="N60" s="17" t="str">
        <f>INDEX(skills_order!$C$3:$C$1000, MATCH($A60, skills_order!$A$3:$A$1000, 0))</f>
        <v>Data Management</v>
      </c>
    </row>
    <row r="61" spans="1:14" x14ac:dyDescent="0.15">
      <c r="A61" s="18" t="s">
        <v>123</v>
      </c>
      <c r="B61" s="18" t="s">
        <v>199</v>
      </c>
      <c r="E61" s="23">
        <v>3</v>
      </c>
      <c r="K61" s="17" t="b" cm="1">
        <f t="array" ref="K61">NOT(AND(
    SUMPRODUCT(
        --(ISNUMBER(SEARCH(" " &amp; B61 &amp; " ",    IF(entries!$D$4:$D$95 = "x",    IF(LEFT(entries!$L$4:$AC$95,  1) &lt;&gt; "/",    " " &amp; entries!$L$4:$AC$95 &amp; " ",    FALSE),    FALSE))) +
           ISNUMBER(SEARCH(" " &amp; B61 &amp; ",",    IF(entries!$D$4:$D$95 = "x",    IF(LEFT(entries!$L$4:$AC$95,  1) &lt;&gt; "/",    " " &amp; entries!$L$4:$AC$95 &amp; ",",    FALSE),    FALSE))) +
           ISNUMBER(SEARCH("(" &amp; B61 &amp; ")",    IF(entries!$D$4:$D$95 = "x",    IF(LEFT(entries!$L$4:$AC$95,  1) &lt;&gt; "/",    "(" &amp; entries!$L$4:$AC$95 &amp; ")",    FALSE),    FALSE))) +
           ISNUMBER(SEARCH("(" &amp; B61 &amp; ", ",    IF(entries!$D$4:$D$95 = "x",    IF(LEFT(entries!$L$4:$AC$95,  1) &lt;&gt; "/",    "(" &amp; entries!$L$4:$AC$95 &amp; ", ",    FALSE),    FALSE))) +
           ISNUMBER(SEARCH(" " &amp; B61 &amp; ")",    IF(entries!$D$4:$D$95 = "x",    IF(LEFT(entries!$L$4:$AC$95,  1) &lt;&gt; "/",    " " &amp; entries!$L$4:$AC$95 &amp; ")",    FALSE),    FALSE))))
    ) = 0,
    NOT(OR(B61="Python", B61="Git"))
))</f>
        <v>0</v>
      </c>
      <c r="L61" s="17" t="b" cm="1">
        <f t="array" ref="L61">NOT(AND(
    SUMPRODUCT(
        --(ISNUMBER(SEARCH(" " &amp; B61 &amp; " ",    IF(entries!$D$4:$D$95 = "x",    " " &amp; entries!$AD$4:$AI$95 &amp; " ",    FALSE))) +
           ISNUMBER(SEARCH(" " &amp; B61 &amp; ",",    IF(entries!$D$4:$D$95 = "x",    " " &amp; entries!$AD$4:$AI$95 &amp; ",",    FALSE))) +
           ISNUMBER(SEARCH("(" &amp; B61 &amp; ")",    IF(entries!$D$4:$D$95 = "x",    "(" &amp; entries!$AD$4:$AI$95 &amp; ")",    FALSE))) +
           ISNUMBER(SEARCH("(" &amp; B61 &amp; ", ",    IF(entries!$D$4:$D$95 = "x",     "(" &amp; entries!$AD$4:$AI$95 &amp; ", ",    FALSE))) +
           ISNUMBER(SEARCH(" " &amp; B61 &amp; ")",    IF(entries!$D$4:$D$95 = "x",     " " &amp; entries!$AD$4:$AI$95 &amp; ")",    FALSE))))
    ) = 0,
    NOT(OR(B61="Python", B61="Git"))
))</f>
        <v>0</v>
      </c>
      <c r="M61" s="17" cm="1">
        <f t="array" ref="M61">SUM((A61=skills_order!$A$3:$A$1000) * skills_order!$D$3:$D$1000)</f>
        <v>6</v>
      </c>
      <c r="N61" s="17" t="str">
        <f>INDEX(skills_order!$C$3:$C$1000, MATCH($A61, skills_order!$A$3:$A$1000, 0))</f>
        <v>Data Management</v>
      </c>
    </row>
    <row r="62" spans="1:14" x14ac:dyDescent="0.15">
      <c r="A62" s="18" t="s">
        <v>84</v>
      </c>
      <c r="B62" s="18" t="s">
        <v>200</v>
      </c>
      <c r="E62" s="23">
        <v>4</v>
      </c>
      <c r="K62" s="17" t="b" cm="1">
        <f t="array" ref="K62">NOT(AND(
    SUMPRODUCT(
        --(ISNUMBER(SEARCH(" " &amp; B62 &amp; " ",    IF(entries!$D$4:$D$95 = "x",    IF(LEFT(entries!$L$4:$AC$95,  1) &lt;&gt; "/",    " " &amp; entries!$L$4:$AC$95 &amp; " ",    FALSE),    FALSE))) +
           ISNUMBER(SEARCH(" " &amp; B62 &amp; ",",    IF(entries!$D$4:$D$95 = "x",    IF(LEFT(entries!$L$4:$AC$95,  1) &lt;&gt; "/",    " " &amp; entries!$L$4:$AC$95 &amp; ",",    FALSE),    FALSE))) +
           ISNUMBER(SEARCH("(" &amp; B62 &amp; ")",    IF(entries!$D$4:$D$95 = "x",    IF(LEFT(entries!$L$4:$AC$95,  1) &lt;&gt; "/",    "(" &amp; entries!$L$4:$AC$95 &amp; ")",    FALSE),    FALSE))) +
           ISNUMBER(SEARCH("(" &amp; B62 &amp; ", ",    IF(entries!$D$4:$D$95 = "x",    IF(LEFT(entries!$L$4:$AC$95,  1) &lt;&gt; "/",    "(" &amp; entries!$L$4:$AC$95 &amp; ", ",    FALSE),    FALSE))) +
           ISNUMBER(SEARCH(" " &amp; B62 &amp; ")",    IF(entries!$D$4:$D$95 = "x",    IF(LEFT(entries!$L$4:$AC$95,  1) &lt;&gt; "/",    " " &amp; entries!$L$4:$AC$95 &amp; ")",    FALSE),    FALSE))))
    ) = 0,
    NOT(OR(B62="Python", B62="Git"))
))</f>
        <v>0</v>
      </c>
      <c r="L62" s="17" t="b" cm="1">
        <f t="array" ref="L62">NOT(AND(
    SUMPRODUCT(
        --(ISNUMBER(SEARCH(" " &amp; B62 &amp; " ",    IF(entries!$D$4:$D$95 = "x",    " " &amp; entries!$AD$4:$AI$95 &amp; " ",    FALSE))) +
           ISNUMBER(SEARCH(" " &amp; B62 &amp; ",",    IF(entries!$D$4:$D$95 = "x",    " " &amp; entries!$AD$4:$AI$95 &amp; ",",    FALSE))) +
           ISNUMBER(SEARCH("(" &amp; B62 &amp; ")",    IF(entries!$D$4:$D$95 = "x",    "(" &amp; entries!$AD$4:$AI$95 &amp; ")",    FALSE))) +
           ISNUMBER(SEARCH("(" &amp; B62 &amp; ", ",    IF(entries!$D$4:$D$95 = "x",     "(" &amp; entries!$AD$4:$AI$95 &amp; ", ",    FALSE))) +
           ISNUMBER(SEARCH(" " &amp; B62 &amp; ")",    IF(entries!$D$4:$D$95 = "x",     " " &amp; entries!$AD$4:$AI$95 &amp; ")",    FALSE))))
    ) = 0,
    NOT(OR(B62="Python", B62="Git"))
))</f>
        <v>0</v>
      </c>
      <c r="M62" s="17" cm="1">
        <f t="array" ref="M62">SUM((A62=skills_order!$A$3:$A$1000) * skills_order!$D$3:$D$1000)</f>
        <v>6</v>
      </c>
      <c r="N62" s="17" t="str">
        <f>INDEX(skills_order!$C$3:$C$1000, MATCH($A62, skills_order!$A$3:$A$1000, 0))</f>
        <v>Data Management</v>
      </c>
    </row>
    <row r="63" spans="1:14" x14ac:dyDescent="0.15">
      <c r="A63" s="18" t="s">
        <v>84</v>
      </c>
      <c r="B63" s="18" t="s">
        <v>203</v>
      </c>
      <c r="E63" s="23">
        <v>3</v>
      </c>
      <c r="K63" s="17" t="b" cm="1">
        <f t="array" ref="K63">NOT(AND(
    SUMPRODUCT(
        --(ISNUMBER(SEARCH(" " &amp; B63 &amp; " ",    IF(entries!$D$4:$D$95 = "x",    IF(LEFT(entries!$L$4:$AC$95,  1) &lt;&gt; "/",    " " &amp; entries!$L$4:$AC$95 &amp; " ",    FALSE),    FALSE))) +
           ISNUMBER(SEARCH(" " &amp; B63 &amp; ",",    IF(entries!$D$4:$D$95 = "x",    IF(LEFT(entries!$L$4:$AC$95,  1) &lt;&gt; "/",    " " &amp; entries!$L$4:$AC$95 &amp; ",",    FALSE),    FALSE))) +
           ISNUMBER(SEARCH("(" &amp; B63 &amp; ")",    IF(entries!$D$4:$D$95 = "x",    IF(LEFT(entries!$L$4:$AC$95,  1) &lt;&gt; "/",    "(" &amp; entries!$L$4:$AC$95 &amp; ")",    FALSE),    FALSE))) +
           ISNUMBER(SEARCH("(" &amp; B63 &amp; ", ",    IF(entries!$D$4:$D$95 = "x",    IF(LEFT(entries!$L$4:$AC$95,  1) &lt;&gt; "/",    "(" &amp; entries!$L$4:$AC$95 &amp; ", ",    FALSE),    FALSE))) +
           ISNUMBER(SEARCH(" " &amp; B63 &amp; ")",    IF(entries!$D$4:$D$95 = "x",    IF(LEFT(entries!$L$4:$AC$95,  1) &lt;&gt; "/",    " " &amp; entries!$L$4:$AC$95 &amp; ")",    FALSE),    FALSE))))
    ) = 0,
    NOT(OR(B63="Python", B63="Git"))
))</f>
        <v>0</v>
      </c>
      <c r="L63" s="17" t="b" cm="1">
        <f t="array" ref="L63">NOT(AND(
    SUMPRODUCT(
        --(ISNUMBER(SEARCH(" " &amp; B63 &amp; " ",    IF(entries!$D$4:$D$95 = "x",    " " &amp; entries!$AD$4:$AI$95 &amp; " ",    FALSE))) +
           ISNUMBER(SEARCH(" " &amp; B63 &amp; ",",    IF(entries!$D$4:$D$95 = "x",    " " &amp; entries!$AD$4:$AI$95 &amp; ",",    FALSE))) +
           ISNUMBER(SEARCH("(" &amp; B63 &amp; ")",    IF(entries!$D$4:$D$95 = "x",    "(" &amp; entries!$AD$4:$AI$95 &amp; ")",    FALSE))) +
           ISNUMBER(SEARCH("(" &amp; B63 &amp; ", ",    IF(entries!$D$4:$D$95 = "x",     "(" &amp; entries!$AD$4:$AI$95 &amp; ", ",    FALSE))) +
           ISNUMBER(SEARCH(" " &amp; B63 &amp; ")",    IF(entries!$D$4:$D$95 = "x",     " " &amp; entries!$AD$4:$AI$95 &amp; ")",    FALSE))))
    ) = 0,
    NOT(OR(B63="Python", B63="Git"))
))</f>
        <v>0</v>
      </c>
      <c r="M63" s="17" cm="1">
        <f t="array" ref="M63">SUM((A63=skills_order!$A$3:$A$1000) * skills_order!$D$3:$D$1000)</f>
        <v>6</v>
      </c>
      <c r="N63" s="17" t="str">
        <f>INDEX(skills_order!$C$3:$C$1000, MATCH($A63, skills_order!$A$3:$A$1000, 0))</f>
        <v>Data Management</v>
      </c>
    </row>
    <row r="64" spans="1:14" x14ac:dyDescent="0.15">
      <c r="A64" s="18" t="s">
        <v>84</v>
      </c>
      <c r="B64" s="18" t="s">
        <v>206</v>
      </c>
      <c r="E64" s="23">
        <v>3</v>
      </c>
      <c r="K64" s="17" t="b" cm="1">
        <f t="array" ref="K64">NOT(AND(
    SUMPRODUCT(
        --(ISNUMBER(SEARCH(" " &amp; B64 &amp; " ",    IF(entries!$D$4:$D$95 = "x",    IF(LEFT(entries!$L$4:$AC$95,  1) &lt;&gt; "/",    " " &amp; entries!$L$4:$AC$95 &amp; " ",    FALSE),    FALSE))) +
           ISNUMBER(SEARCH(" " &amp; B64 &amp; ",",    IF(entries!$D$4:$D$95 = "x",    IF(LEFT(entries!$L$4:$AC$95,  1) &lt;&gt; "/",    " " &amp; entries!$L$4:$AC$95 &amp; ",",    FALSE),    FALSE))) +
           ISNUMBER(SEARCH("(" &amp; B64 &amp; ")",    IF(entries!$D$4:$D$95 = "x",    IF(LEFT(entries!$L$4:$AC$95,  1) &lt;&gt; "/",    "(" &amp; entries!$L$4:$AC$95 &amp; ")",    FALSE),    FALSE))) +
           ISNUMBER(SEARCH("(" &amp; B64 &amp; ", ",    IF(entries!$D$4:$D$95 = "x",    IF(LEFT(entries!$L$4:$AC$95,  1) &lt;&gt; "/",    "(" &amp; entries!$L$4:$AC$95 &amp; ", ",    FALSE),    FALSE))) +
           ISNUMBER(SEARCH(" " &amp; B64 &amp; ")",    IF(entries!$D$4:$D$95 = "x",    IF(LEFT(entries!$L$4:$AC$95,  1) &lt;&gt; "/",    " " &amp; entries!$L$4:$AC$95 &amp; ")",    FALSE),    FALSE))))
    ) = 0,
    NOT(OR(B64="Python", B64="Git"))
))</f>
        <v>0</v>
      </c>
      <c r="L64" s="17" t="b" cm="1">
        <f t="array" ref="L64">NOT(AND(
    SUMPRODUCT(
        --(ISNUMBER(SEARCH(" " &amp; B64 &amp; " ",    IF(entries!$D$4:$D$95 = "x",    " " &amp; entries!$AD$4:$AI$95 &amp; " ",    FALSE))) +
           ISNUMBER(SEARCH(" " &amp; B64 &amp; ",",    IF(entries!$D$4:$D$95 = "x",    " " &amp; entries!$AD$4:$AI$95 &amp; ",",    FALSE))) +
           ISNUMBER(SEARCH("(" &amp; B64 &amp; ")",    IF(entries!$D$4:$D$95 = "x",    "(" &amp; entries!$AD$4:$AI$95 &amp; ")",    FALSE))) +
           ISNUMBER(SEARCH("(" &amp; B64 &amp; ", ",    IF(entries!$D$4:$D$95 = "x",     "(" &amp; entries!$AD$4:$AI$95 &amp; ", ",    FALSE))) +
           ISNUMBER(SEARCH(" " &amp; B64 &amp; ")",    IF(entries!$D$4:$D$95 = "x",     " " &amp; entries!$AD$4:$AI$95 &amp; ")",    FALSE))))
    ) = 0,
    NOT(OR(B64="Python", B64="Git"))
))</f>
        <v>0</v>
      </c>
      <c r="M64" s="17" cm="1">
        <f t="array" ref="M64">SUM((A64=skills_order!$A$3:$A$1000) * skills_order!$D$3:$D$1000)</f>
        <v>6</v>
      </c>
      <c r="N64" s="17" t="str">
        <f>INDEX(skills_order!$C$3:$C$1000, MATCH($A64, skills_order!$A$3:$A$1000, 0))</f>
        <v>Data Management</v>
      </c>
    </row>
    <row r="65" spans="1:14" x14ac:dyDescent="0.15">
      <c r="A65" s="18" t="s">
        <v>84</v>
      </c>
      <c r="B65" s="18" t="s">
        <v>209</v>
      </c>
      <c r="E65" s="23">
        <v>4.75</v>
      </c>
      <c r="K65" s="17" t="b" cm="1">
        <f t="array" ref="K65">NOT(AND(
    SUMPRODUCT(
        --(ISNUMBER(SEARCH(" " &amp; B65 &amp; " ",    IF(entries!$D$4:$D$95 = "x",    IF(LEFT(entries!$L$4:$AC$95,  1) &lt;&gt; "/",    " " &amp; entries!$L$4:$AC$95 &amp; " ",    FALSE),    FALSE))) +
           ISNUMBER(SEARCH(" " &amp; B65 &amp; ",",    IF(entries!$D$4:$D$95 = "x",    IF(LEFT(entries!$L$4:$AC$95,  1) &lt;&gt; "/",    " " &amp; entries!$L$4:$AC$95 &amp; ",",    FALSE),    FALSE))) +
           ISNUMBER(SEARCH("(" &amp; B65 &amp; ")",    IF(entries!$D$4:$D$95 = "x",    IF(LEFT(entries!$L$4:$AC$95,  1) &lt;&gt; "/",    "(" &amp; entries!$L$4:$AC$95 &amp; ")",    FALSE),    FALSE))) +
           ISNUMBER(SEARCH("(" &amp; B65 &amp; ", ",    IF(entries!$D$4:$D$95 = "x",    IF(LEFT(entries!$L$4:$AC$95,  1) &lt;&gt; "/",    "(" &amp; entries!$L$4:$AC$95 &amp; ", ",    FALSE),    FALSE))) +
           ISNUMBER(SEARCH(" " &amp; B65 &amp; ")",    IF(entries!$D$4:$D$95 = "x",    IF(LEFT(entries!$L$4:$AC$95,  1) &lt;&gt; "/",    " " &amp; entries!$L$4:$AC$95 &amp; ")",    FALSE),    FALSE))))
    ) = 0,
    NOT(OR(B65="Python", B65="Git"))
))</f>
        <v>0</v>
      </c>
      <c r="L65" s="17" t="b" cm="1">
        <f t="array" ref="L65">NOT(AND(
    SUMPRODUCT(
        --(ISNUMBER(SEARCH(" " &amp; B65 &amp; " ",    IF(entries!$D$4:$D$95 = "x",    " " &amp; entries!$AD$4:$AI$95 &amp; " ",    FALSE))) +
           ISNUMBER(SEARCH(" " &amp; B65 &amp; ",",    IF(entries!$D$4:$D$95 = "x",    " " &amp; entries!$AD$4:$AI$95 &amp; ",",    FALSE))) +
           ISNUMBER(SEARCH("(" &amp; B65 &amp; ")",    IF(entries!$D$4:$D$95 = "x",    "(" &amp; entries!$AD$4:$AI$95 &amp; ")",    FALSE))) +
           ISNUMBER(SEARCH("(" &amp; B65 &amp; ", ",    IF(entries!$D$4:$D$95 = "x",     "(" &amp; entries!$AD$4:$AI$95 &amp; ", ",    FALSE))) +
           ISNUMBER(SEARCH(" " &amp; B65 &amp; ")",    IF(entries!$D$4:$D$95 = "x",     " " &amp; entries!$AD$4:$AI$95 &amp; ")",    FALSE))))
    ) = 0,
    NOT(OR(B65="Python", B65="Git"))
))</f>
        <v>0</v>
      </c>
      <c r="M65" s="17" cm="1">
        <f t="array" ref="M65">SUM((A65=skills_order!$A$3:$A$1000) * skills_order!$D$3:$D$1000)</f>
        <v>6</v>
      </c>
      <c r="N65" s="17" t="str">
        <f>INDEX(skills_order!$C$3:$C$1000, MATCH($A65, skills_order!$A$3:$A$1000, 0))</f>
        <v>Data Management</v>
      </c>
    </row>
    <row r="66" spans="1:14" x14ac:dyDescent="0.15">
      <c r="A66" s="18" t="s">
        <v>88</v>
      </c>
      <c r="B66" s="18" t="s">
        <v>87</v>
      </c>
      <c r="E66" s="23">
        <v>3.5</v>
      </c>
      <c r="I66" s="26" t="s">
        <v>101</v>
      </c>
      <c r="J66" s="26" t="s">
        <v>101</v>
      </c>
      <c r="K66" s="25" t="b" cm="1">
        <f t="array" ref="K66">NOT(AND(
    SUMPRODUCT(
        --(ISNUMBER(SEARCH(" " &amp; B66 &amp; " ",    IF(entries!$D$4:$D$95 = "x",    IF(LEFT(entries!$L$4:$AC$95,  1) &lt;&gt; "/",    " " &amp; entries!$L$4:$AC$95 &amp; " ",    FALSE),    FALSE))) +
           ISNUMBER(SEARCH(" " &amp; B66 &amp; ",",    IF(entries!$D$4:$D$95 = "x",    IF(LEFT(entries!$L$4:$AC$95,  1) &lt;&gt; "/",    " " &amp; entries!$L$4:$AC$95 &amp; ",",    FALSE),    FALSE))) +
           ISNUMBER(SEARCH("(" &amp; B66 &amp; ")",    IF(entries!$D$4:$D$95 = "x",    IF(LEFT(entries!$L$4:$AC$95,  1) &lt;&gt; "/",    "(" &amp; entries!$L$4:$AC$95 &amp; ")",    FALSE),    FALSE))) +
           ISNUMBER(SEARCH("(" &amp; B66 &amp; ", ",    IF(entries!$D$4:$D$95 = "x",    IF(LEFT(entries!$L$4:$AC$95,  1) &lt;&gt; "/",    "(" &amp; entries!$L$4:$AC$95 &amp; ", ",    FALSE),    FALSE))) +
           ISNUMBER(SEARCH(" " &amp; B66 &amp; ")",    IF(entries!$D$4:$D$95 = "x",    IF(LEFT(entries!$L$4:$AC$95,  1) &lt;&gt; "/",    " " &amp; entries!$L$4:$AC$95 &amp; ")",    FALSE),    FALSE))))
    ) = 0,
    NOT(OR(B66="Python", B66="Git"))
))</f>
        <v>0</v>
      </c>
      <c r="L66" s="25" t="b" cm="1">
        <f t="array" ref="L66">NOT(AND(
    SUMPRODUCT(
        --(ISNUMBER(SEARCH(" " &amp; B66 &amp; " ",    IF(entries!$D$4:$D$95 = "x",    " " &amp; entries!$AD$4:$AI$95 &amp; " ",    FALSE))) +
           ISNUMBER(SEARCH(" " &amp; B66 &amp; ",",    IF(entries!$D$4:$D$95 = "x",    " " &amp; entries!$AD$4:$AI$95 &amp; ",",    FALSE))) +
           ISNUMBER(SEARCH("(" &amp; B66 &amp; ")",    IF(entries!$D$4:$D$95 = "x",    "(" &amp; entries!$AD$4:$AI$95 &amp; ")",    FALSE))) +
           ISNUMBER(SEARCH("(" &amp; B66 &amp; ", ",    IF(entries!$D$4:$D$95 = "x",     "(" &amp; entries!$AD$4:$AI$95 &amp; ", ",    FALSE))) +
           ISNUMBER(SEARCH(" " &amp; B66 &amp; ")",    IF(entries!$D$4:$D$95 = "x",     " " &amp; entries!$AD$4:$AI$95 &amp; ")",    FALSE))))
    ) = 0,
    NOT(OR(B66="Python", B66="Git"))
))</f>
        <v>0</v>
      </c>
      <c r="M66" s="17" cm="1">
        <f t="array" ref="M66">SUM((A66=skills_order!$A$3:$A$1000) * skills_order!$D$3:$D$1000)</f>
        <v>7</v>
      </c>
      <c r="N66" s="17" t="str">
        <f>INDEX(skills_order!$C$3:$C$1000, MATCH($A66, skills_order!$A$3:$A$1000, 0))</f>
        <v>Python Development</v>
      </c>
    </row>
    <row r="67" spans="1:14" x14ac:dyDescent="0.15">
      <c r="A67" s="18" t="s">
        <v>88</v>
      </c>
      <c r="B67" s="18" t="s">
        <v>73</v>
      </c>
      <c r="E67" s="23">
        <v>3</v>
      </c>
      <c r="I67" s="26" t="s">
        <v>101</v>
      </c>
      <c r="J67" s="26" t="s">
        <v>101</v>
      </c>
      <c r="K67" s="25" t="b" cm="1">
        <f t="array" ref="K67">NOT(AND(
    SUMPRODUCT(
        --(ISNUMBER(SEARCH(" " &amp; B67 &amp; " ",    IF(entries!$D$4:$D$95 = "x",    IF(LEFT(entries!$L$4:$AC$95,  1) &lt;&gt; "/",    " " &amp; entries!$L$4:$AC$95 &amp; " ",    FALSE),    FALSE))) +
           ISNUMBER(SEARCH(" " &amp; B67 &amp; ",",    IF(entries!$D$4:$D$95 = "x",    IF(LEFT(entries!$L$4:$AC$95,  1) &lt;&gt; "/",    " " &amp; entries!$L$4:$AC$95 &amp; ",",    FALSE),    FALSE))) +
           ISNUMBER(SEARCH("(" &amp; B67 &amp; ")",    IF(entries!$D$4:$D$95 = "x",    IF(LEFT(entries!$L$4:$AC$95,  1) &lt;&gt; "/",    "(" &amp; entries!$L$4:$AC$95 &amp; ")",    FALSE),    FALSE))) +
           ISNUMBER(SEARCH("(" &amp; B67 &amp; ", ",    IF(entries!$D$4:$D$95 = "x",    IF(LEFT(entries!$L$4:$AC$95,  1) &lt;&gt; "/",    "(" &amp; entries!$L$4:$AC$95 &amp; ", ",    FALSE),    FALSE))) +
           ISNUMBER(SEARCH(" " &amp; B67 &amp; ")",    IF(entries!$D$4:$D$95 = "x",    IF(LEFT(entries!$L$4:$AC$95,  1) &lt;&gt; "/",    " " &amp; entries!$L$4:$AC$95 &amp; ")",    FALSE),    FALSE))))
    ) = 0,
    NOT(OR(B67="Python", B67="Git"))
))</f>
        <v>0</v>
      </c>
      <c r="L67" s="25" t="b" cm="1">
        <f t="array" ref="L67">NOT(AND(
    SUMPRODUCT(
        --(ISNUMBER(SEARCH(" " &amp; B67 &amp; " ",    IF(entries!$D$4:$D$95 = "x",    " " &amp; entries!$AD$4:$AI$95 &amp; " ",    FALSE))) +
           ISNUMBER(SEARCH(" " &amp; B67 &amp; ",",    IF(entries!$D$4:$D$95 = "x",    " " &amp; entries!$AD$4:$AI$95 &amp; ",",    FALSE))) +
           ISNUMBER(SEARCH("(" &amp; B67 &amp; ")",    IF(entries!$D$4:$D$95 = "x",    "(" &amp; entries!$AD$4:$AI$95 &amp; ")",    FALSE))) +
           ISNUMBER(SEARCH("(" &amp; B67 &amp; ", ",    IF(entries!$D$4:$D$95 = "x",     "(" &amp; entries!$AD$4:$AI$95 &amp; ", ",    FALSE))) +
           ISNUMBER(SEARCH(" " &amp; B67 &amp; ")",    IF(entries!$D$4:$D$95 = "x",     " " &amp; entries!$AD$4:$AI$95 &amp; ")",    FALSE))))
    ) = 0,
    NOT(OR(B67="Python", B67="Git"))
))</f>
        <v>0</v>
      </c>
      <c r="M67" s="17" cm="1">
        <f t="array" ref="M67">SUM((A67=skills_order!$A$3:$A$1000) * skills_order!$D$3:$D$1000)</f>
        <v>7</v>
      </c>
      <c r="N67" s="17" t="str">
        <f>INDEX(skills_order!$C$3:$C$1000, MATCH($A67, skills_order!$A$3:$A$1000, 0))</f>
        <v>Python Development</v>
      </c>
    </row>
    <row r="68" spans="1:14" x14ac:dyDescent="0.15">
      <c r="A68" s="18" t="s">
        <v>88</v>
      </c>
      <c r="B68" s="18" t="s">
        <v>86</v>
      </c>
      <c r="E68" s="23">
        <v>3</v>
      </c>
      <c r="I68" s="26" t="s">
        <v>101</v>
      </c>
      <c r="J68" s="26" t="s">
        <v>101</v>
      </c>
      <c r="K68" s="25" t="b" cm="1">
        <f t="array" ref="K68">NOT(AND(
    SUMPRODUCT(
        --(ISNUMBER(SEARCH(" " &amp; B68 &amp; " ",    IF(entries!$D$4:$D$95 = "x",    IF(LEFT(entries!$L$4:$AC$95,  1) &lt;&gt; "/",    " " &amp; entries!$L$4:$AC$95 &amp; " ",    FALSE),    FALSE))) +
           ISNUMBER(SEARCH(" " &amp; B68 &amp; ",",    IF(entries!$D$4:$D$95 = "x",    IF(LEFT(entries!$L$4:$AC$95,  1) &lt;&gt; "/",    " " &amp; entries!$L$4:$AC$95 &amp; ",",    FALSE),    FALSE))) +
           ISNUMBER(SEARCH("(" &amp; B68 &amp; ")",    IF(entries!$D$4:$D$95 = "x",    IF(LEFT(entries!$L$4:$AC$95,  1) &lt;&gt; "/",    "(" &amp; entries!$L$4:$AC$95 &amp; ")",    FALSE),    FALSE))) +
           ISNUMBER(SEARCH("(" &amp; B68 &amp; ", ",    IF(entries!$D$4:$D$95 = "x",    IF(LEFT(entries!$L$4:$AC$95,  1) &lt;&gt; "/",    "(" &amp; entries!$L$4:$AC$95 &amp; ", ",    FALSE),    FALSE))) +
           ISNUMBER(SEARCH(" " &amp; B68 &amp; ")",    IF(entries!$D$4:$D$95 = "x",    IF(LEFT(entries!$L$4:$AC$95,  1) &lt;&gt; "/",    " " &amp; entries!$L$4:$AC$95 &amp; ")",    FALSE),    FALSE))))
    ) = 0,
    NOT(OR(B68="Python", B68="Git"))
))</f>
        <v>0</v>
      </c>
      <c r="L68" s="25" t="b" cm="1">
        <f t="array" ref="L68">NOT(AND(
    SUMPRODUCT(
        --(ISNUMBER(SEARCH(" " &amp; B68 &amp; " ",    IF(entries!$D$4:$D$95 = "x",    " " &amp; entries!$AD$4:$AI$95 &amp; " ",    FALSE))) +
           ISNUMBER(SEARCH(" " &amp; B68 &amp; ",",    IF(entries!$D$4:$D$95 = "x",    " " &amp; entries!$AD$4:$AI$95 &amp; ",",    FALSE))) +
           ISNUMBER(SEARCH("(" &amp; B68 &amp; ")",    IF(entries!$D$4:$D$95 = "x",    "(" &amp; entries!$AD$4:$AI$95 &amp; ")",    FALSE))) +
           ISNUMBER(SEARCH("(" &amp; B68 &amp; ", ",    IF(entries!$D$4:$D$95 = "x",     "(" &amp; entries!$AD$4:$AI$95 &amp; ", ",    FALSE))) +
           ISNUMBER(SEARCH(" " &amp; B68 &amp; ")",    IF(entries!$D$4:$D$95 = "x",     " " &amp; entries!$AD$4:$AI$95 &amp; ")",    FALSE))))
    ) = 0,
    NOT(OR(B68="Python", B68="Git"))
))</f>
        <v>0</v>
      </c>
      <c r="M68" s="17" cm="1">
        <f t="array" ref="M68">SUM((A68=skills_order!$A$3:$A$1000) * skills_order!$D$3:$D$1000)</f>
        <v>7</v>
      </c>
      <c r="N68" s="17" t="str">
        <f>INDEX(skills_order!$C$3:$C$1000, MATCH($A68, skills_order!$A$3:$A$1000, 0))</f>
        <v>Python Development</v>
      </c>
    </row>
    <row r="69" spans="1:14" x14ac:dyDescent="0.15">
      <c r="A69" s="18" t="s">
        <v>88</v>
      </c>
      <c r="B69" s="18" t="s">
        <v>41</v>
      </c>
      <c r="E69" s="23">
        <v>3</v>
      </c>
      <c r="I69" s="26" t="s">
        <v>101</v>
      </c>
      <c r="J69" s="26" t="s">
        <v>101</v>
      </c>
      <c r="K69" s="25" t="b" cm="1">
        <f t="array" ref="K69">NOT(AND(
    SUMPRODUCT(
        --(ISNUMBER(SEARCH(" " &amp; B69 &amp; " ",    IF(entries!$D$4:$D$95 = "x",    IF(LEFT(entries!$L$4:$AC$95,  1) &lt;&gt; "/",    " " &amp; entries!$L$4:$AC$95 &amp; " ",    FALSE),    FALSE))) +
           ISNUMBER(SEARCH(" " &amp; B69 &amp; ",",    IF(entries!$D$4:$D$95 = "x",    IF(LEFT(entries!$L$4:$AC$95,  1) &lt;&gt; "/",    " " &amp; entries!$L$4:$AC$95 &amp; ",",    FALSE),    FALSE))) +
           ISNUMBER(SEARCH("(" &amp; B69 &amp; ")",    IF(entries!$D$4:$D$95 = "x",    IF(LEFT(entries!$L$4:$AC$95,  1) &lt;&gt; "/",    "(" &amp; entries!$L$4:$AC$95 &amp; ")",    FALSE),    FALSE))) +
           ISNUMBER(SEARCH("(" &amp; B69 &amp; ", ",    IF(entries!$D$4:$D$95 = "x",    IF(LEFT(entries!$L$4:$AC$95,  1) &lt;&gt; "/",    "(" &amp; entries!$L$4:$AC$95 &amp; ", ",    FALSE),    FALSE))) +
           ISNUMBER(SEARCH(" " &amp; B69 &amp; ")",    IF(entries!$D$4:$D$95 = "x",    IF(LEFT(entries!$L$4:$AC$95,  1) &lt;&gt; "/",    " " &amp; entries!$L$4:$AC$95 &amp; ")",    FALSE),    FALSE))))
    ) = 0,
    NOT(OR(B69="Python", B69="Git"))
))</f>
        <v>0</v>
      </c>
      <c r="L69" s="25" t="b" cm="1">
        <f t="array" ref="L69">NOT(AND(
    SUMPRODUCT(
        --(ISNUMBER(SEARCH(" " &amp; B69 &amp; " ",    IF(entries!$D$4:$D$95 = "x",    " " &amp; entries!$AD$4:$AI$95 &amp; " ",    FALSE))) +
           ISNUMBER(SEARCH(" " &amp; B69 &amp; ",",    IF(entries!$D$4:$D$95 = "x",    " " &amp; entries!$AD$4:$AI$95 &amp; ",",    FALSE))) +
           ISNUMBER(SEARCH("(" &amp; B69 &amp; ")",    IF(entries!$D$4:$D$95 = "x",    "(" &amp; entries!$AD$4:$AI$95 &amp; ")",    FALSE))) +
           ISNUMBER(SEARCH("(" &amp; B69 &amp; ", ",    IF(entries!$D$4:$D$95 = "x",     "(" &amp; entries!$AD$4:$AI$95 &amp; ", ",    FALSE))) +
           ISNUMBER(SEARCH(" " &amp; B69 &amp; ")",    IF(entries!$D$4:$D$95 = "x",     " " &amp; entries!$AD$4:$AI$95 &amp; ")",    FALSE))))
    ) = 0,
    NOT(OR(B69="Python", B69="Git"))
))</f>
        <v>0</v>
      </c>
      <c r="M69" s="17" cm="1">
        <f t="array" ref="M69">SUM((A69=skills_order!$A$3:$A$1000) * skills_order!$D$3:$D$1000)</f>
        <v>7</v>
      </c>
      <c r="N69" s="17" t="str">
        <f>INDEX(skills_order!$C$3:$C$1000, MATCH($A69, skills_order!$A$3:$A$1000, 0))</f>
        <v>Python Development</v>
      </c>
    </row>
    <row r="70" spans="1:14" x14ac:dyDescent="0.15">
      <c r="A70" s="18" t="s">
        <v>24</v>
      </c>
      <c r="B70" s="18" t="s">
        <v>20</v>
      </c>
      <c r="C70" s="49" t="s">
        <v>101</v>
      </c>
      <c r="D70" s="24" t="s">
        <v>101</v>
      </c>
      <c r="E70" s="23">
        <v>3.5</v>
      </c>
      <c r="F70" s="26" t="s">
        <v>101</v>
      </c>
      <c r="I70" s="26" t="s">
        <v>101</v>
      </c>
      <c r="J70" s="26" t="s">
        <v>101</v>
      </c>
      <c r="K70" s="25" t="b" cm="1">
        <f t="array" ref="K70">NOT(AND(
    SUMPRODUCT(
        --(ISNUMBER(SEARCH(" " &amp; B70 &amp; " ",    IF(entries!$D$4:$D$95 = "x",    IF(LEFT(entries!$L$4:$AC$95,  1) &lt;&gt; "/",    " " &amp; entries!$L$4:$AC$95 &amp; " ",    FALSE),    FALSE))) +
           ISNUMBER(SEARCH(" " &amp; B70 &amp; ",",    IF(entries!$D$4:$D$95 = "x",    IF(LEFT(entries!$L$4:$AC$95,  1) &lt;&gt; "/",    " " &amp; entries!$L$4:$AC$95 &amp; ",",    FALSE),    FALSE))) +
           ISNUMBER(SEARCH("(" &amp; B70 &amp; ")",    IF(entries!$D$4:$D$95 = "x",    IF(LEFT(entries!$L$4:$AC$95,  1) &lt;&gt; "/",    "(" &amp; entries!$L$4:$AC$95 &amp; ")",    FALSE),    FALSE))) +
           ISNUMBER(SEARCH("(" &amp; B70 &amp; ", ",    IF(entries!$D$4:$D$95 = "x",    IF(LEFT(entries!$L$4:$AC$95,  1) &lt;&gt; "/",    "(" &amp; entries!$L$4:$AC$95 &amp; ", ",    FALSE),    FALSE))) +
           ISNUMBER(SEARCH(" " &amp; B70 &amp; ")",    IF(entries!$D$4:$D$95 = "x",    IF(LEFT(entries!$L$4:$AC$95,  1) &lt;&gt; "/",    " " &amp; entries!$L$4:$AC$95 &amp; ")",    FALSE),    FALSE))))
    ) = 0,
    NOT(OR(B70="Python", B70="Git"))
))</f>
        <v>1</v>
      </c>
      <c r="L70" s="25" t="b" cm="1">
        <f t="array" ref="L70">NOT(AND(
    SUMPRODUCT(
        --(ISNUMBER(SEARCH(" " &amp; B70 &amp; " ",    IF(entries!$D$4:$D$95 = "x",    " " &amp; entries!$AD$4:$AI$95 &amp; " ",    FALSE))) +
           ISNUMBER(SEARCH(" " &amp; B70 &amp; ",",    IF(entries!$D$4:$D$95 = "x",    " " &amp; entries!$AD$4:$AI$95 &amp; ",",    FALSE))) +
           ISNUMBER(SEARCH("(" &amp; B70 &amp; ")",    IF(entries!$D$4:$D$95 = "x",    "(" &amp; entries!$AD$4:$AI$95 &amp; ")",    FALSE))) +
           ISNUMBER(SEARCH("(" &amp; B70 &amp; ", ",    IF(entries!$D$4:$D$95 = "x",     "(" &amp; entries!$AD$4:$AI$95 &amp; ", ",    FALSE))) +
           ISNUMBER(SEARCH(" " &amp; B70 &amp; ")",    IF(entries!$D$4:$D$95 = "x",     " " &amp; entries!$AD$4:$AI$95 &amp; ")",    FALSE))))
    ) = 0,
    NOT(OR(B70="Python", B70="Git"))
))</f>
        <v>1</v>
      </c>
      <c r="M70" s="17" cm="1">
        <f t="array" ref="M70">SUM((A70=skills_order!$A$3:$A$1000) * skills_order!$D$3:$D$1000)</f>
        <v>8</v>
      </c>
      <c r="N70" s="17" t="str">
        <f>INDEX(skills_order!$C$3:$C$1000, MATCH($A70, skills_order!$A$3:$A$1000, 0))</f>
        <v>DevOps</v>
      </c>
    </row>
    <row r="71" spans="1:14" x14ac:dyDescent="0.15">
      <c r="A71" s="18" t="s">
        <v>24</v>
      </c>
      <c r="B71" s="18" t="s">
        <v>190</v>
      </c>
      <c r="C71" s="49" t="s">
        <v>101</v>
      </c>
      <c r="D71" s="24" t="s">
        <v>101</v>
      </c>
      <c r="E71" s="23">
        <v>3</v>
      </c>
      <c r="G71" s="26" t="s">
        <v>101</v>
      </c>
      <c r="I71" s="26" t="s">
        <v>101</v>
      </c>
      <c r="J71" s="26" t="s">
        <v>101</v>
      </c>
      <c r="K71" s="25" t="b" cm="1">
        <f t="array" ref="K71">NOT(AND(
    SUMPRODUCT(
        --(ISNUMBER(SEARCH(" " &amp; B71 &amp; " ",    IF(entries!$D$4:$D$95 = "x",    IF(LEFT(entries!$L$4:$AC$95,  1) &lt;&gt; "/",    " " &amp; entries!$L$4:$AC$95 &amp; " ",    FALSE),    FALSE))) +
           ISNUMBER(SEARCH(" " &amp; B71 &amp; ",",    IF(entries!$D$4:$D$95 = "x",    IF(LEFT(entries!$L$4:$AC$95,  1) &lt;&gt; "/",    " " &amp; entries!$L$4:$AC$95 &amp; ",",    FALSE),    FALSE))) +
           ISNUMBER(SEARCH("(" &amp; B71 &amp; ")",    IF(entries!$D$4:$D$95 = "x",    IF(LEFT(entries!$L$4:$AC$95,  1) &lt;&gt; "/",    "(" &amp; entries!$L$4:$AC$95 &amp; ")",    FALSE),    FALSE))) +
           ISNUMBER(SEARCH("(" &amp; B71 &amp; ", ",    IF(entries!$D$4:$D$95 = "x",    IF(LEFT(entries!$L$4:$AC$95,  1) &lt;&gt; "/",    "(" &amp; entries!$L$4:$AC$95 &amp; ", ",    FALSE),    FALSE))) +
           ISNUMBER(SEARCH(" " &amp; B71 &amp; ")",    IF(entries!$D$4:$D$95 = "x",    IF(LEFT(entries!$L$4:$AC$95,  1) &lt;&gt; "/",    " " &amp; entries!$L$4:$AC$95 &amp; ")",    FALSE),    FALSE))))
    ) = 0,
    NOT(OR(B71="Python", B71="Git"))
))</f>
        <v>1</v>
      </c>
      <c r="L71" s="25" t="b" cm="1">
        <f t="array" ref="L71">NOT(AND(
    SUMPRODUCT(
        --(ISNUMBER(SEARCH(" " &amp; B71 &amp; " ",    IF(entries!$D$4:$D$95 = "x",    " " &amp; entries!$AD$4:$AI$95 &amp; " ",    FALSE))) +
           ISNUMBER(SEARCH(" " &amp; B71 &amp; ",",    IF(entries!$D$4:$D$95 = "x",    " " &amp; entries!$AD$4:$AI$95 &amp; ",",    FALSE))) +
           ISNUMBER(SEARCH("(" &amp; B71 &amp; ")",    IF(entries!$D$4:$D$95 = "x",    "(" &amp; entries!$AD$4:$AI$95 &amp; ")",    FALSE))) +
           ISNUMBER(SEARCH("(" &amp; B71 &amp; ", ",    IF(entries!$D$4:$D$95 = "x",     "(" &amp; entries!$AD$4:$AI$95 &amp; ", ",    FALSE))) +
           ISNUMBER(SEARCH(" " &amp; B71 &amp; ")",    IF(entries!$D$4:$D$95 = "x",     " " &amp; entries!$AD$4:$AI$95 &amp; ")",    FALSE))))
    ) = 0,
    NOT(OR(B71="Python", B71="Git"))
))</f>
        <v>0</v>
      </c>
      <c r="M71" s="17" cm="1">
        <f t="array" ref="M71">SUM((A71=skills_order!$A$3:$A$1000) * skills_order!$D$3:$D$1000)</f>
        <v>8</v>
      </c>
      <c r="N71" s="17" t="str">
        <f>INDEX(skills_order!$C$3:$C$1000, MATCH($A71, skills_order!$A$3:$A$1000, 0))</f>
        <v>DevOps</v>
      </c>
    </row>
    <row r="72" spans="1:14" x14ac:dyDescent="0.15">
      <c r="A72" s="18" t="s">
        <v>24</v>
      </c>
      <c r="B72" s="18" t="s">
        <v>69</v>
      </c>
      <c r="E72" s="23">
        <v>3</v>
      </c>
      <c r="K72" s="25" t="b" cm="1">
        <f t="array" ref="K72">NOT(AND(
    SUMPRODUCT(
        --(ISNUMBER(SEARCH(" " &amp; B72 &amp; " ",    IF(entries!$D$4:$D$95 = "x",    IF(LEFT(entries!$L$4:$AC$95,  1) &lt;&gt; "/",    " " &amp; entries!$L$4:$AC$95 &amp; " ",    FALSE),    FALSE))) +
           ISNUMBER(SEARCH(" " &amp; B72 &amp; ",",    IF(entries!$D$4:$D$95 = "x",    IF(LEFT(entries!$L$4:$AC$95,  1) &lt;&gt; "/",    " " &amp; entries!$L$4:$AC$95 &amp; ",",    FALSE),    FALSE))) +
           ISNUMBER(SEARCH("(" &amp; B72 &amp; ")",    IF(entries!$D$4:$D$95 = "x",    IF(LEFT(entries!$L$4:$AC$95,  1) &lt;&gt; "/",    "(" &amp; entries!$L$4:$AC$95 &amp; ")",    FALSE),    FALSE))) +
           ISNUMBER(SEARCH("(" &amp; B72 &amp; ", ",    IF(entries!$D$4:$D$95 = "x",    IF(LEFT(entries!$L$4:$AC$95,  1) &lt;&gt; "/",    "(" &amp; entries!$L$4:$AC$95 &amp; ", ",    FALSE),    FALSE))) +
           ISNUMBER(SEARCH(" " &amp; B72 &amp; ")",    IF(entries!$D$4:$D$95 = "x",    IF(LEFT(entries!$L$4:$AC$95,  1) &lt;&gt; "/",    " " &amp; entries!$L$4:$AC$95 &amp; ")",    FALSE),    FALSE))))
    ) = 0,
    NOT(OR(B72="Python", B72="Git"))
))</f>
        <v>0</v>
      </c>
      <c r="L72" s="25" t="b" cm="1">
        <f t="array" ref="L72">NOT(AND(
    SUMPRODUCT(
        --(ISNUMBER(SEARCH(" " &amp; B72 &amp; " ",    IF(entries!$D$4:$D$95 = "x",    " " &amp; entries!$AD$4:$AI$95 &amp; " ",    FALSE))) +
           ISNUMBER(SEARCH(" " &amp; B72 &amp; ",",    IF(entries!$D$4:$D$95 = "x",    " " &amp; entries!$AD$4:$AI$95 &amp; ",",    FALSE))) +
           ISNUMBER(SEARCH("(" &amp; B72 &amp; ")",    IF(entries!$D$4:$D$95 = "x",    "(" &amp; entries!$AD$4:$AI$95 &amp; ")",    FALSE))) +
           ISNUMBER(SEARCH("(" &amp; B72 &amp; ", ",    IF(entries!$D$4:$D$95 = "x",     "(" &amp; entries!$AD$4:$AI$95 &amp; ", ",    FALSE))) +
           ISNUMBER(SEARCH(" " &amp; B72 &amp; ")",    IF(entries!$D$4:$D$95 = "x",     " " &amp; entries!$AD$4:$AI$95 &amp; ")",    FALSE))))
    ) = 0,
    NOT(OR(B72="Python", B72="Git"))
))</f>
        <v>0</v>
      </c>
      <c r="M72" s="17" cm="1">
        <f t="array" ref="M72">SUM((A72=skills_order!$A$3:$A$1000) * skills_order!$D$3:$D$1000)</f>
        <v>8</v>
      </c>
      <c r="N72" s="17" t="str">
        <f>INDEX(skills_order!$C$3:$C$1000, MATCH($A72, skills_order!$A$3:$A$1000, 0))</f>
        <v>DevOps</v>
      </c>
    </row>
    <row r="73" spans="1:14" x14ac:dyDescent="0.15">
      <c r="A73" s="18" t="s">
        <v>24</v>
      </c>
      <c r="B73" s="18" t="s">
        <v>45</v>
      </c>
      <c r="C73" s="49" t="s">
        <v>101</v>
      </c>
      <c r="D73" s="24" t="s">
        <v>101</v>
      </c>
      <c r="E73" s="23">
        <v>3</v>
      </c>
      <c r="H73" s="26" t="s">
        <v>101</v>
      </c>
      <c r="K73" s="25" t="b" cm="1">
        <f t="array" ref="K73">NOT(AND(
    SUMPRODUCT(
        --(ISNUMBER(SEARCH(" " &amp; B73 &amp; " ",    IF(entries!$D$4:$D$95 = "x",    IF(LEFT(entries!$L$4:$AC$95,  1) &lt;&gt; "/",    " " &amp; entries!$L$4:$AC$95 &amp; " ",    FALSE),    FALSE))) +
           ISNUMBER(SEARCH(" " &amp; B73 &amp; ",",    IF(entries!$D$4:$D$95 = "x",    IF(LEFT(entries!$L$4:$AC$95,  1) &lt;&gt; "/",    " " &amp; entries!$L$4:$AC$95 &amp; ",",    FALSE),    FALSE))) +
           ISNUMBER(SEARCH("(" &amp; B73 &amp; ")",    IF(entries!$D$4:$D$95 = "x",    IF(LEFT(entries!$L$4:$AC$95,  1) &lt;&gt; "/",    "(" &amp; entries!$L$4:$AC$95 &amp; ")",    FALSE),    FALSE))) +
           ISNUMBER(SEARCH("(" &amp; B73 &amp; ", ",    IF(entries!$D$4:$D$95 = "x",    IF(LEFT(entries!$L$4:$AC$95,  1) &lt;&gt; "/",    "(" &amp; entries!$L$4:$AC$95 &amp; ", ",    FALSE),    FALSE))) +
           ISNUMBER(SEARCH(" " &amp; B73 &amp; ")",    IF(entries!$D$4:$D$95 = "x",    IF(LEFT(entries!$L$4:$AC$95,  1) &lt;&gt; "/",    " " &amp; entries!$L$4:$AC$95 &amp; ")",    FALSE),    FALSE))))
    ) = 0,
    NOT(OR(B73="Python", B73="Git"))
))</f>
        <v>0</v>
      </c>
      <c r="L73" s="25" t="b" cm="1">
        <f t="array" ref="L73">NOT(AND(
    SUMPRODUCT(
        --(ISNUMBER(SEARCH(" " &amp; B73 &amp; " ",    IF(entries!$D$4:$D$95 = "x",    " " &amp; entries!$AD$4:$AI$95 &amp; " ",    FALSE))) +
           ISNUMBER(SEARCH(" " &amp; B73 &amp; ",",    IF(entries!$D$4:$D$95 = "x",    " " &amp; entries!$AD$4:$AI$95 &amp; ",",    FALSE))) +
           ISNUMBER(SEARCH("(" &amp; B73 &amp; ")",    IF(entries!$D$4:$D$95 = "x",    "(" &amp; entries!$AD$4:$AI$95 &amp; ")",    FALSE))) +
           ISNUMBER(SEARCH("(" &amp; B73 &amp; ", ",    IF(entries!$D$4:$D$95 = "x",     "(" &amp; entries!$AD$4:$AI$95 &amp; ", ",    FALSE))) +
           ISNUMBER(SEARCH(" " &amp; B73 &amp; ")",    IF(entries!$D$4:$D$95 = "x",     " " &amp; entries!$AD$4:$AI$95 &amp; ")",    FALSE))))
    ) = 0,
    NOT(OR(B73="Python", B73="Git"))
))</f>
        <v>0</v>
      </c>
      <c r="M73" s="17" cm="1">
        <f t="array" ref="M73">SUM((A73=skills_order!$A$3:$A$1000) * skills_order!$D$3:$D$1000)</f>
        <v>8</v>
      </c>
      <c r="N73" s="17" t="str">
        <f>INDEX(skills_order!$C$3:$C$1000, MATCH($A73, skills_order!$A$3:$A$1000, 0))</f>
        <v>DevOps</v>
      </c>
    </row>
    <row r="74" spans="1:14" x14ac:dyDescent="0.15">
      <c r="A74" s="18" t="s">
        <v>24</v>
      </c>
      <c r="B74" s="18" t="s">
        <v>55</v>
      </c>
      <c r="E74" s="23">
        <v>3</v>
      </c>
      <c r="K74" s="25" t="b" cm="1">
        <f t="array" ref="K74">NOT(AND(
    SUMPRODUCT(
        --(ISNUMBER(SEARCH(" " &amp; B74 &amp; " ",    IF(entries!$D$4:$D$95 = "x",    IF(LEFT(entries!$L$4:$AC$95,  1) &lt;&gt; "/",    " " &amp; entries!$L$4:$AC$95 &amp; " ",    FALSE),    FALSE))) +
           ISNUMBER(SEARCH(" " &amp; B74 &amp; ",",    IF(entries!$D$4:$D$95 = "x",    IF(LEFT(entries!$L$4:$AC$95,  1) &lt;&gt; "/",    " " &amp; entries!$L$4:$AC$95 &amp; ",",    FALSE),    FALSE))) +
           ISNUMBER(SEARCH("(" &amp; B74 &amp; ")",    IF(entries!$D$4:$D$95 = "x",    IF(LEFT(entries!$L$4:$AC$95,  1) &lt;&gt; "/",    "(" &amp; entries!$L$4:$AC$95 &amp; ")",    FALSE),    FALSE))) +
           ISNUMBER(SEARCH("(" &amp; B74 &amp; ", ",    IF(entries!$D$4:$D$95 = "x",    IF(LEFT(entries!$L$4:$AC$95,  1) &lt;&gt; "/",    "(" &amp; entries!$L$4:$AC$95 &amp; ", ",    FALSE),    FALSE))) +
           ISNUMBER(SEARCH(" " &amp; B74 &amp; ")",    IF(entries!$D$4:$D$95 = "x",    IF(LEFT(entries!$L$4:$AC$95,  1) &lt;&gt; "/",    " " &amp; entries!$L$4:$AC$95 &amp; ")",    FALSE),    FALSE))))
    ) = 0,
    NOT(OR(B74="Python", B74="Git"))
))</f>
        <v>0</v>
      </c>
      <c r="L74" s="25" t="b" cm="1">
        <f t="array" ref="L74">NOT(AND(
    SUMPRODUCT(
        --(ISNUMBER(SEARCH(" " &amp; B74 &amp; " ",    IF(entries!$D$4:$D$95 = "x",    " " &amp; entries!$AD$4:$AI$95 &amp; " ",    FALSE))) +
           ISNUMBER(SEARCH(" " &amp; B74 &amp; ",",    IF(entries!$D$4:$D$95 = "x",    " " &amp; entries!$AD$4:$AI$95 &amp; ",",    FALSE))) +
           ISNUMBER(SEARCH("(" &amp; B74 &amp; ")",    IF(entries!$D$4:$D$95 = "x",    "(" &amp; entries!$AD$4:$AI$95 &amp; ")",    FALSE))) +
           ISNUMBER(SEARCH("(" &amp; B74 &amp; ", ",    IF(entries!$D$4:$D$95 = "x",     "(" &amp; entries!$AD$4:$AI$95 &amp; ", ",    FALSE))) +
           ISNUMBER(SEARCH(" " &amp; B74 &amp; ")",    IF(entries!$D$4:$D$95 = "x",     " " &amp; entries!$AD$4:$AI$95 &amp; ")",    FALSE))))
    ) = 0,
    NOT(OR(B74="Python", B74="Git"))
))</f>
        <v>0</v>
      </c>
      <c r="M74" s="17" cm="1">
        <f t="array" ref="M74">SUM((A74=skills_order!$A$3:$A$1000) * skills_order!$D$3:$D$1000)</f>
        <v>8</v>
      </c>
      <c r="N74" s="17" t="str">
        <f>INDEX(skills_order!$C$3:$C$1000, MATCH($A74, skills_order!$A$3:$A$1000, 0))</f>
        <v>DevOps</v>
      </c>
    </row>
    <row r="75" spans="1:14" x14ac:dyDescent="0.15">
      <c r="A75" s="18" t="s">
        <v>121</v>
      </c>
      <c r="B75" s="18" t="s">
        <v>22</v>
      </c>
      <c r="E75" s="23" t="s">
        <v>13</v>
      </c>
      <c r="J75" s="26" t="s">
        <v>101</v>
      </c>
      <c r="K75" s="25" t="b" cm="1">
        <f t="array" ref="K75">NOT(AND(
    SUMPRODUCT(
        --(ISNUMBER(SEARCH(" " &amp; B75 &amp; " ",    IF(entries!$D$4:$D$95 = "x",    IF(LEFT(entries!$L$4:$AC$95,  1) &lt;&gt; "/",    " " &amp; entries!$L$4:$AC$95 &amp; " ",    FALSE),    FALSE))) +
           ISNUMBER(SEARCH(" " &amp; B75 &amp; ",",    IF(entries!$D$4:$D$95 = "x",    IF(LEFT(entries!$L$4:$AC$95,  1) &lt;&gt; "/",    " " &amp; entries!$L$4:$AC$95 &amp; ",",    FALSE),    FALSE))) +
           ISNUMBER(SEARCH("(" &amp; B75 &amp; ")",    IF(entries!$D$4:$D$95 = "x",    IF(LEFT(entries!$L$4:$AC$95,  1) &lt;&gt; "/",    "(" &amp; entries!$L$4:$AC$95 &amp; ")",    FALSE),    FALSE))) +
           ISNUMBER(SEARCH("(" &amp; B75 &amp; ", ",    IF(entries!$D$4:$D$95 = "x",    IF(LEFT(entries!$L$4:$AC$95,  1) &lt;&gt; "/",    "(" &amp; entries!$L$4:$AC$95 &amp; ", ",    FALSE),    FALSE))) +
           ISNUMBER(SEARCH(" " &amp; B75 &amp; ")",    IF(entries!$D$4:$D$95 = "x",    IF(LEFT(entries!$L$4:$AC$95,  1) &lt;&gt; "/",    " " &amp; entries!$L$4:$AC$95 &amp; ")",    FALSE),    FALSE))))
    ) = 0,
    NOT(OR(B75="Python", B75="Git"))
))</f>
        <v>0</v>
      </c>
      <c r="L75" s="25" t="b" cm="1">
        <f t="array" ref="L75">NOT(AND(
    SUMPRODUCT(
        --(ISNUMBER(SEARCH(" " &amp; B75 &amp; " ",    IF(entries!$D$4:$D$95 = "x",    " " &amp; entries!$AD$4:$AI$95 &amp; " ",    FALSE))) +
           ISNUMBER(SEARCH(" " &amp; B75 &amp; ",",    IF(entries!$D$4:$D$95 = "x",    " " &amp; entries!$AD$4:$AI$95 &amp; ",",    FALSE))) +
           ISNUMBER(SEARCH("(" &amp; B75 &amp; ")",    IF(entries!$D$4:$D$95 = "x",    "(" &amp; entries!$AD$4:$AI$95 &amp; ")",    FALSE))) +
           ISNUMBER(SEARCH("(" &amp; B75 &amp; ", ",    IF(entries!$D$4:$D$95 = "x",     "(" &amp; entries!$AD$4:$AI$95 &amp; ", ",    FALSE))) +
           ISNUMBER(SEARCH(" " &amp; B75 &amp; ")",    IF(entries!$D$4:$D$95 = "x",     " " &amp; entries!$AD$4:$AI$95 &amp; ")",    FALSE))))
    ) = 0,
    NOT(OR(B75="Python", B75="Git"))
))</f>
        <v>0</v>
      </c>
      <c r="M75" s="17" cm="1">
        <f t="array" ref="M75">SUM((A75=skills_order!$A$3:$A$1000) * skills_order!$D$3:$D$1000)</f>
        <v>9</v>
      </c>
      <c r="N75" s="17" t="str">
        <f>INDEX(skills_order!$C$3:$C$1000, MATCH($A75, skills_order!$A$3:$A$1000, 0))</f>
        <v>Big Data</v>
      </c>
    </row>
    <row r="76" spans="1:14" x14ac:dyDescent="0.15">
      <c r="A76" s="18" t="s">
        <v>121</v>
      </c>
      <c r="B76" s="18" t="s">
        <v>67</v>
      </c>
      <c r="E76" s="23" t="s">
        <v>13</v>
      </c>
      <c r="J76" s="26" t="s">
        <v>101</v>
      </c>
      <c r="K76" s="25" t="b" cm="1">
        <f t="array" ref="K76">NOT(AND(
    SUMPRODUCT(
        --(ISNUMBER(SEARCH(" " &amp; B76 &amp; " ",    IF(entries!$D$4:$D$95 = "x",    IF(LEFT(entries!$L$4:$AC$95,  1) &lt;&gt; "/",    " " &amp; entries!$L$4:$AC$95 &amp; " ",    FALSE),    FALSE))) +
           ISNUMBER(SEARCH(" " &amp; B76 &amp; ",",    IF(entries!$D$4:$D$95 = "x",    IF(LEFT(entries!$L$4:$AC$95,  1) &lt;&gt; "/",    " " &amp; entries!$L$4:$AC$95 &amp; ",",    FALSE),    FALSE))) +
           ISNUMBER(SEARCH("(" &amp; B76 &amp; ")",    IF(entries!$D$4:$D$95 = "x",    IF(LEFT(entries!$L$4:$AC$95,  1) &lt;&gt; "/",    "(" &amp; entries!$L$4:$AC$95 &amp; ")",    FALSE),    FALSE))) +
           ISNUMBER(SEARCH("(" &amp; B76 &amp; ", ",    IF(entries!$D$4:$D$95 = "x",    IF(LEFT(entries!$L$4:$AC$95,  1) &lt;&gt; "/",    "(" &amp; entries!$L$4:$AC$95 &amp; ", ",    FALSE),    FALSE))) +
           ISNUMBER(SEARCH(" " &amp; B76 &amp; ")",    IF(entries!$D$4:$D$95 = "x",    IF(LEFT(entries!$L$4:$AC$95,  1) &lt;&gt; "/",    " " &amp; entries!$L$4:$AC$95 &amp; ")",    FALSE),    FALSE))))
    ) = 0,
    NOT(OR(B76="Python", B76="Git"))
))</f>
        <v>0</v>
      </c>
      <c r="L76" s="25" t="b" cm="1">
        <f t="array" ref="L76">NOT(AND(
    SUMPRODUCT(
        --(ISNUMBER(SEARCH(" " &amp; B76 &amp; " ",    IF(entries!$D$4:$D$95 = "x",    " " &amp; entries!$AD$4:$AI$95 &amp; " ",    FALSE))) +
           ISNUMBER(SEARCH(" " &amp; B76 &amp; ",",    IF(entries!$D$4:$D$95 = "x",    " " &amp; entries!$AD$4:$AI$95 &amp; ",",    FALSE))) +
           ISNUMBER(SEARCH("(" &amp; B76 &amp; ")",    IF(entries!$D$4:$D$95 = "x",    "(" &amp; entries!$AD$4:$AI$95 &amp; ")",    FALSE))) +
           ISNUMBER(SEARCH("(" &amp; B76 &amp; ", ",    IF(entries!$D$4:$D$95 = "x",     "(" &amp; entries!$AD$4:$AI$95 &amp; ", ",    FALSE))) +
           ISNUMBER(SEARCH(" " &amp; B76 &amp; ")",    IF(entries!$D$4:$D$95 = "x",     " " &amp; entries!$AD$4:$AI$95 &amp; ")",    FALSE))))
    ) = 0,
    NOT(OR(B76="Python", B76="Git"))
))</f>
        <v>0</v>
      </c>
      <c r="M76" s="17" cm="1">
        <f t="array" ref="M76">SUM((A76=skills_order!$A$3:$A$1000) * skills_order!$D$3:$D$1000)</f>
        <v>9</v>
      </c>
      <c r="N76" s="17" t="str">
        <f>INDEX(skills_order!$C$3:$C$1000, MATCH($A76, skills_order!$A$3:$A$1000, 0))</f>
        <v>Big Data</v>
      </c>
    </row>
    <row r="77" spans="1:14" x14ac:dyDescent="0.15">
      <c r="A77" s="18" t="s">
        <v>121</v>
      </c>
      <c r="B77" s="18" t="s">
        <v>32</v>
      </c>
      <c r="E77" s="23">
        <v>0</v>
      </c>
      <c r="F77" s="26" t="s">
        <v>13</v>
      </c>
      <c r="I77" s="26" t="s">
        <v>101</v>
      </c>
      <c r="J77" s="26" t="s">
        <v>101</v>
      </c>
      <c r="K77" s="25" t="b" cm="1">
        <f t="array" ref="K77">NOT(AND(
    SUMPRODUCT(
        --(ISNUMBER(SEARCH(" " &amp; B77 &amp; " ",    IF(entries!$D$4:$D$95 = "x",    IF(LEFT(entries!$L$4:$AC$95,  1) &lt;&gt; "/",    " " &amp; entries!$L$4:$AC$95 &amp; " ",    FALSE),    FALSE))) +
           ISNUMBER(SEARCH(" " &amp; B77 &amp; ",",    IF(entries!$D$4:$D$95 = "x",    IF(LEFT(entries!$L$4:$AC$95,  1) &lt;&gt; "/",    " " &amp; entries!$L$4:$AC$95 &amp; ",",    FALSE),    FALSE))) +
           ISNUMBER(SEARCH("(" &amp; B77 &amp; ")",    IF(entries!$D$4:$D$95 = "x",    IF(LEFT(entries!$L$4:$AC$95,  1) &lt;&gt; "/",    "(" &amp; entries!$L$4:$AC$95 &amp; ")",    FALSE),    FALSE))) +
           ISNUMBER(SEARCH("(" &amp; B77 &amp; ", ",    IF(entries!$D$4:$D$95 = "x",    IF(LEFT(entries!$L$4:$AC$95,  1) &lt;&gt; "/",    "(" &amp; entries!$L$4:$AC$95 &amp; ", ",    FALSE),    FALSE))) +
           ISNUMBER(SEARCH(" " &amp; B77 &amp; ")",    IF(entries!$D$4:$D$95 = "x",    IF(LEFT(entries!$L$4:$AC$95,  1) &lt;&gt; "/",    " " &amp; entries!$L$4:$AC$95 &amp; ")",    FALSE),    FALSE))))
    ) = 0,
    NOT(OR(B77="Python", B77="Git"))
))</f>
        <v>0</v>
      </c>
      <c r="L77" s="25" t="b" cm="1">
        <f t="array" ref="L77">NOT(AND(
    SUMPRODUCT(
        --(ISNUMBER(SEARCH(" " &amp; B77 &amp; " ",    IF(entries!$D$4:$D$95 = "x",    " " &amp; entries!$AD$4:$AI$95 &amp; " ",    FALSE))) +
           ISNUMBER(SEARCH(" " &amp; B77 &amp; ",",    IF(entries!$D$4:$D$95 = "x",    " " &amp; entries!$AD$4:$AI$95 &amp; ",",    FALSE))) +
           ISNUMBER(SEARCH("(" &amp; B77 &amp; ")",    IF(entries!$D$4:$D$95 = "x",    "(" &amp; entries!$AD$4:$AI$95 &amp; ")",    FALSE))) +
           ISNUMBER(SEARCH("(" &amp; B77 &amp; ", ",    IF(entries!$D$4:$D$95 = "x",     "(" &amp; entries!$AD$4:$AI$95 &amp; ", ",    FALSE))) +
           ISNUMBER(SEARCH(" " &amp; B77 &amp; ")",    IF(entries!$D$4:$D$95 = "x",     " " &amp; entries!$AD$4:$AI$95 &amp; ")",    FALSE))))
    ) = 0,
    NOT(OR(B77="Python", B77="Git"))
))</f>
        <v>0</v>
      </c>
      <c r="M77" s="17" cm="1">
        <f t="array" ref="M77">SUM((A77=skills_order!$A$3:$A$1000) * skills_order!$D$3:$D$1000)</f>
        <v>9</v>
      </c>
      <c r="N77" s="17" t="str">
        <f>INDEX(skills_order!$C$3:$C$1000, MATCH($A77, skills_order!$A$3:$A$1000, 0))</f>
        <v>Big Data</v>
      </c>
    </row>
    <row r="78" spans="1:14" x14ac:dyDescent="0.15">
      <c r="A78" s="18" t="s">
        <v>122</v>
      </c>
      <c r="B78" s="18" t="s">
        <v>23</v>
      </c>
      <c r="E78" s="23" t="s">
        <v>13</v>
      </c>
      <c r="J78" s="26" t="s">
        <v>101</v>
      </c>
      <c r="K78" s="25" t="b" cm="1">
        <f t="array" ref="K78">NOT(AND(
    SUMPRODUCT(
        --(ISNUMBER(SEARCH(" " &amp; B78 &amp; " ",    IF(entries!$D$4:$D$95 = "x",    IF(LEFT(entries!$L$4:$AC$95,  1) &lt;&gt; "/",    " " &amp; entries!$L$4:$AC$95 &amp; " ",    FALSE),    FALSE))) +
           ISNUMBER(SEARCH(" " &amp; B78 &amp; ",",    IF(entries!$D$4:$D$95 = "x",    IF(LEFT(entries!$L$4:$AC$95,  1) &lt;&gt; "/",    " " &amp; entries!$L$4:$AC$95 &amp; ",",    FALSE),    FALSE))) +
           ISNUMBER(SEARCH("(" &amp; B78 &amp; ")",    IF(entries!$D$4:$D$95 = "x",    IF(LEFT(entries!$L$4:$AC$95,  1) &lt;&gt; "/",    "(" &amp; entries!$L$4:$AC$95 &amp; ")",    FALSE),    FALSE))) +
           ISNUMBER(SEARCH("(" &amp; B78 &amp; ", ",    IF(entries!$D$4:$D$95 = "x",    IF(LEFT(entries!$L$4:$AC$95,  1) &lt;&gt; "/",    "(" &amp; entries!$L$4:$AC$95 &amp; ", ",    FALSE),    FALSE))) +
           ISNUMBER(SEARCH(" " &amp; B78 &amp; ")",    IF(entries!$D$4:$D$95 = "x",    IF(LEFT(entries!$L$4:$AC$95,  1) &lt;&gt; "/",    " " &amp; entries!$L$4:$AC$95 &amp; ")",    FALSE),    FALSE))))
    ) = 0,
    NOT(OR(B78="Python", B78="Git"))
))</f>
        <v>0</v>
      </c>
      <c r="L78" s="25" t="b" cm="1">
        <f t="array" ref="L78">NOT(AND(
    SUMPRODUCT(
        --(ISNUMBER(SEARCH(" " &amp; B78 &amp; " ",    IF(entries!$D$4:$D$95 = "x",    " " &amp; entries!$AD$4:$AI$95 &amp; " ",    FALSE))) +
           ISNUMBER(SEARCH(" " &amp; B78 &amp; ",",    IF(entries!$D$4:$D$95 = "x",    " " &amp; entries!$AD$4:$AI$95 &amp; ",",    FALSE))) +
           ISNUMBER(SEARCH("(" &amp; B78 &amp; ")",    IF(entries!$D$4:$D$95 = "x",    "(" &amp; entries!$AD$4:$AI$95 &amp; ")",    FALSE))) +
           ISNUMBER(SEARCH("(" &amp; B78 &amp; ", ",    IF(entries!$D$4:$D$95 = "x",     "(" &amp; entries!$AD$4:$AI$95 &amp; ", ",    FALSE))) +
           ISNUMBER(SEARCH(" " &amp; B78 &amp; ")",    IF(entries!$D$4:$D$95 = "x",     " " &amp; entries!$AD$4:$AI$95 &amp; ")",    FALSE))))
    ) = 0,
    NOT(OR(B78="Python", B78="Git"))
))</f>
        <v>0</v>
      </c>
      <c r="M78" s="17" cm="1">
        <f t="array" ref="M78">SUM((A78=skills_order!$A$3:$A$1000) * skills_order!$D$3:$D$1000)</f>
        <v>9</v>
      </c>
      <c r="N78" s="17" t="str">
        <f>INDEX(skills_order!$C$3:$C$1000, MATCH($A78, skills_order!$A$3:$A$1000, 0))</f>
        <v>Big Data</v>
      </c>
    </row>
    <row r="79" spans="1:14" x14ac:dyDescent="0.15">
      <c r="A79" s="18" t="s">
        <v>122</v>
      </c>
      <c r="B79" s="18" t="s">
        <v>56</v>
      </c>
      <c r="E79" s="23" t="s">
        <v>13</v>
      </c>
      <c r="J79" s="26" t="s">
        <v>101</v>
      </c>
      <c r="K79" s="25" t="b" cm="1">
        <f t="array" ref="K79">NOT(AND(
    SUMPRODUCT(
        --(ISNUMBER(SEARCH(" " &amp; B79 &amp; " ",    IF(entries!$D$4:$D$95 = "x",    IF(LEFT(entries!$L$4:$AC$95,  1) &lt;&gt; "/",    " " &amp; entries!$L$4:$AC$95 &amp; " ",    FALSE),    FALSE))) +
           ISNUMBER(SEARCH(" " &amp; B79 &amp; ",",    IF(entries!$D$4:$D$95 = "x",    IF(LEFT(entries!$L$4:$AC$95,  1) &lt;&gt; "/",    " " &amp; entries!$L$4:$AC$95 &amp; ",",    FALSE),    FALSE))) +
           ISNUMBER(SEARCH("(" &amp; B79 &amp; ")",    IF(entries!$D$4:$D$95 = "x",    IF(LEFT(entries!$L$4:$AC$95,  1) &lt;&gt; "/",    "(" &amp; entries!$L$4:$AC$95 &amp; ")",    FALSE),    FALSE))) +
           ISNUMBER(SEARCH("(" &amp; B79 &amp; ", ",    IF(entries!$D$4:$D$95 = "x",    IF(LEFT(entries!$L$4:$AC$95,  1) &lt;&gt; "/",    "(" &amp; entries!$L$4:$AC$95 &amp; ", ",    FALSE),    FALSE))) +
           ISNUMBER(SEARCH(" " &amp; B79 &amp; ")",    IF(entries!$D$4:$D$95 = "x",    IF(LEFT(entries!$L$4:$AC$95,  1) &lt;&gt; "/",    " " &amp; entries!$L$4:$AC$95 &amp; ")",    FALSE),    FALSE))))
    ) = 0,
    NOT(OR(B79="Python", B79="Git"))
))</f>
        <v>0</v>
      </c>
      <c r="L79" s="25" t="b" cm="1">
        <f t="array" ref="L79">NOT(AND(
    SUMPRODUCT(
        --(ISNUMBER(SEARCH(" " &amp; B79 &amp; " ",    IF(entries!$D$4:$D$95 = "x",    " " &amp; entries!$AD$4:$AI$95 &amp; " ",    FALSE))) +
           ISNUMBER(SEARCH(" " &amp; B79 &amp; ",",    IF(entries!$D$4:$D$95 = "x",    " " &amp; entries!$AD$4:$AI$95 &amp; ",",    FALSE))) +
           ISNUMBER(SEARCH("(" &amp; B79 &amp; ")",    IF(entries!$D$4:$D$95 = "x",    "(" &amp; entries!$AD$4:$AI$95 &amp; ")",    FALSE))) +
           ISNUMBER(SEARCH("(" &amp; B79 &amp; ", ",    IF(entries!$D$4:$D$95 = "x",     "(" &amp; entries!$AD$4:$AI$95 &amp; ", ",    FALSE))) +
           ISNUMBER(SEARCH(" " &amp; B79 &amp; ")",    IF(entries!$D$4:$D$95 = "x",     " " &amp; entries!$AD$4:$AI$95 &amp; ")",    FALSE))))
    ) = 0,
    NOT(OR(B79="Python", B79="Git"))
))</f>
        <v>0</v>
      </c>
      <c r="M79" s="17" cm="1">
        <f t="array" ref="M79">SUM((A79=skills_order!$A$3:$A$1000) * skills_order!$D$3:$D$1000)</f>
        <v>9</v>
      </c>
      <c r="N79" s="17" t="str">
        <f>INDEX(skills_order!$C$3:$C$1000, MATCH($A79, skills_order!$A$3:$A$1000, 0))</f>
        <v>Big Data</v>
      </c>
    </row>
    <row r="80" spans="1:14" x14ac:dyDescent="0.15">
      <c r="A80" s="18" t="s">
        <v>122</v>
      </c>
      <c r="B80" s="18" t="s">
        <v>33</v>
      </c>
      <c r="E80" s="23">
        <v>0</v>
      </c>
      <c r="F80" s="26" t="s">
        <v>13</v>
      </c>
      <c r="I80" s="26" t="s">
        <v>101</v>
      </c>
      <c r="J80" s="26" t="s">
        <v>101</v>
      </c>
      <c r="K80" s="25" t="b" cm="1">
        <f t="array" ref="K80">NOT(AND(
    SUMPRODUCT(
        --(ISNUMBER(SEARCH(" " &amp; B80 &amp; " ",    IF(entries!$D$4:$D$95 = "x",    IF(LEFT(entries!$L$4:$AC$95,  1) &lt;&gt; "/",    " " &amp; entries!$L$4:$AC$95 &amp; " ",    FALSE),    FALSE))) +
           ISNUMBER(SEARCH(" " &amp; B80 &amp; ",",    IF(entries!$D$4:$D$95 = "x",    IF(LEFT(entries!$L$4:$AC$95,  1) &lt;&gt; "/",    " " &amp; entries!$L$4:$AC$95 &amp; ",",    FALSE),    FALSE))) +
           ISNUMBER(SEARCH("(" &amp; B80 &amp; ")",    IF(entries!$D$4:$D$95 = "x",    IF(LEFT(entries!$L$4:$AC$95,  1) &lt;&gt; "/",    "(" &amp; entries!$L$4:$AC$95 &amp; ")",    FALSE),    FALSE))) +
           ISNUMBER(SEARCH("(" &amp; B80 &amp; ", ",    IF(entries!$D$4:$D$95 = "x",    IF(LEFT(entries!$L$4:$AC$95,  1) &lt;&gt; "/",    "(" &amp; entries!$L$4:$AC$95 &amp; ", ",    FALSE),    FALSE))) +
           ISNUMBER(SEARCH(" " &amp; B80 &amp; ")",    IF(entries!$D$4:$D$95 = "x",    IF(LEFT(entries!$L$4:$AC$95,  1) &lt;&gt; "/",    " " &amp; entries!$L$4:$AC$95 &amp; ")",    FALSE),    FALSE))))
    ) = 0,
    NOT(OR(B80="Python", B80="Git"))
))</f>
        <v>0</v>
      </c>
      <c r="L80" s="25" t="b" cm="1">
        <f t="array" ref="L80">NOT(AND(
    SUMPRODUCT(
        --(ISNUMBER(SEARCH(" " &amp; B80 &amp; " ",    IF(entries!$D$4:$D$95 = "x",    " " &amp; entries!$AD$4:$AI$95 &amp; " ",    FALSE))) +
           ISNUMBER(SEARCH(" " &amp; B80 &amp; ",",    IF(entries!$D$4:$D$95 = "x",    " " &amp; entries!$AD$4:$AI$95 &amp; ",",    FALSE))) +
           ISNUMBER(SEARCH("(" &amp; B80 &amp; ")",    IF(entries!$D$4:$D$95 = "x",    "(" &amp; entries!$AD$4:$AI$95 &amp; ")",    FALSE))) +
           ISNUMBER(SEARCH("(" &amp; B80 &amp; ", ",    IF(entries!$D$4:$D$95 = "x",     "(" &amp; entries!$AD$4:$AI$95 &amp; ", ",    FALSE))) +
           ISNUMBER(SEARCH(" " &amp; B80 &amp; ")",    IF(entries!$D$4:$D$95 = "x",     " " &amp; entries!$AD$4:$AI$95 &amp; ")",    FALSE))))
    ) = 0,
    NOT(OR(B80="Python", B80="Git"))
))</f>
        <v>0</v>
      </c>
      <c r="M80" s="17" cm="1">
        <f t="array" ref="M80">SUM((A80=skills_order!$A$3:$A$1000) * skills_order!$D$3:$D$1000)</f>
        <v>9</v>
      </c>
      <c r="N80" s="17" t="str">
        <f>INDEX(skills_order!$C$3:$C$1000, MATCH($A80, skills_order!$A$3:$A$1000, 0))</f>
        <v>Big Data</v>
      </c>
    </row>
    <row r="81" spans="1:14" x14ac:dyDescent="0.15">
      <c r="A81" s="18" t="s">
        <v>30</v>
      </c>
      <c r="B81" s="18" t="s">
        <v>54</v>
      </c>
      <c r="E81" s="23" t="s">
        <v>13</v>
      </c>
      <c r="J81" s="26" t="s">
        <v>101</v>
      </c>
      <c r="K81" s="25" t="b" cm="1">
        <f t="array" ref="K81">NOT(AND(
    SUMPRODUCT(
        --(ISNUMBER(SEARCH(" " &amp; B81 &amp; " ",    IF(entries!$D$4:$D$95 = "x",    IF(LEFT(entries!$L$4:$AC$95,  1) &lt;&gt; "/",    " " &amp; entries!$L$4:$AC$95 &amp; " ",    FALSE),    FALSE))) +
           ISNUMBER(SEARCH(" " &amp; B81 &amp; ",",    IF(entries!$D$4:$D$95 = "x",    IF(LEFT(entries!$L$4:$AC$95,  1) &lt;&gt; "/",    " " &amp; entries!$L$4:$AC$95 &amp; ",",    FALSE),    FALSE))) +
           ISNUMBER(SEARCH("(" &amp; B81 &amp; ")",    IF(entries!$D$4:$D$95 = "x",    IF(LEFT(entries!$L$4:$AC$95,  1) &lt;&gt; "/",    "(" &amp; entries!$L$4:$AC$95 &amp; ")",    FALSE),    FALSE))) +
           ISNUMBER(SEARCH("(" &amp; B81 &amp; ", ",    IF(entries!$D$4:$D$95 = "x",    IF(LEFT(entries!$L$4:$AC$95,  1) &lt;&gt; "/",    "(" &amp; entries!$L$4:$AC$95 &amp; ", ",    FALSE),    FALSE))) +
           ISNUMBER(SEARCH(" " &amp; B81 &amp; ")",    IF(entries!$D$4:$D$95 = "x",    IF(LEFT(entries!$L$4:$AC$95,  1) &lt;&gt; "/",    " " &amp; entries!$L$4:$AC$95 &amp; ")",    FALSE),    FALSE))))
    ) = 0,
    NOT(OR(B81="Python", B81="Git"))
))</f>
        <v>0</v>
      </c>
      <c r="L81" s="25" t="b" cm="1">
        <f t="array" ref="L81">NOT(AND(
    SUMPRODUCT(
        --(ISNUMBER(SEARCH(" " &amp; B81 &amp; " ",    IF(entries!$D$4:$D$95 = "x",    " " &amp; entries!$AD$4:$AI$95 &amp; " ",    FALSE))) +
           ISNUMBER(SEARCH(" " &amp; B81 &amp; ",",    IF(entries!$D$4:$D$95 = "x",    " " &amp; entries!$AD$4:$AI$95 &amp; ",",    FALSE))) +
           ISNUMBER(SEARCH("(" &amp; B81 &amp; ")",    IF(entries!$D$4:$D$95 = "x",    "(" &amp; entries!$AD$4:$AI$95 &amp; ")",    FALSE))) +
           ISNUMBER(SEARCH("(" &amp; B81 &amp; ", ",    IF(entries!$D$4:$D$95 = "x",     "(" &amp; entries!$AD$4:$AI$95 &amp; ", ",    FALSE))) +
           ISNUMBER(SEARCH(" " &amp; B81 &amp; ")",    IF(entries!$D$4:$D$95 = "x",     " " &amp; entries!$AD$4:$AI$95 &amp; ")",    FALSE))))
    ) = 0,
    NOT(OR(B81="Python", B81="Git"))
))</f>
        <v>0</v>
      </c>
      <c r="M81" s="17" cm="1">
        <f t="array" ref="M81">SUM((A81=skills_order!$A$3:$A$1000) * skills_order!$D$3:$D$1000)</f>
        <v>10</v>
      </c>
      <c r="N81" s="17" t="str">
        <f>INDEX(skills_order!$C$3:$C$1000, MATCH($A81, skills_order!$A$3:$A$1000, 0))</f>
        <v>MLOps</v>
      </c>
    </row>
    <row r="82" spans="1:14" x14ac:dyDescent="0.15">
      <c r="A82" s="18" t="s">
        <v>30</v>
      </c>
      <c r="B82" s="18" t="s">
        <v>53</v>
      </c>
      <c r="E82" s="23">
        <v>0</v>
      </c>
      <c r="F82" s="26" t="s">
        <v>13</v>
      </c>
      <c r="I82" s="26" t="s">
        <v>101</v>
      </c>
      <c r="J82" s="26" t="s">
        <v>101</v>
      </c>
      <c r="K82" s="25" t="b" cm="1">
        <f t="array" ref="K82">NOT(AND(
    SUMPRODUCT(
        --(ISNUMBER(SEARCH(" " &amp; B82 &amp; " ",    IF(entries!$D$4:$D$95 = "x",    IF(LEFT(entries!$L$4:$AC$95,  1) &lt;&gt; "/",    " " &amp; entries!$L$4:$AC$95 &amp; " ",    FALSE),    FALSE))) +
           ISNUMBER(SEARCH(" " &amp; B82 &amp; ",",    IF(entries!$D$4:$D$95 = "x",    IF(LEFT(entries!$L$4:$AC$95,  1) &lt;&gt; "/",    " " &amp; entries!$L$4:$AC$95 &amp; ",",    FALSE),    FALSE))) +
           ISNUMBER(SEARCH("(" &amp; B82 &amp; ")",    IF(entries!$D$4:$D$95 = "x",    IF(LEFT(entries!$L$4:$AC$95,  1) &lt;&gt; "/",    "(" &amp; entries!$L$4:$AC$95 &amp; ")",    FALSE),    FALSE))) +
           ISNUMBER(SEARCH("(" &amp; B82 &amp; ", ",    IF(entries!$D$4:$D$95 = "x",    IF(LEFT(entries!$L$4:$AC$95,  1) &lt;&gt; "/",    "(" &amp; entries!$L$4:$AC$95 &amp; ", ",    FALSE),    FALSE))) +
           ISNUMBER(SEARCH(" " &amp; B82 &amp; ")",    IF(entries!$D$4:$D$95 = "x",    IF(LEFT(entries!$L$4:$AC$95,  1) &lt;&gt; "/",    " " &amp; entries!$L$4:$AC$95 &amp; ")",    FALSE),    FALSE))))
    ) = 0,
    NOT(OR(B82="Python", B82="Git"))
))</f>
        <v>0</v>
      </c>
      <c r="L82" s="25" t="b" cm="1">
        <f t="array" ref="L82">NOT(AND(
    SUMPRODUCT(
        --(ISNUMBER(SEARCH(" " &amp; B82 &amp; " ",    IF(entries!$D$4:$D$95 = "x",    " " &amp; entries!$AD$4:$AI$95 &amp; " ",    FALSE))) +
           ISNUMBER(SEARCH(" " &amp; B82 &amp; ",",    IF(entries!$D$4:$D$95 = "x",    " " &amp; entries!$AD$4:$AI$95 &amp; ",",    FALSE))) +
           ISNUMBER(SEARCH("(" &amp; B82 &amp; ")",    IF(entries!$D$4:$D$95 = "x",    "(" &amp; entries!$AD$4:$AI$95 &amp; ")",    FALSE))) +
           ISNUMBER(SEARCH("(" &amp; B82 &amp; ", ",    IF(entries!$D$4:$D$95 = "x",     "(" &amp; entries!$AD$4:$AI$95 &amp; ", ",    FALSE))) +
           ISNUMBER(SEARCH(" " &amp; B82 &amp; ")",    IF(entries!$D$4:$D$95 = "x",     " " &amp; entries!$AD$4:$AI$95 &amp; ")",    FALSE))))
    ) = 0,
    NOT(OR(B82="Python", B82="Git"))
))</f>
        <v>0</v>
      </c>
      <c r="M82" s="17" cm="1">
        <f t="array" ref="M82">SUM((A82=skills_order!$A$3:$A$1000) * skills_order!$D$3:$D$1000)</f>
        <v>10</v>
      </c>
      <c r="N82" s="17" t="str">
        <f>INDEX(skills_order!$C$3:$C$1000, MATCH($A82, skills_order!$A$3:$A$1000, 0))</f>
        <v>MLOps</v>
      </c>
    </row>
    <row r="83" spans="1:14" x14ac:dyDescent="0.15">
      <c r="A83" s="18" t="s">
        <v>30</v>
      </c>
      <c r="B83" s="18" t="s">
        <v>99</v>
      </c>
      <c r="E83" s="23" t="s">
        <v>13</v>
      </c>
      <c r="K83" s="25" t="b" cm="1">
        <f t="array" ref="K83">NOT(AND(
    SUMPRODUCT(
        --(ISNUMBER(SEARCH(" " &amp; B83 &amp; " ",    IF(entries!$D$4:$D$95 = "x",    IF(LEFT(entries!$L$4:$AC$95,  1) &lt;&gt; "/",    " " &amp; entries!$L$4:$AC$95 &amp; " ",    FALSE),    FALSE))) +
           ISNUMBER(SEARCH(" " &amp; B83 &amp; ",",    IF(entries!$D$4:$D$95 = "x",    IF(LEFT(entries!$L$4:$AC$95,  1) &lt;&gt; "/",    " " &amp; entries!$L$4:$AC$95 &amp; ",",    FALSE),    FALSE))) +
           ISNUMBER(SEARCH("(" &amp; B83 &amp; ")",    IF(entries!$D$4:$D$95 = "x",    IF(LEFT(entries!$L$4:$AC$95,  1) &lt;&gt; "/",    "(" &amp; entries!$L$4:$AC$95 &amp; ")",    FALSE),    FALSE))) +
           ISNUMBER(SEARCH("(" &amp; B83 &amp; ", ",    IF(entries!$D$4:$D$95 = "x",    IF(LEFT(entries!$L$4:$AC$95,  1) &lt;&gt; "/",    "(" &amp; entries!$L$4:$AC$95 &amp; ", ",    FALSE),    FALSE))) +
           ISNUMBER(SEARCH(" " &amp; B83 &amp; ")",    IF(entries!$D$4:$D$95 = "x",    IF(LEFT(entries!$L$4:$AC$95,  1) &lt;&gt; "/",    " " &amp; entries!$L$4:$AC$95 &amp; ")",    FALSE),    FALSE))))
    ) = 0,
    NOT(OR(B83="Python", B83="Git"))
))</f>
        <v>0</v>
      </c>
      <c r="L83" s="25" t="b" cm="1">
        <f t="array" ref="L83">NOT(AND(
    SUMPRODUCT(
        --(ISNUMBER(SEARCH(" " &amp; B83 &amp; " ",    IF(entries!$D$4:$D$95 = "x",    " " &amp; entries!$AD$4:$AI$95 &amp; " ",    FALSE))) +
           ISNUMBER(SEARCH(" " &amp; B83 &amp; ",",    IF(entries!$D$4:$D$95 = "x",    " " &amp; entries!$AD$4:$AI$95 &amp; ",",    FALSE))) +
           ISNUMBER(SEARCH("(" &amp; B83 &amp; ")",    IF(entries!$D$4:$D$95 = "x",    "(" &amp; entries!$AD$4:$AI$95 &amp; ")",    FALSE))) +
           ISNUMBER(SEARCH("(" &amp; B83 &amp; ", ",    IF(entries!$D$4:$D$95 = "x",     "(" &amp; entries!$AD$4:$AI$95 &amp; ", ",    FALSE))) +
           ISNUMBER(SEARCH(" " &amp; B83 &amp; ")",    IF(entries!$D$4:$D$95 = "x",     " " &amp; entries!$AD$4:$AI$95 &amp; ")",    FALSE))))
    ) = 0,
    NOT(OR(B83="Python", B83="Git"))
))</f>
        <v>0</v>
      </c>
      <c r="M83" s="17" cm="1">
        <f t="array" ref="M83">SUM((A83=skills_order!$A$3:$A$1000) * skills_order!$D$3:$D$1000)</f>
        <v>10</v>
      </c>
      <c r="N83" s="17" t="str">
        <f>INDEX(skills_order!$C$3:$C$1000, MATCH($A83, skills_order!$A$3:$A$1000, 0))</f>
        <v>MLOps</v>
      </c>
    </row>
    <row r="84" spans="1:14" x14ac:dyDescent="0.15">
      <c r="A84" s="18" t="s">
        <v>108</v>
      </c>
      <c r="B84" s="18" t="s">
        <v>109</v>
      </c>
      <c r="E84" s="23">
        <v>4</v>
      </c>
      <c r="J84" s="26" t="s">
        <v>101</v>
      </c>
      <c r="K84" s="25" t="b" cm="1">
        <f t="array" ref="K84">NOT(AND(
    SUMPRODUCT(
        --(ISNUMBER(SEARCH(" " &amp; B84 &amp; " ",    IF(entries!$D$4:$D$95 = "x",    IF(LEFT(entries!$L$4:$AC$95,  1) &lt;&gt; "/",    " " &amp; entries!$L$4:$AC$95 &amp; " ",    FALSE),    FALSE))) +
           ISNUMBER(SEARCH(" " &amp; B84 &amp; ",",    IF(entries!$D$4:$D$95 = "x",    IF(LEFT(entries!$L$4:$AC$95,  1) &lt;&gt; "/",    " " &amp; entries!$L$4:$AC$95 &amp; ",",    FALSE),    FALSE))) +
           ISNUMBER(SEARCH("(" &amp; B84 &amp; ")",    IF(entries!$D$4:$D$95 = "x",    IF(LEFT(entries!$L$4:$AC$95,  1) &lt;&gt; "/",    "(" &amp; entries!$L$4:$AC$95 &amp; ")",    FALSE),    FALSE))) +
           ISNUMBER(SEARCH("(" &amp; B84 &amp; ", ",    IF(entries!$D$4:$D$95 = "x",    IF(LEFT(entries!$L$4:$AC$95,  1) &lt;&gt; "/",    "(" &amp; entries!$L$4:$AC$95 &amp; ", ",    FALSE),    FALSE))) +
           ISNUMBER(SEARCH(" " &amp; B84 &amp; ")",    IF(entries!$D$4:$D$95 = "x",    IF(LEFT(entries!$L$4:$AC$95,  1) &lt;&gt; "/",    " " &amp; entries!$L$4:$AC$95 &amp; ")",    FALSE),    FALSE))))
    ) = 0,
    NOT(OR(B84="Python", B84="Git"))
))</f>
        <v>0</v>
      </c>
      <c r="L84" s="25" t="b" cm="1">
        <f t="array" ref="L84">NOT(AND(
    SUMPRODUCT(
        --(ISNUMBER(SEARCH(" " &amp; B84 &amp; " ",    IF(entries!$D$4:$D$95 = "x",    " " &amp; entries!$AD$4:$AI$95 &amp; " ",    FALSE))) +
           ISNUMBER(SEARCH(" " &amp; B84 &amp; ",",    IF(entries!$D$4:$D$95 = "x",    " " &amp; entries!$AD$4:$AI$95 &amp; ",",    FALSE))) +
           ISNUMBER(SEARCH("(" &amp; B84 &amp; ")",    IF(entries!$D$4:$D$95 = "x",    "(" &amp; entries!$AD$4:$AI$95 &amp; ")",    FALSE))) +
           ISNUMBER(SEARCH("(" &amp; B84 &amp; ", ",    IF(entries!$D$4:$D$95 = "x",     "(" &amp; entries!$AD$4:$AI$95 &amp; ", ",    FALSE))) +
           ISNUMBER(SEARCH(" " &amp; B84 &amp; ")",    IF(entries!$D$4:$D$95 = "x",     " " &amp; entries!$AD$4:$AI$95 &amp; ")",    FALSE))))
    ) = 0,
    NOT(OR(B84="Python", B84="Git"))
))</f>
        <v>0</v>
      </c>
      <c r="M84" s="17" cm="1">
        <f t="array" ref="M84">SUM((A84=skills_order!$A$3:$A$1000) * skills_order!$D$3:$D$1000)</f>
        <v>11</v>
      </c>
      <c r="N84" s="17" t="str">
        <f>INDEX(skills_order!$C$3:$C$1000, MATCH($A84, skills_order!$A$3:$A$1000, 0))</f>
        <v>Document Authoring</v>
      </c>
    </row>
    <row r="85" spans="1:14" x14ac:dyDescent="0.15">
      <c r="A85" s="18" t="s">
        <v>108</v>
      </c>
      <c r="B85" s="18" t="s">
        <v>110</v>
      </c>
      <c r="E85" s="23">
        <v>5</v>
      </c>
      <c r="K85" s="25" t="b" cm="1">
        <f t="array" ref="K85">NOT(AND(
    SUMPRODUCT(
        --(ISNUMBER(SEARCH(" " &amp; B85 &amp; " ",    IF(entries!$D$4:$D$95 = "x",    IF(LEFT(entries!$L$4:$AC$95,  1) &lt;&gt; "/",    " " &amp; entries!$L$4:$AC$95 &amp; " ",    FALSE),    FALSE))) +
           ISNUMBER(SEARCH(" " &amp; B85 &amp; ",",    IF(entries!$D$4:$D$95 = "x",    IF(LEFT(entries!$L$4:$AC$95,  1) &lt;&gt; "/",    " " &amp; entries!$L$4:$AC$95 &amp; ",",    FALSE),    FALSE))) +
           ISNUMBER(SEARCH("(" &amp; B85 &amp; ")",    IF(entries!$D$4:$D$95 = "x",    IF(LEFT(entries!$L$4:$AC$95,  1) &lt;&gt; "/",    "(" &amp; entries!$L$4:$AC$95 &amp; ")",    FALSE),    FALSE))) +
           ISNUMBER(SEARCH("(" &amp; B85 &amp; ", ",    IF(entries!$D$4:$D$95 = "x",    IF(LEFT(entries!$L$4:$AC$95,  1) &lt;&gt; "/",    "(" &amp; entries!$L$4:$AC$95 &amp; ", ",    FALSE),    FALSE))) +
           ISNUMBER(SEARCH(" " &amp; B85 &amp; ")",    IF(entries!$D$4:$D$95 = "x",    IF(LEFT(entries!$L$4:$AC$95,  1) &lt;&gt; "/",    " " &amp; entries!$L$4:$AC$95 &amp; ")",    FALSE),    FALSE))))
    ) = 0,
    NOT(OR(B85="Python", B85="Git"))
))</f>
        <v>0</v>
      </c>
      <c r="L85" s="25" t="b" cm="1">
        <f t="array" ref="L85">NOT(AND(
    SUMPRODUCT(
        --(ISNUMBER(SEARCH(" " &amp; B85 &amp; " ",    IF(entries!$D$4:$D$95 = "x",    " " &amp; entries!$AD$4:$AI$95 &amp; " ",    FALSE))) +
           ISNUMBER(SEARCH(" " &amp; B85 &amp; ",",    IF(entries!$D$4:$D$95 = "x",    " " &amp; entries!$AD$4:$AI$95 &amp; ",",    FALSE))) +
           ISNUMBER(SEARCH("(" &amp; B85 &amp; ")",    IF(entries!$D$4:$D$95 = "x",    "(" &amp; entries!$AD$4:$AI$95 &amp; ")",    FALSE))) +
           ISNUMBER(SEARCH("(" &amp; B85 &amp; ", ",    IF(entries!$D$4:$D$95 = "x",     "(" &amp; entries!$AD$4:$AI$95 &amp; ", ",    FALSE))) +
           ISNUMBER(SEARCH(" " &amp; B85 &amp; ")",    IF(entries!$D$4:$D$95 = "x",     " " &amp; entries!$AD$4:$AI$95 &amp; ")",    FALSE))))
    ) = 0,
    NOT(OR(B85="Python", B85="Git"))
))</f>
        <v>0</v>
      </c>
      <c r="M85" s="17" cm="1">
        <f t="array" ref="M85">SUM((A85=skills_order!$A$3:$A$1000) * skills_order!$D$3:$D$1000)</f>
        <v>11</v>
      </c>
      <c r="N85" s="17" t="str">
        <f>INDEX(skills_order!$C$3:$C$1000, MATCH($A85, skills_order!$A$3:$A$1000, 0))</f>
        <v>Document Authoring</v>
      </c>
    </row>
    <row r="86" spans="1:14" x14ac:dyDescent="0.15">
      <c r="A86" s="18" t="s">
        <v>108</v>
      </c>
      <c r="B86" s="18" t="s">
        <v>112</v>
      </c>
      <c r="E86" s="23">
        <v>5</v>
      </c>
      <c r="K86" s="25" t="b" cm="1">
        <f t="array" ref="K86">NOT(AND(
    SUMPRODUCT(
        --(ISNUMBER(SEARCH(" " &amp; B86 &amp; " ",    IF(entries!$D$4:$D$95 = "x",    IF(LEFT(entries!$L$4:$AC$95,  1) &lt;&gt; "/",    " " &amp; entries!$L$4:$AC$95 &amp; " ",    FALSE),    FALSE))) +
           ISNUMBER(SEARCH(" " &amp; B86 &amp; ",",    IF(entries!$D$4:$D$95 = "x",    IF(LEFT(entries!$L$4:$AC$95,  1) &lt;&gt; "/",    " " &amp; entries!$L$4:$AC$95 &amp; ",",    FALSE),    FALSE))) +
           ISNUMBER(SEARCH("(" &amp; B86 &amp; ")",    IF(entries!$D$4:$D$95 = "x",    IF(LEFT(entries!$L$4:$AC$95,  1) &lt;&gt; "/",    "(" &amp; entries!$L$4:$AC$95 &amp; ")",    FALSE),    FALSE))) +
           ISNUMBER(SEARCH("(" &amp; B86 &amp; ", ",    IF(entries!$D$4:$D$95 = "x",    IF(LEFT(entries!$L$4:$AC$95,  1) &lt;&gt; "/",    "(" &amp; entries!$L$4:$AC$95 &amp; ", ",    FALSE),    FALSE))) +
           ISNUMBER(SEARCH(" " &amp; B86 &amp; ")",    IF(entries!$D$4:$D$95 = "x",    IF(LEFT(entries!$L$4:$AC$95,  1) &lt;&gt; "/",    " " &amp; entries!$L$4:$AC$95 &amp; ")",    FALSE),    FALSE))))
    ) = 0,
    NOT(OR(B86="Python", B86="Git"))
))</f>
        <v>0</v>
      </c>
      <c r="L86" s="25" t="b" cm="1">
        <f t="array" ref="L86">NOT(AND(
    SUMPRODUCT(
        --(ISNUMBER(SEARCH(" " &amp; B86 &amp; " ",    IF(entries!$D$4:$D$95 = "x",    " " &amp; entries!$AD$4:$AI$95 &amp; " ",    FALSE))) +
           ISNUMBER(SEARCH(" " &amp; B86 &amp; ",",    IF(entries!$D$4:$D$95 = "x",    " " &amp; entries!$AD$4:$AI$95 &amp; ",",    FALSE))) +
           ISNUMBER(SEARCH("(" &amp; B86 &amp; ")",    IF(entries!$D$4:$D$95 = "x",    "(" &amp; entries!$AD$4:$AI$95 &amp; ")",    FALSE))) +
           ISNUMBER(SEARCH("(" &amp; B86 &amp; ", ",    IF(entries!$D$4:$D$95 = "x",     "(" &amp; entries!$AD$4:$AI$95 &amp; ", ",    FALSE))) +
           ISNUMBER(SEARCH(" " &amp; B86 &amp; ")",    IF(entries!$D$4:$D$95 = "x",     " " &amp; entries!$AD$4:$AI$95 &amp; ")",    FALSE))))
    ) = 0,
    NOT(OR(B86="Python", B86="Git"))
))</f>
        <v>0</v>
      </c>
      <c r="M86" s="17" cm="1">
        <f t="array" ref="M86">SUM((A86=skills_order!$A$3:$A$1000) * skills_order!$D$3:$D$1000)</f>
        <v>11</v>
      </c>
      <c r="N86" s="17" t="str">
        <f>INDEX(skills_order!$C$3:$C$1000, MATCH($A86, skills_order!$A$3:$A$1000, 0))</f>
        <v>Document Authoring</v>
      </c>
    </row>
    <row r="87" spans="1:14" x14ac:dyDescent="0.15">
      <c r="A87" s="18" t="s">
        <v>108</v>
      </c>
      <c r="B87" s="18" t="s">
        <v>111</v>
      </c>
      <c r="E87" s="23">
        <v>5</v>
      </c>
      <c r="K87" s="25" t="b" cm="1">
        <f t="array" ref="K87">NOT(AND(
    SUMPRODUCT(
        --(ISNUMBER(SEARCH(" " &amp; B87 &amp; " ",    IF(entries!$D$4:$D$95 = "x",    IF(LEFT(entries!$L$4:$AC$95,  1) &lt;&gt; "/",    " " &amp; entries!$L$4:$AC$95 &amp; " ",    FALSE),    FALSE))) +
           ISNUMBER(SEARCH(" " &amp; B87 &amp; ",",    IF(entries!$D$4:$D$95 = "x",    IF(LEFT(entries!$L$4:$AC$95,  1) &lt;&gt; "/",    " " &amp; entries!$L$4:$AC$95 &amp; ",",    FALSE),    FALSE))) +
           ISNUMBER(SEARCH("(" &amp; B87 &amp; ")",    IF(entries!$D$4:$D$95 = "x",    IF(LEFT(entries!$L$4:$AC$95,  1) &lt;&gt; "/",    "(" &amp; entries!$L$4:$AC$95 &amp; ")",    FALSE),    FALSE))) +
           ISNUMBER(SEARCH("(" &amp; B87 &amp; ", ",    IF(entries!$D$4:$D$95 = "x",    IF(LEFT(entries!$L$4:$AC$95,  1) &lt;&gt; "/",    "(" &amp; entries!$L$4:$AC$95 &amp; ", ",    FALSE),    FALSE))) +
           ISNUMBER(SEARCH(" " &amp; B87 &amp; ")",    IF(entries!$D$4:$D$95 = "x",    IF(LEFT(entries!$L$4:$AC$95,  1) &lt;&gt; "/",    " " &amp; entries!$L$4:$AC$95 &amp; ")",    FALSE),    FALSE))))
    ) = 0,
    NOT(OR(B87="Python", B87="Git"))
))</f>
        <v>0</v>
      </c>
      <c r="L87" s="25" t="b" cm="1">
        <f t="array" ref="L87">NOT(AND(
    SUMPRODUCT(
        --(ISNUMBER(SEARCH(" " &amp; B87 &amp; " ",    IF(entries!$D$4:$D$95 = "x",    " " &amp; entries!$AD$4:$AI$95 &amp; " ",    FALSE))) +
           ISNUMBER(SEARCH(" " &amp; B87 &amp; ",",    IF(entries!$D$4:$D$95 = "x",    " " &amp; entries!$AD$4:$AI$95 &amp; ",",    FALSE))) +
           ISNUMBER(SEARCH("(" &amp; B87 &amp; ")",    IF(entries!$D$4:$D$95 = "x",    "(" &amp; entries!$AD$4:$AI$95 &amp; ")",    FALSE))) +
           ISNUMBER(SEARCH("(" &amp; B87 &amp; ", ",    IF(entries!$D$4:$D$95 = "x",     "(" &amp; entries!$AD$4:$AI$95 &amp; ", ",    FALSE))) +
           ISNUMBER(SEARCH(" " &amp; B87 &amp; ")",    IF(entries!$D$4:$D$95 = "x",     " " &amp; entries!$AD$4:$AI$95 &amp; ")",    FALSE))))
    ) = 0,
    NOT(OR(B87="Python", B87="Git"))
))</f>
        <v>0</v>
      </c>
      <c r="M87" s="17" cm="1">
        <f t="array" ref="M87">SUM((A87=skills_order!$A$3:$A$1000) * skills_order!$D$3:$D$1000)</f>
        <v>11</v>
      </c>
      <c r="N87" s="17" t="str">
        <f>INDEX(skills_order!$C$3:$C$1000, MATCH($A87, skills_order!$A$3:$A$1000, 0))</f>
        <v>Document Authoring</v>
      </c>
    </row>
    <row r="88" spans="1:14" x14ac:dyDescent="0.15">
      <c r="A88" s="18" t="s">
        <v>108</v>
      </c>
      <c r="B88" s="18" t="s">
        <v>113</v>
      </c>
      <c r="E88" s="23">
        <v>5</v>
      </c>
      <c r="K88" s="25" t="b" cm="1">
        <f t="array" ref="K88">NOT(AND(
    SUMPRODUCT(
        --(ISNUMBER(SEARCH(" " &amp; B88 &amp; " ",    IF(entries!$D$4:$D$95 = "x",    IF(LEFT(entries!$L$4:$AC$95,  1) &lt;&gt; "/",    " " &amp; entries!$L$4:$AC$95 &amp; " ",    FALSE),    FALSE))) +
           ISNUMBER(SEARCH(" " &amp; B88 &amp; ",",    IF(entries!$D$4:$D$95 = "x",    IF(LEFT(entries!$L$4:$AC$95,  1) &lt;&gt; "/",    " " &amp; entries!$L$4:$AC$95 &amp; ",",    FALSE),    FALSE))) +
           ISNUMBER(SEARCH("(" &amp; B88 &amp; ")",    IF(entries!$D$4:$D$95 = "x",    IF(LEFT(entries!$L$4:$AC$95,  1) &lt;&gt; "/",    "(" &amp; entries!$L$4:$AC$95 &amp; ")",    FALSE),    FALSE))) +
           ISNUMBER(SEARCH("(" &amp; B88 &amp; ", ",    IF(entries!$D$4:$D$95 = "x",    IF(LEFT(entries!$L$4:$AC$95,  1) &lt;&gt; "/",    "(" &amp; entries!$L$4:$AC$95 &amp; ", ",    FALSE),    FALSE))) +
           ISNUMBER(SEARCH(" " &amp; B88 &amp; ")",    IF(entries!$D$4:$D$95 = "x",    IF(LEFT(entries!$L$4:$AC$95,  1) &lt;&gt; "/",    " " &amp; entries!$L$4:$AC$95 &amp; ")",    FALSE),    FALSE))))
    ) = 0,
    NOT(OR(B88="Python", B88="Git"))
))</f>
        <v>0</v>
      </c>
      <c r="L88" s="25" t="b" cm="1">
        <f t="array" ref="L88">NOT(AND(
    SUMPRODUCT(
        --(ISNUMBER(SEARCH(" " &amp; B88 &amp; " ",    IF(entries!$D$4:$D$95 = "x",    " " &amp; entries!$AD$4:$AI$95 &amp; " ",    FALSE))) +
           ISNUMBER(SEARCH(" " &amp; B88 &amp; ",",    IF(entries!$D$4:$D$95 = "x",    " " &amp; entries!$AD$4:$AI$95 &amp; ",",    FALSE))) +
           ISNUMBER(SEARCH("(" &amp; B88 &amp; ")",    IF(entries!$D$4:$D$95 = "x",    "(" &amp; entries!$AD$4:$AI$95 &amp; ")",    FALSE))) +
           ISNUMBER(SEARCH("(" &amp; B88 &amp; ", ",    IF(entries!$D$4:$D$95 = "x",     "(" &amp; entries!$AD$4:$AI$95 &amp; ", ",    FALSE))) +
           ISNUMBER(SEARCH(" " &amp; B88 &amp; ")",    IF(entries!$D$4:$D$95 = "x",     " " &amp; entries!$AD$4:$AI$95 &amp; ")",    FALSE))))
    ) = 0,
    NOT(OR(B88="Python", B88="Git"))
))</f>
        <v>0</v>
      </c>
      <c r="M88" s="17" cm="1">
        <f t="array" ref="M88">SUM((A88=skills_order!$A$3:$A$1000) * skills_order!$D$3:$D$1000)</f>
        <v>11</v>
      </c>
      <c r="N88" s="17" t="str">
        <f>INDEX(skills_order!$C$3:$C$1000, MATCH($A88, skills_order!$A$3:$A$1000, 0))</f>
        <v>Document Authoring</v>
      </c>
    </row>
    <row r="89" spans="1:14" x14ac:dyDescent="0.15">
      <c r="A89" s="18" t="s">
        <v>104</v>
      </c>
      <c r="B89" s="18" t="s">
        <v>105</v>
      </c>
      <c r="E89" s="23">
        <v>3</v>
      </c>
      <c r="J89" s="26" t="s">
        <v>101</v>
      </c>
      <c r="K89" s="25" t="b" cm="1">
        <f t="array" ref="K89">NOT(AND(
    SUMPRODUCT(
        --(ISNUMBER(SEARCH(" " &amp; B89 &amp; " ",    IF(entries!$D$4:$D$95 = "x",    IF(LEFT(entries!$L$4:$AC$95,  1) &lt;&gt; "/",    " " &amp; entries!$L$4:$AC$95 &amp; " ",    FALSE),    FALSE))) +
           ISNUMBER(SEARCH(" " &amp; B89 &amp; ",",    IF(entries!$D$4:$D$95 = "x",    IF(LEFT(entries!$L$4:$AC$95,  1) &lt;&gt; "/",    " " &amp; entries!$L$4:$AC$95 &amp; ",",    FALSE),    FALSE))) +
           ISNUMBER(SEARCH("(" &amp; B89 &amp; ")",    IF(entries!$D$4:$D$95 = "x",    IF(LEFT(entries!$L$4:$AC$95,  1) &lt;&gt; "/",    "(" &amp; entries!$L$4:$AC$95 &amp; ")",    FALSE),    FALSE))) +
           ISNUMBER(SEARCH("(" &amp; B89 &amp; ", ",    IF(entries!$D$4:$D$95 = "x",    IF(LEFT(entries!$L$4:$AC$95,  1) &lt;&gt; "/",    "(" &amp; entries!$L$4:$AC$95 &amp; ", ",    FALSE),    FALSE))) +
           ISNUMBER(SEARCH(" " &amp; B89 &amp; ")",    IF(entries!$D$4:$D$95 = "x",    IF(LEFT(entries!$L$4:$AC$95,  1) &lt;&gt; "/",    " " &amp; entries!$L$4:$AC$95 &amp; ")",    FALSE),    FALSE))))
    ) = 0,
    NOT(OR(B89="Python", B89="Git"))
))</f>
        <v>0</v>
      </c>
      <c r="L89" s="25" t="b" cm="1">
        <f t="array" ref="L89">NOT(AND(
    SUMPRODUCT(
        --(ISNUMBER(SEARCH(" " &amp; B89 &amp; " ",    IF(entries!$D$4:$D$95 = "x",    " " &amp; entries!$AD$4:$AI$95 &amp; " ",    FALSE))) +
           ISNUMBER(SEARCH(" " &amp; B89 &amp; ",",    IF(entries!$D$4:$D$95 = "x",    " " &amp; entries!$AD$4:$AI$95 &amp; ",",    FALSE))) +
           ISNUMBER(SEARCH("(" &amp; B89 &amp; ")",    IF(entries!$D$4:$D$95 = "x",    "(" &amp; entries!$AD$4:$AI$95 &amp; ")",    FALSE))) +
           ISNUMBER(SEARCH("(" &amp; B89 &amp; ", ",    IF(entries!$D$4:$D$95 = "x",     "(" &amp; entries!$AD$4:$AI$95 &amp; ", ",    FALSE))) +
           ISNUMBER(SEARCH(" " &amp; B89 &amp; ")",    IF(entries!$D$4:$D$95 = "x",     " " &amp; entries!$AD$4:$AI$95 &amp; ")",    FALSE))))
    ) = 0,
    NOT(OR(B89="Python", B89="Git"))
))</f>
        <v>0</v>
      </c>
      <c r="M89" s="17" cm="1">
        <f t="array" ref="M89">SUM((A89=skills_order!$A$3:$A$1000) * skills_order!$D$3:$D$1000)</f>
        <v>12</v>
      </c>
      <c r="N89" s="17" t="str">
        <f>INDEX(skills_order!$C$3:$C$1000, MATCH($A89, skills_order!$A$3:$A$1000, 0))</f>
        <v>Web Development</v>
      </c>
    </row>
    <row r="90" spans="1:14" x14ac:dyDescent="0.15">
      <c r="A90" s="18" t="s">
        <v>104</v>
      </c>
      <c r="B90" s="18" t="s">
        <v>106</v>
      </c>
      <c r="E90" s="23">
        <v>3</v>
      </c>
      <c r="J90" s="26" t="s">
        <v>101</v>
      </c>
      <c r="K90" s="25" t="b" cm="1">
        <f t="array" ref="K90">NOT(AND(
    SUMPRODUCT(
        --(ISNUMBER(SEARCH(" " &amp; B90 &amp; " ",    IF(entries!$D$4:$D$95 = "x",    IF(LEFT(entries!$L$4:$AC$95,  1) &lt;&gt; "/",    " " &amp; entries!$L$4:$AC$95 &amp; " ",    FALSE),    FALSE))) +
           ISNUMBER(SEARCH(" " &amp; B90 &amp; ",",    IF(entries!$D$4:$D$95 = "x",    IF(LEFT(entries!$L$4:$AC$95,  1) &lt;&gt; "/",    " " &amp; entries!$L$4:$AC$95 &amp; ",",    FALSE),    FALSE))) +
           ISNUMBER(SEARCH("(" &amp; B90 &amp; ")",    IF(entries!$D$4:$D$95 = "x",    IF(LEFT(entries!$L$4:$AC$95,  1) &lt;&gt; "/",    "(" &amp; entries!$L$4:$AC$95 &amp; ")",    FALSE),    FALSE))) +
           ISNUMBER(SEARCH("(" &amp; B90 &amp; ", ",    IF(entries!$D$4:$D$95 = "x",    IF(LEFT(entries!$L$4:$AC$95,  1) &lt;&gt; "/",    "(" &amp; entries!$L$4:$AC$95 &amp; ", ",    FALSE),    FALSE))) +
           ISNUMBER(SEARCH(" " &amp; B90 &amp; ")",    IF(entries!$D$4:$D$95 = "x",    IF(LEFT(entries!$L$4:$AC$95,  1) &lt;&gt; "/",    " " &amp; entries!$L$4:$AC$95 &amp; ")",    FALSE),    FALSE))))
    ) = 0,
    NOT(OR(B90="Python", B90="Git"))
))</f>
        <v>0</v>
      </c>
      <c r="L90" s="25" t="b" cm="1">
        <f t="array" ref="L90">NOT(AND(
    SUMPRODUCT(
        --(ISNUMBER(SEARCH(" " &amp; B90 &amp; " ",    IF(entries!$D$4:$D$95 = "x",    " " &amp; entries!$AD$4:$AI$95 &amp; " ",    FALSE))) +
           ISNUMBER(SEARCH(" " &amp; B90 &amp; ",",    IF(entries!$D$4:$D$95 = "x",    " " &amp; entries!$AD$4:$AI$95 &amp; ",",    FALSE))) +
           ISNUMBER(SEARCH("(" &amp; B90 &amp; ")",    IF(entries!$D$4:$D$95 = "x",    "(" &amp; entries!$AD$4:$AI$95 &amp; ")",    FALSE))) +
           ISNUMBER(SEARCH("(" &amp; B90 &amp; ", ",    IF(entries!$D$4:$D$95 = "x",     "(" &amp; entries!$AD$4:$AI$95 &amp; ", ",    FALSE))) +
           ISNUMBER(SEARCH(" " &amp; B90 &amp; ")",    IF(entries!$D$4:$D$95 = "x",     " " &amp; entries!$AD$4:$AI$95 &amp; ")",    FALSE))))
    ) = 0,
    NOT(OR(B90="Python", B90="Git"))
))</f>
        <v>0</v>
      </c>
      <c r="M90" s="17" cm="1">
        <f t="array" ref="M90">SUM((A90=skills_order!$A$3:$A$1000) * skills_order!$D$3:$D$1000)</f>
        <v>12</v>
      </c>
      <c r="N90" s="17" t="str">
        <f>INDEX(skills_order!$C$3:$C$1000, MATCH($A90, skills_order!$A$3:$A$1000, 0))</f>
        <v>Web Development</v>
      </c>
    </row>
    <row r="91" spans="1:14" x14ac:dyDescent="0.15">
      <c r="A91" s="18" t="s">
        <v>104</v>
      </c>
      <c r="B91" s="18" t="s">
        <v>107</v>
      </c>
      <c r="E91" s="23" t="s">
        <v>13</v>
      </c>
      <c r="J91" s="26" t="s">
        <v>101</v>
      </c>
      <c r="K91" s="25" t="b" cm="1">
        <f t="array" ref="K91">NOT(AND(
    SUMPRODUCT(
        --(ISNUMBER(SEARCH(" " &amp; B91 &amp; " ",    IF(entries!$D$4:$D$95 = "x",    IF(LEFT(entries!$L$4:$AC$95,  1) &lt;&gt; "/",    " " &amp; entries!$L$4:$AC$95 &amp; " ",    FALSE),    FALSE))) +
           ISNUMBER(SEARCH(" " &amp; B91 &amp; ",",    IF(entries!$D$4:$D$95 = "x",    IF(LEFT(entries!$L$4:$AC$95,  1) &lt;&gt; "/",    " " &amp; entries!$L$4:$AC$95 &amp; ",",    FALSE),    FALSE))) +
           ISNUMBER(SEARCH("(" &amp; B91 &amp; ")",    IF(entries!$D$4:$D$95 = "x",    IF(LEFT(entries!$L$4:$AC$95,  1) &lt;&gt; "/",    "(" &amp; entries!$L$4:$AC$95 &amp; ")",    FALSE),    FALSE))) +
           ISNUMBER(SEARCH("(" &amp; B91 &amp; ", ",    IF(entries!$D$4:$D$95 = "x",    IF(LEFT(entries!$L$4:$AC$95,  1) &lt;&gt; "/",    "(" &amp; entries!$L$4:$AC$95 &amp; ", ",    FALSE),    FALSE))) +
           ISNUMBER(SEARCH(" " &amp; B91 &amp; ")",    IF(entries!$D$4:$D$95 = "x",    IF(LEFT(entries!$L$4:$AC$95,  1) &lt;&gt; "/",    " " &amp; entries!$L$4:$AC$95 &amp; ")",    FALSE),    FALSE))))
    ) = 0,
    NOT(OR(B91="Python", B91="Git"))
))</f>
        <v>0</v>
      </c>
      <c r="L91" s="25" t="b" cm="1">
        <f t="array" ref="L91">NOT(AND(
    SUMPRODUCT(
        --(ISNUMBER(SEARCH(" " &amp; B91 &amp; " ",    IF(entries!$D$4:$D$95 = "x",    " " &amp; entries!$AD$4:$AI$95 &amp; " ",    FALSE))) +
           ISNUMBER(SEARCH(" " &amp; B91 &amp; ",",    IF(entries!$D$4:$D$95 = "x",    " " &amp; entries!$AD$4:$AI$95 &amp; ",",    FALSE))) +
           ISNUMBER(SEARCH("(" &amp; B91 &amp; ")",    IF(entries!$D$4:$D$95 = "x",    "(" &amp; entries!$AD$4:$AI$95 &amp; ")",    FALSE))) +
           ISNUMBER(SEARCH("(" &amp; B91 &amp; ", ",    IF(entries!$D$4:$D$95 = "x",     "(" &amp; entries!$AD$4:$AI$95 &amp; ", ",    FALSE))) +
           ISNUMBER(SEARCH(" " &amp; B91 &amp; ")",    IF(entries!$D$4:$D$95 = "x",     " " &amp; entries!$AD$4:$AI$95 &amp; ")",    FALSE))))
    ) = 0,
    NOT(OR(B91="Python", B91="Git"))
))</f>
        <v>0</v>
      </c>
      <c r="M91" s="17" cm="1">
        <f t="array" ref="M91">SUM((A91=skills_order!$A$3:$A$1000) * skills_order!$D$3:$D$1000)</f>
        <v>12</v>
      </c>
      <c r="N91" s="17" t="str">
        <f>INDEX(skills_order!$C$3:$C$1000, MATCH($A91, skills_order!$A$3:$A$1000, 0))</f>
        <v>Web Development</v>
      </c>
    </row>
    <row r="92" spans="1:14" x14ac:dyDescent="0.15">
      <c r="A92" s="18" t="s">
        <v>62</v>
      </c>
      <c r="B92" s="18" t="s">
        <v>64</v>
      </c>
      <c r="C92" s="49" t="s">
        <v>101</v>
      </c>
      <c r="D92" s="24" t="s">
        <v>101</v>
      </c>
      <c r="E92" s="23">
        <v>3.5</v>
      </c>
      <c r="H92" s="26" t="s">
        <v>101</v>
      </c>
      <c r="K92" s="25" t="b" cm="1">
        <f t="array" ref="K92">NOT(AND(
    SUMPRODUCT(
        --(ISNUMBER(SEARCH(" " &amp; B92 &amp; " ",    IF(entries!$D$4:$D$95 = "x",    IF(LEFT(entries!$L$4:$AC$95,  1) &lt;&gt; "/",    " " &amp; entries!$L$4:$AC$95 &amp; " ",    FALSE),    FALSE))) +
           ISNUMBER(SEARCH(" " &amp; B92 &amp; ",",    IF(entries!$D$4:$D$95 = "x",    IF(LEFT(entries!$L$4:$AC$95,  1) &lt;&gt; "/",    " " &amp; entries!$L$4:$AC$95 &amp; ",",    FALSE),    FALSE))) +
           ISNUMBER(SEARCH("(" &amp; B92 &amp; ")",    IF(entries!$D$4:$D$95 = "x",    IF(LEFT(entries!$L$4:$AC$95,  1) &lt;&gt; "/",    "(" &amp; entries!$L$4:$AC$95 &amp; ")",    FALSE),    FALSE))) +
           ISNUMBER(SEARCH("(" &amp; B92 &amp; ", ",    IF(entries!$D$4:$D$95 = "x",    IF(LEFT(entries!$L$4:$AC$95,  1) &lt;&gt; "/",    "(" &amp; entries!$L$4:$AC$95 &amp; ", ",    FALSE),    FALSE))) +
           ISNUMBER(SEARCH(" " &amp; B92 &amp; ")",    IF(entries!$D$4:$D$95 = "x",    IF(LEFT(entries!$L$4:$AC$95,  1) &lt;&gt; "/",    " " &amp; entries!$L$4:$AC$95 &amp; ")",    FALSE),    FALSE))))
    ) = 0,
    NOT(OR(B92="Python", B92="Git"))
))</f>
        <v>0</v>
      </c>
      <c r="L92" s="25" t="b" cm="1">
        <f t="array" ref="L92">NOT(AND(
    SUMPRODUCT(
        --(ISNUMBER(SEARCH(" " &amp; B92 &amp; " ",    IF(entries!$D$4:$D$95 = "x",    " " &amp; entries!$AD$4:$AI$95 &amp; " ",    FALSE))) +
           ISNUMBER(SEARCH(" " &amp; B92 &amp; ",",    IF(entries!$D$4:$D$95 = "x",    " " &amp; entries!$AD$4:$AI$95 &amp; ",",    FALSE))) +
           ISNUMBER(SEARCH("(" &amp; B92 &amp; ")",    IF(entries!$D$4:$D$95 = "x",    "(" &amp; entries!$AD$4:$AI$95 &amp; ")",    FALSE))) +
           ISNUMBER(SEARCH("(" &amp; B92 &amp; ", ",    IF(entries!$D$4:$D$95 = "x",     "(" &amp; entries!$AD$4:$AI$95 &amp; ", ",    FALSE))) +
           ISNUMBER(SEARCH(" " &amp; B92 &amp; ")",    IF(entries!$D$4:$D$95 = "x",     " " &amp; entries!$AD$4:$AI$95 &amp; ")",    FALSE))))
    ) = 0,
    NOT(OR(B92="Python", B92="Git"))
))</f>
        <v>0</v>
      </c>
      <c r="M92" s="17" cm="1">
        <f t="array" ref="M92">SUM((A92=skills_order!$A$3:$A$1000) * skills_order!$D$3:$D$1000)</f>
        <v>13</v>
      </c>
      <c r="N92" s="17" t="str">
        <f>INDEX(skills_order!$C$3:$C$1000, MATCH($A92, skills_order!$A$3:$A$1000, 0))</f>
        <v>Statistics</v>
      </c>
    </row>
    <row r="93" spans="1:14" x14ac:dyDescent="0.15">
      <c r="A93" s="18" t="s">
        <v>62</v>
      </c>
      <c r="B93" s="18" t="s">
        <v>65</v>
      </c>
      <c r="E93" s="23">
        <v>4</v>
      </c>
      <c r="K93" s="25" t="b" cm="1">
        <f t="array" ref="K93">NOT(AND(
    SUMPRODUCT(
        --(ISNUMBER(SEARCH(" " &amp; B93 &amp; " ",    IF(entries!$D$4:$D$95 = "x",    IF(LEFT(entries!$L$4:$AC$95,  1) &lt;&gt; "/",    " " &amp; entries!$L$4:$AC$95 &amp; " ",    FALSE),    FALSE))) +
           ISNUMBER(SEARCH(" " &amp; B93 &amp; ",",    IF(entries!$D$4:$D$95 = "x",    IF(LEFT(entries!$L$4:$AC$95,  1) &lt;&gt; "/",    " " &amp; entries!$L$4:$AC$95 &amp; ",",    FALSE),    FALSE))) +
           ISNUMBER(SEARCH("(" &amp; B93 &amp; ")",    IF(entries!$D$4:$D$95 = "x",    IF(LEFT(entries!$L$4:$AC$95,  1) &lt;&gt; "/",    "(" &amp; entries!$L$4:$AC$95 &amp; ")",    FALSE),    FALSE))) +
           ISNUMBER(SEARCH("(" &amp; B93 &amp; ", ",    IF(entries!$D$4:$D$95 = "x",    IF(LEFT(entries!$L$4:$AC$95,  1) &lt;&gt; "/",    "(" &amp; entries!$L$4:$AC$95 &amp; ", ",    FALSE),    FALSE))) +
           ISNUMBER(SEARCH(" " &amp; B93 &amp; ")",    IF(entries!$D$4:$D$95 = "x",    IF(LEFT(entries!$L$4:$AC$95,  1) &lt;&gt; "/",    " " &amp; entries!$L$4:$AC$95 &amp; ")",    FALSE),    FALSE))))
    ) = 0,
    NOT(OR(B93="Python", B93="Git"))
))</f>
        <v>0</v>
      </c>
      <c r="L93" s="25" t="b" cm="1">
        <f t="array" ref="L93">NOT(AND(
    SUMPRODUCT(
        --(ISNUMBER(SEARCH(" " &amp; B93 &amp; " ",    IF(entries!$D$4:$D$95 = "x",    " " &amp; entries!$AD$4:$AI$95 &amp; " ",    FALSE))) +
           ISNUMBER(SEARCH(" " &amp; B93 &amp; ",",    IF(entries!$D$4:$D$95 = "x",    " " &amp; entries!$AD$4:$AI$95 &amp; ",",    FALSE))) +
           ISNUMBER(SEARCH("(" &amp; B93 &amp; ")",    IF(entries!$D$4:$D$95 = "x",    "(" &amp; entries!$AD$4:$AI$95 &amp; ")",    FALSE))) +
           ISNUMBER(SEARCH("(" &amp; B93 &amp; ", ",    IF(entries!$D$4:$D$95 = "x",     "(" &amp; entries!$AD$4:$AI$95 &amp; ", ",    FALSE))) +
           ISNUMBER(SEARCH(" " &amp; B93 &amp; ")",    IF(entries!$D$4:$D$95 = "x",     " " &amp; entries!$AD$4:$AI$95 &amp; ")",    FALSE))))
    ) = 0,
    NOT(OR(B93="Python", B93="Git"))
))</f>
        <v>0</v>
      </c>
      <c r="M93" s="17" cm="1">
        <f t="array" ref="M93">SUM((A93=skills_order!$A$3:$A$1000) * skills_order!$D$3:$D$1000)</f>
        <v>13</v>
      </c>
      <c r="N93" s="17" t="str">
        <f>INDEX(skills_order!$C$3:$C$1000, MATCH($A93, skills_order!$A$3:$A$1000, 0))</f>
        <v>Statistics</v>
      </c>
    </row>
    <row r="94" spans="1:14" x14ac:dyDescent="0.15">
      <c r="A94" s="18" t="s">
        <v>62</v>
      </c>
      <c r="B94" s="18" t="s">
        <v>35</v>
      </c>
      <c r="E94" s="23">
        <v>3.75</v>
      </c>
      <c r="K94" s="25" t="b" cm="1">
        <f t="array" ref="K94">NOT(AND(
    SUMPRODUCT(
        --(ISNUMBER(SEARCH(" " &amp; B94 &amp; " ",    IF(entries!$D$4:$D$95 = "x",    IF(LEFT(entries!$L$4:$AC$95,  1) &lt;&gt; "/",    " " &amp; entries!$L$4:$AC$95 &amp; " ",    FALSE),    FALSE))) +
           ISNUMBER(SEARCH(" " &amp; B94 &amp; ",",    IF(entries!$D$4:$D$95 = "x",    IF(LEFT(entries!$L$4:$AC$95,  1) &lt;&gt; "/",    " " &amp; entries!$L$4:$AC$95 &amp; ",",    FALSE),    FALSE))) +
           ISNUMBER(SEARCH("(" &amp; B94 &amp; ")",    IF(entries!$D$4:$D$95 = "x",    IF(LEFT(entries!$L$4:$AC$95,  1) &lt;&gt; "/",    "(" &amp; entries!$L$4:$AC$95 &amp; ")",    FALSE),    FALSE))) +
           ISNUMBER(SEARCH("(" &amp; B94 &amp; ", ",    IF(entries!$D$4:$D$95 = "x",    IF(LEFT(entries!$L$4:$AC$95,  1) &lt;&gt; "/",    "(" &amp; entries!$L$4:$AC$95 &amp; ", ",    FALSE),    FALSE))) +
           ISNUMBER(SEARCH(" " &amp; B94 &amp; ")",    IF(entries!$D$4:$D$95 = "x",    IF(LEFT(entries!$L$4:$AC$95,  1) &lt;&gt; "/",    " " &amp; entries!$L$4:$AC$95 &amp; ")",    FALSE),    FALSE))))
    ) = 0,
    NOT(OR(B94="Python", B94="Git"))
))</f>
        <v>0</v>
      </c>
      <c r="L94" s="25" t="b" cm="1">
        <f t="array" ref="L94">NOT(AND(
    SUMPRODUCT(
        --(ISNUMBER(SEARCH(" " &amp; B94 &amp; " ",    IF(entries!$D$4:$D$95 = "x",    " " &amp; entries!$AD$4:$AI$95 &amp; " ",    FALSE))) +
           ISNUMBER(SEARCH(" " &amp; B94 &amp; ",",    IF(entries!$D$4:$D$95 = "x",    " " &amp; entries!$AD$4:$AI$95 &amp; ",",    FALSE))) +
           ISNUMBER(SEARCH("(" &amp; B94 &amp; ")",    IF(entries!$D$4:$D$95 = "x",    "(" &amp; entries!$AD$4:$AI$95 &amp; ")",    FALSE))) +
           ISNUMBER(SEARCH("(" &amp; B94 &amp; ", ",    IF(entries!$D$4:$D$95 = "x",     "(" &amp; entries!$AD$4:$AI$95 &amp; ", ",    FALSE))) +
           ISNUMBER(SEARCH(" " &amp; B94 &amp; ")",    IF(entries!$D$4:$D$95 = "x",     " " &amp; entries!$AD$4:$AI$95 &amp; ")",    FALSE))))
    ) = 0,
    NOT(OR(B94="Python", B94="Git"))
))</f>
        <v>0</v>
      </c>
      <c r="M94" s="17" cm="1">
        <f t="array" ref="M94">SUM((A94=skills_order!$A$3:$A$1000) * skills_order!$D$3:$D$1000)</f>
        <v>13</v>
      </c>
      <c r="N94" s="17" t="str">
        <f>INDEX(skills_order!$C$3:$C$1000, MATCH($A94, skills_order!$A$3:$A$1000, 0))</f>
        <v>Statistics</v>
      </c>
    </row>
    <row r="95" spans="1:14" x14ac:dyDescent="0.15">
      <c r="A95" s="18" t="s">
        <v>62</v>
      </c>
      <c r="B95" s="18" t="s">
        <v>63</v>
      </c>
      <c r="E95" s="23" t="s">
        <v>13</v>
      </c>
      <c r="K95" s="25" t="b" cm="1">
        <f t="array" ref="K95">NOT(AND(
    SUMPRODUCT(
        --(ISNUMBER(SEARCH(" " &amp; B95 &amp; " ",    IF(entries!$D$4:$D$95 = "x",    IF(LEFT(entries!$L$4:$AC$95,  1) &lt;&gt; "/",    " " &amp; entries!$L$4:$AC$95 &amp; " ",    FALSE),    FALSE))) +
           ISNUMBER(SEARCH(" " &amp; B95 &amp; ",",    IF(entries!$D$4:$D$95 = "x",    IF(LEFT(entries!$L$4:$AC$95,  1) &lt;&gt; "/",    " " &amp; entries!$L$4:$AC$95 &amp; ",",    FALSE),    FALSE))) +
           ISNUMBER(SEARCH("(" &amp; B95 &amp; ")",    IF(entries!$D$4:$D$95 = "x",    IF(LEFT(entries!$L$4:$AC$95,  1) &lt;&gt; "/",    "(" &amp; entries!$L$4:$AC$95 &amp; ")",    FALSE),    FALSE))) +
           ISNUMBER(SEARCH("(" &amp; B95 &amp; ", ",    IF(entries!$D$4:$D$95 = "x",    IF(LEFT(entries!$L$4:$AC$95,  1) &lt;&gt; "/",    "(" &amp; entries!$L$4:$AC$95 &amp; ", ",    FALSE),    FALSE))) +
           ISNUMBER(SEARCH(" " &amp; B95 &amp; ")",    IF(entries!$D$4:$D$95 = "x",    IF(LEFT(entries!$L$4:$AC$95,  1) &lt;&gt; "/",    " " &amp; entries!$L$4:$AC$95 &amp; ")",    FALSE),    FALSE))))
    ) = 0,
    NOT(OR(B95="Python", B95="Git"))
))</f>
        <v>0</v>
      </c>
      <c r="L95" s="25" t="b" cm="1">
        <f t="array" ref="L95">NOT(AND(
    SUMPRODUCT(
        --(ISNUMBER(SEARCH(" " &amp; B95 &amp; " ",    IF(entries!$D$4:$D$95 = "x",    " " &amp; entries!$AD$4:$AI$95 &amp; " ",    FALSE))) +
           ISNUMBER(SEARCH(" " &amp; B95 &amp; ",",    IF(entries!$D$4:$D$95 = "x",    " " &amp; entries!$AD$4:$AI$95 &amp; ",",    FALSE))) +
           ISNUMBER(SEARCH("(" &amp; B95 &amp; ")",    IF(entries!$D$4:$D$95 = "x",    "(" &amp; entries!$AD$4:$AI$95 &amp; ")",    FALSE))) +
           ISNUMBER(SEARCH("(" &amp; B95 &amp; ", ",    IF(entries!$D$4:$D$95 = "x",     "(" &amp; entries!$AD$4:$AI$95 &amp; ", ",    FALSE))) +
           ISNUMBER(SEARCH(" " &amp; B95 &amp; ")",    IF(entries!$D$4:$D$95 = "x",     " " &amp; entries!$AD$4:$AI$95 &amp; ")",    FALSE))))
    ) = 0,
    NOT(OR(B95="Python", B95="Git"))
))</f>
        <v>0</v>
      </c>
      <c r="M95" s="17" cm="1">
        <f t="array" ref="M95">SUM((A95=skills_order!$A$3:$A$1000) * skills_order!$D$3:$D$1000)</f>
        <v>13</v>
      </c>
      <c r="N95" s="17" t="str">
        <f>INDEX(skills_order!$C$3:$C$1000, MATCH($A95, skills_order!$A$3:$A$1000, 0))</f>
        <v>Statistics</v>
      </c>
    </row>
    <row r="96" spans="1:14" x14ac:dyDescent="0.15">
      <c r="A96" s="18" t="s">
        <v>62</v>
      </c>
      <c r="B96" s="18" t="s">
        <v>94</v>
      </c>
      <c r="E96" s="23">
        <v>3</v>
      </c>
      <c r="K96" s="25" t="b" cm="1">
        <f t="array" ref="K96">NOT(AND(
    SUMPRODUCT(
        --(ISNUMBER(SEARCH(" " &amp; B96 &amp; " ",    IF(entries!$D$4:$D$95 = "x",    IF(LEFT(entries!$L$4:$AC$95,  1) &lt;&gt; "/",    " " &amp; entries!$L$4:$AC$95 &amp; " ",    FALSE),    FALSE))) +
           ISNUMBER(SEARCH(" " &amp; B96 &amp; ",",    IF(entries!$D$4:$D$95 = "x",    IF(LEFT(entries!$L$4:$AC$95,  1) &lt;&gt; "/",    " " &amp; entries!$L$4:$AC$95 &amp; ",",    FALSE),    FALSE))) +
           ISNUMBER(SEARCH("(" &amp; B96 &amp; ")",    IF(entries!$D$4:$D$95 = "x",    IF(LEFT(entries!$L$4:$AC$95,  1) &lt;&gt; "/",    "(" &amp; entries!$L$4:$AC$95 &amp; ")",    FALSE),    FALSE))) +
           ISNUMBER(SEARCH("(" &amp; B96 &amp; ", ",    IF(entries!$D$4:$D$95 = "x",    IF(LEFT(entries!$L$4:$AC$95,  1) &lt;&gt; "/",    "(" &amp; entries!$L$4:$AC$95 &amp; ", ",    FALSE),    FALSE))) +
           ISNUMBER(SEARCH(" " &amp; B96 &amp; ")",    IF(entries!$D$4:$D$95 = "x",    IF(LEFT(entries!$L$4:$AC$95,  1) &lt;&gt; "/",    " " &amp; entries!$L$4:$AC$95 &amp; ")",    FALSE),    FALSE))))
    ) = 0,
    NOT(OR(B96="Python", B96="Git"))
))</f>
        <v>0</v>
      </c>
      <c r="L96" s="25" t="b" cm="1">
        <f t="array" ref="L96">NOT(AND(
    SUMPRODUCT(
        --(ISNUMBER(SEARCH(" " &amp; B96 &amp; " ",    IF(entries!$D$4:$D$95 = "x",    " " &amp; entries!$AD$4:$AI$95 &amp; " ",    FALSE))) +
           ISNUMBER(SEARCH(" " &amp; B96 &amp; ",",    IF(entries!$D$4:$D$95 = "x",    " " &amp; entries!$AD$4:$AI$95 &amp; ",",    FALSE))) +
           ISNUMBER(SEARCH("(" &amp; B96 &amp; ")",    IF(entries!$D$4:$D$95 = "x",    "(" &amp; entries!$AD$4:$AI$95 &amp; ")",    FALSE))) +
           ISNUMBER(SEARCH("(" &amp; B96 &amp; ", ",    IF(entries!$D$4:$D$95 = "x",     "(" &amp; entries!$AD$4:$AI$95 &amp; ", ",    FALSE))) +
           ISNUMBER(SEARCH(" " &amp; B96 &amp; ")",    IF(entries!$D$4:$D$95 = "x",     " " &amp; entries!$AD$4:$AI$95 &amp; ")",    FALSE))))
    ) = 0,
    NOT(OR(B96="Python", B96="Git"))
))</f>
        <v>0</v>
      </c>
      <c r="M96" s="17" cm="1">
        <f t="array" ref="M96">SUM((A96=skills_order!$A$3:$A$1000) * skills_order!$D$3:$D$1000)</f>
        <v>13</v>
      </c>
      <c r="N96" s="17" t="str">
        <f>INDEX(skills_order!$C$3:$C$1000, MATCH($A96, skills_order!$A$3:$A$1000, 0))</f>
        <v>Statistics</v>
      </c>
    </row>
    <row r="97" spans="1:14" x14ac:dyDescent="0.15">
      <c r="A97" s="18" t="s">
        <v>62</v>
      </c>
      <c r="B97" s="18" t="s">
        <v>39</v>
      </c>
      <c r="E97" s="23">
        <v>3</v>
      </c>
      <c r="K97" s="25" t="b" cm="1">
        <f t="array" ref="K97">NOT(AND(
    SUMPRODUCT(
        --(ISNUMBER(SEARCH(" " &amp; B97 &amp; " ",    IF(entries!$D$4:$D$95 = "x",    IF(LEFT(entries!$L$4:$AC$95,  1) &lt;&gt; "/",    " " &amp; entries!$L$4:$AC$95 &amp; " ",    FALSE),    FALSE))) +
           ISNUMBER(SEARCH(" " &amp; B97 &amp; ",",    IF(entries!$D$4:$D$95 = "x",    IF(LEFT(entries!$L$4:$AC$95,  1) &lt;&gt; "/",    " " &amp; entries!$L$4:$AC$95 &amp; ",",    FALSE),    FALSE))) +
           ISNUMBER(SEARCH("(" &amp; B97 &amp; ")",    IF(entries!$D$4:$D$95 = "x",    IF(LEFT(entries!$L$4:$AC$95,  1) &lt;&gt; "/",    "(" &amp; entries!$L$4:$AC$95 &amp; ")",    FALSE),    FALSE))) +
           ISNUMBER(SEARCH("(" &amp; B97 &amp; ", ",    IF(entries!$D$4:$D$95 = "x",    IF(LEFT(entries!$L$4:$AC$95,  1) &lt;&gt; "/",    "(" &amp; entries!$L$4:$AC$95 &amp; ", ",    FALSE),    FALSE))) +
           ISNUMBER(SEARCH(" " &amp; B97 &amp; ")",    IF(entries!$D$4:$D$95 = "x",    IF(LEFT(entries!$L$4:$AC$95,  1) &lt;&gt; "/",    " " &amp; entries!$L$4:$AC$95 &amp; ")",    FALSE),    FALSE))))
    ) = 0,
    NOT(OR(B97="Python", B97="Git"))
))</f>
        <v>0</v>
      </c>
      <c r="L97" s="25" t="b" cm="1">
        <f t="array" ref="L97">NOT(AND(
    SUMPRODUCT(
        --(ISNUMBER(SEARCH(" " &amp; B97 &amp; " ",    IF(entries!$D$4:$D$95 = "x",    " " &amp; entries!$AD$4:$AI$95 &amp; " ",    FALSE))) +
           ISNUMBER(SEARCH(" " &amp; B97 &amp; ",",    IF(entries!$D$4:$D$95 = "x",    " " &amp; entries!$AD$4:$AI$95 &amp; ",",    FALSE))) +
           ISNUMBER(SEARCH("(" &amp; B97 &amp; ")",    IF(entries!$D$4:$D$95 = "x",    "(" &amp; entries!$AD$4:$AI$95 &amp; ")",    FALSE))) +
           ISNUMBER(SEARCH("(" &amp; B97 &amp; ", ",    IF(entries!$D$4:$D$95 = "x",     "(" &amp; entries!$AD$4:$AI$95 &amp; ", ",    FALSE))) +
           ISNUMBER(SEARCH(" " &amp; B97 &amp; ")",    IF(entries!$D$4:$D$95 = "x",     " " &amp; entries!$AD$4:$AI$95 &amp; ")",    FALSE))))
    ) = 0,
    NOT(OR(B97="Python", B97="Git"))
))</f>
        <v>0</v>
      </c>
      <c r="M97" s="17" cm="1">
        <f t="array" ref="M97">SUM((A97=skills_order!$A$3:$A$1000) * skills_order!$D$3:$D$1000)</f>
        <v>13</v>
      </c>
      <c r="N97" s="17" t="str">
        <f>INDEX(skills_order!$C$3:$C$1000, MATCH($A97, skills_order!$A$3:$A$1000, 0))</f>
        <v>Statistics</v>
      </c>
    </row>
    <row r="98" spans="1:14" x14ac:dyDescent="0.15">
      <c r="A98" s="18" t="s">
        <v>62</v>
      </c>
      <c r="B98" s="18" t="s">
        <v>167</v>
      </c>
      <c r="E98" s="23">
        <v>4</v>
      </c>
      <c r="F98" s="17"/>
      <c r="G98" s="17"/>
      <c r="H98" s="17"/>
      <c r="I98" s="17"/>
      <c r="K98" s="25" t="b" cm="1">
        <f t="array" ref="K98">NOT(AND(
    SUMPRODUCT(
        --(ISNUMBER(SEARCH(" " &amp; B98 &amp; " ",    IF(entries!$D$4:$D$95 = "x",    IF(LEFT(entries!$L$4:$AC$95,  1) &lt;&gt; "/",    " " &amp; entries!$L$4:$AC$95 &amp; " ",    FALSE),    FALSE))) +
           ISNUMBER(SEARCH(" " &amp; B98 &amp; ",",    IF(entries!$D$4:$D$95 = "x",    IF(LEFT(entries!$L$4:$AC$95,  1) &lt;&gt; "/",    " " &amp; entries!$L$4:$AC$95 &amp; ",",    FALSE),    FALSE))) +
           ISNUMBER(SEARCH("(" &amp; B98 &amp; ")",    IF(entries!$D$4:$D$95 = "x",    IF(LEFT(entries!$L$4:$AC$95,  1) &lt;&gt; "/",    "(" &amp; entries!$L$4:$AC$95 &amp; ")",    FALSE),    FALSE))) +
           ISNUMBER(SEARCH("(" &amp; B98 &amp; ", ",    IF(entries!$D$4:$D$95 = "x",    IF(LEFT(entries!$L$4:$AC$95,  1) &lt;&gt; "/",    "(" &amp; entries!$L$4:$AC$95 &amp; ", ",    FALSE),    FALSE))) +
           ISNUMBER(SEARCH(" " &amp; B98 &amp; ")",    IF(entries!$D$4:$D$95 = "x",    IF(LEFT(entries!$L$4:$AC$95,  1) &lt;&gt; "/",    " " &amp; entries!$L$4:$AC$95 &amp; ")",    FALSE),    FALSE))))
    ) = 0,
    NOT(OR(B98="Python", B98="Git"))
))</f>
        <v>0</v>
      </c>
      <c r="L98" s="25" t="b" cm="1">
        <f t="array" ref="L98">NOT(AND(
    SUMPRODUCT(
        --(ISNUMBER(SEARCH(" " &amp; B98 &amp; " ",    IF(entries!$D$4:$D$95 = "x",    " " &amp; entries!$AD$4:$AI$95 &amp; " ",    FALSE))) +
           ISNUMBER(SEARCH(" " &amp; B98 &amp; ",",    IF(entries!$D$4:$D$95 = "x",    " " &amp; entries!$AD$4:$AI$95 &amp; ",",    FALSE))) +
           ISNUMBER(SEARCH("(" &amp; B98 &amp; ")",    IF(entries!$D$4:$D$95 = "x",    "(" &amp; entries!$AD$4:$AI$95 &amp; ")",    FALSE))) +
           ISNUMBER(SEARCH("(" &amp; B98 &amp; ", ",    IF(entries!$D$4:$D$95 = "x",     "(" &amp; entries!$AD$4:$AI$95 &amp; ", ",    FALSE))) +
           ISNUMBER(SEARCH(" " &amp; B98 &amp; ")",    IF(entries!$D$4:$D$95 = "x",     " " &amp; entries!$AD$4:$AI$95 &amp; ")",    FALSE))))
    ) = 0,
    NOT(OR(B98="Python", B98="Git"))
))</f>
        <v>0</v>
      </c>
      <c r="M98" s="17" cm="1">
        <f t="array" ref="M98">SUM((A98=skills_order!$A$3:$A$1000) * skills_order!$D$3:$D$1000)</f>
        <v>13</v>
      </c>
      <c r="N98" s="17" t="str">
        <f>INDEX(skills_order!$C$3:$C$1000, MATCH($A98, skills_order!$A$3:$A$1000, 0))</f>
        <v>Statistics</v>
      </c>
    </row>
    <row r="99" spans="1:14" x14ac:dyDescent="0.15">
      <c r="A99" s="18" t="s">
        <v>62</v>
      </c>
      <c r="B99" s="18" t="s">
        <v>103</v>
      </c>
      <c r="E99" s="23">
        <v>3.5</v>
      </c>
      <c r="F99" s="17"/>
      <c r="G99" s="17"/>
      <c r="H99" s="17"/>
      <c r="I99" s="17"/>
      <c r="K99" s="25" t="b" cm="1">
        <f t="array" ref="K99">NOT(AND(
    SUMPRODUCT(
        --(ISNUMBER(SEARCH(" " &amp; B99 &amp; " ",    IF(entries!$D$4:$D$95 = "x",    IF(LEFT(entries!$L$4:$AC$95,  1) &lt;&gt; "/",    " " &amp; entries!$L$4:$AC$95 &amp; " ",    FALSE),    FALSE))) +
           ISNUMBER(SEARCH(" " &amp; B99 &amp; ",",    IF(entries!$D$4:$D$95 = "x",    IF(LEFT(entries!$L$4:$AC$95,  1) &lt;&gt; "/",    " " &amp; entries!$L$4:$AC$95 &amp; ",",    FALSE),    FALSE))) +
           ISNUMBER(SEARCH("(" &amp; B99 &amp; ")",    IF(entries!$D$4:$D$95 = "x",    IF(LEFT(entries!$L$4:$AC$95,  1) &lt;&gt; "/",    "(" &amp; entries!$L$4:$AC$95 &amp; ")",    FALSE),    FALSE))) +
           ISNUMBER(SEARCH("(" &amp; B99 &amp; ", ",    IF(entries!$D$4:$D$95 = "x",    IF(LEFT(entries!$L$4:$AC$95,  1) &lt;&gt; "/",    "(" &amp; entries!$L$4:$AC$95 &amp; ", ",    FALSE),    FALSE))) +
           ISNUMBER(SEARCH(" " &amp; B99 &amp; ")",    IF(entries!$D$4:$D$95 = "x",    IF(LEFT(entries!$L$4:$AC$95,  1) &lt;&gt; "/",    " " &amp; entries!$L$4:$AC$95 &amp; ")",    FALSE),    FALSE))))
    ) = 0,
    NOT(OR(B99="Python", B99="Git"))
))</f>
        <v>0</v>
      </c>
      <c r="L99" s="25" t="b" cm="1">
        <f t="array" ref="L99">NOT(AND(
    SUMPRODUCT(
        --(ISNUMBER(SEARCH(" " &amp; B99 &amp; " ",    IF(entries!$D$4:$D$95 = "x",    " " &amp; entries!$AD$4:$AI$95 &amp; " ",    FALSE))) +
           ISNUMBER(SEARCH(" " &amp; B99 &amp; ",",    IF(entries!$D$4:$D$95 = "x",    " " &amp; entries!$AD$4:$AI$95 &amp; ",",    FALSE))) +
           ISNUMBER(SEARCH("(" &amp; B99 &amp; ")",    IF(entries!$D$4:$D$95 = "x",    "(" &amp; entries!$AD$4:$AI$95 &amp; ")",    FALSE))) +
           ISNUMBER(SEARCH("(" &amp; B99 &amp; ", ",    IF(entries!$D$4:$D$95 = "x",     "(" &amp; entries!$AD$4:$AI$95 &amp; ", ",    FALSE))) +
           ISNUMBER(SEARCH(" " &amp; B99 &amp; ")",    IF(entries!$D$4:$D$95 = "x",     " " &amp; entries!$AD$4:$AI$95 &amp; ")",    FALSE))))
    ) = 0,
    NOT(OR(B99="Python", B99="Git"))
))</f>
        <v>0</v>
      </c>
      <c r="M99" s="17" cm="1">
        <f t="array" ref="M99">SUM((A99=skills_order!$A$3:$A$1000) * skills_order!$D$3:$D$1000)</f>
        <v>13</v>
      </c>
      <c r="N99" s="17" t="str">
        <f>INDEX(skills_order!$C$3:$C$1000, MATCH($A99, skills_order!$A$3:$A$1000, 0))</f>
        <v>Statistics</v>
      </c>
    </row>
    <row r="100" spans="1:14" x14ac:dyDescent="0.15">
      <c r="A100" s="18" t="s">
        <v>62</v>
      </c>
      <c r="B100" s="18" t="s">
        <v>168</v>
      </c>
      <c r="E100" s="23" t="s">
        <v>13</v>
      </c>
      <c r="F100" s="17"/>
      <c r="G100" s="17"/>
      <c r="H100" s="17"/>
      <c r="I100" s="17"/>
      <c r="K100" s="25" t="b" cm="1">
        <f t="array" ref="K100">NOT(AND(
    SUMPRODUCT(
        --(ISNUMBER(SEARCH(" " &amp; B100 &amp; " ",    IF(entries!$D$4:$D$95 = "x",    IF(LEFT(entries!$L$4:$AC$95,  1) &lt;&gt; "/",    " " &amp; entries!$L$4:$AC$95 &amp; " ",    FALSE),    FALSE))) +
           ISNUMBER(SEARCH(" " &amp; B100 &amp; ",",    IF(entries!$D$4:$D$95 = "x",    IF(LEFT(entries!$L$4:$AC$95,  1) &lt;&gt; "/",    " " &amp; entries!$L$4:$AC$95 &amp; ",",    FALSE),    FALSE))) +
           ISNUMBER(SEARCH("(" &amp; B100 &amp; ")",    IF(entries!$D$4:$D$95 = "x",    IF(LEFT(entries!$L$4:$AC$95,  1) &lt;&gt; "/",    "(" &amp; entries!$L$4:$AC$95 &amp; ")",    FALSE),    FALSE))) +
           ISNUMBER(SEARCH("(" &amp; B100 &amp; ", ",    IF(entries!$D$4:$D$95 = "x",    IF(LEFT(entries!$L$4:$AC$95,  1) &lt;&gt; "/",    "(" &amp; entries!$L$4:$AC$95 &amp; ", ",    FALSE),    FALSE))) +
           ISNUMBER(SEARCH(" " &amp; B100 &amp; ")",    IF(entries!$D$4:$D$95 = "x",    IF(LEFT(entries!$L$4:$AC$95,  1) &lt;&gt; "/",    " " &amp; entries!$L$4:$AC$95 &amp; ")",    FALSE),    FALSE))))
    ) = 0,
    NOT(OR(B100="Python", B100="Git"))
))</f>
        <v>0</v>
      </c>
      <c r="L100" s="25" t="b" cm="1">
        <f t="array" ref="L100">NOT(AND(
    SUMPRODUCT(
        --(ISNUMBER(SEARCH(" " &amp; B100 &amp; " ",    IF(entries!$D$4:$D$95 = "x",    " " &amp; entries!$AD$4:$AI$95 &amp; " ",    FALSE))) +
           ISNUMBER(SEARCH(" " &amp; B100 &amp; ",",    IF(entries!$D$4:$D$95 = "x",    " " &amp; entries!$AD$4:$AI$95 &amp; ",",    FALSE))) +
           ISNUMBER(SEARCH("(" &amp; B100 &amp; ")",    IF(entries!$D$4:$D$95 = "x",    "(" &amp; entries!$AD$4:$AI$95 &amp; ")",    FALSE))) +
           ISNUMBER(SEARCH("(" &amp; B100 &amp; ", ",    IF(entries!$D$4:$D$95 = "x",     "(" &amp; entries!$AD$4:$AI$95 &amp; ", ",    FALSE))) +
           ISNUMBER(SEARCH(" " &amp; B100 &amp; ")",    IF(entries!$D$4:$D$95 = "x",     " " &amp; entries!$AD$4:$AI$95 &amp; ")",    FALSE))))
    ) = 0,
    NOT(OR(B100="Python", B100="Git"))
))</f>
        <v>0</v>
      </c>
      <c r="M100" s="17" cm="1">
        <f t="array" ref="M100">SUM((A100=skills_order!$A$3:$A$1000) * skills_order!$D$3:$D$1000)</f>
        <v>13</v>
      </c>
      <c r="N100" s="17" t="str">
        <f>INDEX(skills_order!$C$3:$C$1000, MATCH($A100, skills_order!$A$3:$A$1000, 0))</f>
        <v>Statistics</v>
      </c>
    </row>
    <row r="101" spans="1:14" x14ac:dyDescent="0.15">
      <c r="A101" s="18" t="s">
        <v>62</v>
      </c>
      <c r="B101" s="18" t="s">
        <v>25</v>
      </c>
      <c r="E101" s="23" t="s">
        <v>13</v>
      </c>
      <c r="F101" s="17"/>
      <c r="G101" s="17"/>
      <c r="H101" s="17"/>
      <c r="I101" s="17"/>
      <c r="K101" s="25" t="b" cm="1">
        <f t="array" ref="K101">NOT(AND(
    SUMPRODUCT(
        --(ISNUMBER(SEARCH(" " &amp; B101 &amp; " ",    IF(entries!$D$4:$D$95 = "x",    IF(LEFT(entries!$L$4:$AC$95,  1) &lt;&gt; "/",    " " &amp; entries!$L$4:$AC$95 &amp; " ",    FALSE),    FALSE))) +
           ISNUMBER(SEARCH(" " &amp; B101 &amp; ",",    IF(entries!$D$4:$D$95 = "x",    IF(LEFT(entries!$L$4:$AC$95,  1) &lt;&gt; "/",    " " &amp; entries!$L$4:$AC$95 &amp; ",",    FALSE),    FALSE))) +
           ISNUMBER(SEARCH("(" &amp; B101 &amp; ")",    IF(entries!$D$4:$D$95 = "x",    IF(LEFT(entries!$L$4:$AC$95,  1) &lt;&gt; "/",    "(" &amp; entries!$L$4:$AC$95 &amp; ")",    FALSE),    FALSE))) +
           ISNUMBER(SEARCH("(" &amp; B101 &amp; ", ",    IF(entries!$D$4:$D$95 = "x",    IF(LEFT(entries!$L$4:$AC$95,  1) &lt;&gt; "/",    "(" &amp; entries!$L$4:$AC$95 &amp; ", ",    FALSE),    FALSE))) +
           ISNUMBER(SEARCH(" " &amp; B101 &amp; ")",    IF(entries!$D$4:$D$95 = "x",    IF(LEFT(entries!$L$4:$AC$95,  1) &lt;&gt; "/",    " " &amp; entries!$L$4:$AC$95 &amp; ")",    FALSE),    FALSE))))
    ) = 0,
    NOT(OR(B101="Python", B101="Git"))
))</f>
        <v>0</v>
      </c>
      <c r="L101" s="25" t="b" cm="1">
        <f t="array" ref="L101">NOT(AND(
    SUMPRODUCT(
        --(ISNUMBER(SEARCH(" " &amp; B101 &amp; " ",    IF(entries!$D$4:$D$95 = "x",    " " &amp; entries!$AD$4:$AI$95 &amp; " ",    FALSE))) +
           ISNUMBER(SEARCH(" " &amp; B101 &amp; ",",    IF(entries!$D$4:$D$95 = "x",    " " &amp; entries!$AD$4:$AI$95 &amp; ",",    FALSE))) +
           ISNUMBER(SEARCH("(" &amp; B101 &amp; ")",    IF(entries!$D$4:$D$95 = "x",    "(" &amp; entries!$AD$4:$AI$95 &amp; ")",    FALSE))) +
           ISNUMBER(SEARCH("(" &amp; B101 &amp; ", ",    IF(entries!$D$4:$D$95 = "x",     "(" &amp; entries!$AD$4:$AI$95 &amp; ", ",    FALSE))) +
           ISNUMBER(SEARCH(" " &amp; B101 &amp; ")",    IF(entries!$D$4:$D$95 = "x",     " " &amp; entries!$AD$4:$AI$95 &amp; ")",    FALSE))))
    ) = 0,
    NOT(OR(B101="Python", B101="Git"))
))</f>
        <v>0</v>
      </c>
      <c r="M101" s="17" cm="1">
        <f t="array" ref="M101">SUM((A101=skills_order!$A$3:$A$1000) * skills_order!$D$3:$D$1000)</f>
        <v>13</v>
      </c>
      <c r="N101" s="17" t="str">
        <f>INDEX(skills_order!$C$3:$C$1000, MATCH($A101, skills_order!$A$3:$A$1000, 0))</f>
        <v>Statistics</v>
      </c>
    </row>
    <row r="102" spans="1:14" x14ac:dyDescent="0.15">
      <c r="A102" s="18" t="s">
        <v>62</v>
      </c>
      <c r="B102" s="18" t="s">
        <v>66</v>
      </c>
      <c r="E102" s="23" t="s">
        <v>13</v>
      </c>
      <c r="F102" s="17"/>
      <c r="G102" s="17"/>
      <c r="H102" s="17"/>
      <c r="I102" s="17"/>
      <c r="K102" s="25" t="b" cm="1">
        <f t="array" ref="K102">NOT(AND(
    SUMPRODUCT(
        --(ISNUMBER(SEARCH(" " &amp; B102 &amp; " ",    IF(entries!$D$4:$D$95 = "x",    IF(LEFT(entries!$L$4:$AC$95,  1) &lt;&gt; "/",    " " &amp; entries!$L$4:$AC$95 &amp; " ",    FALSE),    FALSE))) +
           ISNUMBER(SEARCH(" " &amp; B102 &amp; ",",    IF(entries!$D$4:$D$95 = "x",    IF(LEFT(entries!$L$4:$AC$95,  1) &lt;&gt; "/",    " " &amp; entries!$L$4:$AC$95 &amp; ",",    FALSE),    FALSE))) +
           ISNUMBER(SEARCH("(" &amp; B102 &amp; ")",    IF(entries!$D$4:$D$95 = "x",    IF(LEFT(entries!$L$4:$AC$95,  1) &lt;&gt; "/",    "(" &amp; entries!$L$4:$AC$95 &amp; ")",    FALSE),    FALSE))) +
           ISNUMBER(SEARCH("(" &amp; B102 &amp; ", ",    IF(entries!$D$4:$D$95 = "x",    IF(LEFT(entries!$L$4:$AC$95,  1) &lt;&gt; "/",    "(" &amp; entries!$L$4:$AC$95 &amp; ", ",    FALSE),    FALSE))) +
           ISNUMBER(SEARCH(" " &amp; B102 &amp; ")",    IF(entries!$D$4:$D$95 = "x",    IF(LEFT(entries!$L$4:$AC$95,  1) &lt;&gt; "/",    " " &amp; entries!$L$4:$AC$95 &amp; ")",    FALSE),    FALSE))))
    ) = 0,
    NOT(OR(B102="Python", B102="Git"))
))</f>
        <v>0</v>
      </c>
      <c r="L102" s="25" t="b" cm="1">
        <f t="array" ref="L102">NOT(AND(
    SUMPRODUCT(
        --(ISNUMBER(SEARCH(" " &amp; B102 &amp; " ",    IF(entries!$D$4:$D$95 = "x",    " " &amp; entries!$AD$4:$AI$95 &amp; " ",    FALSE))) +
           ISNUMBER(SEARCH(" " &amp; B102 &amp; ",",    IF(entries!$D$4:$D$95 = "x",    " " &amp; entries!$AD$4:$AI$95 &amp; ",",    FALSE))) +
           ISNUMBER(SEARCH("(" &amp; B102 &amp; ")",    IF(entries!$D$4:$D$95 = "x",    "(" &amp; entries!$AD$4:$AI$95 &amp; ")",    FALSE))) +
           ISNUMBER(SEARCH("(" &amp; B102 &amp; ", ",    IF(entries!$D$4:$D$95 = "x",     "(" &amp; entries!$AD$4:$AI$95 &amp; ", ",    FALSE))) +
           ISNUMBER(SEARCH(" " &amp; B102 &amp; ")",    IF(entries!$D$4:$D$95 = "x",     " " &amp; entries!$AD$4:$AI$95 &amp; ")",    FALSE))))
    ) = 0,
    NOT(OR(B102="Python", B102="Git"))
))</f>
        <v>0</v>
      </c>
      <c r="M102" s="17" cm="1">
        <f t="array" ref="M102">SUM((A102=skills_order!$A$3:$A$1000) * skills_order!$D$3:$D$1000)</f>
        <v>13</v>
      </c>
      <c r="N102" s="17" t="str">
        <f>INDEX(skills_order!$C$3:$C$1000, MATCH($A102, skills_order!$A$3:$A$1000, 0))</f>
        <v>Statistics</v>
      </c>
    </row>
    <row r="103" spans="1:14" x14ac:dyDescent="0.15">
      <c r="A103" s="18" t="s">
        <v>62</v>
      </c>
      <c r="B103" s="18" t="s">
        <v>198</v>
      </c>
      <c r="E103" s="23">
        <v>4</v>
      </c>
      <c r="K103" s="17" t="b" cm="1">
        <f t="array" ref="K103">NOT(AND(
    SUMPRODUCT(
        --(ISNUMBER(SEARCH(" " &amp; B103 &amp; " ",    IF(entries!$D$4:$D$95 = "x",    IF(LEFT(entries!$L$4:$AC$95,  1) &lt;&gt; "/",    " " &amp; entries!$L$4:$AC$95 &amp; " ",    FALSE),    FALSE))) +
           ISNUMBER(SEARCH(" " &amp; B103 &amp; ",",    IF(entries!$D$4:$D$95 = "x",    IF(LEFT(entries!$L$4:$AC$95,  1) &lt;&gt; "/",    " " &amp; entries!$L$4:$AC$95 &amp; ",",    FALSE),    FALSE))) +
           ISNUMBER(SEARCH("(" &amp; B103 &amp; ")",    IF(entries!$D$4:$D$95 = "x",    IF(LEFT(entries!$L$4:$AC$95,  1) &lt;&gt; "/",    "(" &amp; entries!$L$4:$AC$95 &amp; ")",    FALSE),    FALSE))) +
           ISNUMBER(SEARCH("(" &amp; B103 &amp; ", ",    IF(entries!$D$4:$D$95 = "x",    IF(LEFT(entries!$L$4:$AC$95,  1) &lt;&gt; "/",    "(" &amp; entries!$L$4:$AC$95 &amp; ", ",    FALSE),    FALSE))) +
           ISNUMBER(SEARCH(" " &amp; B103 &amp; ")",    IF(entries!$D$4:$D$95 = "x",    IF(LEFT(entries!$L$4:$AC$95,  1) &lt;&gt; "/",    " " &amp; entries!$L$4:$AC$95 &amp; ")",    FALSE),    FALSE))))
    ) = 0,
    NOT(OR(B103="Python", B103="Git"))
))</f>
        <v>0</v>
      </c>
      <c r="L103" s="17" t="b" cm="1">
        <f t="array" ref="L103">NOT(AND(
    SUMPRODUCT(
        --(ISNUMBER(SEARCH(" " &amp; B103 &amp; " ",    IF(entries!$D$4:$D$95 = "x",    " " &amp; entries!$AD$4:$AI$95 &amp; " ",    FALSE))) +
           ISNUMBER(SEARCH(" " &amp; B103 &amp; ",",    IF(entries!$D$4:$D$95 = "x",    " " &amp; entries!$AD$4:$AI$95 &amp; ",",    FALSE))) +
           ISNUMBER(SEARCH("(" &amp; B103 &amp; ")",    IF(entries!$D$4:$D$95 = "x",    "(" &amp; entries!$AD$4:$AI$95 &amp; ")",    FALSE))) +
           ISNUMBER(SEARCH("(" &amp; B103 &amp; ", ",    IF(entries!$D$4:$D$95 = "x",     "(" &amp; entries!$AD$4:$AI$95 &amp; ", ",    FALSE))) +
           ISNUMBER(SEARCH(" " &amp; B103 &amp; ")",    IF(entries!$D$4:$D$95 = "x",     " " &amp; entries!$AD$4:$AI$95 &amp; ")",    FALSE))))
    ) = 0,
    NOT(OR(B103="Python", B103="Git"))
))</f>
        <v>0</v>
      </c>
      <c r="M103" s="17" cm="1">
        <f t="array" ref="M103">SUM((A103=skills_order!$A$3:$A$1000) * skills_order!$D$3:$D$1000)</f>
        <v>13</v>
      </c>
      <c r="N103" s="17" t="str">
        <f>INDEX(skills_order!$C$3:$C$1000, MATCH($A103, skills_order!$A$3:$A$1000, 0))</f>
        <v>Statistics</v>
      </c>
    </row>
    <row r="104" spans="1:14" x14ac:dyDescent="0.15">
      <c r="A104" s="18" t="s">
        <v>62</v>
      </c>
      <c r="B104" s="18" t="s">
        <v>204</v>
      </c>
      <c r="E104" s="23">
        <v>4</v>
      </c>
      <c r="K104" s="17" t="b" cm="1">
        <f t="array" ref="K104">NOT(AND(
    SUMPRODUCT(
        --(ISNUMBER(SEARCH(" " &amp; B104 &amp; " ",    IF(entries!$D$4:$D$95 = "x",    IF(LEFT(entries!$L$4:$AC$95,  1) &lt;&gt; "/",    " " &amp; entries!$L$4:$AC$95 &amp; " ",    FALSE),    FALSE))) +
           ISNUMBER(SEARCH(" " &amp; B104 &amp; ",",    IF(entries!$D$4:$D$95 = "x",    IF(LEFT(entries!$L$4:$AC$95,  1) &lt;&gt; "/",    " " &amp; entries!$L$4:$AC$95 &amp; ",",    FALSE),    FALSE))) +
           ISNUMBER(SEARCH("(" &amp; B104 &amp; ")",    IF(entries!$D$4:$D$95 = "x",    IF(LEFT(entries!$L$4:$AC$95,  1) &lt;&gt; "/",    "(" &amp; entries!$L$4:$AC$95 &amp; ")",    FALSE),    FALSE))) +
           ISNUMBER(SEARCH("(" &amp; B104 &amp; ", ",    IF(entries!$D$4:$D$95 = "x",    IF(LEFT(entries!$L$4:$AC$95,  1) &lt;&gt; "/",    "(" &amp; entries!$L$4:$AC$95 &amp; ", ",    FALSE),    FALSE))) +
           ISNUMBER(SEARCH(" " &amp; B104 &amp; ")",    IF(entries!$D$4:$D$95 = "x",    IF(LEFT(entries!$L$4:$AC$95,  1) &lt;&gt; "/",    " " &amp; entries!$L$4:$AC$95 &amp; ")",    FALSE),    FALSE))))
    ) = 0,
    NOT(OR(B104="Python", B104="Git"))
))</f>
        <v>0</v>
      </c>
      <c r="L104" s="17" t="b" cm="1">
        <f t="array" ref="L104">NOT(AND(
    SUMPRODUCT(
        --(ISNUMBER(SEARCH(" " &amp; B104 &amp; " ",    IF(entries!$D$4:$D$95 = "x",    " " &amp; entries!$AD$4:$AI$95 &amp; " ",    FALSE))) +
           ISNUMBER(SEARCH(" " &amp; B104 &amp; ",",    IF(entries!$D$4:$D$95 = "x",    " " &amp; entries!$AD$4:$AI$95 &amp; ",",    FALSE))) +
           ISNUMBER(SEARCH("(" &amp; B104 &amp; ")",    IF(entries!$D$4:$D$95 = "x",    "(" &amp; entries!$AD$4:$AI$95 &amp; ")",    FALSE))) +
           ISNUMBER(SEARCH("(" &amp; B104 &amp; ", ",    IF(entries!$D$4:$D$95 = "x",     "(" &amp; entries!$AD$4:$AI$95 &amp; ", ",    FALSE))) +
           ISNUMBER(SEARCH(" " &amp; B104 &amp; ")",    IF(entries!$D$4:$D$95 = "x",     " " &amp; entries!$AD$4:$AI$95 &amp; ")",    FALSE))))
    ) = 0,
    NOT(OR(B104="Python", B104="Git"))
))</f>
        <v>0</v>
      </c>
      <c r="M104" s="17" cm="1">
        <f t="array" ref="M104">SUM((A104=skills_order!$A$3:$A$1000) * skills_order!$D$3:$D$1000)</f>
        <v>13</v>
      </c>
      <c r="N104" s="17" t="str">
        <f>INDEX(skills_order!$C$3:$C$1000, MATCH($A104, skills_order!$A$3:$A$1000, 0))</f>
        <v>Statistics</v>
      </c>
    </row>
    <row r="105" spans="1:14" x14ac:dyDescent="0.15">
      <c r="A105" s="18" t="s">
        <v>62</v>
      </c>
      <c r="B105" s="18" t="s">
        <v>205</v>
      </c>
      <c r="E105" s="23">
        <v>4</v>
      </c>
      <c r="K105" s="17" t="b" cm="1">
        <f t="array" ref="K105">NOT(AND(
    SUMPRODUCT(
        --(ISNUMBER(SEARCH(" " &amp; B105 &amp; " ",    IF(entries!$D$4:$D$95 = "x",    IF(LEFT(entries!$L$4:$AC$95,  1) &lt;&gt; "/",    " " &amp; entries!$L$4:$AC$95 &amp; " ",    FALSE),    FALSE))) +
           ISNUMBER(SEARCH(" " &amp; B105 &amp; ",",    IF(entries!$D$4:$D$95 = "x",    IF(LEFT(entries!$L$4:$AC$95,  1) &lt;&gt; "/",    " " &amp; entries!$L$4:$AC$95 &amp; ",",    FALSE),    FALSE))) +
           ISNUMBER(SEARCH("(" &amp; B105 &amp; ")",    IF(entries!$D$4:$D$95 = "x",    IF(LEFT(entries!$L$4:$AC$95,  1) &lt;&gt; "/",    "(" &amp; entries!$L$4:$AC$95 &amp; ")",    FALSE),    FALSE))) +
           ISNUMBER(SEARCH("(" &amp; B105 &amp; ", ",    IF(entries!$D$4:$D$95 = "x",    IF(LEFT(entries!$L$4:$AC$95,  1) &lt;&gt; "/",    "(" &amp; entries!$L$4:$AC$95 &amp; ", ",    FALSE),    FALSE))) +
           ISNUMBER(SEARCH(" " &amp; B105 &amp; ")",    IF(entries!$D$4:$D$95 = "x",    IF(LEFT(entries!$L$4:$AC$95,  1) &lt;&gt; "/",    " " &amp; entries!$L$4:$AC$95 &amp; ")",    FALSE),    FALSE))))
    ) = 0,
    NOT(OR(B105="Python", B105="Git"))
))</f>
        <v>0</v>
      </c>
      <c r="L105" s="17" t="b" cm="1">
        <f t="array" ref="L105">NOT(AND(
    SUMPRODUCT(
        --(ISNUMBER(SEARCH(" " &amp; B105 &amp; " ",    IF(entries!$D$4:$D$95 = "x",    " " &amp; entries!$AD$4:$AI$95 &amp; " ",    FALSE))) +
           ISNUMBER(SEARCH(" " &amp; B105 &amp; ",",    IF(entries!$D$4:$D$95 = "x",    " " &amp; entries!$AD$4:$AI$95 &amp; ",",    FALSE))) +
           ISNUMBER(SEARCH("(" &amp; B105 &amp; ")",    IF(entries!$D$4:$D$95 = "x",    "(" &amp; entries!$AD$4:$AI$95 &amp; ")",    FALSE))) +
           ISNUMBER(SEARCH("(" &amp; B105 &amp; ", ",    IF(entries!$D$4:$D$95 = "x",     "(" &amp; entries!$AD$4:$AI$95 &amp; ", ",    FALSE))) +
           ISNUMBER(SEARCH(" " &amp; B105 &amp; ")",    IF(entries!$D$4:$D$95 = "x",     " " &amp; entries!$AD$4:$AI$95 &amp; ")",    FALSE))))
    ) = 0,
    NOT(OR(B105="Python", B105="Git"))
))</f>
        <v>0</v>
      </c>
      <c r="M105" s="17" cm="1">
        <f t="array" ref="M105">SUM((A105=skills_order!$A$3:$A$1000) * skills_order!$D$3:$D$1000)</f>
        <v>13</v>
      </c>
      <c r="N105" s="17" t="str">
        <f>INDEX(skills_order!$C$3:$C$1000, MATCH($A105, skills_order!$A$3:$A$1000, 0))</f>
        <v>Statistics</v>
      </c>
    </row>
    <row r="106" spans="1:14" x14ac:dyDescent="0.15">
      <c r="A106" s="18" t="s">
        <v>62</v>
      </c>
      <c r="B106" s="18" t="s">
        <v>210</v>
      </c>
      <c r="E106" s="23">
        <v>4.25</v>
      </c>
      <c r="K106" s="17" t="b" cm="1">
        <f t="array" ref="K106">NOT(AND(
    SUMPRODUCT(
        --(ISNUMBER(SEARCH(" " &amp; B106 &amp; " ",    IF(entries!$D$4:$D$95 = "x",    IF(LEFT(entries!$L$4:$AC$95,  1) &lt;&gt; "/",    " " &amp; entries!$L$4:$AC$95 &amp; " ",    FALSE),    FALSE))) +
           ISNUMBER(SEARCH(" " &amp; B106 &amp; ",",    IF(entries!$D$4:$D$95 = "x",    IF(LEFT(entries!$L$4:$AC$95,  1) &lt;&gt; "/",    " " &amp; entries!$L$4:$AC$95 &amp; ",",    FALSE),    FALSE))) +
           ISNUMBER(SEARCH("(" &amp; B106 &amp; ")",    IF(entries!$D$4:$D$95 = "x",    IF(LEFT(entries!$L$4:$AC$95,  1) &lt;&gt; "/",    "(" &amp; entries!$L$4:$AC$95 &amp; ")",    FALSE),    FALSE))) +
           ISNUMBER(SEARCH("(" &amp; B106 &amp; ", ",    IF(entries!$D$4:$D$95 = "x",    IF(LEFT(entries!$L$4:$AC$95,  1) &lt;&gt; "/",    "(" &amp; entries!$L$4:$AC$95 &amp; ", ",    FALSE),    FALSE))) +
           ISNUMBER(SEARCH(" " &amp; B106 &amp; ")",    IF(entries!$D$4:$D$95 = "x",    IF(LEFT(entries!$L$4:$AC$95,  1) &lt;&gt; "/",    " " &amp; entries!$L$4:$AC$95 &amp; ")",    FALSE),    FALSE))))
    ) = 0,
    NOT(OR(B106="Python", B106="Git"))
))</f>
        <v>0</v>
      </c>
      <c r="L106" s="17" t="b" cm="1">
        <f t="array" ref="L106">NOT(AND(
    SUMPRODUCT(
        --(ISNUMBER(SEARCH(" " &amp; B106 &amp; " ",    IF(entries!$D$4:$D$95 = "x",    " " &amp; entries!$AD$4:$AI$95 &amp; " ",    FALSE))) +
           ISNUMBER(SEARCH(" " &amp; B106 &amp; ",",    IF(entries!$D$4:$D$95 = "x",    " " &amp; entries!$AD$4:$AI$95 &amp; ",",    FALSE))) +
           ISNUMBER(SEARCH("(" &amp; B106 &amp; ")",    IF(entries!$D$4:$D$95 = "x",    "(" &amp; entries!$AD$4:$AI$95 &amp; ")",    FALSE))) +
           ISNUMBER(SEARCH("(" &amp; B106 &amp; ", ",    IF(entries!$D$4:$D$95 = "x",     "(" &amp; entries!$AD$4:$AI$95 &amp; ", ",    FALSE))) +
           ISNUMBER(SEARCH(" " &amp; B106 &amp; ")",    IF(entries!$D$4:$D$95 = "x",     " " &amp; entries!$AD$4:$AI$95 &amp; ")",    FALSE))))
    ) = 0,
    NOT(OR(B106="Python", B106="Git"))
))</f>
        <v>0</v>
      </c>
      <c r="M106" s="17" cm="1">
        <f t="array" ref="M106">SUM((A106=skills_order!$A$3:$A$1000) * skills_order!$D$3:$D$1000)</f>
        <v>13</v>
      </c>
      <c r="N106" s="17" t="str">
        <f>INDEX(skills_order!$C$3:$C$1000, MATCH($A106, skills_order!$A$3:$A$1000, 0))</f>
        <v>Statistics</v>
      </c>
    </row>
    <row r="107" spans="1:14" x14ac:dyDescent="0.15">
      <c r="A107" s="18" t="s">
        <v>62</v>
      </c>
      <c r="B107" s="18" t="s">
        <v>178</v>
      </c>
      <c r="E107" s="23">
        <v>4.25</v>
      </c>
      <c r="K107" s="17" t="b" cm="1">
        <f t="array" ref="K107">NOT(AND(
    SUMPRODUCT(
        --(ISNUMBER(SEARCH(" " &amp; B107 &amp; " ",    IF(entries!$D$4:$D$95 = "x",    IF(LEFT(entries!$L$4:$AC$95,  1) &lt;&gt; "/",    " " &amp; entries!$L$4:$AC$95 &amp; " ",    FALSE),    FALSE))) +
           ISNUMBER(SEARCH(" " &amp; B107 &amp; ",",    IF(entries!$D$4:$D$95 = "x",    IF(LEFT(entries!$L$4:$AC$95,  1) &lt;&gt; "/",    " " &amp; entries!$L$4:$AC$95 &amp; ",",    FALSE),    FALSE))) +
           ISNUMBER(SEARCH("(" &amp; B107 &amp; ")",    IF(entries!$D$4:$D$95 = "x",    IF(LEFT(entries!$L$4:$AC$95,  1) &lt;&gt; "/",    "(" &amp; entries!$L$4:$AC$95 &amp; ")",    FALSE),    FALSE))) +
           ISNUMBER(SEARCH("(" &amp; B107 &amp; ", ",    IF(entries!$D$4:$D$95 = "x",    IF(LEFT(entries!$L$4:$AC$95,  1) &lt;&gt; "/",    "(" &amp; entries!$L$4:$AC$95 &amp; ", ",    FALSE),    FALSE))) +
           ISNUMBER(SEARCH(" " &amp; B107 &amp; ")",    IF(entries!$D$4:$D$95 = "x",    IF(LEFT(entries!$L$4:$AC$95,  1) &lt;&gt; "/",    " " &amp; entries!$L$4:$AC$95 &amp; ")",    FALSE),    FALSE))))
    ) = 0,
    NOT(OR(B107="Python", B107="Git"))
))</f>
        <v>0</v>
      </c>
      <c r="L107" s="17" t="b" cm="1">
        <f t="array" ref="L107">NOT(AND(
    SUMPRODUCT(
        --(ISNUMBER(SEARCH(" " &amp; B107 &amp; " ",    IF(entries!$D$4:$D$95 = "x",    " " &amp; entries!$AD$4:$AI$95 &amp; " ",    FALSE))) +
           ISNUMBER(SEARCH(" " &amp; B107 &amp; ",",    IF(entries!$D$4:$D$95 = "x",    " " &amp; entries!$AD$4:$AI$95 &amp; ",",    FALSE))) +
           ISNUMBER(SEARCH("(" &amp; B107 &amp; ")",    IF(entries!$D$4:$D$95 = "x",    "(" &amp; entries!$AD$4:$AI$95 &amp; ")",    FALSE))) +
           ISNUMBER(SEARCH("(" &amp; B107 &amp; ", ",    IF(entries!$D$4:$D$95 = "x",     "(" &amp; entries!$AD$4:$AI$95 &amp; ", ",    FALSE))) +
           ISNUMBER(SEARCH(" " &amp; B107 &amp; ")",    IF(entries!$D$4:$D$95 = "x",     " " &amp; entries!$AD$4:$AI$95 &amp; ")",    FALSE))))
    ) = 0,
    NOT(OR(B107="Python", B107="Git"))
))</f>
        <v>0</v>
      </c>
      <c r="M107" s="17" cm="1">
        <f t="array" ref="M107">SUM((A107=skills_order!$A$3:$A$1000) * skills_order!$D$3:$D$1000)</f>
        <v>13</v>
      </c>
      <c r="N107" s="17" t="str">
        <f>INDEX(skills_order!$C$3:$C$1000, MATCH($A107, skills_order!$A$3:$A$1000, 0))</f>
        <v>Statistics</v>
      </c>
    </row>
    <row r="108" spans="1:14" x14ac:dyDescent="0.15">
      <c r="A108" s="18" t="s">
        <v>62</v>
      </c>
      <c r="B108" s="18" t="s">
        <v>215</v>
      </c>
      <c r="E108" s="23">
        <v>2</v>
      </c>
      <c r="K108" s="17" t="b" cm="1">
        <f t="array" ref="K108">NOT(AND(
    SUMPRODUCT(
        --(ISNUMBER(SEARCH(" " &amp; B108 &amp; " ",    IF(entries!$D$4:$D$95 = "x",    IF(LEFT(entries!$L$4:$AC$95,  1) &lt;&gt; "/",    " " &amp; entries!$L$4:$AC$95 &amp; " ",    FALSE),    FALSE))) +
           ISNUMBER(SEARCH(" " &amp; B108 &amp; ",",    IF(entries!$D$4:$D$95 = "x",    IF(LEFT(entries!$L$4:$AC$95,  1) &lt;&gt; "/",    " " &amp; entries!$L$4:$AC$95 &amp; ",",    FALSE),    FALSE))) +
           ISNUMBER(SEARCH("(" &amp; B108 &amp; ")",    IF(entries!$D$4:$D$95 = "x",    IF(LEFT(entries!$L$4:$AC$95,  1) &lt;&gt; "/",    "(" &amp; entries!$L$4:$AC$95 &amp; ")",    FALSE),    FALSE))) +
           ISNUMBER(SEARCH("(" &amp; B108 &amp; ", ",    IF(entries!$D$4:$D$95 = "x",    IF(LEFT(entries!$L$4:$AC$95,  1) &lt;&gt; "/",    "(" &amp; entries!$L$4:$AC$95 &amp; ", ",    FALSE),    FALSE))) +
           ISNUMBER(SEARCH(" " &amp; B108 &amp; ")",    IF(entries!$D$4:$D$95 = "x",    IF(LEFT(entries!$L$4:$AC$95,  1) &lt;&gt; "/",    " " &amp; entries!$L$4:$AC$95 &amp; ")",    FALSE),    FALSE))))
    ) = 0,
    NOT(OR(B108="Python", B108="Git"))
))</f>
        <v>0</v>
      </c>
      <c r="L108" s="17" t="b" cm="1">
        <f t="array" ref="L108">NOT(AND(
    SUMPRODUCT(
        --(ISNUMBER(SEARCH(" " &amp; B108 &amp; " ",    IF(entries!$D$4:$D$95 = "x",    " " &amp; entries!$AD$4:$AI$95 &amp; " ",    FALSE))) +
           ISNUMBER(SEARCH(" " &amp; B108 &amp; ",",    IF(entries!$D$4:$D$95 = "x",    " " &amp; entries!$AD$4:$AI$95 &amp; ",",    FALSE))) +
           ISNUMBER(SEARCH("(" &amp; B108 &amp; ")",    IF(entries!$D$4:$D$95 = "x",    "(" &amp; entries!$AD$4:$AI$95 &amp; ")",    FALSE))) +
           ISNUMBER(SEARCH("(" &amp; B108 &amp; ", ",    IF(entries!$D$4:$D$95 = "x",     "(" &amp; entries!$AD$4:$AI$95 &amp; ", ",    FALSE))) +
           ISNUMBER(SEARCH(" " &amp; B108 &amp; ")",    IF(entries!$D$4:$D$95 = "x",     " " &amp; entries!$AD$4:$AI$95 &amp; ")",    FALSE))))
    ) = 0,
    NOT(OR(B108="Python", B108="Git"))
))</f>
        <v>0</v>
      </c>
      <c r="M108" s="17" cm="1">
        <f t="array" ref="M108">SUM((A108=skills_order!$A$3:$A$1000) * skills_order!$D$3:$D$1000)</f>
        <v>13</v>
      </c>
      <c r="N108" s="17" t="str">
        <f>INDEX(skills_order!$C$3:$C$1000, MATCH($A108, skills_order!$A$3:$A$1000, 0))</f>
        <v>Statistics</v>
      </c>
    </row>
    <row r="109" spans="1:14" x14ac:dyDescent="0.15">
      <c r="A109" s="18" t="s">
        <v>62</v>
      </c>
      <c r="B109" s="18" t="s">
        <v>216</v>
      </c>
      <c r="E109" s="23">
        <v>2</v>
      </c>
      <c r="K109" s="17" t="b" cm="1">
        <f t="array" ref="K109">NOT(AND(
    SUMPRODUCT(
        --(ISNUMBER(SEARCH(" " &amp; B109 &amp; " ",    IF(entries!$D$4:$D$95 = "x",    IF(LEFT(entries!$L$4:$AC$95,  1) &lt;&gt; "/",    " " &amp; entries!$L$4:$AC$95 &amp; " ",    FALSE),    FALSE))) +
           ISNUMBER(SEARCH(" " &amp; B109 &amp; ",",    IF(entries!$D$4:$D$95 = "x",    IF(LEFT(entries!$L$4:$AC$95,  1) &lt;&gt; "/",    " " &amp; entries!$L$4:$AC$95 &amp; ",",    FALSE),    FALSE))) +
           ISNUMBER(SEARCH("(" &amp; B109 &amp; ")",    IF(entries!$D$4:$D$95 = "x",    IF(LEFT(entries!$L$4:$AC$95,  1) &lt;&gt; "/",    "(" &amp; entries!$L$4:$AC$95 &amp; ")",    FALSE),    FALSE))) +
           ISNUMBER(SEARCH("(" &amp; B109 &amp; ", ",    IF(entries!$D$4:$D$95 = "x",    IF(LEFT(entries!$L$4:$AC$95,  1) &lt;&gt; "/",    "(" &amp; entries!$L$4:$AC$95 &amp; ", ",    FALSE),    FALSE))) +
           ISNUMBER(SEARCH(" " &amp; B109 &amp; ")",    IF(entries!$D$4:$D$95 = "x",    IF(LEFT(entries!$L$4:$AC$95,  1) &lt;&gt; "/",    " " &amp; entries!$L$4:$AC$95 &amp; ")",    FALSE),    FALSE))))
    ) = 0,
    NOT(OR(B109="Python", B109="Git"))
))</f>
        <v>0</v>
      </c>
      <c r="L109" s="17" t="b" cm="1">
        <f t="array" ref="L109">NOT(AND(
    SUMPRODUCT(
        --(ISNUMBER(SEARCH(" " &amp; B109 &amp; " ",    IF(entries!$D$4:$D$95 = "x",    " " &amp; entries!$AD$4:$AI$95 &amp; " ",    FALSE))) +
           ISNUMBER(SEARCH(" " &amp; B109 &amp; ",",    IF(entries!$D$4:$D$95 = "x",    " " &amp; entries!$AD$4:$AI$95 &amp; ",",    FALSE))) +
           ISNUMBER(SEARCH("(" &amp; B109 &amp; ")",    IF(entries!$D$4:$D$95 = "x",    "(" &amp; entries!$AD$4:$AI$95 &amp; ")",    FALSE))) +
           ISNUMBER(SEARCH("(" &amp; B109 &amp; ", ",    IF(entries!$D$4:$D$95 = "x",     "(" &amp; entries!$AD$4:$AI$95 &amp; ", ",    FALSE))) +
           ISNUMBER(SEARCH(" " &amp; B109 &amp; ")",    IF(entries!$D$4:$D$95 = "x",     " " &amp; entries!$AD$4:$AI$95 &amp; ")",    FALSE))))
    ) = 0,
    NOT(OR(B109="Python", B109="Git"))
))</f>
        <v>0</v>
      </c>
      <c r="M109" s="17" cm="1">
        <f t="array" ref="M109">SUM((A109=skills_order!$A$3:$A$1000) * skills_order!$D$3:$D$1000)</f>
        <v>13</v>
      </c>
      <c r="N109" s="17" t="str">
        <f>INDEX(skills_order!$C$3:$C$1000, MATCH($A109, skills_order!$A$3:$A$1000, 0))</f>
        <v>Statistics</v>
      </c>
    </row>
    <row r="110" spans="1:14" x14ac:dyDescent="0.15">
      <c r="A110" s="18" t="s">
        <v>62</v>
      </c>
      <c r="B110" s="18" t="s">
        <v>218</v>
      </c>
      <c r="E110" s="23">
        <v>4</v>
      </c>
      <c r="K110" s="17" t="b" cm="1">
        <f t="array" ref="K110">NOT(AND(
    SUMPRODUCT(
        --(ISNUMBER(SEARCH(" " &amp; B110 &amp; " ",    IF(entries!$D$4:$D$95 = "x",    IF(LEFT(entries!$L$4:$AC$95,  1) &lt;&gt; "/",    " " &amp; entries!$L$4:$AC$95 &amp; " ",    FALSE),    FALSE))) +
           ISNUMBER(SEARCH(" " &amp; B110 &amp; ",",    IF(entries!$D$4:$D$95 = "x",    IF(LEFT(entries!$L$4:$AC$95,  1) &lt;&gt; "/",    " " &amp; entries!$L$4:$AC$95 &amp; ",",    FALSE),    FALSE))) +
           ISNUMBER(SEARCH("(" &amp; B110 &amp; ")",    IF(entries!$D$4:$D$95 = "x",    IF(LEFT(entries!$L$4:$AC$95,  1) &lt;&gt; "/",    "(" &amp; entries!$L$4:$AC$95 &amp; ")",    FALSE),    FALSE))) +
           ISNUMBER(SEARCH("(" &amp; B110 &amp; ", ",    IF(entries!$D$4:$D$95 = "x",    IF(LEFT(entries!$L$4:$AC$95,  1) &lt;&gt; "/",    "(" &amp; entries!$L$4:$AC$95 &amp; ", ",    FALSE),    FALSE))) +
           ISNUMBER(SEARCH(" " &amp; B110 &amp; ")",    IF(entries!$D$4:$D$95 = "x",    IF(LEFT(entries!$L$4:$AC$95,  1) &lt;&gt; "/",    " " &amp; entries!$L$4:$AC$95 &amp; ")",    FALSE),    FALSE))))
    ) = 0,
    NOT(OR(B110="Python", B110="Git"))
))</f>
        <v>0</v>
      </c>
      <c r="L110" s="17" t="b" cm="1">
        <f t="array" ref="L110">NOT(AND(
    SUMPRODUCT(
        --(ISNUMBER(SEARCH(" " &amp; B110 &amp; " ",    IF(entries!$D$4:$D$95 = "x",    " " &amp; entries!$AD$4:$AI$95 &amp; " ",    FALSE))) +
           ISNUMBER(SEARCH(" " &amp; B110 &amp; ",",    IF(entries!$D$4:$D$95 = "x",    " " &amp; entries!$AD$4:$AI$95 &amp; ",",    FALSE))) +
           ISNUMBER(SEARCH("(" &amp; B110 &amp; ")",    IF(entries!$D$4:$D$95 = "x",    "(" &amp; entries!$AD$4:$AI$95 &amp; ")",    FALSE))) +
           ISNUMBER(SEARCH("(" &amp; B110 &amp; ", ",    IF(entries!$D$4:$D$95 = "x",     "(" &amp; entries!$AD$4:$AI$95 &amp; ", ",    FALSE))) +
           ISNUMBER(SEARCH(" " &amp; B110 &amp; ")",    IF(entries!$D$4:$D$95 = "x",     " " &amp; entries!$AD$4:$AI$95 &amp; ")",    FALSE))))
    ) = 0,
    NOT(OR(B110="Python", B110="Git"))
))</f>
        <v>0</v>
      </c>
      <c r="M110" s="17" cm="1">
        <f t="array" ref="M110">SUM((A110=skills_order!$A$3:$A$1000) * skills_order!$D$3:$D$1000)</f>
        <v>13</v>
      </c>
      <c r="N110" s="17" t="str">
        <f>INDEX(skills_order!$C$3:$C$1000, MATCH($A110, skills_order!$A$3:$A$1000, 0))</f>
        <v>Statistics</v>
      </c>
    </row>
    <row r="111" spans="1:14" x14ac:dyDescent="0.15">
      <c r="A111" s="18" t="s">
        <v>127</v>
      </c>
      <c r="B111" s="18" t="s">
        <v>128</v>
      </c>
      <c r="E111" s="23">
        <v>5</v>
      </c>
      <c r="F111" s="17"/>
      <c r="G111" s="17"/>
      <c r="H111" s="17"/>
      <c r="I111" s="17"/>
      <c r="J111" s="26" t="s">
        <v>101</v>
      </c>
      <c r="K111" s="25" t="b" cm="1">
        <f t="array" ref="K111">NOT(AND(
    SUMPRODUCT(
        --(ISNUMBER(SEARCH(" " &amp; B111 &amp; " ",    IF(entries!$D$4:$D$95 = "x",    IF(LEFT(entries!$L$4:$AC$95,  1) &lt;&gt; "/",    " " &amp; entries!$L$4:$AC$95 &amp; " ",    FALSE),    FALSE))) +
           ISNUMBER(SEARCH(" " &amp; B111 &amp; ",",    IF(entries!$D$4:$D$95 = "x",    IF(LEFT(entries!$L$4:$AC$95,  1) &lt;&gt; "/",    " " &amp; entries!$L$4:$AC$95 &amp; ",",    FALSE),    FALSE))) +
           ISNUMBER(SEARCH("(" &amp; B111 &amp; ")",    IF(entries!$D$4:$D$95 = "x",    IF(LEFT(entries!$L$4:$AC$95,  1) &lt;&gt; "/",    "(" &amp; entries!$L$4:$AC$95 &amp; ")",    FALSE),    FALSE))) +
           ISNUMBER(SEARCH("(" &amp; B111 &amp; ", ",    IF(entries!$D$4:$D$95 = "x",    IF(LEFT(entries!$L$4:$AC$95,  1) &lt;&gt; "/",    "(" &amp; entries!$L$4:$AC$95 &amp; ", ",    FALSE),    FALSE))) +
           ISNUMBER(SEARCH(" " &amp; B111 &amp; ")",    IF(entries!$D$4:$D$95 = "x",    IF(LEFT(entries!$L$4:$AC$95,  1) &lt;&gt; "/",    " " &amp; entries!$L$4:$AC$95 &amp; ")",    FALSE),    FALSE))))
    ) = 0,
    NOT(OR(B111="Python", B111="Git"))
))</f>
        <v>0</v>
      </c>
      <c r="L111" s="25" t="b" cm="1">
        <f t="array" ref="L111">NOT(AND(
    SUMPRODUCT(
        --(ISNUMBER(SEARCH(" " &amp; B111 &amp; " ",    IF(entries!$D$4:$D$95 = "x",    " " &amp; entries!$AD$4:$AI$95 &amp; " ",    FALSE))) +
           ISNUMBER(SEARCH(" " &amp; B111 &amp; ",",    IF(entries!$D$4:$D$95 = "x",    " " &amp; entries!$AD$4:$AI$95 &amp; ",",    FALSE))) +
           ISNUMBER(SEARCH("(" &amp; B111 &amp; ")",    IF(entries!$D$4:$D$95 = "x",    "(" &amp; entries!$AD$4:$AI$95 &amp; ")",    FALSE))) +
           ISNUMBER(SEARCH("(" &amp; B111 &amp; ", ",    IF(entries!$D$4:$D$95 = "x",     "(" &amp; entries!$AD$4:$AI$95 &amp; ", ",    FALSE))) +
           ISNUMBER(SEARCH(" " &amp; B111 &amp; ")",    IF(entries!$D$4:$D$95 = "x",     " " &amp; entries!$AD$4:$AI$95 &amp; ")",    FALSE))))
    ) = 0,
    NOT(OR(B111="Python", B111="Git"))
))</f>
        <v>0</v>
      </c>
      <c r="M111" s="17" cm="1">
        <f t="array" ref="M111">SUM((A111=skills_order!$A$3:$A$1000) * skills_order!$D$3:$D$1000)</f>
        <v>14</v>
      </c>
      <c r="N111" s="17" t="str">
        <f>INDEX(skills_order!$C$3:$C$1000, MATCH($A111, skills_order!$A$3:$A$1000, 0))</f>
        <v>Soft Skills</v>
      </c>
    </row>
    <row r="112" spans="1:14" x14ac:dyDescent="0.15">
      <c r="A112" s="18" t="s">
        <v>127</v>
      </c>
      <c r="B112" s="18" t="s">
        <v>129</v>
      </c>
      <c r="E112" s="23">
        <v>4</v>
      </c>
      <c r="F112" s="17"/>
      <c r="G112" s="17"/>
      <c r="H112" s="17"/>
      <c r="I112" s="17"/>
      <c r="J112" s="26" t="s">
        <v>101</v>
      </c>
      <c r="K112" s="25" t="b" cm="1">
        <f t="array" ref="K112">NOT(AND(
    SUMPRODUCT(
        --(ISNUMBER(SEARCH(" " &amp; B112 &amp; " ",    IF(entries!$D$4:$D$95 = "x",    IF(LEFT(entries!$L$4:$AC$95,  1) &lt;&gt; "/",    " " &amp; entries!$L$4:$AC$95 &amp; " ",    FALSE),    FALSE))) +
           ISNUMBER(SEARCH(" " &amp; B112 &amp; ",",    IF(entries!$D$4:$D$95 = "x",    IF(LEFT(entries!$L$4:$AC$95,  1) &lt;&gt; "/",    " " &amp; entries!$L$4:$AC$95 &amp; ",",    FALSE),    FALSE))) +
           ISNUMBER(SEARCH("(" &amp; B112 &amp; ")",    IF(entries!$D$4:$D$95 = "x",    IF(LEFT(entries!$L$4:$AC$95,  1) &lt;&gt; "/",    "(" &amp; entries!$L$4:$AC$95 &amp; ")",    FALSE),    FALSE))) +
           ISNUMBER(SEARCH("(" &amp; B112 &amp; ", ",    IF(entries!$D$4:$D$95 = "x",    IF(LEFT(entries!$L$4:$AC$95,  1) &lt;&gt; "/",    "(" &amp; entries!$L$4:$AC$95 &amp; ", ",    FALSE),    FALSE))) +
           ISNUMBER(SEARCH(" " &amp; B112 &amp; ")",    IF(entries!$D$4:$D$95 = "x",    IF(LEFT(entries!$L$4:$AC$95,  1) &lt;&gt; "/",    " " &amp; entries!$L$4:$AC$95 &amp; ")",    FALSE),    FALSE))))
    ) = 0,
    NOT(OR(B112="Python", B112="Git"))
))</f>
        <v>0</v>
      </c>
      <c r="L112" s="25" t="b" cm="1">
        <f t="array" ref="L112">NOT(AND(
    SUMPRODUCT(
        --(ISNUMBER(SEARCH(" " &amp; B112 &amp; " ",    IF(entries!$D$4:$D$95 = "x",    " " &amp; entries!$AD$4:$AI$95 &amp; " ",    FALSE))) +
           ISNUMBER(SEARCH(" " &amp; B112 &amp; ",",    IF(entries!$D$4:$D$95 = "x",    " " &amp; entries!$AD$4:$AI$95 &amp; ",",    FALSE))) +
           ISNUMBER(SEARCH("(" &amp; B112 &amp; ")",    IF(entries!$D$4:$D$95 = "x",    "(" &amp; entries!$AD$4:$AI$95 &amp; ")",    FALSE))) +
           ISNUMBER(SEARCH("(" &amp; B112 &amp; ", ",    IF(entries!$D$4:$D$95 = "x",     "(" &amp; entries!$AD$4:$AI$95 &amp; ", ",    FALSE))) +
           ISNUMBER(SEARCH(" " &amp; B112 &amp; ")",    IF(entries!$D$4:$D$95 = "x",     " " &amp; entries!$AD$4:$AI$95 &amp; ")",    FALSE))))
    ) = 0,
    NOT(OR(B112="Python", B112="Git"))
))</f>
        <v>0</v>
      </c>
      <c r="M112" s="17" cm="1">
        <f t="array" ref="M112">SUM((A112=skills_order!$A$3:$A$1000) * skills_order!$D$3:$D$1000)</f>
        <v>14</v>
      </c>
      <c r="N112" s="17" t="str">
        <f>INDEX(skills_order!$C$3:$C$1000, MATCH($A112, skills_order!$A$3:$A$1000, 0))</f>
        <v>Soft Skills</v>
      </c>
    </row>
    <row r="113" spans="1:14" x14ac:dyDescent="0.15">
      <c r="A113" s="18" t="s">
        <v>74</v>
      </c>
      <c r="B113" s="18" t="s">
        <v>75</v>
      </c>
      <c r="E113" s="23">
        <v>4.5</v>
      </c>
      <c r="F113" s="17"/>
      <c r="G113" s="17"/>
      <c r="H113" s="17"/>
      <c r="I113" s="17"/>
      <c r="K113" s="25" t="b" cm="1">
        <f t="array" ref="K113">NOT(AND(
    SUMPRODUCT(
        --(ISNUMBER(SEARCH(" " &amp; B113 &amp; " ",    IF(entries!$D$4:$D$95 = "x",    IF(LEFT(entries!$L$4:$AC$95,  1) &lt;&gt; "/",    " " &amp; entries!$L$4:$AC$95 &amp; " ",    FALSE),    FALSE))) +
           ISNUMBER(SEARCH(" " &amp; B113 &amp; ",",    IF(entries!$D$4:$D$95 = "x",    IF(LEFT(entries!$L$4:$AC$95,  1) &lt;&gt; "/",    " " &amp; entries!$L$4:$AC$95 &amp; ",",    FALSE),    FALSE))) +
           ISNUMBER(SEARCH("(" &amp; B113 &amp; ")",    IF(entries!$D$4:$D$95 = "x",    IF(LEFT(entries!$L$4:$AC$95,  1) &lt;&gt; "/",    "(" &amp; entries!$L$4:$AC$95 &amp; ")",    FALSE),    FALSE))) +
           ISNUMBER(SEARCH("(" &amp; B113 &amp; ", ",    IF(entries!$D$4:$D$95 = "x",    IF(LEFT(entries!$L$4:$AC$95,  1) &lt;&gt; "/",    "(" &amp; entries!$L$4:$AC$95 &amp; ", ",    FALSE),    FALSE))) +
           ISNUMBER(SEARCH(" " &amp; B113 &amp; ")",    IF(entries!$D$4:$D$95 = "x",    IF(LEFT(entries!$L$4:$AC$95,  1) &lt;&gt; "/",    " " &amp; entries!$L$4:$AC$95 &amp; ")",    FALSE),    FALSE))))
    ) = 0,
    NOT(OR(B113="Python", B113="Git"))
))</f>
        <v>0</v>
      </c>
      <c r="L113" s="25" t="b" cm="1">
        <f t="array" ref="L113">NOT(AND(
    SUMPRODUCT(
        --(ISNUMBER(SEARCH(" " &amp; B113 &amp; " ",    IF(entries!$D$4:$D$95 = "x",    " " &amp; entries!$AD$4:$AI$95 &amp; " ",    FALSE))) +
           ISNUMBER(SEARCH(" " &amp; B113 &amp; ",",    IF(entries!$D$4:$D$95 = "x",    " " &amp; entries!$AD$4:$AI$95 &amp; ",",    FALSE))) +
           ISNUMBER(SEARCH("(" &amp; B113 &amp; ")",    IF(entries!$D$4:$D$95 = "x",    "(" &amp; entries!$AD$4:$AI$95 &amp; ")",    FALSE))) +
           ISNUMBER(SEARCH("(" &amp; B113 &amp; ", ",    IF(entries!$D$4:$D$95 = "x",     "(" &amp; entries!$AD$4:$AI$95 &amp; ", ",    FALSE))) +
           ISNUMBER(SEARCH(" " &amp; B113 &amp; ")",    IF(entries!$D$4:$D$95 = "x",     " " &amp; entries!$AD$4:$AI$95 &amp; ")",    FALSE))))
    ) = 0,
    NOT(OR(B113="Python", B113="Git"))
))</f>
        <v>0</v>
      </c>
      <c r="M113" s="17" cm="1">
        <f t="array" ref="M113">SUM((A113=skills_order!$A$3:$A$1000) * skills_order!$D$3:$D$1000)</f>
        <v>14</v>
      </c>
      <c r="N113" s="17" t="str">
        <f>INDEX(skills_order!$C$3:$C$1000, MATCH($A113, skills_order!$A$3:$A$1000, 0))</f>
        <v>Soft Skills</v>
      </c>
    </row>
    <row r="114" spans="1:14" x14ac:dyDescent="0.15">
      <c r="A114" s="18" t="s">
        <v>74</v>
      </c>
      <c r="B114" s="18" t="s">
        <v>102</v>
      </c>
      <c r="E114" s="23">
        <v>4</v>
      </c>
      <c r="F114" s="17"/>
      <c r="G114" s="17"/>
      <c r="H114" s="17"/>
      <c r="I114" s="17"/>
      <c r="K114" s="25" t="b" cm="1">
        <f t="array" ref="K114">NOT(AND(
    SUMPRODUCT(
        --(ISNUMBER(SEARCH(" " &amp; B114 &amp; " ",    IF(entries!$D$4:$D$95 = "x",    IF(LEFT(entries!$L$4:$AC$95,  1) &lt;&gt; "/",    " " &amp; entries!$L$4:$AC$95 &amp; " ",    FALSE),    FALSE))) +
           ISNUMBER(SEARCH(" " &amp; B114 &amp; ",",    IF(entries!$D$4:$D$95 = "x",    IF(LEFT(entries!$L$4:$AC$95,  1) &lt;&gt; "/",    " " &amp; entries!$L$4:$AC$95 &amp; ",",    FALSE),    FALSE))) +
           ISNUMBER(SEARCH("(" &amp; B114 &amp; ")",    IF(entries!$D$4:$D$95 = "x",    IF(LEFT(entries!$L$4:$AC$95,  1) &lt;&gt; "/",    "(" &amp; entries!$L$4:$AC$95 &amp; ")",    FALSE),    FALSE))) +
           ISNUMBER(SEARCH("(" &amp; B114 &amp; ", ",    IF(entries!$D$4:$D$95 = "x",    IF(LEFT(entries!$L$4:$AC$95,  1) &lt;&gt; "/",    "(" &amp; entries!$L$4:$AC$95 &amp; ", ",    FALSE),    FALSE))) +
           ISNUMBER(SEARCH(" " &amp; B114 &amp; ")",    IF(entries!$D$4:$D$95 = "x",    IF(LEFT(entries!$L$4:$AC$95,  1) &lt;&gt; "/",    " " &amp; entries!$L$4:$AC$95 &amp; ")",    FALSE),    FALSE))))
    ) = 0,
    NOT(OR(B114="Python", B114="Git"))
))</f>
        <v>0</v>
      </c>
      <c r="L114" s="25" t="b" cm="1">
        <f t="array" ref="L114">NOT(AND(
    SUMPRODUCT(
        --(ISNUMBER(SEARCH(" " &amp; B114 &amp; " ",    IF(entries!$D$4:$D$95 = "x",    " " &amp; entries!$AD$4:$AI$95 &amp; " ",    FALSE))) +
           ISNUMBER(SEARCH(" " &amp; B114 &amp; ",",    IF(entries!$D$4:$D$95 = "x",    " " &amp; entries!$AD$4:$AI$95 &amp; ",",    FALSE))) +
           ISNUMBER(SEARCH("(" &amp; B114 &amp; ")",    IF(entries!$D$4:$D$95 = "x",    "(" &amp; entries!$AD$4:$AI$95 &amp; ")",    FALSE))) +
           ISNUMBER(SEARCH("(" &amp; B114 &amp; ", ",    IF(entries!$D$4:$D$95 = "x",     "(" &amp; entries!$AD$4:$AI$95 &amp; ", ",    FALSE))) +
           ISNUMBER(SEARCH(" " &amp; B114 &amp; ")",    IF(entries!$D$4:$D$95 = "x",     " " &amp; entries!$AD$4:$AI$95 &amp; ")",    FALSE))))
    ) = 0,
    NOT(OR(B114="Python", B114="Git"))
))</f>
        <v>0</v>
      </c>
      <c r="M114" s="17" cm="1">
        <f t="array" ref="M114">SUM((A114=skills_order!$A$3:$A$1000) * skills_order!$D$3:$D$1000)</f>
        <v>14</v>
      </c>
      <c r="N114" s="17" t="str">
        <f>INDEX(skills_order!$C$3:$C$1000, MATCH($A114, skills_order!$A$3:$A$1000, 0))</f>
        <v>Soft Skills</v>
      </c>
    </row>
    <row r="115" spans="1:14" x14ac:dyDescent="0.15">
      <c r="A115" s="18" t="s">
        <v>74</v>
      </c>
      <c r="B115" s="18" t="s">
        <v>76</v>
      </c>
      <c r="E115" s="23">
        <v>4.5</v>
      </c>
      <c r="F115" s="17"/>
      <c r="G115" s="17"/>
      <c r="H115" s="17"/>
      <c r="I115" s="17"/>
      <c r="K115" s="25" t="b" cm="1">
        <f t="array" ref="K115">NOT(AND(
    SUMPRODUCT(
        --(ISNUMBER(SEARCH(" " &amp; B115 &amp; " ",    IF(entries!$D$4:$D$95 = "x",    IF(LEFT(entries!$L$4:$AC$95,  1) &lt;&gt; "/",    " " &amp; entries!$L$4:$AC$95 &amp; " ",    FALSE),    FALSE))) +
           ISNUMBER(SEARCH(" " &amp; B115 &amp; ",",    IF(entries!$D$4:$D$95 = "x",    IF(LEFT(entries!$L$4:$AC$95,  1) &lt;&gt; "/",    " " &amp; entries!$L$4:$AC$95 &amp; ",",    FALSE),    FALSE))) +
           ISNUMBER(SEARCH("(" &amp; B115 &amp; ")",    IF(entries!$D$4:$D$95 = "x",    IF(LEFT(entries!$L$4:$AC$95,  1) &lt;&gt; "/",    "(" &amp; entries!$L$4:$AC$95 &amp; ")",    FALSE),    FALSE))) +
           ISNUMBER(SEARCH("(" &amp; B115 &amp; ", ",    IF(entries!$D$4:$D$95 = "x",    IF(LEFT(entries!$L$4:$AC$95,  1) &lt;&gt; "/",    "(" &amp; entries!$L$4:$AC$95 &amp; ", ",    FALSE),    FALSE))) +
           ISNUMBER(SEARCH(" " &amp; B115 &amp; ")",    IF(entries!$D$4:$D$95 = "x",    IF(LEFT(entries!$L$4:$AC$95,  1) &lt;&gt; "/",    " " &amp; entries!$L$4:$AC$95 &amp; ")",    FALSE),    FALSE))))
    ) = 0,
    NOT(OR(B115="Python", B115="Git"))
))</f>
        <v>0</v>
      </c>
      <c r="L115" s="25" t="b" cm="1">
        <f t="array" ref="L115">NOT(AND(
    SUMPRODUCT(
        --(ISNUMBER(SEARCH(" " &amp; B115 &amp; " ",    IF(entries!$D$4:$D$95 = "x",    " " &amp; entries!$AD$4:$AI$95 &amp; " ",    FALSE))) +
           ISNUMBER(SEARCH(" " &amp; B115 &amp; ",",    IF(entries!$D$4:$D$95 = "x",    " " &amp; entries!$AD$4:$AI$95 &amp; ",",    FALSE))) +
           ISNUMBER(SEARCH("(" &amp; B115 &amp; ")",    IF(entries!$D$4:$D$95 = "x",    "(" &amp; entries!$AD$4:$AI$95 &amp; ")",    FALSE))) +
           ISNUMBER(SEARCH("(" &amp; B115 &amp; ", ",    IF(entries!$D$4:$D$95 = "x",     "(" &amp; entries!$AD$4:$AI$95 &amp; ", ",    FALSE))) +
           ISNUMBER(SEARCH(" " &amp; B115 &amp; ")",    IF(entries!$D$4:$D$95 = "x",     " " &amp; entries!$AD$4:$AI$95 &amp; ")",    FALSE))))
    ) = 0,
    NOT(OR(B115="Python", B115="Git"))
))</f>
        <v>0</v>
      </c>
      <c r="M115" s="17" cm="1">
        <f t="array" ref="M115">SUM((A115=skills_order!$A$3:$A$1000) * skills_order!$D$3:$D$1000)</f>
        <v>14</v>
      </c>
      <c r="N115" s="17" t="str">
        <f>INDEX(skills_order!$C$3:$C$1000, MATCH($A115, skills_order!$A$3:$A$1000, 0))</f>
        <v>Soft Skills</v>
      </c>
    </row>
    <row r="116" spans="1:14" x14ac:dyDescent="0.15">
      <c r="A116" s="18" t="s">
        <v>74</v>
      </c>
      <c r="B116" s="18" t="s">
        <v>85</v>
      </c>
      <c r="E116" s="23">
        <v>4</v>
      </c>
      <c r="F116" s="17"/>
      <c r="G116" s="17"/>
      <c r="H116" s="17"/>
      <c r="I116" s="17"/>
      <c r="K116" s="25" t="b" cm="1">
        <f t="array" ref="K116">NOT(AND(
    SUMPRODUCT(
        --(ISNUMBER(SEARCH(" " &amp; B116 &amp; " ",    IF(entries!$D$4:$D$95 = "x",    IF(LEFT(entries!$L$4:$AC$95,  1) &lt;&gt; "/",    " " &amp; entries!$L$4:$AC$95 &amp; " ",    FALSE),    FALSE))) +
           ISNUMBER(SEARCH(" " &amp; B116 &amp; ",",    IF(entries!$D$4:$D$95 = "x",    IF(LEFT(entries!$L$4:$AC$95,  1) &lt;&gt; "/",    " " &amp; entries!$L$4:$AC$95 &amp; ",",    FALSE),    FALSE))) +
           ISNUMBER(SEARCH("(" &amp; B116 &amp; ")",    IF(entries!$D$4:$D$95 = "x",    IF(LEFT(entries!$L$4:$AC$95,  1) &lt;&gt; "/",    "(" &amp; entries!$L$4:$AC$95 &amp; ")",    FALSE),    FALSE))) +
           ISNUMBER(SEARCH("(" &amp; B116 &amp; ", ",    IF(entries!$D$4:$D$95 = "x",    IF(LEFT(entries!$L$4:$AC$95,  1) &lt;&gt; "/",    "(" &amp; entries!$L$4:$AC$95 &amp; ", ",    FALSE),    FALSE))) +
           ISNUMBER(SEARCH(" " &amp; B116 &amp; ")",    IF(entries!$D$4:$D$95 = "x",    IF(LEFT(entries!$L$4:$AC$95,  1) &lt;&gt; "/",    " " &amp; entries!$L$4:$AC$95 &amp; ")",    FALSE),    FALSE))))
    ) = 0,
    NOT(OR(B116="Python", B116="Git"))
))</f>
        <v>0</v>
      </c>
      <c r="L116" s="25" t="b" cm="1">
        <f t="array" ref="L116">NOT(AND(
    SUMPRODUCT(
        --(ISNUMBER(SEARCH(" " &amp; B116 &amp; " ",    IF(entries!$D$4:$D$95 = "x",    " " &amp; entries!$AD$4:$AI$95 &amp; " ",    FALSE))) +
           ISNUMBER(SEARCH(" " &amp; B116 &amp; ",",    IF(entries!$D$4:$D$95 = "x",    " " &amp; entries!$AD$4:$AI$95 &amp; ",",    FALSE))) +
           ISNUMBER(SEARCH("(" &amp; B116 &amp; ")",    IF(entries!$D$4:$D$95 = "x",    "(" &amp; entries!$AD$4:$AI$95 &amp; ")",    FALSE))) +
           ISNUMBER(SEARCH("(" &amp; B116 &amp; ", ",    IF(entries!$D$4:$D$95 = "x",     "(" &amp; entries!$AD$4:$AI$95 &amp; ", ",    FALSE))) +
           ISNUMBER(SEARCH(" " &amp; B116 &amp; ")",    IF(entries!$D$4:$D$95 = "x",     " " &amp; entries!$AD$4:$AI$95 &amp; ")",    FALSE))))
    ) = 0,
    NOT(OR(B116="Python", B116="Git"))
))</f>
        <v>0</v>
      </c>
      <c r="M116" s="17" cm="1">
        <f t="array" ref="M116">SUM((A116=skills_order!$A$3:$A$1000) * skills_order!$D$3:$D$1000)</f>
        <v>14</v>
      </c>
      <c r="N116" s="17" t="str">
        <f>INDEX(skills_order!$C$3:$C$1000, MATCH($A116, skills_order!$A$3:$A$1000, 0))</f>
        <v>Soft Skills</v>
      </c>
    </row>
  </sheetData>
  <sheetProtection formatCells="0" formatColumns="0" formatRows="0" insertColumns="0" insertRows="0" insertHyperlinks="0" deleteRows="0" sort="0" autoFilter="0"/>
  <autoFilter ref="A3:N3" xr:uid="{D223F0EA-158F-9B46-9CAA-1F7AA2507D09}">
    <sortState xmlns:xlrd2="http://schemas.microsoft.com/office/spreadsheetml/2017/richdata2" ref="A4:N116">
      <sortCondition ref="M3:M116"/>
    </sortState>
  </autoFilter>
  <customSheetViews>
    <customSheetView guid="{3062D464-6811-D443-AF95-27507DF48802}" showGridLines="0" showAutoFilter="1">
      <pane xSplit="1" ySplit="3" topLeftCell="B4" activePane="bottomRight" state="frozen"/>
      <selection pane="bottomRight"/>
      <pageMargins left="0.75" right="0.75" top="1" bottom="1" header="0.5" footer="0.5"/>
      <pageSetup orientation="portrait" horizontalDpi="0" verticalDpi="0"/>
      <autoFilter ref="A3:M84" xr:uid="{4509A177-8EAF-524A-8456-4E497A4CC059}"/>
    </customSheetView>
  </customSheetViews>
  <conditionalFormatting sqref="B4:B1000">
    <cfRule type="expression" dxfId="3" priority="52">
      <formula>K4</formula>
    </cfRule>
  </conditionalFormatting>
  <conditionalFormatting sqref="B4:B1000">
    <cfRule type="expression" dxfId="2" priority="55">
      <formula>AND(NOT($K4), $D4&lt;&gt;"", $J4&lt;&gt;"x")</formula>
    </cfRule>
    <cfRule type="expression" dxfId="1" priority="56">
      <formula>AND(NOT($K4), $D4&lt;&gt;"", $J4="x")</formula>
    </cfRule>
  </conditionalFormatting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1" id="{B87488BF-6FD8-E046-B7DE-8B7592617D5E}">
            <xm:f>AND(ISNUMBER(MATCH(B4, report!$A$2:$A$100, 0)), OR($K4 = FALSE, $K4 = ""))</xm:f>
            <x14:dxf>
              <font>
                <color rgb="FF9C0006"/>
              </font>
            </x14:dxf>
          </x14:cfRule>
          <xm:sqref>B4:B1000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9CC2-B754-3F40-A63B-511B5C313928}">
  <dimension ref="A1:J55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6" x14ac:dyDescent="0.15"/>
  <cols>
    <col min="1" max="1" width="48" style="30" bestFit="1" customWidth="1"/>
    <col min="2" max="2" width="36.5" style="30" bestFit="1" customWidth="1"/>
    <col min="3" max="3" width="33" style="35" bestFit="1" customWidth="1"/>
    <col min="4" max="4" width="21.25" style="36" bestFit="1" customWidth="1"/>
    <col min="5" max="5" width="52.75" style="30" bestFit="1" customWidth="1"/>
    <col min="6" max="6" width="11.25" style="36" bestFit="1" customWidth="1"/>
    <col min="7" max="7" width="17.25" style="37" bestFit="1" customWidth="1"/>
    <col min="8" max="8" width="31.25" style="37" bestFit="1" customWidth="1"/>
    <col min="9" max="9" width="37" style="37" bestFit="1" customWidth="1"/>
    <col min="10" max="10" width="23.75" style="33" bestFit="1" customWidth="1"/>
    <col min="11" max="16384" width="10.75" style="33"/>
  </cols>
  <sheetData>
    <row r="1" spans="1:10" s="27" customFormat="1" ht="32" customHeight="1" x14ac:dyDescent="0.15">
      <c r="A1" s="55" t="s">
        <v>163</v>
      </c>
      <c r="B1" s="55" t="s">
        <v>163</v>
      </c>
      <c r="D1" s="28"/>
      <c r="E1" s="55"/>
      <c r="F1" s="28"/>
      <c r="G1" s="29"/>
      <c r="H1" s="29"/>
      <c r="I1" s="29"/>
    </row>
    <row r="2" spans="1:10" x14ac:dyDescent="0.15">
      <c r="A2" s="30" t="s">
        <v>140</v>
      </c>
      <c r="B2" s="30" t="s">
        <v>0</v>
      </c>
      <c r="C2" s="31" t="s">
        <v>115</v>
      </c>
      <c r="D2" s="32" t="s">
        <v>142</v>
      </c>
      <c r="E2" s="30" t="s">
        <v>191</v>
      </c>
      <c r="F2" s="34"/>
      <c r="G2" s="34"/>
      <c r="H2" s="33"/>
      <c r="I2" s="34"/>
    </row>
    <row r="3" spans="1:10" x14ac:dyDescent="0.15">
      <c r="A3" s="30" t="str" cm="1">
        <f t="array" ref="A3:A19">_xlfn._xlws.SORT(_xlfn.UNIQUE(skills!A4:'skills'!A116))</f>
        <v>Big Data Technologies</v>
      </c>
      <c r="B3" s="30" t="s">
        <v>177</v>
      </c>
      <c r="C3" s="35" t="s">
        <v>59</v>
      </c>
      <c r="D3" s="36">
        <v>9</v>
      </c>
      <c r="J3" s="37"/>
    </row>
    <row r="4" spans="1:10" x14ac:dyDescent="0.15">
      <c r="A4" s="30" t="str">
        <v>Cloud Platforms</v>
      </c>
      <c r="B4" s="30" t="s">
        <v>177</v>
      </c>
      <c r="C4" s="35" t="s">
        <v>59</v>
      </c>
      <c r="D4" s="36">
        <v>9</v>
      </c>
    </row>
    <row r="5" spans="1:10" x14ac:dyDescent="0.15">
      <c r="A5" s="30" t="str">
        <v>Data Management</v>
      </c>
      <c r="B5" s="30" t="s">
        <v>177</v>
      </c>
      <c r="C5" s="35" t="s">
        <v>84</v>
      </c>
      <c r="D5" s="36">
        <v>6</v>
      </c>
      <c r="E5" s="57"/>
    </row>
    <row r="6" spans="1:10" x14ac:dyDescent="0.15">
      <c r="A6" s="30" t="str">
        <v>Data Manipulation and Analysis</v>
      </c>
      <c r="B6" s="30" t="s">
        <v>177</v>
      </c>
      <c r="C6" s="35" t="s">
        <v>178</v>
      </c>
      <c r="D6" s="36">
        <v>2</v>
      </c>
      <c r="E6" s="30" t="s">
        <v>34</v>
      </c>
    </row>
    <row r="7" spans="1:10" x14ac:dyDescent="0.15">
      <c r="A7" s="30" t="str">
        <v>Data Visualization</v>
      </c>
      <c r="B7" s="30" t="s">
        <v>177</v>
      </c>
      <c r="C7" s="35" t="s">
        <v>47</v>
      </c>
      <c r="D7" s="36">
        <v>5</v>
      </c>
    </row>
    <row r="8" spans="1:10" x14ac:dyDescent="0.15">
      <c r="A8" s="30" t="str">
        <v>Databases</v>
      </c>
      <c r="B8" s="30" t="s">
        <v>177</v>
      </c>
      <c r="C8" s="35" t="s">
        <v>84</v>
      </c>
      <c r="D8" s="36">
        <v>6</v>
      </c>
    </row>
    <row r="9" spans="1:10" x14ac:dyDescent="0.15">
      <c r="A9" s="30" t="str">
        <v>DevOps</v>
      </c>
      <c r="B9" s="30" t="s">
        <v>177</v>
      </c>
      <c r="C9" s="35" t="s">
        <v>24</v>
      </c>
      <c r="D9" s="36">
        <v>8</v>
      </c>
    </row>
    <row r="10" spans="1:10" x14ac:dyDescent="0.15">
      <c r="A10" s="30" t="str">
        <v>IDEs and Markup Tools</v>
      </c>
      <c r="B10" s="30" t="s">
        <v>177</v>
      </c>
      <c r="C10" s="35" t="s">
        <v>116</v>
      </c>
      <c r="D10" s="36">
        <v>11</v>
      </c>
    </row>
    <row r="11" spans="1:10" x14ac:dyDescent="0.15">
      <c r="A11" s="30" t="str">
        <v>Machine Learning (ML)</v>
      </c>
      <c r="B11" s="30" t="s">
        <v>177</v>
      </c>
      <c r="C11" s="35" t="s">
        <v>178</v>
      </c>
      <c r="D11" s="36">
        <v>3</v>
      </c>
    </row>
    <row r="12" spans="1:10" x14ac:dyDescent="0.15">
      <c r="A12" s="30" t="str">
        <v>MLOps</v>
      </c>
      <c r="B12" s="30" t="s">
        <v>177</v>
      </c>
      <c r="C12" s="35" t="s">
        <v>30</v>
      </c>
      <c r="D12" s="36">
        <v>10</v>
      </c>
    </row>
    <row r="13" spans="1:10" x14ac:dyDescent="0.15">
      <c r="A13" s="30" t="str">
        <v>Neuroscience</v>
      </c>
      <c r="B13" s="30" t="s">
        <v>141</v>
      </c>
      <c r="C13" s="35" t="s">
        <v>74</v>
      </c>
      <c r="D13" s="36">
        <v>14</v>
      </c>
    </row>
    <row r="14" spans="1:10" x14ac:dyDescent="0.15">
      <c r="A14" s="30" t="str">
        <v>NLP</v>
      </c>
      <c r="B14" s="30" t="s">
        <v>177</v>
      </c>
      <c r="C14" s="35" t="s">
        <v>36</v>
      </c>
      <c r="D14" s="36">
        <v>4</v>
      </c>
    </row>
    <row r="15" spans="1:10" x14ac:dyDescent="0.15">
      <c r="A15" s="30" t="str">
        <v>Programming Languages</v>
      </c>
      <c r="B15" s="30" t="s">
        <v>90</v>
      </c>
      <c r="C15" s="35" t="s">
        <v>28</v>
      </c>
      <c r="D15" s="36">
        <v>1</v>
      </c>
    </row>
    <row r="16" spans="1:10" x14ac:dyDescent="0.15">
      <c r="A16" s="30" t="str">
        <v>Python Development Tools</v>
      </c>
      <c r="B16" s="30" t="s">
        <v>177</v>
      </c>
      <c r="C16" s="35" t="s">
        <v>89</v>
      </c>
      <c r="D16" s="36">
        <v>7</v>
      </c>
    </row>
    <row r="17" spans="1:5" x14ac:dyDescent="0.15">
      <c r="A17" s="30" t="str">
        <v>Soft Skills</v>
      </c>
      <c r="B17" s="30" t="s">
        <v>141</v>
      </c>
      <c r="C17" s="35" t="s">
        <v>74</v>
      </c>
      <c r="D17" s="36">
        <v>14</v>
      </c>
    </row>
    <row r="18" spans="1:5" x14ac:dyDescent="0.15">
      <c r="A18" s="30" t="str">
        <v>Statistical Theory</v>
      </c>
      <c r="B18" s="30" t="s">
        <v>62</v>
      </c>
      <c r="C18" s="35" t="s">
        <v>29</v>
      </c>
      <c r="D18" s="36">
        <v>13</v>
      </c>
    </row>
    <row r="19" spans="1:5" x14ac:dyDescent="0.15">
      <c r="A19" s="30" t="str">
        <v>Web Development</v>
      </c>
      <c r="B19" s="30" t="s">
        <v>177</v>
      </c>
      <c r="C19" s="35" t="s">
        <v>104</v>
      </c>
      <c r="D19" s="36">
        <v>12</v>
      </c>
    </row>
    <row r="25" spans="1:5" x14ac:dyDescent="0.15">
      <c r="E25" s="57"/>
    </row>
    <row r="47" spans="5:5" x14ac:dyDescent="0.15">
      <c r="E47" s="57"/>
    </row>
    <row r="50" spans="5:5" x14ac:dyDescent="0.15">
      <c r="E50" s="57"/>
    </row>
    <row r="55" spans="5:5" x14ac:dyDescent="0.15">
      <c r="E55" s="57"/>
    </row>
  </sheetData>
  <autoFilter ref="A2:D20" xr:uid="{6F1E9CC2-B754-3F40-A63B-511B5C313928}"/>
  <customSheetViews>
    <customSheetView guid="{3062D464-6811-D443-AF95-27507DF48802}" showGridLines="0" showAutoFilter="1">
      <pane xSplit="1" ySplit="2" topLeftCell="C4" activePane="bottomRight" state="frozen"/>
      <selection pane="bottomRight" activeCell="A2" sqref="A2"/>
      <pageMargins left="0.75" right="0.75" top="1" bottom="1" header="0.5" footer="0.5"/>
      <pageSetup orientation="portrait" horizontalDpi="0" verticalDpi="0"/>
      <autoFilter ref="A2:D20" xr:uid="{C681E89D-04F4-464F-BCB6-8D7FFF08D439}"/>
    </customSheetView>
  </customSheetView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AD49-0EFE-114D-956D-9F5A78208FCD}">
  <dimension ref="A1:J107"/>
  <sheetViews>
    <sheetView showGridLines="0" zoomScaleNormal="100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67" style="3" bestFit="1" customWidth="1"/>
    <col min="2" max="2" width="67" style="4" bestFit="1" customWidth="1"/>
    <col min="3" max="3" width="52.75" style="5" bestFit="1" customWidth="1"/>
    <col min="4" max="4" width="28.5" style="3" bestFit="1" customWidth="1"/>
    <col min="5" max="5" width="22.5" style="4" bestFit="1" customWidth="1"/>
    <col min="6" max="6" width="36.25" style="5" bestFit="1" customWidth="1"/>
    <col min="9" max="9" width="17.75" style="2" bestFit="1" customWidth="1"/>
    <col min="10" max="10" width="28.5" style="2" bestFit="1" customWidth="1"/>
    <col min="11" max="11" width="29" style="1" bestFit="1" customWidth="1"/>
    <col min="12" max="12" width="26.75" style="1" bestFit="1" customWidth="1"/>
    <col min="13" max="16384" width="10.75" style="1"/>
  </cols>
  <sheetData>
    <row r="1" spans="1:10" x14ac:dyDescent="0.2">
      <c r="A1" s="17" t="s">
        <v>145</v>
      </c>
      <c r="B1" s="30" t="s">
        <v>143</v>
      </c>
      <c r="C1" s="38" t="s">
        <v>144</v>
      </c>
      <c r="D1" s="17" t="s">
        <v>149</v>
      </c>
      <c r="E1" s="30" t="s">
        <v>150</v>
      </c>
      <c r="F1" s="38" t="s">
        <v>151</v>
      </c>
      <c r="I1" s="1"/>
      <c r="J1" s="6"/>
    </row>
    <row r="2" spans="1:10" x14ac:dyDescent="0.2">
      <c r="A2" s="17" t="str" cm="1">
        <f t="array" ref="A2:A107">skills!$B$4:$B$109</f>
        <v>R</v>
      </c>
      <c r="B2" s="30" t="str" cm="1">
        <f t="array" ref="B2:B46">_xlfn._xlws.FILTER(skills!$B$4:$B$109, skills!$J$4:$J$109="x")</f>
        <v>R</v>
      </c>
      <c r="C2" s="38" t="str" cm="1">
        <f t="array" ref="C2:C62">_xlfn._xlws.FILTER(skills!$B$4:$B$109, NOT(skills!$J$4:$J$109="x"))</f>
        <v>Web Scraping</v>
      </c>
      <c r="D2" s="17" t="str" cm="1">
        <f t="array" ref="D2:D13">_xlfn._xlws.FILTER(skills!$B$4:$B$109, skills!$D$4:$D$109="x")</f>
        <v>R</v>
      </c>
      <c r="E2" s="30" t="str" cm="1">
        <f t="array" ref="E2:E9">_xlfn._xlws.FILTER(skills!$B$4:$B$109, (skills!$D$4:$D$109="x") * (skills!$J$4:$J$109="x"))</f>
        <v>R</v>
      </c>
      <c r="F2" s="38" t="str" cm="1">
        <f t="array" ref="F2:F5">_xlfn._xlws.FILTER(skills!$B$4:$B$109, (skills!$D$4:$D$109="x") * NOT(skills!$J$4:$J$109="x"))</f>
        <v>ML Pipelines</v>
      </c>
    </row>
    <row r="3" spans="1:10" x14ac:dyDescent="0.2">
      <c r="A3" s="17" t="str">
        <v>SQL</v>
      </c>
      <c r="B3" s="30" t="str">
        <v>SQL</v>
      </c>
      <c r="C3" s="38" t="str">
        <v>Data Preprocessing</v>
      </c>
      <c r="D3" s="17" t="str">
        <v>SQL</v>
      </c>
      <c r="E3" s="30" t="str">
        <v>SQL</v>
      </c>
      <c r="F3" s="38" t="str">
        <v>Data Modeling</v>
      </c>
    </row>
    <row r="4" spans="1:10" x14ac:dyDescent="0.2">
      <c r="A4" s="17" t="str">
        <v>Python</v>
      </c>
      <c r="B4" s="30" t="str">
        <v>Python</v>
      </c>
      <c r="C4" s="38" t="str">
        <v>SymPy</v>
      </c>
      <c r="D4" s="17" t="str">
        <v>Python</v>
      </c>
      <c r="E4" s="30" t="str">
        <v>Python</v>
      </c>
      <c r="F4" s="38" t="str">
        <v>CI/CD Pipelines</v>
      </c>
    </row>
    <row r="5" spans="1:10" x14ac:dyDescent="0.2">
      <c r="A5" s="17" t="str">
        <v>MATLAB</v>
      </c>
      <c r="B5" s="30" t="str">
        <v>MATLAB</v>
      </c>
      <c r="C5" s="38" t="str">
        <v>Exploratory Data Analysis</v>
      </c>
      <c r="D5" s="17" t="str">
        <v>SciPy</v>
      </c>
      <c r="E5" s="30" t="str">
        <v>SciPy</v>
      </c>
      <c r="F5" s="38" t="str">
        <v>Bayesian Inference</v>
      </c>
    </row>
    <row r="6" spans="1:10" x14ac:dyDescent="0.2">
      <c r="A6" s="17" t="str">
        <v>Bash</v>
      </c>
      <c r="B6" s="30" t="str">
        <v>Bash</v>
      </c>
      <c r="C6" s="38" t="str">
        <v>Feature Engineering</v>
      </c>
      <c r="D6" s="17" t="str">
        <v>TensorFlow</v>
      </c>
      <c r="E6" s="30" t="str">
        <v>TensorFlow</v>
      </c>
      <c r="F6" s="38"/>
    </row>
    <row r="7" spans="1:10" x14ac:dyDescent="0.2">
      <c r="A7" s="17" t="str">
        <v>Beautiful Soup</v>
      </c>
      <c r="B7" s="30" t="str">
        <v>Beautiful Soup</v>
      </c>
      <c r="C7" s="38" t="str">
        <v>Hyperparameter Tuning</v>
      </c>
      <c r="D7" s="17" t="str">
        <v>Scikit-Learn</v>
      </c>
      <c r="E7" s="30" t="str">
        <v>Scikit-Learn</v>
      </c>
      <c r="F7" s="38"/>
    </row>
    <row r="8" spans="1:10" x14ac:dyDescent="0.2">
      <c r="A8" s="17" t="str">
        <v>NumPy</v>
      </c>
      <c r="B8" s="30" t="str">
        <v>NumPy</v>
      </c>
      <c r="C8" s="38" t="str">
        <v>Model Optimization</v>
      </c>
      <c r="D8" s="17" t="str">
        <v>ML Pipelines</v>
      </c>
      <c r="E8" s="30" t="str">
        <v>Git</v>
      </c>
      <c r="F8" s="38"/>
    </row>
    <row r="9" spans="1:10" x14ac:dyDescent="0.2">
      <c r="A9" s="17" t="str">
        <v>SciPy</v>
      </c>
      <c r="B9" s="30" t="str">
        <v>SciPy</v>
      </c>
      <c r="C9" s="38" t="str">
        <v>Model Tuning</v>
      </c>
      <c r="D9" s="17" t="str">
        <v>Data Modeling</v>
      </c>
      <c r="E9" s="30" t="str">
        <v>GitHub Actions</v>
      </c>
      <c r="F9" s="38"/>
    </row>
    <row r="10" spans="1:10" x14ac:dyDescent="0.2">
      <c r="A10" s="17" t="str">
        <v>Pandas</v>
      </c>
      <c r="B10" s="30" t="str">
        <v>Pandas</v>
      </c>
      <c r="C10" s="38" t="str">
        <v>ML Pipelines</v>
      </c>
      <c r="D10" s="17" t="str">
        <v>Git</v>
      </c>
      <c r="E10" s="30"/>
      <c r="F10" s="38"/>
    </row>
    <row r="11" spans="1:10" x14ac:dyDescent="0.2">
      <c r="A11" s="17" t="str">
        <v>ArviZ</v>
      </c>
      <c r="B11" s="30" t="str">
        <v>ArviZ</v>
      </c>
      <c r="C11" s="38" t="str">
        <v>Supervised Learning</v>
      </c>
      <c r="D11" s="17" t="str">
        <v>GitHub Actions</v>
      </c>
      <c r="E11" s="30"/>
      <c r="F11" s="38"/>
    </row>
    <row r="12" spans="1:10" x14ac:dyDescent="0.2">
      <c r="A12" s="17" t="str">
        <v>dplyr (R)</v>
      </c>
      <c r="B12" s="30" t="str">
        <v>dplyr (R)</v>
      </c>
      <c r="C12" s="38" t="str">
        <v>Unsupervised Learning</v>
      </c>
      <c r="D12" s="17" t="str">
        <v>CI/CD Pipelines</v>
      </c>
      <c r="E12" s="30"/>
      <c r="F12" s="38"/>
    </row>
    <row r="13" spans="1:10" x14ac:dyDescent="0.2">
      <c r="A13" s="17" t="str">
        <v>Web Scraping</v>
      </c>
      <c r="B13" s="30" t="str">
        <v>TensorFlow</v>
      </c>
      <c r="C13" s="38" t="str">
        <v>Dimensionality Reduction</v>
      </c>
      <c r="D13" s="17" t="str">
        <v>Bayesian Inference</v>
      </c>
      <c r="E13" s="30"/>
      <c r="F13" s="38"/>
    </row>
    <row r="14" spans="1:10" x14ac:dyDescent="0.2">
      <c r="A14" s="17" t="str">
        <v>Data Preprocessing</v>
      </c>
      <c r="B14" s="30" t="str">
        <v>Scikit-Learn</v>
      </c>
      <c r="C14" s="38" t="str">
        <v>Deep Learning</v>
      </c>
      <c r="D14" s="17"/>
      <c r="E14" s="30"/>
      <c r="F14" s="38"/>
    </row>
    <row r="15" spans="1:10" x14ac:dyDescent="0.2">
      <c r="A15" s="17" t="str">
        <v>SymPy</v>
      </c>
      <c r="B15" s="30" t="str">
        <v>Keras</v>
      </c>
      <c r="C15" s="38" t="str">
        <v>Reinforcement Learning</v>
      </c>
      <c r="D15" s="17"/>
      <c r="E15" s="30"/>
      <c r="F15" s="38"/>
    </row>
    <row r="16" spans="1:10" x14ac:dyDescent="0.2">
      <c r="A16" s="17" t="str">
        <v>Exploratory Data Analysis</v>
      </c>
      <c r="B16" s="30" t="str">
        <v>SpaCy</v>
      </c>
      <c r="C16" s="38" t="str">
        <v>Neural Networks</v>
      </c>
      <c r="D16" s="17"/>
      <c r="E16" s="30"/>
      <c r="F16" s="38"/>
    </row>
    <row r="17" spans="1:6" x14ac:dyDescent="0.2">
      <c r="A17" s="17" t="str">
        <v>TensorFlow</v>
      </c>
      <c r="B17" s="30" t="str">
        <v>Hugging Face</v>
      </c>
      <c r="C17" s="38" t="str">
        <v>Customer Segmentation</v>
      </c>
      <c r="D17" s="17"/>
      <c r="E17" s="30"/>
      <c r="F17" s="38"/>
    </row>
    <row r="18" spans="1:6" x14ac:dyDescent="0.2">
      <c r="A18" s="17" t="str">
        <v>Scikit-Learn</v>
      </c>
      <c r="B18" s="30" t="str">
        <v>Matplotlib</v>
      </c>
      <c r="C18" s="38" t="str">
        <v>Decision Trees</v>
      </c>
      <c r="D18" s="17"/>
      <c r="E18" s="30"/>
      <c r="F18" s="38"/>
    </row>
    <row r="19" spans="1:6" x14ac:dyDescent="0.2">
      <c r="A19" s="17" t="str">
        <v>Keras</v>
      </c>
      <c r="B19" s="30" t="str">
        <v>ggplot (R)</v>
      </c>
      <c r="C19" s="38" t="str">
        <v>Clustering</v>
      </c>
      <c r="D19" s="17"/>
      <c r="E19" s="30"/>
      <c r="F19" s="38"/>
    </row>
    <row r="20" spans="1:6" x14ac:dyDescent="0.2">
      <c r="A20" s="17" t="str">
        <v>Feature Engineering</v>
      </c>
      <c r="B20" s="30" t="str">
        <v>Seaborn (Python)</v>
      </c>
      <c r="C20" s="38" t="str">
        <v>Manifold Learning</v>
      </c>
      <c r="D20" s="17"/>
      <c r="E20" s="30"/>
      <c r="F20" s="38"/>
    </row>
    <row r="21" spans="1:6" x14ac:dyDescent="0.2">
      <c r="A21" s="17" t="str">
        <v>Hyperparameter Tuning</v>
      </c>
      <c r="B21" s="30" t="str">
        <v>Tableau</v>
      </c>
      <c r="C21" s="38" t="str">
        <v>Classification</v>
      </c>
      <c r="D21" s="17"/>
      <c r="E21" s="30"/>
      <c r="F21" s="38"/>
    </row>
    <row r="22" spans="1:6" x14ac:dyDescent="0.2">
      <c r="A22" s="17" t="str">
        <v>Model Optimization</v>
      </c>
      <c r="B22" s="30" t="str">
        <v>Excel</v>
      </c>
      <c r="C22" s="38" t="str">
        <v>Model Selection</v>
      </c>
      <c r="D22" s="17"/>
      <c r="E22" s="30"/>
      <c r="F22" s="38"/>
    </row>
    <row r="23" spans="1:6" x14ac:dyDescent="0.2">
      <c r="A23" s="17" t="str">
        <v>Model Tuning</v>
      </c>
      <c r="B23" s="30" t="str">
        <v>NoSQL</v>
      </c>
      <c r="C23" s="38" t="str">
        <v>LLMs</v>
      </c>
      <c r="D23" s="17"/>
      <c r="E23" s="30"/>
      <c r="F23" s="38"/>
    </row>
    <row r="24" spans="1:6" x14ac:dyDescent="0.2">
      <c r="A24" s="17" t="str">
        <v>ML Pipelines</v>
      </c>
      <c r="B24" s="30" t="str">
        <v>Snowflake</v>
      </c>
      <c r="C24" s="38" t="str">
        <v>Topic Modeling</v>
      </c>
      <c r="D24" s="17"/>
      <c r="E24" s="30"/>
      <c r="F24" s="38"/>
    </row>
    <row r="25" spans="1:6" x14ac:dyDescent="0.2">
      <c r="A25" s="17" t="str">
        <v>Supervised Learning</v>
      </c>
      <c r="B25" s="30" t="str">
        <v>PostgreSQL</v>
      </c>
      <c r="C25" s="38" t="str">
        <v>Transformer Models</v>
      </c>
      <c r="D25" s="17"/>
      <c r="E25" s="30"/>
      <c r="F25" s="38"/>
    </row>
    <row r="26" spans="1:6" x14ac:dyDescent="0.2">
      <c r="A26" s="17" t="str">
        <v>Unsupervised Learning</v>
      </c>
      <c r="B26" s="30" t="str">
        <v>MySQL</v>
      </c>
      <c r="C26" s="38" t="str">
        <v>Sentiment Analysis</v>
      </c>
      <c r="D26" s="17"/>
      <c r="E26" s="30"/>
      <c r="F26" s="38"/>
    </row>
    <row r="27" spans="1:6" x14ac:dyDescent="0.2">
      <c r="A27" s="17" t="str">
        <v>Dimensionality Reduction</v>
      </c>
      <c r="B27" s="30" t="str">
        <v>Cassandra</v>
      </c>
      <c r="C27" s="38" t="str">
        <v>Power BI</v>
      </c>
      <c r="D27" s="17"/>
      <c r="E27" s="30"/>
      <c r="F27" s="38"/>
    </row>
    <row r="28" spans="1:6" x14ac:dyDescent="0.2">
      <c r="A28" s="17" t="str">
        <v>Deep Learning</v>
      </c>
      <c r="B28" s="30" t="str">
        <v>MongoDB</v>
      </c>
      <c r="C28" s="38" t="str">
        <v>Data Modeling</v>
      </c>
      <c r="D28" s="17"/>
      <c r="E28" s="30"/>
      <c r="F28" s="38"/>
    </row>
    <row r="29" spans="1:6" x14ac:dyDescent="0.2">
      <c r="A29" s="17" t="str">
        <v>Reinforcement Learning</v>
      </c>
      <c r="B29" s="30" t="str">
        <v>MyPy</v>
      </c>
      <c r="C29" s="38" t="str">
        <v>Data Pipelines</v>
      </c>
      <c r="D29" s="17"/>
      <c r="E29" s="30"/>
      <c r="F29" s="38"/>
    </row>
    <row r="30" spans="1:6" x14ac:dyDescent="0.2">
      <c r="A30" s="39" t="str">
        <v>Neural Networks</v>
      </c>
      <c r="B30" s="30" t="str">
        <v>PyTest</v>
      </c>
      <c r="C30" s="38" t="str">
        <v>Data Validation</v>
      </c>
      <c r="D30" s="39"/>
      <c r="E30" s="30"/>
      <c r="F30" s="38"/>
    </row>
    <row r="31" spans="1:6" x14ac:dyDescent="0.2">
      <c r="A31" s="17" t="str">
        <v>Customer Segmentation</v>
      </c>
      <c r="B31" s="30" t="str">
        <v>Sphinx</v>
      </c>
      <c r="C31" s="38" t="str">
        <v>Database Design</v>
      </c>
      <c r="D31" s="17"/>
      <c r="E31" s="30"/>
      <c r="F31" s="38"/>
    </row>
    <row r="32" spans="1:6" x14ac:dyDescent="0.2">
      <c r="A32" s="17" t="str">
        <v>Decision Trees</v>
      </c>
      <c r="B32" s="30" t="str">
        <v>Pydantic</v>
      </c>
      <c r="C32" s="38" t="str">
        <v>Data Warehouses</v>
      </c>
      <c r="D32" s="17"/>
      <c r="E32" s="30"/>
      <c r="F32" s="38"/>
    </row>
    <row r="33" spans="1:6" x14ac:dyDescent="0.2">
      <c r="A33" s="17" t="str">
        <v>Clustering</v>
      </c>
      <c r="B33" s="30" t="str">
        <v>Git</v>
      </c>
      <c r="C33" s="38" t="str">
        <v>ETL</v>
      </c>
      <c r="D33" s="17"/>
      <c r="E33" s="30"/>
      <c r="F33" s="38"/>
    </row>
    <row r="34" spans="1:6" x14ac:dyDescent="0.2">
      <c r="A34" s="39" t="str">
        <v>Manifold Learning</v>
      </c>
      <c r="B34" s="30" t="str">
        <v>GitHub Actions</v>
      </c>
      <c r="C34" s="38" t="str">
        <v>Dashboards</v>
      </c>
      <c r="D34" s="39"/>
      <c r="E34" s="30"/>
      <c r="F34" s="38"/>
    </row>
    <row r="35" spans="1:6" x14ac:dyDescent="0.2">
      <c r="A35" s="17" t="str">
        <v>Classification</v>
      </c>
      <c r="B35" s="30" t="str">
        <v>Databricks</v>
      </c>
      <c r="C35" s="38" t="str">
        <v>Business Intelligence</v>
      </c>
      <c r="D35" s="17"/>
      <c r="E35" s="30"/>
      <c r="F35" s="38"/>
    </row>
    <row r="36" spans="1:6" x14ac:dyDescent="0.2">
      <c r="A36" s="17" t="str">
        <v>Model Selection</v>
      </c>
      <c r="B36" s="30" t="str">
        <v>Hadoop</v>
      </c>
      <c r="C36" s="38" t="str">
        <v>Microsoft Office Suite</v>
      </c>
      <c r="D36" s="17"/>
      <c r="E36" s="30"/>
      <c r="F36" s="38"/>
    </row>
    <row r="37" spans="1:6" x14ac:dyDescent="0.2">
      <c r="A37" s="17" t="str">
        <v>SpaCy</v>
      </c>
      <c r="B37" s="30" t="str">
        <v>Spark</v>
      </c>
      <c r="C37" s="38" t="str">
        <v>Continuous Testing</v>
      </c>
      <c r="D37" s="17"/>
      <c r="E37" s="30"/>
      <c r="F37" s="38"/>
    </row>
    <row r="38" spans="1:6" x14ac:dyDescent="0.2">
      <c r="A38" s="17" t="str">
        <v>Hugging Face</v>
      </c>
      <c r="B38" s="30" t="str">
        <v>Azure</v>
      </c>
      <c r="C38" s="38" t="str">
        <v>CI/CD Pipelines</v>
      </c>
      <c r="D38" s="17"/>
      <c r="E38" s="30"/>
      <c r="F38" s="38"/>
    </row>
    <row r="39" spans="1:6" x14ac:dyDescent="0.2">
      <c r="A39" s="17" t="str">
        <v>LLMs</v>
      </c>
      <c r="B39" s="30" t="str">
        <v>Google Cloud Platform (GCP)</v>
      </c>
      <c r="C39" s="38" t="str">
        <v>Object-Oriented Programming (OOP)</v>
      </c>
      <c r="D39" s="17"/>
      <c r="E39" s="30"/>
      <c r="F39" s="38"/>
    </row>
    <row r="40" spans="1:6" x14ac:dyDescent="0.2">
      <c r="A40" s="17" t="str">
        <v>Topic Modeling</v>
      </c>
      <c r="B40" s="30" t="str">
        <v>Vertex AI</v>
      </c>
      <c r="C40" s="38" t="str">
        <v>Model Deployment</v>
      </c>
      <c r="D40" s="17"/>
      <c r="E40" s="30"/>
      <c r="F40" s="38"/>
    </row>
    <row r="41" spans="1:6" x14ac:dyDescent="0.2">
      <c r="A41" s="17" t="str">
        <v>Transformer Models</v>
      </c>
      <c r="B41" s="30" t="str">
        <v>Kubernetes</v>
      </c>
      <c r="C41" s="38" t="str">
        <v>Jupyter Notebooks</v>
      </c>
      <c r="D41" s="17"/>
      <c r="E41" s="30"/>
      <c r="F41" s="38"/>
    </row>
    <row r="42" spans="1:6" x14ac:dyDescent="0.2">
      <c r="A42" s="17" t="str">
        <v>Sentiment Analysis</v>
      </c>
      <c r="B42" s="30" t="str">
        <v>Docker</v>
      </c>
      <c r="C42" s="38" t="str">
        <v>Google Colab</v>
      </c>
      <c r="D42" s="17"/>
      <c r="E42" s="30"/>
      <c r="F42" s="38"/>
    </row>
    <row r="43" spans="1:6" x14ac:dyDescent="0.2">
      <c r="A43" s="17" t="str">
        <v>Matplotlib</v>
      </c>
      <c r="B43" s="30" t="str">
        <v>LaTeX</v>
      </c>
      <c r="C43" s="38" t="str">
        <v>R Markdown</v>
      </c>
      <c r="D43" s="17"/>
      <c r="E43" s="30"/>
      <c r="F43" s="38"/>
    </row>
    <row r="44" spans="1:6" x14ac:dyDescent="0.2">
      <c r="A44" s="17" t="str">
        <v>ggplot (R)</v>
      </c>
      <c r="B44" s="30" t="str">
        <v>CSS</v>
      </c>
      <c r="C44" s="38" t="str">
        <v>VSCode</v>
      </c>
      <c r="D44" s="17"/>
      <c r="E44" s="30"/>
      <c r="F44" s="38"/>
    </row>
    <row r="45" spans="1:6" x14ac:dyDescent="0.2">
      <c r="A45" s="17" t="str">
        <v>Seaborn (Python)</v>
      </c>
      <c r="B45" s="30" t="str">
        <v>HTML</v>
      </c>
      <c r="C45" s="38" t="str">
        <v>Bayesian Inference</v>
      </c>
      <c r="D45" s="17"/>
      <c r="E45" s="30"/>
      <c r="F45" s="38"/>
    </row>
    <row r="46" spans="1:6" x14ac:dyDescent="0.2">
      <c r="A46" s="17" t="str">
        <v>Tableau</v>
      </c>
      <c r="B46" s="30" t="str">
        <v>Javascript</v>
      </c>
      <c r="C46" s="38" t="str">
        <v>Hypothesis Testing</v>
      </c>
      <c r="D46" s="17"/>
      <c r="E46" s="30"/>
      <c r="F46" s="38"/>
    </row>
    <row r="47" spans="1:6" x14ac:dyDescent="0.2">
      <c r="A47" s="17" t="str">
        <v>Power BI</v>
      </c>
      <c r="B47" s="30"/>
      <c r="C47" s="38" t="str">
        <v>Statistical Learning</v>
      </c>
      <c r="D47" s="17"/>
      <c r="E47" s="30"/>
      <c r="F47" s="38"/>
    </row>
    <row r="48" spans="1:6" x14ac:dyDescent="0.2">
      <c r="A48" s="17" t="str">
        <v>Excel</v>
      </c>
      <c r="B48" s="30"/>
      <c r="C48" s="38" t="str">
        <v>Probability Theory</v>
      </c>
      <c r="D48" s="17"/>
      <c r="E48" s="30"/>
      <c r="F48" s="38"/>
    </row>
    <row r="49" spans="1:6" x14ac:dyDescent="0.2">
      <c r="A49" s="17" t="str">
        <v>NoSQL</v>
      </c>
      <c r="B49" s="30"/>
      <c r="C49" s="38" t="str">
        <v>Statistical Modeling</v>
      </c>
      <c r="D49" s="17"/>
      <c r="E49" s="30"/>
      <c r="F49" s="38"/>
    </row>
    <row r="50" spans="1:6" x14ac:dyDescent="0.2">
      <c r="A50" s="17" t="str">
        <v>Snowflake</v>
      </c>
      <c r="B50" s="30"/>
      <c r="C50" s="38" t="str">
        <v>Convex Optimization</v>
      </c>
      <c r="D50" s="17"/>
      <c r="E50" s="30"/>
      <c r="F50" s="38"/>
    </row>
    <row r="51" spans="1:6" x14ac:dyDescent="0.2">
      <c r="A51" s="39" t="str">
        <v>PostgreSQL</v>
      </c>
      <c r="B51" s="30"/>
      <c r="C51" s="38" t="str">
        <v>Time Series Analysis</v>
      </c>
      <c r="D51" s="39"/>
      <c r="E51" s="30"/>
      <c r="F51" s="38"/>
    </row>
    <row r="52" spans="1:6" x14ac:dyDescent="0.2">
      <c r="A52" s="17" t="str">
        <v>MySQL</v>
      </c>
      <c r="B52" s="30"/>
      <c r="C52" s="38" t="str">
        <v>Regression Analysis</v>
      </c>
      <c r="D52" s="17"/>
      <c r="E52" s="30"/>
      <c r="F52" s="38"/>
    </row>
    <row r="53" spans="1:6" x14ac:dyDescent="0.2">
      <c r="A53" s="17" t="str">
        <v>Cassandra</v>
      </c>
      <c r="B53" s="30"/>
      <c r="C53" s="38" t="str">
        <v>Graph Theory</v>
      </c>
      <c r="D53" s="17"/>
      <c r="E53" s="30"/>
      <c r="F53" s="38"/>
    </row>
    <row r="54" spans="1:6" x14ac:dyDescent="0.2">
      <c r="A54" s="39" t="str">
        <v>MongoDB</v>
      </c>
      <c r="B54" s="30"/>
      <c r="C54" s="38" t="str">
        <v>Causal Inference</v>
      </c>
      <c r="D54" s="39"/>
      <c r="E54" s="30"/>
      <c r="F54" s="38"/>
    </row>
    <row r="55" spans="1:6" x14ac:dyDescent="0.2">
      <c r="A55" s="17" t="str">
        <v>Data Modeling</v>
      </c>
      <c r="B55" s="30"/>
      <c r="C55" s="38" t="str">
        <v>Matrix Calculus</v>
      </c>
      <c r="D55" s="17"/>
      <c r="E55" s="30"/>
      <c r="F55" s="38"/>
    </row>
    <row r="56" spans="1:6" x14ac:dyDescent="0.2">
      <c r="A56" s="17" t="str">
        <v>Data Pipelines</v>
      </c>
      <c r="B56" s="30"/>
      <c r="C56" s="38" t="str">
        <v>AB Testing</v>
      </c>
      <c r="D56" s="17"/>
      <c r="E56" s="30"/>
      <c r="F56" s="38"/>
    </row>
    <row r="57" spans="1:6" x14ac:dyDescent="0.2">
      <c r="A57" s="39" t="str">
        <v>Data Validation</v>
      </c>
      <c r="B57" s="30"/>
      <c r="C57" s="38" t="str">
        <v>Applied Mathematics</v>
      </c>
      <c r="D57" s="39"/>
      <c r="E57" s="30"/>
      <c r="F57" s="38"/>
    </row>
    <row r="58" spans="1:6" x14ac:dyDescent="0.2">
      <c r="A58" s="17" t="str">
        <v>Database Design</v>
      </c>
      <c r="B58" s="30"/>
      <c r="C58" s="38" t="str">
        <v>Statistical Analysis</v>
      </c>
      <c r="D58" s="17"/>
      <c r="E58" s="30"/>
      <c r="F58" s="38"/>
    </row>
    <row r="59" spans="1:6" x14ac:dyDescent="0.2">
      <c r="A59" s="17" t="str">
        <v>Data Warehouses</v>
      </c>
      <c r="B59" s="30"/>
      <c r="C59" s="38" t="str">
        <v>Inferential Statistics</v>
      </c>
      <c r="D59" s="17"/>
      <c r="E59" s="30"/>
      <c r="F59" s="38"/>
    </row>
    <row r="60" spans="1:6" x14ac:dyDescent="0.2">
      <c r="A60" s="17" t="str">
        <v>ETL</v>
      </c>
      <c r="B60" s="30"/>
      <c r="C60" s="38" t="str">
        <v>Machine Learning</v>
      </c>
      <c r="D60" s="17"/>
      <c r="E60" s="30"/>
      <c r="F60" s="38"/>
    </row>
    <row r="61" spans="1:6" x14ac:dyDescent="0.2">
      <c r="A61" s="17" t="str">
        <v>Dashboards</v>
      </c>
      <c r="B61" s="30"/>
      <c r="C61" s="38" t="str">
        <v>Mixture Models</v>
      </c>
      <c r="D61" s="17"/>
      <c r="E61" s="30"/>
      <c r="F61" s="38"/>
    </row>
    <row r="62" spans="1:6" x14ac:dyDescent="0.2">
      <c r="A62" s="17" t="str">
        <v>Business Intelligence</v>
      </c>
      <c r="B62" s="30"/>
      <c r="C62" s="38" t="str">
        <v>Hierarchical Models</v>
      </c>
      <c r="D62" s="17"/>
      <c r="E62" s="30"/>
      <c r="F62" s="38"/>
    </row>
    <row r="63" spans="1:6" x14ac:dyDescent="0.2">
      <c r="A63" s="17" t="str">
        <v>Microsoft Office Suite</v>
      </c>
      <c r="B63" s="30"/>
      <c r="C63" s="38"/>
      <c r="D63" s="17"/>
      <c r="E63" s="30"/>
      <c r="F63" s="38"/>
    </row>
    <row r="64" spans="1:6" x14ac:dyDescent="0.2">
      <c r="A64" s="17" t="str">
        <v>MyPy</v>
      </c>
      <c r="B64" s="30"/>
      <c r="C64" s="38"/>
      <c r="D64" s="17"/>
      <c r="E64" s="30"/>
      <c r="F64" s="38"/>
    </row>
    <row r="65" spans="1:6" x14ac:dyDescent="0.2">
      <c r="A65" s="17" t="str">
        <v>PyTest</v>
      </c>
      <c r="B65" s="30"/>
      <c r="C65" s="38"/>
      <c r="D65" s="17"/>
      <c r="E65" s="30"/>
      <c r="F65" s="38"/>
    </row>
    <row r="66" spans="1:6" x14ac:dyDescent="0.2">
      <c r="A66" s="17" t="str">
        <v>Sphinx</v>
      </c>
      <c r="B66" s="30"/>
      <c r="C66" s="38"/>
      <c r="D66" s="17"/>
      <c r="E66" s="30"/>
      <c r="F66" s="38"/>
    </row>
    <row r="67" spans="1:6" x14ac:dyDescent="0.2">
      <c r="A67" s="17" t="str">
        <v>Pydantic</v>
      </c>
      <c r="B67" s="30"/>
      <c r="C67" s="38"/>
      <c r="D67" s="17"/>
      <c r="E67" s="30"/>
      <c r="F67" s="38"/>
    </row>
    <row r="68" spans="1:6" x14ac:dyDescent="0.2">
      <c r="A68" s="17" t="str">
        <v>Git</v>
      </c>
      <c r="B68" s="30"/>
      <c r="C68" s="38"/>
      <c r="D68" s="17"/>
      <c r="E68" s="30"/>
      <c r="F68" s="38"/>
    </row>
    <row r="69" spans="1:6" x14ac:dyDescent="0.2">
      <c r="A69" s="17" t="str">
        <v>GitHub Actions</v>
      </c>
      <c r="B69" s="30"/>
      <c r="C69" s="38"/>
      <c r="D69" s="17"/>
      <c r="E69" s="30"/>
      <c r="F69" s="38"/>
    </row>
    <row r="70" spans="1:6" x14ac:dyDescent="0.2">
      <c r="A70" s="17" t="str">
        <v>Continuous Testing</v>
      </c>
      <c r="B70" s="30"/>
      <c r="C70" s="38"/>
      <c r="D70" s="17"/>
      <c r="E70" s="30"/>
      <c r="F70" s="38"/>
    </row>
    <row r="71" spans="1:6" x14ac:dyDescent="0.2">
      <c r="A71" s="17" t="str">
        <v>CI/CD Pipelines</v>
      </c>
      <c r="B71" s="30"/>
      <c r="C71" s="38"/>
      <c r="D71" s="17"/>
      <c r="E71" s="30"/>
      <c r="F71" s="38"/>
    </row>
    <row r="72" spans="1:6" x14ac:dyDescent="0.2">
      <c r="A72" s="17" t="str">
        <v>Object-Oriented Programming (OOP)</v>
      </c>
      <c r="B72" s="30"/>
      <c r="C72" s="38"/>
      <c r="D72" s="17"/>
      <c r="E72" s="30"/>
      <c r="F72" s="38"/>
    </row>
    <row r="73" spans="1:6" x14ac:dyDescent="0.2">
      <c r="A73" s="17" t="str">
        <v>Databricks</v>
      </c>
      <c r="B73" s="30"/>
      <c r="C73" s="38"/>
      <c r="D73" s="17"/>
      <c r="E73" s="30"/>
      <c r="F73" s="38"/>
    </row>
    <row r="74" spans="1:6" x14ac:dyDescent="0.2">
      <c r="A74" s="17" t="str">
        <v>Hadoop</v>
      </c>
      <c r="B74" s="30"/>
      <c r="C74" s="38"/>
      <c r="D74" s="17"/>
      <c r="E74" s="30"/>
      <c r="F74" s="38"/>
    </row>
    <row r="75" spans="1:6" x14ac:dyDescent="0.2">
      <c r="A75" s="17" t="str">
        <v>Spark</v>
      </c>
      <c r="B75" s="30"/>
      <c r="C75" s="38"/>
      <c r="D75" s="17"/>
      <c r="E75" s="30"/>
      <c r="F75" s="38"/>
    </row>
    <row r="76" spans="1:6" x14ac:dyDescent="0.2">
      <c r="A76" s="17" t="str">
        <v>Azure</v>
      </c>
      <c r="B76" s="30"/>
      <c r="C76" s="38"/>
      <c r="D76" s="17"/>
      <c r="E76" s="30"/>
      <c r="F76" s="38"/>
    </row>
    <row r="77" spans="1:6" x14ac:dyDescent="0.2">
      <c r="A77" s="17" t="str">
        <v>Google Cloud Platform (GCP)</v>
      </c>
      <c r="B77" s="30"/>
      <c r="C77" s="38"/>
      <c r="D77" s="17"/>
      <c r="E77" s="30"/>
      <c r="F77" s="38"/>
    </row>
    <row r="78" spans="1:6" x14ac:dyDescent="0.2">
      <c r="A78" s="17" t="str">
        <v>Vertex AI</v>
      </c>
      <c r="B78" s="30"/>
      <c r="C78" s="38"/>
      <c r="D78" s="17"/>
      <c r="E78" s="30"/>
      <c r="F78" s="38"/>
    </row>
    <row r="79" spans="1:6" x14ac:dyDescent="0.2">
      <c r="A79" s="17" t="str">
        <v>Kubernetes</v>
      </c>
      <c r="B79" s="30"/>
      <c r="C79" s="38"/>
      <c r="D79" s="17"/>
      <c r="E79" s="30"/>
      <c r="F79" s="38"/>
    </row>
    <row r="80" spans="1:6" x14ac:dyDescent="0.2">
      <c r="A80" s="17" t="str">
        <v>Docker</v>
      </c>
      <c r="B80" s="30"/>
      <c r="C80" s="38"/>
      <c r="D80" s="17"/>
      <c r="E80" s="30"/>
      <c r="F80" s="38"/>
    </row>
    <row r="81" spans="1:6" x14ac:dyDescent="0.2">
      <c r="A81" s="17" t="str">
        <v>Model Deployment</v>
      </c>
      <c r="B81" s="30"/>
      <c r="C81" s="38"/>
      <c r="D81" s="17"/>
      <c r="E81" s="30"/>
      <c r="F81" s="38"/>
    </row>
    <row r="82" spans="1:6" x14ac:dyDescent="0.2">
      <c r="A82" s="17" t="str">
        <v>LaTeX</v>
      </c>
      <c r="B82" s="30"/>
      <c r="C82" s="38"/>
      <c r="D82" s="17"/>
      <c r="E82" s="30"/>
      <c r="F82" s="38"/>
    </row>
    <row r="83" spans="1:6" x14ac:dyDescent="0.2">
      <c r="A83" s="17" t="str">
        <v>Jupyter Notebooks</v>
      </c>
      <c r="B83" s="30"/>
      <c r="C83" s="38"/>
      <c r="D83" s="17"/>
      <c r="E83" s="30"/>
      <c r="F83" s="38"/>
    </row>
    <row r="84" spans="1:6" x14ac:dyDescent="0.2">
      <c r="A84" s="17" t="str">
        <v>Google Colab</v>
      </c>
      <c r="B84" s="30"/>
      <c r="C84" s="38"/>
      <c r="D84" s="17"/>
      <c r="E84" s="30"/>
      <c r="F84" s="38"/>
    </row>
    <row r="85" spans="1:6" x14ac:dyDescent="0.2">
      <c r="A85" s="17" t="str">
        <v>R Markdown</v>
      </c>
      <c r="B85" s="30"/>
      <c r="C85" s="38"/>
      <c r="D85" s="17"/>
      <c r="E85" s="30"/>
      <c r="F85" s="38"/>
    </row>
    <row r="86" spans="1:6" x14ac:dyDescent="0.2">
      <c r="A86" s="17" t="str">
        <v>VSCode</v>
      </c>
      <c r="B86" s="30"/>
      <c r="C86" s="38"/>
      <c r="D86" s="17"/>
      <c r="E86" s="30"/>
      <c r="F86" s="38"/>
    </row>
    <row r="87" spans="1:6" x14ac:dyDescent="0.2">
      <c r="A87" s="17" t="str">
        <v>CSS</v>
      </c>
      <c r="B87" s="30"/>
      <c r="C87" s="38"/>
      <c r="D87" s="17"/>
      <c r="E87" s="30"/>
      <c r="F87" s="38"/>
    </row>
    <row r="88" spans="1:6" x14ac:dyDescent="0.2">
      <c r="A88" s="17" t="str">
        <v>HTML</v>
      </c>
      <c r="B88" s="30"/>
      <c r="C88" s="38"/>
      <c r="D88" s="17"/>
      <c r="E88" s="30"/>
      <c r="F88" s="38"/>
    </row>
    <row r="89" spans="1:6" x14ac:dyDescent="0.2">
      <c r="A89" s="17" t="str">
        <v>Javascript</v>
      </c>
      <c r="B89" s="30"/>
      <c r="C89" s="38"/>
      <c r="D89" s="17"/>
      <c r="E89" s="30"/>
      <c r="F89" s="38"/>
    </row>
    <row r="90" spans="1:6" x14ac:dyDescent="0.2">
      <c r="A90" s="17" t="str">
        <v>Bayesian Inference</v>
      </c>
      <c r="B90" s="30"/>
      <c r="C90" s="38"/>
      <c r="D90" s="17"/>
      <c r="E90" s="30"/>
      <c r="F90" s="38"/>
    </row>
    <row r="91" spans="1:6" x14ac:dyDescent="0.2">
      <c r="A91" s="17" t="str">
        <v>Hypothesis Testing</v>
      </c>
      <c r="B91" s="30"/>
      <c r="C91" s="38"/>
      <c r="D91" s="17"/>
      <c r="E91" s="30"/>
      <c r="F91" s="38"/>
    </row>
    <row r="92" spans="1:6" x14ac:dyDescent="0.2">
      <c r="A92" s="17" t="str">
        <v>Statistical Learning</v>
      </c>
      <c r="B92" s="30"/>
      <c r="C92" s="38"/>
      <c r="D92" s="17"/>
      <c r="E92" s="30"/>
      <c r="F92" s="38"/>
    </row>
    <row r="93" spans="1:6" x14ac:dyDescent="0.2">
      <c r="A93" s="17" t="str">
        <v>Probability Theory</v>
      </c>
      <c r="B93" s="30"/>
      <c r="C93" s="38"/>
      <c r="D93" s="17"/>
      <c r="E93" s="30"/>
      <c r="F93" s="38"/>
    </row>
    <row r="94" spans="1:6" x14ac:dyDescent="0.2">
      <c r="A94" s="17" t="str">
        <v>Statistical Modeling</v>
      </c>
      <c r="B94" s="30"/>
      <c r="C94" s="38"/>
      <c r="D94" s="17"/>
      <c r="E94" s="30"/>
      <c r="F94" s="38"/>
    </row>
    <row r="95" spans="1:6" x14ac:dyDescent="0.2">
      <c r="A95" s="17" t="str">
        <v>Convex Optimization</v>
      </c>
      <c r="B95" s="30"/>
      <c r="C95" s="38"/>
      <c r="D95" s="17"/>
      <c r="E95" s="30"/>
      <c r="F95" s="38"/>
    </row>
    <row r="96" spans="1:6" x14ac:dyDescent="0.2">
      <c r="A96" s="17" t="str">
        <v>Time Series Analysis</v>
      </c>
      <c r="B96" s="30"/>
      <c r="C96" s="38"/>
      <c r="D96" s="17"/>
      <c r="E96" s="30"/>
      <c r="F96" s="38"/>
    </row>
    <row r="97" spans="1:6" x14ac:dyDescent="0.2">
      <c r="A97" s="17" t="str">
        <v>Regression Analysis</v>
      </c>
      <c r="B97" s="30"/>
      <c r="C97" s="38"/>
      <c r="D97" s="17"/>
      <c r="E97" s="30"/>
      <c r="F97" s="38"/>
    </row>
    <row r="98" spans="1:6" x14ac:dyDescent="0.2">
      <c r="A98" s="17" t="str">
        <v>Graph Theory</v>
      </c>
      <c r="B98" s="30"/>
      <c r="C98" s="38"/>
      <c r="D98" s="17"/>
      <c r="E98" s="30"/>
      <c r="F98" s="38"/>
    </row>
    <row r="99" spans="1:6" x14ac:dyDescent="0.2">
      <c r="A99" s="17" t="str">
        <v>Causal Inference</v>
      </c>
      <c r="B99" s="30"/>
      <c r="C99" s="38"/>
      <c r="D99" s="17"/>
      <c r="E99" s="30"/>
      <c r="F99" s="38"/>
    </row>
    <row r="100" spans="1:6" x14ac:dyDescent="0.2">
      <c r="A100" s="17" t="str">
        <v>Matrix Calculus</v>
      </c>
      <c r="B100" s="30"/>
      <c r="C100" s="38"/>
      <c r="D100" s="17"/>
      <c r="E100" s="30"/>
      <c r="F100" s="38"/>
    </row>
    <row r="101" spans="1:6" x14ac:dyDescent="0.2">
      <c r="A101" s="17" t="str">
        <v>AB Testing</v>
      </c>
      <c r="B101" s="30"/>
      <c r="C101" s="38"/>
      <c r="D101" s="17"/>
      <c r="E101" s="30"/>
      <c r="F101" s="38"/>
    </row>
    <row r="102" spans="1:6" x14ac:dyDescent="0.2">
      <c r="A102" s="17" t="str">
        <v>Applied Mathematics</v>
      </c>
      <c r="B102" s="30"/>
      <c r="C102" s="38"/>
      <c r="D102" s="17"/>
      <c r="E102" s="30"/>
      <c r="F102" s="38"/>
    </row>
    <row r="103" spans="1:6" x14ac:dyDescent="0.2">
      <c r="A103" s="17" t="str">
        <v>Statistical Analysis</v>
      </c>
      <c r="B103" s="30"/>
      <c r="C103" s="38"/>
      <c r="D103" s="17"/>
      <c r="E103" s="30"/>
      <c r="F103" s="38"/>
    </row>
    <row r="104" spans="1:6" x14ac:dyDescent="0.2">
      <c r="A104" s="17" t="str">
        <v>Inferential Statistics</v>
      </c>
      <c r="B104" s="30"/>
      <c r="C104" s="38"/>
      <c r="D104" s="17"/>
      <c r="E104" s="30"/>
      <c r="F104" s="38"/>
    </row>
    <row r="105" spans="1:6" x14ac:dyDescent="0.2">
      <c r="A105" s="17" t="str">
        <v>Machine Learning</v>
      </c>
      <c r="B105" s="30"/>
      <c r="C105" s="38"/>
      <c r="D105" s="17"/>
      <c r="E105" s="30"/>
      <c r="F105" s="38"/>
    </row>
    <row r="106" spans="1:6" x14ac:dyDescent="0.2">
      <c r="A106" s="17" t="str">
        <v>Mixture Models</v>
      </c>
      <c r="B106" s="30"/>
      <c r="C106" s="38"/>
      <c r="D106" s="17"/>
      <c r="E106" s="30"/>
      <c r="F106" s="38"/>
    </row>
    <row r="107" spans="1:6" x14ac:dyDescent="0.2">
      <c r="A107" s="17" t="str">
        <v>Hierarchical Models</v>
      </c>
      <c r="B107" s="30"/>
      <c r="C107" s="38"/>
      <c r="D107" s="17"/>
      <c r="E107" s="30"/>
      <c r="F107" s="38"/>
    </row>
  </sheetData>
  <sheetProtection insertColumns="0" insertRows="0" insertHyperlinks="0" sort="0" autoFilter="0"/>
  <customSheetViews>
    <customSheetView guid="{3062D464-6811-D443-AF95-27507DF48802}" showGridLines="0">
      <pane ySplit="1" topLeftCell="A2" activePane="bottomLeft" state="frozen"/>
      <selection pane="bottomLeft"/>
      <pageMargins left="0.75" right="0.75" top="1" bottom="1" header="0.5" footer="0.5"/>
      <pageSetup orientation="portrait" horizontalDpi="0" verticalDpi="0"/>
    </customSheetView>
  </customSheetView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5871-3CC6-804F-AA69-839502E4A8BE}">
  <dimension ref="A1"/>
  <sheetViews>
    <sheetView showGridLines="0" workbookViewId="0">
      <selection activeCell="A2" sqref="A2"/>
    </sheetView>
  </sheetViews>
  <sheetFormatPr baseColWidth="10" defaultColWidth="22" defaultRowHeight="16" x14ac:dyDescent="0.2"/>
  <cols>
    <col min="1" max="1" width="61" style="1" customWidth="1"/>
    <col min="2" max="16384" width="22" style="1"/>
  </cols>
  <sheetData>
    <row r="1" spans="1:1" x14ac:dyDescent="0.2">
      <c r="A1" s="4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entries</vt:lpstr>
      <vt:lpstr>skills</vt:lpstr>
      <vt:lpstr>skills_order</vt:lpstr>
      <vt:lpstr>skills_included</vt:lpstr>
      <vt:lpstr>report</vt:lpstr>
      <vt:lpstr>skills_order!_FilterDatabase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Bain</cp:lastModifiedBy>
  <dcterms:created xsi:type="dcterms:W3CDTF">2024-05-21T22:17:53Z</dcterms:created>
  <dcterms:modified xsi:type="dcterms:W3CDTF">2024-07-24T23:37:18Z</dcterms:modified>
</cp:coreProperties>
</file>